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DATA_Excel\"/>
    </mc:Choice>
  </mc:AlternateContent>
  <bookViews>
    <workbookView xWindow="0" yWindow="0" windowWidth="28800" windowHeight="12105" activeTab="3"/>
  </bookViews>
  <sheets>
    <sheet name="SlopeResults" sheetId="1" r:id="rId1"/>
    <sheet name="TrackingData" sheetId="2" state="hidden" r:id="rId2"/>
    <sheet name="TrackingData_Normalized" sheetId="5" state="hidden" r:id="rId3"/>
    <sheet name="Data_Compiled" sheetId="8" r:id="rId4"/>
    <sheet name="XvT" sheetId="3" state="hidden" r:id="rId5"/>
    <sheet name="logXvlogT" sheetId="4" state="hidden" r:id="rId6"/>
    <sheet name="Normalized XvT" sheetId="6" r:id="rId7"/>
    <sheet name="Chart1" sheetId="7" r:id="rId8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3">Data_Compiled!$P$2:$Q$4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3">Data_Compiled!#REF!</definedName>
    <definedName name="back_threshold_11" localSheetId="2">TrackingData_Normalized!$IW$6:$IX$23</definedName>
    <definedName name="back_threshold_12" localSheetId="3">Data_Compiled!$CG$71:$CH$119</definedName>
    <definedName name="back_threshold_12" localSheetId="2">TrackingData_Normalized!$JO$6:$JP$35</definedName>
    <definedName name="back_threshold_13" localSheetId="3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3">Data_Compiled!#REF!</definedName>
    <definedName name="back_threshold_17" localSheetId="3">Data_Compiled!#REF!</definedName>
    <definedName name="back_threshold_18" localSheetId="3">Data_Compiled!$EA$5:$EA$26</definedName>
    <definedName name="back_threshold_19" localSheetId="3">Data_Compiled!$DQ$5:$DR$90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3">Data_Compiled!$CO$2:$CP$95</definedName>
    <definedName name="back_threshold_22" localSheetId="3">Data_Compiled!$AI$109:$AJ$111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3">Data_Compiled!$DL$2:$DL$74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3">Data_Compiled!$EH$2:$EI$106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3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3">Data_Compiled!#REF!</definedName>
    <definedName name="front_threshold_11" localSheetId="2">TrackingData_Normalized!$IU$5:$IV$22</definedName>
    <definedName name="front_threshold_12" localSheetId="3">Data_Compiled!$AG$109:$AH$109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3">Data_Compiled!#REF!</definedName>
    <definedName name="front_threshold_14" localSheetId="2">TrackingData_Normalized!$KW$5:$KX$27</definedName>
    <definedName name="front_threshold_15" localSheetId="3">Data_Compiled!#REF!</definedName>
    <definedName name="front_threshold_15" localSheetId="2">TrackingData_Normalized!$LO$5:$LS$26</definedName>
    <definedName name="front_threshold_16" localSheetId="3">Data_Compiled!#REF!</definedName>
    <definedName name="front_threshold_18" localSheetId="3">Data_Compiled!$DJ$2:$DK$70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3">Data_Compiled!$N$2:$O$4</definedName>
    <definedName name="front_threshold_21" localSheetId="3">Data_Compiled!$CE$71:$CF$118</definedName>
    <definedName name="front_threshold_22" localSheetId="3">Data_Compiled!#REF!</definedName>
    <definedName name="front_threshold_23" localSheetId="3">Data_Compiled!$EX$1:$EY$85</definedName>
    <definedName name="front_threshold_24" localSheetId="3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3">Data_Compiled!$CM$2:$CN$90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3">Data_Compiled!$DR$2:$DS$118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3">Data_Compiled!$DY$2:$DZ$105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3">Data_Compiled!$EF$2:$EG$105</definedName>
    <definedName name="front_threshold_manual_3" localSheetId="1">TrackingData!#REF!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6" i="8" l="1"/>
  <c r="BE6" i="8"/>
  <c r="AP6" i="8"/>
  <c r="AQ6" i="8"/>
  <c r="O6" i="8"/>
  <c r="ED2" i="8"/>
  <c r="DW2" i="8"/>
  <c r="DP2" i="8"/>
  <c r="DI2" i="8"/>
  <c r="DB2" i="8"/>
  <c r="CU2" i="8"/>
  <c r="CN2" i="8"/>
  <c r="CG2" i="8"/>
  <c r="BZ2" i="8"/>
  <c r="BS2" i="8"/>
  <c r="BL2" i="8"/>
  <c r="BE2" i="8"/>
  <c r="AX2" i="8"/>
  <c r="AQ2" i="8"/>
  <c r="AJ2" i="8"/>
  <c r="AC2" i="8"/>
  <c r="O2" i="8"/>
  <c r="V2" i="8"/>
  <c r="L2" i="8"/>
  <c r="L1" i="8"/>
  <c r="S2" i="8"/>
  <c r="S1" i="8"/>
  <c r="Z2" i="8"/>
  <c r="Z1" i="8"/>
  <c r="AG1" i="8"/>
  <c r="AG2" i="8"/>
  <c r="AG4" i="8"/>
  <c r="AN1" i="8"/>
  <c r="AN2" i="8"/>
  <c r="AN4" i="8"/>
  <c r="AU4" i="8"/>
  <c r="AU2" i="8"/>
  <c r="AU1" i="8"/>
  <c r="BB1" i="8"/>
  <c r="BB2" i="8"/>
  <c r="BB4" i="8"/>
  <c r="BP1" i="8"/>
  <c r="BP2" i="8"/>
  <c r="BP4" i="8"/>
  <c r="BW4" i="8"/>
  <c r="BW2" i="8"/>
  <c r="BW1" i="8"/>
  <c r="CD1" i="8"/>
  <c r="CD2" i="8"/>
  <c r="CD4" i="8"/>
  <c r="CK4" i="8"/>
  <c r="CK2" i="8"/>
  <c r="CK1" i="8"/>
  <c r="CR1" i="8"/>
  <c r="CR2" i="8"/>
  <c r="CR4" i="8"/>
  <c r="CY4" i="8"/>
  <c r="DF4" i="8"/>
  <c r="DM4" i="8"/>
  <c r="DT4" i="8"/>
  <c r="EA4" i="8"/>
  <c r="BR4" i="8"/>
  <c r="BQ4" i="8"/>
  <c r="BI1" i="8"/>
  <c r="BI2" i="8"/>
  <c r="BI4" i="8"/>
  <c r="BK4" i="8"/>
  <c r="BJ4" i="8"/>
  <c r="BD4" i="8"/>
  <c r="BC4" i="8"/>
  <c r="AW4" i="8"/>
  <c r="AV4" i="8"/>
  <c r="AP4" i="8"/>
  <c r="AO4" i="8"/>
  <c r="AI4" i="8"/>
  <c r="AH4" i="8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Q6" i="5"/>
  <c r="R6" i="5"/>
  <c r="Z4" i="8"/>
  <c r="S4" i="8"/>
  <c r="L4" i="8"/>
  <c r="DT2" i="8"/>
  <c r="EC4" i="8" l="1"/>
  <c r="ED4" i="8" s="1"/>
  <c r="EC12" i="8" s="1"/>
  <c r="EE12" i="8" s="1"/>
  <c r="EB4" i="8"/>
  <c r="EE4" i="8" s="1"/>
  <c r="ED7" i="8" s="1"/>
  <c r="DV4" i="8"/>
  <c r="DW4" i="8" s="1"/>
  <c r="DV14" i="8" s="1"/>
  <c r="DX14" i="8" s="1"/>
  <c r="DU4" i="8"/>
  <c r="DX4" i="8" s="1"/>
  <c r="DW12" i="8" s="1"/>
  <c r="DO4" i="8"/>
  <c r="DP4" i="8" s="1"/>
  <c r="DO13" i="8" s="1"/>
  <c r="DQ13" i="8" s="1"/>
  <c r="DN4" i="8"/>
  <c r="DQ4" i="8" s="1"/>
  <c r="DP7" i="8" s="1"/>
  <c r="DH4" i="8"/>
  <c r="DI4" i="8" s="1"/>
  <c r="DG4" i="8"/>
  <c r="DJ4" i="8" s="1"/>
  <c r="DI7" i="8" s="1"/>
  <c r="DA4" i="8"/>
  <c r="DB4" i="8" s="1"/>
  <c r="CZ4" i="8"/>
  <c r="DC4" i="8" s="1"/>
  <c r="DB7" i="8" s="1"/>
  <c r="CT4" i="8"/>
  <c r="CU4" i="8" s="1"/>
  <c r="CS4" i="8"/>
  <c r="CV4" i="8" s="1"/>
  <c r="CM4" i="8"/>
  <c r="CN4" i="8" s="1"/>
  <c r="CL4" i="8"/>
  <c r="CO4" i="8" s="1"/>
  <c r="CF4" i="8"/>
  <c r="CG4" i="8" s="1"/>
  <c r="CE4" i="8"/>
  <c r="CH4" i="8" s="1"/>
  <c r="BY4" i="8"/>
  <c r="BZ4" i="8" s="1"/>
  <c r="BX4" i="8"/>
  <c r="CA4" i="8" s="1"/>
  <c r="BS4" i="8"/>
  <c r="BR20" i="8" s="1"/>
  <c r="BT20" i="8" s="1"/>
  <c r="BT4" i="8"/>
  <c r="BS66" i="8" s="1"/>
  <c r="BL4" i="8"/>
  <c r="BK11" i="8" s="1"/>
  <c r="BM11" i="8" s="1"/>
  <c r="BM4" i="8"/>
  <c r="BL13" i="8" s="1"/>
  <c r="BE4" i="8"/>
  <c r="BF4" i="8"/>
  <c r="BE12" i="8" s="1"/>
  <c r="AX4" i="8"/>
  <c r="AY4" i="8"/>
  <c r="AX8" i="8" s="1"/>
  <c r="AQ4" i="8"/>
  <c r="AR4" i="8"/>
  <c r="AJ4" i="8"/>
  <c r="AK4" i="8"/>
  <c r="AB4" i="8"/>
  <c r="AC4" i="8" s="1"/>
  <c r="AA4" i="8"/>
  <c r="AD4" i="8" s="1"/>
  <c r="AC7" i="8" s="1"/>
  <c r="U4" i="8"/>
  <c r="V4" i="8" s="1"/>
  <c r="U11" i="8" s="1"/>
  <c r="W11" i="8" s="1"/>
  <c r="T4" i="8"/>
  <c r="W4" i="8" s="1"/>
  <c r="V6" i="8" s="1"/>
  <c r="N4" i="8"/>
  <c r="O4" i="8" s="1"/>
  <c r="M4" i="8"/>
  <c r="P4" i="8" s="1"/>
  <c r="O7" i="8" s="1"/>
  <c r="EA2" i="8"/>
  <c r="DM2" i="8"/>
  <c r="DF2" i="8"/>
  <c r="CY2" i="8"/>
  <c r="EA1" i="8"/>
  <c r="DT1" i="8"/>
  <c r="DM1" i="8"/>
  <c r="DF1" i="8"/>
  <c r="CY1" i="8"/>
  <c r="ED21" i="8" l="1"/>
  <c r="ED20" i="8"/>
  <c r="ED22" i="8"/>
  <c r="ED19" i="8"/>
  <c r="ED11" i="8"/>
  <c r="ED10" i="8"/>
  <c r="DW6" i="8"/>
  <c r="ED14" i="8"/>
  <c r="DW26" i="8"/>
  <c r="ED13" i="8"/>
  <c r="ED18" i="8"/>
  <c r="ED6" i="8"/>
  <c r="ED12" i="8"/>
  <c r="BY10" i="8"/>
  <c r="CA10" i="8" s="1"/>
  <c r="BY86" i="8"/>
  <c r="CA86" i="8" s="1"/>
  <c r="BY72" i="8"/>
  <c r="CA72" i="8" s="1"/>
  <c r="BY77" i="8"/>
  <c r="CA77" i="8" s="1"/>
  <c r="BY80" i="8"/>
  <c r="CA80" i="8" s="1"/>
  <c r="BY85" i="8"/>
  <c r="CA85" i="8" s="1"/>
  <c r="BY88" i="8"/>
  <c r="CA88" i="8" s="1"/>
  <c r="BY93" i="8"/>
  <c r="CA93" i="8" s="1"/>
  <c r="BY96" i="8"/>
  <c r="CA96" i="8" s="1"/>
  <c r="BY101" i="8"/>
  <c r="CA101" i="8" s="1"/>
  <c r="BY104" i="8"/>
  <c r="CA104" i="8" s="1"/>
  <c r="BY109" i="8"/>
  <c r="CA109" i="8" s="1"/>
  <c r="BY112" i="8"/>
  <c r="CA112" i="8" s="1"/>
  <c r="BY78" i="8"/>
  <c r="CA78" i="8" s="1"/>
  <c r="BY75" i="8"/>
  <c r="CA75" i="8" s="1"/>
  <c r="BY83" i="8"/>
  <c r="CA83" i="8" s="1"/>
  <c r="BY91" i="8"/>
  <c r="CA91" i="8" s="1"/>
  <c r="BY73" i="8"/>
  <c r="CA73" i="8" s="1"/>
  <c r="BY79" i="8"/>
  <c r="CA79" i="8" s="1"/>
  <c r="BY94" i="8"/>
  <c r="CA94" i="8" s="1"/>
  <c r="BY99" i="8"/>
  <c r="CA99" i="8" s="1"/>
  <c r="BY110" i="8"/>
  <c r="CA110" i="8" s="1"/>
  <c r="BY76" i="8"/>
  <c r="CA76" i="8" s="1"/>
  <c r="BY95" i="8"/>
  <c r="CA95" i="8" s="1"/>
  <c r="BY111" i="8"/>
  <c r="CA111" i="8" s="1"/>
  <c r="BY90" i="8"/>
  <c r="CA90" i="8" s="1"/>
  <c r="BY107" i="8"/>
  <c r="CA107" i="8" s="1"/>
  <c r="BY98" i="8"/>
  <c r="CA98" i="8" s="1"/>
  <c r="BY81" i="8"/>
  <c r="CA81" i="8" s="1"/>
  <c r="BY87" i="8"/>
  <c r="CA87" i="8" s="1"/>
  <c r="BY100" i="8"/>
  <c r="CA100" i="8" s="1"/>
  <c r="BY105" i="8"/>
  <c r="CA105" i="8" s="1"/>
  <c r="BY82" i="8"/>
  <c r="CA82" i="8" s="1"/>
  <c r="BY106" i="8"/>
  <c r="CA106" i="8" s="1"/>
  <c r="BY71" i="8"/>
  <c r="CA71" i="8" s="1"/>
  <c r="BY114" i="8"/>
  <c r="CA114" i="8" s="1"/>
  <c r="BY74" i="8"/>
  <c r="CA74" i="8" s="1"/>
  <c r="BY89" i="8"/>
  <c r="CA89" i="8" s="1"/>
  <c r="BY84" i="8"/>
  <c r="CA84" i="8" s="1"/>
  <c r="BY102" i="8"/>
  <c r="CA102" i="8" s="1"/>
  <c r="BY103" i="8"/>
  <c r="CA103" i="8" s="1"/>
  <c r="BY115" i="8"/>
  <c r="CA115" i="8" s="1"/>
  <c r="BY92" i="8"/>
  <c r="CA92" i="8" s="1"/>
  <c r="BY97" i="8"/>
  <c r="CA97" i="8" s="1"/>
  <c r="BY108" i="8"/>
  <c r="CA108" i="8" s="1"/>
  <c r="BY113" i="8"/>
  <c r="CA113" i="8" s="1"/>
  <c r="CG7" i="8"/>
  <c r="CG74" i="8"/>
  <c r="CI74" i="8" s="1"/>
  <c r="CG83" i="8"/>
  <c r="CI83" i="8" s="1"/>
  <c r="CG90" i="8"/>
  <c r="CI90" i="8" s="1"/>
  <c r="CG99" i="8"/>
  <c r="CI99" i="8" s="1"/>
  <c r="CG100" i="8"/>
  <c r="CI100" i="8" s="1"/>
  <c r="CG72" i="8"/>
  <c r="CI72" i="8" s="1"/>
  <c r="CG81" i="8"/>
  <c r="CI81" i="8" s="1"/>
  <c r="CG88" i="8"/>
  <c r="CI88" i="8" s="1"/>
  <c r="CG97" i="8"/>
  <c r="CI97" i="8" s="1"/>
  <c r="CG93" i="8"/>
  <c r="CI93" i="8" s="1"/>
  <c r="CG79" i="8"/>
  <c r="CI79" i="8" s="1"/>
  <c r="CG86" i="8"/>
  <c r="CI86" i="8" s="1"/>
  <c r="CG95" i="8"/>
  <c r="CI95" i="8" s="1"/>
  <c r="CG102" i="8"/>
  <c r="CI102" i="8" s="1"/>
  <c r="CG77" i="8"/>
  <c r="CI77" i="8" s="1"/>
  <c r="CG84" i="8"/>
  <c r="CI84" i="8" s="1"/>
  <c r="CG75" i="8"/>
  <c r="CI75" i="8" s="1"/>
  <c r="CG82" i="8"/>
  <c r="CI82" i="8" s="1"/>
  <c r="CG91" i="8"/>
  <c r="CI91" i="8" s="1"/>
  <c r="CG98" i="8"/>
  <c r="CI98" i="8" s="1"/>
  <c r="CG73" i="8"/>
  <c r="CI73" i="8" s="1"/>
  <c r="CG80" i="8"/>
  <c r="CI80" i="8" s="1"/>
  <c r="CG89" i="8"/>
  <c r="CI89" i="8" s="1"/>
  <c r="CG92" i="8"/>
  <c r="CI92" i="8" s="1"/>
  <c r="CG71" i="8"/>
  <c r="CI71" i="8" s="1"/>
  <c r="CG76" i="8"/>
  <c r="CI76" i="8" s="1"/>
  <c r="CG85" i="8"/>
  <c r="CI85" i="8" s="1"/>
  <c r="CG96" i="8"/>
  <c r="CI96" i="8" s="1"/>
  <c r="CG78" i="8"/>
  <c r="CI78" i="8" s="1"/>
  <c r="CG87" i="8"/>
  <c r="CI87" i="8" s="1"/>
  <c r="CG94" i="8"/>
  <c r="CI94" i="8" s="1"/>
  <c r="CG101" i="8"/>
  <c r="CI101" i="8" s="1"/>
  <c r="DP6" i="8"/>
  <c r="CF72" i="8"/>
  <c r="CH72" i="8" s="1"/>
  <c r="CF81" i="8"/>
  <c r="CH81" i="8" s="1"/>
  <c r="CF88" i="8"/>
  <c r="CH88" i="8" s="1"/>
  <c r="CF97" i="8"/>
  <c r="CH97" i="8" s="1"/>
  <c r="CF75" i="8"/>
  <c r="CH75" i="8" s="1"/>
  <c r="CF82" i="8"/>
  <c r="CH82" i="8" s="1"/>
  <c r="CF91" i="8"/>
  <c r="CH91" i="8" s="1"/>
  <c r="CF79" i="8"/>
  <c r="CH79" i="8" s="1"/>
  <c r="CF86" i="8"/>
  <c r="CH86" i="8" s="1"/>
  <c r="CF95" i="8"/>
  <c r="CH95" i="8" s="1"/>
  <c r="CF102" i="8"/>
  <c r="CH102" i="8" s="1"/>
  <c r="CF77" i="8"/>
  <c r="CH77" i="8" s="1"/>
  <c r="CF84" i="8"/>
  <c r="CH84" i="8" s="1"/>
  <c r="CF93" i="8"/>
  <c r="CH93" i="8" s="1"/>
  <c r="CF100" i="8"/>
  <c r="CH100" i="8" s="1"/>
  <c r="CF98" i="8"/>
  <c r="CH98" i="8" s="1"/>
  <c r="CF73" i="8"/>
  <c r="CH73" i="8" s="1"/>
  <c r="CF80" i="8"/>
  <c r="CH80" i="8" s="1"/>
  <c r="CF89" i="8"/>
  <c r="CH89" i="8" s="1"/>
  <c r="CF96" i="8"/>
  <c r="CH96" i="8" s="1"/>
  <c r="CF71" i="8"/>
  <c r="CH71" i="8" s="1"/>
  <c r="CF78" i="8"/>
  <c r="CH78" i="8" s="1"/>
  <c r="CF87" i="8"/>
  <c r="CH87" i="8" s="1"/>
  <c r="CF76" i="8"/>
  <c r="CH76" i="8" s="1"/>
  <c r="CF85" i="8"/>
  <c r="CH85" i="8" s="1"/>
  <c r="CF83" i="8"/>
  <c r="CH83" i="8" s="1"/>
  <c r="CF94" i="8"/>
  <c r="CH94" i="8" s="1"/>
  <c r="CF99" i="8"/>
  <c r="CH99" i="8" s="1"/>
  <c r="CF101" i="8"/>
  <c r="CH101" i="8" s="1"/>
  <c r="CF74" i="8"/>
  <c r="CH74" i="8" s="1"/>
  <c r="CF90" i="8"/>
  <c r="CH90" i="8" s="1"/>
  <c r="CF92" i="8"/>
  <c r="CH92" i="8" s="1"/>
  <c r="CN7" i="8"/>
  <c r="CN75" i="8"/>
  <c r="CP75" i="8" s="1"/>
  <c r="CN78" i="8"/>
  <c r="CP78" i="8" s="1"/>
  <c r="CN83" i="8"/>
  <c r="CP83" i="8" s="1"/>
  <c r="CN86" i="8"/>
  <c r="CP86" i="8" s="1"/>
  <c r="CN91" i="8"/>
  <c r="CP91" i="8" s="1"/>
  <c r="CN94" i="8"/>
  <c r="CP94" i="8" s="1"/>
  <c r="CN99" i="8"/>
  <c r="CP99" i="8" s="1"/>
  <c r="CN102" i="8"/>
  <c r="CP102" i="8" s="1"/>
  <c r="CN73" i="8"/>
  <c r="CP73" i="8" s="1"/>
  <c r="CN76" i="8"/>
  <c r="CP76" i="8" s="1"/>
  <c r="CN81" i="8"/>
  <c r="CP81" i="8" s="1"/>
  <c r="CN84" i="8"/>
  <c r="CP84" i="8" s="1"/>
  <c r="CN89" i="8"/>
  <c r="CP89" i="8" s="1"/>
  <c r="CN92" i="8"/>
  <c r="CP92" i="8" s="1"/>
  <c r="CN97" i="8"/>
  <c r="CP97" i="8" s="1"/>
  <c r="CN100" i="8"/>
  <c r="CP100" i="8" s="1"/>
  <c r="CN71" i="8"/>
  <c r="CP71" i="8" s="1"/>
  <c r="CN74" i="8"/>
  <c r="CP74" i="8" s="1"/>
  <c r="CN79" i="8"/>
  <c r="CP79" i="8" s="1"/>
  <c r="CN82" i="8"/>
  <c r="CP82" i="8" s="1"/>
  <c r="CN87" i="8"/>
  <c r="CP87" i="8" s="1"/>
  <c r="CN90" i="8"/>
  <c r="CP90" i="8" s="1"/>
  <c r="CN95" i="8"/>
  <c r="CP95" i="8" s="1"/>
  <c r="CN98" i="8"/>
  <c r="CP98" i="8" s="1"/>
  <c r="CN103" i="8"/>
  <c r="CP103" i="8" s="1"/>
  <c r="CN77" i="8"/>
  <c r="CP77" i="8" s="1"/>
  <c r="CN88" i="8"/>
  <c r="CP88" i="8" s="1"/>
  <c r="CN80" i="8"/>
  <c r="CP80" i="8" s="1"/>
  <c r="CN101" i="8"/>
  <c r="CP101" i="8" s="1"/>
  <c r="CN72" i="8"/>
  <c r="CP72" i="8" s="1"/>
  <c r="CN93" i="8"/>
  <c r="CP93" i="8" s="1"/>
  <c r="CN96" i="8"/>
  <c r="CP96" i="8" s="1"/>
  <c r="CN85" i="8"/>
  <c r="CP85" i="8" s="1"/>
  <c r="AQ15" i="8"/>
  <c r="AQ117" i="8"/>
  <c r="AS117" i="8" s="1"/>
  <c r="AQ115" i="8"/>
  <c r="AS115" i="8" s="1"/>
  <c r="AQ113" i="8"/>
  <c r="AS113" i="8" s="1"/>
  <c r="AQ109" i="8"/>
  <c r="AS109" i="8" s="1"/>
  <c r="AQ116" i="8"/>
  <c r="AS116" i="8" s="1"/>
  <c r="AQ118" i="8"/>
  <c r="AS118" i="8" s="1"/>
  <c r="AQ114" i="8"/>
  <c r="AS114" i="8" s="1"/>
  <c r="AQ111" i="8"/>
  <c r="AS111" i="8" s="1"/>
  <c r="AQ110" i="8"/>
  <c r="AS110" i="8" s="1"/>
  <c r="AQ112" i="8"/>
  <c r="AS112" i="8" s="1"/>
  <c r="CU7" i="8"/>
  <c r="CU73" i="8"/>
  <c r="CW73" i="8" s="1"/>
  <c r="CU76" i="8"/>
  <c r="CW76" i="8" s="1"/>
  <c r="CU81" i="8"/>
  <c r="CW81" i="8" s="1"/>
  <c r="CU84" i="8"/>
  <c r="CW84" i="8" s="1"/>
  <c r="CU71" i="8"/>
  <c r="CW71" i="8" s="1"/>
  <c r="CU74" i="8"/>
  <c r="CW74" i="8" s="1"/>
  <c r="CU79" i="8"/>
  <c r="CW79" i="8" s="1"/>
  <c r="CU82" i="8"/>
  <c r="CW82" i="8" s="1"/>
  <c r="CU87" i="8"/>
  <c r="CW87" i="8" s="1"/>
  <c r="CU72" i="8"/>
  <c r="CW72" i="8" s="1"/>
  <c r="CU77" i="8"/>
  <c r="CW77" i="8" s="1"/>
  <c r="CU80" i="8"/>
  <c r="CW80" i="8" s="1"/>
  <c r="CU85" i="8"/>
  <c r="CW85" i="8" s="1"/>
  <c r="CU83" i="8"/>
  <c r="CW83" i="8" s="1"/>
  <c r="CU78" i="8"/>
  <c r="CW78" i="8" s="1"/>
  <c r="CU75" i="8"/>
  <c r="CW75" i="8" s="1"/>
  <c r="CU86" i="8"/>
  <c r="CW86" i="8" s="1"/>
  <c r="ED25" i="8"/>
  <c r="ED17" i="8"/>
  <c r="ED9" i="8"/>
  <c r="AI33" i="8"/>
  <c r="AK33" i="8" s="1"/>
  <c r="AI117" i="8"/>
  <c r="AK117" i="8" s="1"/>
  <c r="AI110" i="8"/>
  <c r="AK110" i="8" s="1"/>
  <c r="AI115" i="8"/>
  <c r="AK115" i="8" s="1"/>
  <c r="AI113" i="8"/>
  <c r="AK113" i="8" s="1"/>
  <c r="AI116" i="8"/>
  <c r="AK116" i="8" s="1"/>
  <c r="AI118" i="8"/>
  <c r="AK118" i="8" s="1"/>
  <c r="AI114" i="8"/>
  <c r="AK114" i="8" s="1"/>
  <c r="AI112" i="8"/>
  <c r="AK112" i="8" s="1"/>
  <c r="AI109" i="8"/>
  <c r="AK109" i="8" s="1"/>
  <c r="AI111" i="8"/>
  <c r="AK111" i="8" s="1"/>
  <c r="CM13" i="8"/>
  <c r="CO13" i="8" s="1"/>
  <c r="CM71" i="8"/>
  <c r="CO71" i="8" s="1"/>
  <c r="CM82" i="8"/>
  <c r="CO82" i="8" s="1"/>
  <c r="CM90" i="8"/>
  <c r="CO90" i="8" s="1"/>
  <c r="CM73" i="8"/>
  <c r="CO73" i="8" s="1"/>
  <c r="CM76" i="8"/>
  <c r="CO76" i="8" s="1"/>
  <c r="CM81" i="8"/>
  <c r="CO81" i="8" s="1"/>
  <c r="CM84" i="8"/>
  <c r="CO84" i="8" s="1"/>
  <c r="CM89" i="8"/>
  <c r="CO89" i="8" s="1"/>
  <c r="CM92" i="8"/>
  <c r="CO92" i="8" s="1"/>
  <c r="CM97" i="8"/>
  <c r="CO97" i="8" s="1"/>
  <c r="CM100" i="8"/>
  <c r="CO100" i="8" s="1"/>
  <c r="CM95" i="8"/>
  <c r="CO95" i="8" s="1"/>
  <c r="CM74" i="8"/>
  <c r="CO74" i="8" s="1"/>
  <c r="CM79" i="8"/>
  <c r="CO79" i="8" s="1"/>
  <c r="CM87" i="8"/>
  <c r="CO87" i="8" s="1"/>
  <c r="CM98" i="8"/>
  <c r="CO98" i="8" s="1"/>
  <c r="CM103" i="8"/>
  <c r="CO103" i="8" s="1"/>
  <c r="CM72" i="8"/>
  <c r="CO72" i="8" s="1"/>
  <c r="CM77" i="8"/>
  <c r="CO77" i="8" s="1"/>
  <c r="CM80" i="8"/>
  <c r="CO80" i="8" s="1"/>
  <c r="CM85" i="8"/>
  <c r="CO85" i="8" s="1"/>
  <c r="CM88" i="8"/>
  <c r="CO88" i="8" s="1"/>
  <c r="CM93" i="8"/>
  <c r="CO93" i="8" s="1"/>
  <c r="CM96" i="8"/>
  <c r="CO96" i="8" s="1"/>
  <c r="CM101" i="8"/>
  <c r="CO101" i="8" s="1"/>
  <c r="CM91" i="8"/>
  <c r="CO91" i="8" s="1"/>
  <c r="CM86" i="8"/>
  <c r="CO86" i="8" s="1"/>
  <c r="CM78" i="8"/>
  <c r="CO78" i="8" s="1"/>
  <c r="CM99" i="8"/>
  <c r="CO99" i="8" s="1"/>
  <c r="CM102" i="8"/>
  <c r="CO102" i="8" s="1"/>
  <c r="CM83" i="8"/>
  <c r="CO83" i="8" s="1"/>
  <c r="CM94" i="8"/>
  <c r="CO94" i="8" s="1"/>
  <c r="CM75" i="8"/>
  <c r="CO75" i="8" s="1"/>
  <c r="AP19" i="8"/>
  <c r="AR19" i="8" s="1"/>
  <c r="AP115" i="8"/>
  <c r="AR115" i="8" s="1"/>
  <c r="AP113" i="8"/>
  <c r="AR113" i="8" s="1"/>
  <c r="AP111" i="8"/>
  <c r="AR111" i="8" s="1"/>
  <c r="AP118" i="8"/>
  <c r="AR118" i="8" s="1"/>
  <c r="AP114" i="8"/>
  <c r="AR114" i="8" s="1"/>
  <c r="AP109" i="8"/>
  <c r="AR109" i="8" s="1"/>
  <c r="AP116" i="8"/>
  <c r="AR116" i="8" s="1"/>
  <c r="AP110" i="8"/>
  <c r="AR110" i="8" s="1"/>
  <c r="AP117" i="8"/>
  <c r="AR117" i="8" s="1"/>
  <c r="AP112" i="8"/>
  <c r="AR112" i="8" s="1"/>
  <c r="CT72" i="8"/>
  <c r="CV72" i="8" s="1"/>
  <c r="CT71" i="8"/>
  <c r="CV71" i="8" s="1"/>
  <c r="CT74" i="8"/>
  <c r="CV74" i="8" s="1"/>
  <c r="CT79" i="8"/>
  <c r="CV79" i="8" s="1"/>
  <c r="CT82" i="8"/>
  <c r="CV82" i="8" s="1"/>
  <c r="CT87" i="8"/>
  <c r="CV87" i="8" s="1"/>
  <c r="CT80" i="8"/>
  <c r="CV80" i="8" s="1"/>
  <c r="CT77" i="8"/>
  <c r="CV77" i="8" s="1"/>
  <c r="CT85" i="8"/>
  <c r="CV85" i="8" s="1"/>
  <c r="CT75" i="8"/>
  <c r="CV75" i="8" s="1"/>
  <c r="CT78" i="8"/>
  <c r="CV78" i="8" s="1"/>
  <c r="CT83" i="8"/>
  <c r="CV83" i="8" s="1"/>
  <c r="CT86" i="8"/>
  <c r="CV86" i="8" s="1"/>
  <c r="CT73" i="8"/>
  <c r="CV73" i="8" s="1"/>
  <c r="CT84" i="8"/>
  <c r="CV84" i="8" s="1"/>
  <c r="CT76" i="8"/>
  <c r="CV76" i="8" s="1"/>
  <c r="CT81" i="8"/>
  <c r="CV81" i="8" s="1"/>
  <c r="ED24" i="8"/>
  <c r="ED16" i="8"/>
  <c r="ED8" i="8"/>
  <c r="AJ10" i="8"/>
  <c r="AJ110" i="8"/>
  <c r="AL110" i="8" s="1"/>
  <c r="AJ117" i="8"/>
  <c r="AL117" i="8" s="1"/>
  <c r="AJ115" i="8"/>
  <c r="AL115" i="8" s="1"/>
  <c r="AJ111" i="8"/>
  <c r="AL111" i="8" s="1"/>
  <c r="AJ118" i="8"/>
  <c r="AL118" i="8" s="1"/>
  <c r="AJ113" i="8"/>
  <c r="AL113" i="8" s="1"/>
  <c r="AJ114" i="8"/>
  <c r="AL114" i="8" s="1"/>
  <c r="AJ109" i="8"/>
  <c r="AL109" i="8" s="1"/>
  <c r="AJ116" i="8"/>
  <c r="AL116" i="8" s="1"/>
  <c r="AJ112" i="8"/>
  <c r="AL112" i="8" s="1"/>
  <c r="BZ7" i="8"/>
  <c r="BZ71" i="8"/>
  <c r="CB71" i="8" s="1"/>
  <c r="BZ74" i="8"/>
  <c r="CB74" i="8" s="1"/>
  <c r="BZ79" i="8"/>
  <c r="CB79" i="8" s="1"/>
  <c r="BZ82" i="8"/>
  <c r="CB82" i="8" s="1"/>
  <c r="BZ87" i="8"/>
  <c r="CB87" i="8" s="1"/>
  <c r="BZ90" i="8"/>
  <c r="CB90" i="8" s="1"/>
  <c r="BZ95" i="8"/>
  <c r="CB95" i="8" s="1"/>
  <c r="BZ98" i="8"/>
  <c r="CB98" i="8" s="1"/>
  <c r="BZ103" i="8"/>
  <c r="CB103" i="8" s="1"/>
  <c r="BZ106" i="8"/>
  <c r="CB106" i="8" s="1"/>
  <c r="BZ111" i="8"/>
  <c r="CB111" i="8" s="1"/>
  <c r="BZ114" i="8"/>
  <c r="CB114" i="8" s="1"/>
  <c r="BZ72" i="8"/>
  <c r="CB72" i="8" s="1"/>
  <c r="BZ77" i="8"/>
  <c r="CB77" i="8" s="1"/>
  <c r="BZ80" i="8"/>
  <c r="CB80" i="8" s="1"/>
  <c r="BZ85" i="8"/>
  <c r="CB85" i="8" s="1"/>
  <c r="BZ88" i="8"/>
  <c r="CB88" i="8" s="1"/>
  <c r="BZ93" i="8"/>
  <c r="CB93" i="8" s="1"/>
  <c r="BZ96" i="8"/>
  <c r="CB96" i="8" s="1"/>
  <c r="BZ101" i="8"/>
  <c r="CB101" i="8" s="1"/>
  <c r="BZ104" i="8"/>
  <c r="CB104" i="8" s="1"/>
  <c r="BZ109" i="8"/>
  <c r="CB109" i="8" s="1"/>
  <c r="BZ112" i="8"/>
  <c r="CB112" i="8" s="1"/>
  <c r="BZ75" i="8"/>
  <c r="CB75" i="8" s="1"/>
  <c r="BZ78" i="8"/>
  <c r="CB78" i="8" s="1"/>
  <c r="BZ83" i="8"/>
  <c r="CB83" i="8" s="1"/>
  <c r="BZ86" i="8"/>
  <c r="CB86" i="8" s="1"/>
  <c r="BZ91" i="8"/>
  <c r="CB91" i="8" s="1"/>
  <c r="BZ94" i="8"/>
  <c r="CB94" i="8" s="1"/>
  <c r="BZ99" i="8"/>
  <c r="CB99" i="8" s="1"/>
  <c r="BZ102" i="8"/>
  <c r="CB102" i="8" s="1"/>
  <c r="BZ107" i="8"/>
  <c r="CB107" i="8" s="1"/>
  <c r="BZ110" i="8"/>
  <c r="CB110" i="8" s="1"/>
  <c r="BZ76" i="8"/>
  <c r="CB76" i="8" s="1"/>
  <c r="BZ97" i="8"/>
  <c r="CB97" i="8" s="1"/>
  <c r="BZ113" i="8"/>
  <c r="CB113" i="8" s="1"/>
  <c r="BZ73" i="8"/>
  <c r="CB73" i="8" s="1"/>
  <c r="BZ108" i="8"/>
  <c r="CB108" i="8" s="1"/>
  <c r="BZ81" i="8"/>
  <c r="CB81" i="8" s="1"/>
  <c r="BZ100" i="8"/>
  <c r="CB100" i="8" s="1"/>
  <c r="BZ105" i="8"/>
  <c r="CB105" i="8" s="1"/>
  <c r="BZ89" i="8"/>
  <c r="CB89" i="8" s="1"/>
  <c r="BZ115" i="8"/>
  <c r="CB115" i="8" s="1"/>
  <c r="BZ84" i="8"/>
  <c r="CB84" i="8" s="1"/>
  <c r="BZ92" i="8"/>
  <c r="CB92" i="8" s="1"/>
  <c r="ED23" i="8"/>
  <c r="ED15" i="8"/>
  <c r="DW18" i="8"/>
  <c r="DW11" i="8"/>
  <c r="DW19" i="8"/>
  <c r="DW10" i="8"/>
  <c r="DI13" i="8"/>
  <c r="DW25" i="8"/>
  <c r="DW9" i="8"/>
  <c r="DW24" i="8"/>
  <c r="DW8" i="8"/>
  <c r="DP20" i="8"/>
  <c r="DW23" i="8"/>
  <c r="DW15" i="8"/>
  <c r="DW7" i="8"/>
  <c r="DP22" i="8"/>
  <c r="DW17" i="8"/>
  <c r="DP21" i="8"/>
  <c r="DW16" i="8"/>
  <c r="DP14" i="8"/>
  <c r="DW22" i="8"/>
  <c r="DW14" i="8"/>
  <c r="DW21" i="8"/>
  <c r="DI22" i="8"/>
  <c r="DP13" i="8"/>
  <c r="DW13" i="8"/>
  <c r="DI14" i="8"/>
  <c r="DP12" i="8"/>
  <c r="DW20" i="8"/>
  <c r="DP27" i="8"/>
  <c r="DP11" i="8"/>
  <c r="CN44" i="8"/>
  <c r="DI30" i="8"/>
  <c r="DP26" i="8"/>
  <c r="DP18" i="8"/>
  <c r="DP10" i="8"/>
  <c r="CU59" i="8"/>
  <c r="CU45" i="8"/>
  <c r="CU38" i="8"/>
  <c r="DP19" i="8"/>
  <c r="CN37" i="8"/>
  <c r="DI29" i="8"/>
  <c r="DP25" i="8"/>
  <c r="DP17" i="8"/>
  <c r="DP9" i="8"/>
  <c r="CU57" i="8"/>
  <c r="CN36" i="8"/>
  <c r="DP24" i="8"/>
  <c r="DP16" i="8"/>
  <c r="DP8" i="8"/>
  <c r="CN35" i="8"/>
  <c r="DI21" i="8"/>
  <c r="DP23" i="8"/>
  <c r="DP15" i="8"/>
  <c r="DI20" i="8"/>
  <c r="DI27" i="8"/>
  <c r="DI11" i="8"/>
  <c r="CN68" i="8"/>
  <c r="CN26" i="8"/>
  <c r="CU27" i="8"/>
  <c r="DI34" i="8"/>
  <c r="DI26" i="8"/>
  <c r="DI18" i="8"/>
  <c r="DI10" i="8"/>
  <c r="DI12" i="8"/>
  <c r="DI19" i="8"/>
  <c r="CN66" i="8"/>
  <c r="CN14" i="8"/>
  <c r="CU25" i="8"/>
  <c r="DI33" i="8"/>
  <c r="DI25" i="8"/>
  <c r="DI17" i="8"/>
  <c r="DI9" i="8"/>
  <c r="DB16" i="8"/>
  <c r="DI28" i="8"/>
  <c r="CN59" i="8"/>
  <c r="CN13" i="8"/>
  <c r="CU10" i="8"/>
  <c r="DI32" i="8"/>
  <c r="DI24" i="8"/>
  <c r="DI16" i="8"/>
  <c r="DI8" i="8"/>
  <c r="DB14" i="8"/>
  <c r="DB8" i="8"/>
  <c r="DI6" i="8"/>
  <c r="CN46" i="8"/>
  <c r="CU70" i="8"/>
  <c r="DB22" i="8"/>
  <c r="DI31" i="8"/>
  <c r="DI23" i="8"/>
  <c r="DI15" i="8"/>
  <c r="CU68" i="8"/>
  <c r="CU37" i="8"/>
  <c r="DB21" i="8"/>
  <c r="CU67" i="8"/>
  <c r="CU18" i="8"/>
  <c r="DB20" i="8"/>
  <c r="CU50" i="8"/>
  <c r="CU35" i="8"/>
  <c r="CU17" i="8"/>
  <c r="DB11" i="8"/>
  <c r="CN58" i="8"/>
  <c r="CN22" i="8"/>
  <c r="CU65" i="8"/>
  <c r="CU49" i="8"/>
  <c r="CU30" i="8"/>
  <c r="CU14" i="8"/>
  <c r="DB18" i="8"/>
  <c r="DB10" i="8"/>
  <c r="CU55" i="8"/>
  <c r="CU20" i="8"/>
  <c r="DB13" i="8"/>
  <c r="CU52" i="8"/>
  <c r="CU36" i="8"/>
  <c r="DB12" i="8"/>
  <c r="CU66" i="8"/>
  <c r="DB19" i="8"/>
  <c r="CN56" i="8"/>
  <c r="CN16" i="8"/>
  <c r="CU61" i="8"/>
  <c r="CU46" i="8"/>
  <c r="CU28" i="8"/>
  <c r="CU13" i="8"/>
  <c r="DB17" i="8"/>
  <c r="DB9" i="8"/>
  <c r="CU58" i="8"/>
  <c r="CU42" i="8"/>
  <c r="CU26" i="8"/>
  <c r="DB6" i="8"/>
  <c r="DB15" i="8"/>
  <c r="CG54" i="8"/>
  <c r="CN54" i="8"/>
  <c r="CN34" i="8"/>
  <c r="CN12" i="8"/>
  <c r="CU63" i="8"/>
  <c r="CU54" i="8"/>
  <c r="CU44" i="8"/>
  <c r="CU34" i="8"/>
  <c r="CU22" i="8"/>
  <c r="CU12" i="8"/>
  <c r="CG59" i="8"/>
  <c r="CN69" i="8"/>
  <c r="CN48" i="8"/>
  <c r="CN27" i="8"/>
  <c r="CU6" i="8"/>
  <c r="CU62" i="8"/>
  <c r="CU53" i="8"/>
  <c r="CU43" i="8"/>
  <c r="CU33" i="8"/>
  <c r="CU21" i="8"/>
  <c r="CU11" i="8"/>
  <c r="CN67" i="8"/>
  <c r="CN45" i="8"/>
  <c r="CN24" i="8"/>
  <c r="CU69" i="8"/>
  <c r="CU60" i="8"/>
  <c r="CU51" i="8"/>
  <c r="CU41" i="8"/>
  <c r="CU29" i="8"/>
  <c r="CU19" i="8"/>
  <c r="CU9" i="8"/>
  <c r="CG32" i="8"/>
  <c r="CG30" i="8"/>
  <c r="CN64" i="8"/>
  <c r="CN53" i="8"/>
  <c r="CN32" i="8"/>
  <c r="CN21" i="8"/>
  <c r="CN11" i="8"/>
  <c r="BE50" i="8"/>
  <c r="CG29" i="8"/>
  <c r="CN62" i="8"/>
  <c r="CN52" i="8"/>
  <c r="CN42" i="8"/>
  <c r="CN30" i="8"/>
  <c r="CN20" i="8"/>
  <c r="CN10" i="8"/>
  <c r="BE25" i="8"/>
  <c r="CG28" i="8"/>
  <c r="CN61" i="8"/>
  <c r="CN51" i="8"/>
  <c r="CN40" i="8"/>
  <c r="CN29" i="8"/>
  <c r="CN19" i="8"/>
  <c r="CN8" i="8"/>
  <c r="CU64" i="8"/>
  <c r="CU56" i="8"/>
  <c r="CU48" i="8"/>
  <c r="CU40" i="8"/>
  <c r="CU32" i="8"/>
  <c r="CU24" i="8"/>
  <c r="CU16" i="8"/>
  <c r="CU8" i="8"/>
  <c r="CG43" i="8"/>
  <c r="BE58" i="8"/>
  <c r="CN43" i="8"/>
  <c r="CG68" i="8"/>
  <c r="CN70" i="8"/>
  <c r="CN60" i="8"/>
  <c r="CN50" i="8"/>
  <c r="CN38" i="8"/>
  <c r="CN28" i="8"/>
  <c r="CN18" i="8"/>
  <c r="CU47" i="8"/>
  <c r="CU39" i="8"/>
  <c r="CU31" i="8"/>
  <c r="CU23" i="8"/>
  <c r="CU15" i="8"/>
  <c r="CM68" i="8"/>
  <c r="CO68" i="8" s="1"/>
  <c r="CM52" i="8"/>
  <c r="CO52" i="8" s="1"/>
  <c r="CM36" i="8"/>
  <c r="CO36" i="8" s="1"/>
  <c r="CM28" i="8"/>
  <c r="CO28" i="8" s="1"/>
  <c r="CM12" i="8"/>
  <c r="CO12" i="8" s="1"/>
  <c r="CM59" i="8"/>
  <c r="CO59" i="8" s="1"/>
  <c r="CM43" i="8"/>
  <c r="CO43" i="8" s="1"/>
  <c r="CM27" i="8"/>
  <c r="CO27" i="8" s="1"/>
  <c r="CM11" i="8"/>
  <c r="CO11" i="8" s="1"/>
  <c r="CM58" i="8"/>
  <c r="CO58" i="8" s="1"/>
  <c r="CM42" i="8"/>
  <c r="CO42" i="8" s="1"/>
  <c r="CM34" i="8"/>
  <c r="CO34" i="8" s="1"/>
  <c r="CM18" i="8"/>
  <c r="CO18" i="8" s="1"/>
  <c r="CM57" i="8"/>
  <c r="CO57" i="8" s="1"/>
  <c r="CM41" i="8"/>
  <c r="CO41" i="8" s="1"/>
  <c r="CM25" i="8"/>
  <c r="CO25" i="8" s="1"/>
  <c r="CM9" i="8"/>
  <c r="CO9" i="8" s="1"/>
  <c r="CM64" i="8"/>
  <c r="CO64" i="8" s="1"/>
  <c r="CM56" i="8"/>
  <c r="CO56" i="8" s="1"/>
  <c r="CM48" i="8"/>
  <c r="CO48" i="8" s="1"/>
  <c r="CM40" i="8"/>
  <c r="CO40" i="8" s="1"/>
  <c r="CM32" i="8"/>
  <c r="CO32" i="8" s="1"/>
  <c r="CM24" i="8"/>
  <c r="CO24" i="8" s="1"/>
  <c r="CM16" i="8"/>
  <c r="CO16" i="8" s="1"/>
  <c r="CM8" i="8"/>
  <c r="CO8" i="8" s="1"/>
  <c r="CG56" i="8"/>
  <c r="CG16" i="8"/>
  <c r="CM63" i="8"/>
  <c r="CO63" i="8" s="1"/>
  <c r="CM55" i="8"/>
  <c r="CO55" i="8" s="1"/>
  <c r="CM47" i="8"/>
  <c r="CO47" i="8" s="1"/>
  <c r="CM39" i="8"/>
  <c r="CO39" i="8" s="1"/>
  <c r="CM31" i="8"/>
  <c r="CO31" i="8" s="1"/>
  <c r="CM23" i="8"/>
  <c r="CO23" i="8" s="1"/>
  <c r="CM15" i="8"/>
  <c r="CO15" i="8" s="1"/>
  <c r="CM7" i="8"/>
  <c r="CO7" i="8" s="1"/>
  <c r="CN65" i="8"/>
  <c r="CN57" i="8"/>
  <c r="CN49" i="8"/>
  <c r="CN41" i="8"/>
  <c r="CN33" i="8"/>
  <c r="CN25" i="8"/>
  <c r="CN17" i="8"/>
  <c r="CN9" i="8"/>
  <c r="CM60" i="8"/>
  <c r="CO60" i="8" s="1"/>
  <c r="CM44" i="8"/>
  <c r="CO44" i="8" s="1"/>
  <c r="CM20" i="8"/>
  <c r="CO20" i="8" s="1"/>
  <c r="CM67" i="8"/>
  <c r="CO67" i="8" s="1"/>
  <c r="CM51" i="8"/>
  <c r="CO51" i="8" s="1"/>
  <c r="CM35" i="8"/>
  <c r="CO35" i="8" s="1"/>
  <c r="CM19" i="8"/>
  <c r="CO19" i="8" s="1"/>
  <c r="CM66" i="8"/>
  <c r="CO66" i="8" s="1"/>
  <c r="CM50" i="8"/>
  <c r="CO50" i="8" s="1"/>
  <c r="CM26" i="8"/>
  <c r="CO26" i="8" s="1"/>
  <c r="CM10" i="8"/>
  <c r="CO10" i="8" s="1"/>
  <c r="CM65" i="8"/>
  <c r="CO65" i="8" s="1"/>
  <c r="CM49" i="8"/>
  <c r="CO49" i="8" s="1"/>
  <c r="CM33" i="8"/>
  <c r="CO33" i="8" s="1"/>
  <c r="CM17" i="8"/>
  <c r="CO17" i="8" s="1"/>
  <c r="CM70" i="8"/>
  <c r="CO70" i="8" s="1"/>
  <c r="CM62" i="8"/>
  <c r="CO62" i="8" s="1"/>
  <c r="CM54" i="8"/>
  <c r="CO54" i="8" s="1"/>
  <c r="CM46" i="8"/>
  <c r="CO46" i="8" s="1"/>
  <c r="CM38" i="8"/>
  <c r="CO38" i="8" s="1"/>
  <c r="CM30" i="8"/>
  <c r="CO30" i="8" s="1"/>
  <c r="CM22" i="8"/>
  <c r="CO22" i="8" s="1"/>
  <c r="CM14" i="8"/>
  <c r="CO14" i="8" s="1"/>
  <c r="CM6" i="8"/>
  <c r="CO6" i="8" s="1"/>
  <c r="BE62" i="8"/>
  <c r="CG53" i="8"/>
  <c r="CM69" i="8"/>
  <c r="CO69" i="8" s="1"/>
  <c r="CM61" i="8"/>
  <c r="CO61" i="8" s="1"/>
  <c r="CM53" i="8"/>
  <c r="CO53" i="8" s="1"/>
  <c r="CM45" i="8"/>
  <c r="CO45" i="8" s="1"/>
  <c r="CM37" i="8"/>
  <c r="CO37" i="8" s="1"/>
  <c r="CM29" i="8"/>
  <c r="CO29" i="8" s="1"/>
  <c r="CM21" i="8"/>
  <c r="CO21" i="8" s="1"/>
  <c r="CN6" i="8"/>
  <c r="CP6" i="8" s="1"/>
  <c r="CN63" i="8"/>
  <c r="CN55" i="8"/>
  <c r="CN47" i="8"/>
  <c r="CN39" i="8"/>
  <c r="CN31" i="8"/>
  <c r="CN23" i="8"/>
  <c r="CN15" i="8"/>
  <c r="CG70" i="8"/>
  <c r="CG45" i="8"/>
  <c r="CG20" i="8"/>
  <c r="CG69" i="8"/>
  <c r="CG44" i="8"/>
  <c r="CG19" i="8"/>
  <c r="CG67" i="8"/>
  <c r="CG40" i="8"/>
  <c r="CG14" i="8"/>
  <c r="BE11" i="8"/>
  <c r="CG64" i="8"/>
  <c r="CG52" i="8"/>
  <c r="CG27" i="8"/>
  <c r="AX47" i="8"/>
  <c r="CG62" i="8"/>
  <c r="CG51" i="8"/>
  <c r="CG37" i="8"/>
  <c r="CG24" i="8"/>
  <c r="CG12" i="8"/>
  <c r="CG13" i="8"/>
  <c r="BZ38" i="8"/>
  <c r="CG61" i="8"/>
  <c r="CG48" i="8"/>
  <c r="CG36" i="8"/>
  <c r="CG22" i="8"/>
  <c r="CG11" i="8"/>
  <c r="CG38" i="8"/>
  <c r="BE78" i="8"/>
  <c r="BZ37" i="8"/>
  <c r="CG60" i="8"/>
  <c r="CG46" i="8"/>
  <c r="CG35" i="8"/>
  <c r="CG21" i="8"/>
  <c r="CG8" i="8"/>
  <c r="BZ30" i="8"/>
  <c r="BE43" i="8"/>
  <c r="BZ61" i="8"/>
  <c r="BZ17" i="8"/>
  <c r="CG66" i="8"/>
  <c r="CG58" i="8"/>
  <c r="CG50" i="8"/>
  <c r="CG42" i="8"/>
  <c r="CG34" i="8"/>
  <c r="CG26" i="8"/>
  <c r="CG18" i="8"/>
  <c r="CG10" i="8"/>
  <c r="AX31" i="8"/>
  <c r="BZ70" i="8"/>
  <c r="BZ29" i="8"/>
  <c r="BE30" i="8"/>
  <c r="BZ57" i="8"/>
  <c r="BZ14" i="8"/>
  <c r="CG65" i="8"/>
  <c r="CG57" i="8"/>
  <c r="CG49" i="8"/>
  <c r="CG41" i="8"/>
  <c r="CG33" i="8"/>
  <c r="CG25" i="8"/>
  <c r="CG17" i="8"/>
  <c r="CG9" i="8"/>
  <c r="BZ53" i="8"/>
  <c r="BZ9" i="8"/>
  <c r="BE82" i="8"/>
  <c r="BE14" i="8"/>
  <c r="BZ49" i="8"/>
  <c r="CG6" i="8"/>
  <c r="CG63" i="8"/>
  <c r="CG55" i="8"/>
  <c r="CG47" i="8"/>
  <c r="CG39" i="8"/>
  <c r="CG31" i="8"/>
  <c r="CG23" i="8"/>
  <c r="CG15" i="8"/>
  <c r="BE75" i="8"/>
  <c r="BE42" i="8"/>
  <c r="BE10" i="8"/>
  <c r="BZ69" i="8"/>
  <c r="BZ46" i="8"/>
  <c r="BZ25" i="8"/>
  <c r="BE74" i="8"/>
  <c r="BE34" i="8"/>
  <c r="AX78" i="8"/>
  <c r="BZ65" i="8"/>
  <c r="BZ45" i="8"/>
  <c r="BZ22" i="8"/>
  <c r="AJ38" i="8"/>
  <c r="BE65" i="8"/>
  <c r="BE33" i="8"/>
  <c r="AX63" i="8"/>
  <c r="BZ62" i="8"/>
  <c r="BZ41" i="8"/>
  <c r="BZ21" i="8"/>
  <c r="BL19" i="8"/>
  <c r="BE57" i="8"/>
  <c r="BE18" i="8"/>
  <c r="AX7" i="8"/>
  <c r="BZ54" i="8"/>
  <c r="BZ33" i="8"/>
  <c r="BZ13" i="8"/>
  <c r="AJ102" i="8"/>
  <c r="AX46" i="8"/>
  <c r="BZ68" i="8"/>
  <c r="BZ52" i="8"/>
  <c r="BZ36" i="8"/>
  <c r="BZ12" i="8"/>
  <c r="BL51" i="8"/>
  <c r="BE73" i="8"/>
  <c r="BE49" i="8"/>
  <c r="BE27" i="8"/>
  <c r="BE9" i="8"/>
  <c r="AX39" i="8"/>
  <c r="AJ70" i="8"/>
  <c r="BZ67" i="8"/>
  <c r="BZ59" i="8"/>
  <c r="BZ51" i="8"/>
  <c r="BZ43" i="8"/>
  <c r="BZ35" i="8"/>
  <c r="BZ27" i="8"/>
  <c r="BZ19" i="8"/>
  <c r="BZ11" i="8"/>
  <c r="BL67" i="8"/>
  <c r="AJ86" i="8"/>
  <c r="BZ60" i="8"/>
  <c r="BZ44" i="8"/>
  <c r="BZ28" i="8"/>
  <c r="BZ20" i="8"/>
  <c r="BL35" i="8"/>
  <c r="BE66" i="8"/>
  <c r="BE46" i="8"/>
  <c r="BE26" i="8"/>
  <c r="AX79" i="8"/>
  <c r="AX38" i="8"/>
  <c r="AJ54" i="8"/>
  <c r="BZ66" i="8"/>
  <c r="BZ58" i="8"/>
  <c r="BZ50" i="8"/>
  <c r="BZ42" i="8"/>
  <c r="BZ34" i="8"/>
  <c r="BZ26" i="8"/>
  <c r="BZ18" i="8"/>
  <c r="BZ10" i="8"/>
  <c r="AX71" i="8"/>
  <c r="AX15" i="8"/>
  <c r="AJ22" i="8"/>
  <c r="BZ64" i="8"/>
  <c r="BZ56" i="8"/>
  <c r="BZ48" i="8"/>
  <c r="BZ40" i="8"/>
  <c r="BZ32" i="8"/>
  <c r="BZ24" i="8"/>
  <c r="BZ16" i="8"/>
  <c r="BZ8" i="8"/>
  <c r="BE81" i="8"/>
  <c r="BE59" i="8"/>
  <c r="BE41" i="8"/>
  <c r="BE17" i="8"/>
  <c r="AX70" i="8"/>
  <c r="AX14" i="8"/>
  <c r="BZ6" i="8"/>
  <c r="BZ63" i="8"/>
  <c r="BZ55" i="8"/>
  <c r="BZ47" i="8"/>
  <c r="BZ39" i="8"/>
  <c r="BZ31" i="8"/>
  <c r="BZ23" i="8"/>
  <c r="BZ15" i="8"/>
  <c r="BL50" i="8"/>
  <c r="BL18" i="8"/>
  <c r="AJ101" i="8"/>
  <c r="AJ69" i="8"/>
  <c r="AJ37" i="8"/>
  <c r="BL63" i="8"/>
  <c r="BL31" i="8"/>
  <c r="AJ84" i="8"/>
  <c r="AJ36" i="8"/>
  <c r="BL44" i="8"/>
  <c r="BL12" i="8"/>
  <c r="AQ71" i="8"/>
  <c r="AJ81" i="8"/>
  <c r="AJ49" i="8"/>
  <c r="AJ17" i="8"/>
  <c r="BL59" i="8"/>
  <c r="BL27" i="8"/>
  <c r="AQ7" i="8"/>
  <c r="AJ78" i="8"/>
  <c r="AJ46" i="8"/>
  <c r="AJ14" i="8"/>
  <c r="BS59" i="8"/>
  <c r="BL42" i="8"/>
  <c r="BL10" i="8"/>
  <c r="AJ13" i="8"/>
  <c r="BL55" i="8"/>
  <c r="BL39" i="8"/>
  <c r="BL23" i="8"/>
  <c r="BL7" i="8"/>
  <c r="BE70" i="8"/>
  <c r="BE54" i="8"/>
  <c r="BE38" i="8"/>
  <c r="BE22" i="8"/>
  <c r="AX87" i="8"/>
  <c r="AX55" i="8"/>
  <c r="AX23" i="8"/>
  <c r="AJ108" i="8"/>
  <c r="AJ92" i="8"/>
  <c r="AJ76" i="8"/>
  <c r="AJ60" i="8"/>
  <c r="AJ44" i="8"/>
  <c r="AJ28" i="8"/>
  <c r="AJ12" i="8"/>
  <c r="BL66" i="8"/>
  <c r="BL34" i="8"/>
  <c r="AJ85" i="8"/>
  <c r="AJ53" i="8"/>
  <c r="AJ21" i="8"/>
  <c r="BL47" i="8"/>
  <c r="BL15" i="8"/>
  <c r="AJ100" i="8"/>
  <c r="AJ68" i="8"/>
  <c r="AJ52" i="8"/>
  <c r="AJ20" i="8"/>
  <c r="BL60" i="8"/>
  <c r="BL28" i="8"/>
  <c r="AJ97" i="8"/>
  <c r="AJ65" i="8"/>
  <c r="AJ33" i="8"/>
  <c r="BL43" i="8"/>
  <c r="BL11" i="8"/>
  <c r="AJ94" i="8"/>
  <c r="AJ62" i="8"/>
  <c r="AJ30" i="8"/>
  <c r="BL58" i="8"/>
  <c r="BL26" i="8"/>
  <c r="AX62" i="8"/>
  <c r="AX30" i="8"/>
  <c r="AJ6" i="8"/>
  <c r="AL6" i="8" s="1"/>
  <c r="AJ93" i="8"/>
  <c r="AJ77" i="8"/>
  <c r="AJ61" i="8"/>
  <c r="AJ45" i="8"/>
  <c r="AJ29" i="8"/>
  <c r="BL68" i="8"/>
  <c r="BL52" i="8"/>
  <c r="BL36" i="8"/>
  <c r="BL20" i="8"/>
  <c r="BE83" i="8"/>
  <c r="BE67" i="8"/>
  <c r="BE51" i="8"/>
  <c r="BE35" i="8"/>
  <c r="BE19" i="8"/>
  <c r="AX86" i="8"/>
  <c r="AX54" i="8"/>
  <c r="AX22" i="8"/>
  <c r="AJ105" i="8"/>
  <c r="AJ89" i="8"/>
  <c r="AJ73" i="8"/>
  <c r="AJ57" i="8"/>
  <c r="AJ41" i="8"/>
  <c r="AJ25" i="8"/>
  <c r="AJ9" i="8"/>
  <c r="BS27" i="8"/>
  <c r="AQ103" i="8"/>
  <c r="AQ39" i="8"/>
  <c r="BS19" i="8"/>
  <c r="AQ95" i="8"/>
  <c r="AQ31" i="8"/>
  <c r="BS67" i="8"/>
  <c r="BS11" i="8"/>
  <c r="AQ87" i="8"/>
  <c r="AQ23" i="8"/>
  <c r="AQ79" i="8"/>
  <c r="AQ8" i="8"/>
  <c r="AQ16" i="8"/>
  <c r="AQ24" i="8"/>
  <c r="AQ32" i="8"/>
  <c r="AQ40" i="8"/>
  <c r="AQ48" i="8"/>
  <c r="AQ56" i="8"/>
  <c r="AQ64" i="8"/>
  <c r="AQ72" i="8"/>
  <c r="AQ80" i="8"/>
  <c r="AQ88" i="8"/>
  <c r="AQ96" i="8"/>
  <c r="AQ104" i="8"/>
  <c r="AQ10" i="8"/>
  <c r="AQ26" i="8"/>
  <c r="AQ42" i="8"/>
  <c r="AQ58" i="8"/>
  <c r="AQ74" i="8"/>
  <c r="AQ90" i="8"/>
  <c r="AQ106" i="8"/>
  <c r="AQ14" i="8"/>
  <c r="AQ38" i="8"/>
  <c r="AQ70" i="8"/>
  <c r="AQ102" i="8"/>
  <c r="AQ9" i="8"/>
  <c r="AQ17" i="8"/>
  <c r="AQ25" i="8"/>
  <c r="AQ33" i="8"/>
  <c r="AQ41" i="8"/>
  <c r="AQ49" i="8"/>
  <c r="AQ57" i="8"/>
  <c r="AQ65" i="8"/>
  <c r="AQ73" i="8"/>
  <c r="AQ81" i="8"/>
  <c r="AQ89" i="8"/>
  <c r="AQ97" i="8"/>
  <c r="AQ105" i="8"/>
  <c r="AQ18" i="8"/>
  <c r="AQ34" i="8"/>
  <c r="AQ50" i="8"/>
  <c r="AQ66" i="8"/>
  <c r="AQ82" i="8"/>
  <c r="AQ98" i="8"/>
  <c r="AQ46" i="8"/>
  <c r="AQ78" i="8"/>
  <c r="AQ11" i="8"/>
  <c r="AQ19" i="8"/>
  <c r="AQ27" i="8"/>
  <c r="AQ35" i="8"/>
  <c r="AQ43" i="8"/>
  <c r="AQ51" i="8"/>
  <c r="AQ59" i="8"/>
  <c r="AQ67" i="8"/>
  <c r="AQ75" i="8"/>
  <c r="AQ83" i="8"/>
  <c r="AQ91" i="8"/>
  <c r="AQ99" i="8"/>
  <c r="AQ107" i="8"/>
  <c r="AQ13" i="8"/>
  <c r="AQ29" i="8"/>
  <c r="AQ45" i="8"/>
  <c r="AQ61" i="8"/>
  <c r="AQ77" i="8"/>
  <c r="AQ93" i="8"/>
  <c r="AQ30" i="8"/>
  <c r="AQ62" i="8"/>
  <c r="AQ94" i="8"/>
  <c r="AQ12" i="8"/>
  <c r="AQ20" i="8"/>
  <c r="AQ28" i="8"/>
  <c r="AQ36" i="8"/>
  <c r="AQ44" i="8"/>
  <c r="AQ52" i="8"/>
  <c r="AQ60" i="8"/>
  <c r="AQ68" i="8"/>
  <c r="AQ76" i="8"/>
  <c r="AQ84" i="8"/>
  <c r="AQ92" i="8"/>
  <c r="AQ100" i="8"/>
  <c r="AQ108" i="8"/>
  <c r="AQ21" i="8"/>
  <c r="AQ37" i="8"/>
  <c r="AQ53" i="8"/>
  <c r="AQ69" i="8"/>
  <c r="AQ85" i="8"/>
  <c r="AQ101" i="8"/>
  <c r="AQ22" i="8"/>
  <c r="AQ54" i="8"/>
  <c r="AQ86" i="8"/>
  <c r="BS12" i="8"/>
  <c r="BS20" i="8"/>
  <c r="BS28" i="8"/>
  <c r="BS36" i="8"/>
  <c r="BS44" i="8"/>
  <c r="BS52" i="8"/>
  <c r="BS60" i="8"/>
  <c r="BS68" i="8"/>
  <c r="BS22" i="8"/>
  <c r="BS38" i="8"/>
  <c r="BS54" i="8"/>
  <c r="BS6" i="8"/>
  <c r="BS26" i="8"/>
  <c r="BS13" i="8"/>
  <c r="BS21" i="8"/>
  <c r="BS29" i="8"/>
  <c r="BS37" i="8"/>
  <c r="BS45" i="8"/>
  <c r="BS53" i="8"/>
  <c r="BS61" i="8"/>
  <c r="BS69" i="8"/>
  <c r="BS14" i="8"/>
  <c r="BS30" i="8"/>
  <c r="BS46" i="8"/>
  <c r="BS62" i="8"/>
  <c r="BS10" i="8"/>
  <c r="BS34" i="8"/>
  <c r="BS7" i="8"/>
  <c r="BS15" i="8"/>
  <c r="BS23" i="8"/>
  <c r="BS31" i="8"/>
  <c r="BS39" i="8"/>
  <c r="BS47" i="8"/>
  <c r="BS55" i="8"/>
  <c r="BS63" i="8"/>
  <c r="BS17" i="8"/>
  <c r="BS33" i="8"/>
  <c r="BS49" i="8"/>
  <c r="BS42" i="8"/>
  <c r="BS8" i="8"/>
  <c r="BS16" i="8"/>
  <c r="BS24" i="8"/>
  <c r="BS32" i="8"/>
  <c r="BS40" i="8"/>
  <c r="BS48" i="8"/>
  <c r="BS56" i="8"/>
  <c r="BS64" i="8"/>
  <c r="BS9" i="8"/>
  <c r="BS25" i="8"/>
  <c r="BS41" i="8"/>
  <c r="BS57" i="8"/>
  <c r="BS65" i="8"/>
  <c r="BS18" i="8"/>
  <c r="BS50" i="8"/>
  <c r="BS58" i="8"/>
  <c r="BS51" i="8"/>
  <c r="AQ63" i="8"/>
  <c r="BS43" i="8"/>
  <c r="AQ55" i="8"/>
  <c r="BS35" i="8"/>
  <c r="AQ47" i="8"/>
  <c r="AX77" i="8"/>
  <c r="AX61" i="8"/>
  <c r="AX45" i="8"/>
  <c r="AX29" i="8"/>
  <c r="AX13" i="8"/>
  <c r="BL65" i="8"/>
  <c r="BL57" i="8"/>
  <c r="BL49" i="8"/>
  <c r="BL41" i="8"/>
  <c r="BL33" i="8"/>
  <c r="BL25" i="8"/>
  <c r="BL17" i="8"/>
  <c r="BL9" i="8"/>
  <c r="BE80" i="8"/>
  <c r="BE72" i="8"/>
  <c r="BE64" i="8"/>
  <c r="BE56" i="8"/>
  <c r="BE48" i="8"/>
  <c r="BE40" i="8"/>
  <c r="BE32" i="8"/>
  <c r="BE24" i="8"/>
  <c r="BE16" i="8"/>
  <c r="BE8" i="8"/>
  <c r="AX84" i="8"/>
  <c r="AX76" i="8"/>
  <c r="AX68" i="8"/>
  <c r="AX60" i="8"/>
  <c r="AX52" i="8"/>
  <c r="AX44" i="8"/>
  <c r="AX36" i="8"/>
  <c r="AX28" i="8"/>
  <c r="AX20" i="8"/>
  <c r="AX12" i="8"/>
  <c r="AJ107" i="8"/>
  <c r="AJ99" i="8"/>
  <c r="AJ91" i="8"/>
  <c r="AJ83" i="8"/>
  <c r="AJ75" i="8"/>
  <c r="AJ67" i="8"/>
  <c r="AJ59" i="8"/>
  <c r="AJ51" i="8"/>
  <c r="AJ43" i="8"/>
  <c r="AJ35" i="8"/>
  <c r="AJ27" i="8"/>
  <c r="AJ19" i="8"/>
  <c r="AJ11" i="8"/>
  <c r="AX85" i="8"/>
  <c r="AX69" i="8"/>
  <c r="AX53" i="8"/>
  <c r="AX37" i="8"/>
  <c r="AX21" i="8"/>
  <c r="BL64" i="8"/>
  <c r="BL56" i="8"/>
  <c r="BL48" i="8"/>
  <c r="BL40" i="8"/>
  <c r="BL32" i="8"/>
  <c r="BL24" i="8"/>
  <c r="BL16" i="8"/>
  <c r="BL8" i="8"/>
  <c r="BE79" i="8"/>
  <c r="BE71" i="8"/>
  <c r="BE63" i="8"/>
  <c r="BE55" i="8"/>
  <c r="BE47" i="8"/>
  <c r="BE39" i="8"/>
  <c r="BE31" i="8"/>
  <c r="BE23" i="8"/>
  <c r="BE15" i="8"/>
  <c r="BE7" i="8"/>
  <c r="AX83" i="8"/>
  <c r="AX75" i="8"/>
  <c r="AX67" i="8"/>
  <c r="AX59" i="8"/>
  <c r="AX51" i="8"/>
  <c r="AX43" i="8"/>
  <c r="AX35" i="8"/>
  <c r="AX27" i="8"/>
  <c r="AX19" i="8"/>
  <c r="AX11" i="8"/>
  <c r="AJ106" i="8"/>
  <c r="AJ98" i="8"/>
  <c r="AJ90" i="8"/>
  <c r="AJ82" i="8"/>
  <c r="AJ74" i="8"/>
  <c r="AJ66" i="8"/>
  <c r="AJ58" i="8"/>
  <c r="AJ50" i="8"/>
  <c r="AJ42" i="8"/>
  <c r="AJ34" i="8"/>
  <c r="AJ26" i="8"/>
  <c r="AJ18" i="8"/>
  <c r="AX6" i="8"/>
  <c r="AX74" i="8"/>
  <c r="AX58" i="8"/>
  <c r="AX42" i="8"/>
  <c r="AX26" i="8"/>
  <c r="AX10" i="8"/>
  <c r="BL70" i="8"/>
  <c r="BL62" i="8"/>
  <c r="BL54" i="8"/>
  <c r="BL46" i="8"/>
  <c r="BL38" i="8"/>
  <c r="BL30" i="8"/>
  <c r="BL22" i="8"/>
  <c r="BL14" i="8"/>
  <c r="BE77" i="8"/>
  <c r="BE69" i="8"/>
  <c r="BE61" i="8"/>
  <c r="BE53" i="8"/>
  <c r="BE45" i="8"/>
  <c r="BE37" i="8"/>
  <c r="BE29" i="8"/>
  <c r="BE21" i="8"/>
  <c r="BE13" i="8"/>
  <c r="AX89" i="8"/>
  <c r="AX81" i="8"/>
  <c r="AX73" i="8"/>
  <c r="AX65" i="8"/>
  <c r="AX57" i="8"/>
  <c r="AX49" i="8"/>
  <c r="AX41" i="8"/>
  <c r="AX33" i="8"/>
  <c r="AX25" i="8"/>
  <c r="AX17" i="8"/>
  <c r="AX9" i="8"/>
  <c r="AJ104" i="8"/>
  <c r="AJ96" i="8"/>
  <c r="AJ88" i="8"/>
  <c r="AJ80" i="8"/>
  <c r="AJ72" i="8"/>
  <c r="AJ64" i="8"/>
  <c r="AJ56" i="8"/>
  <c r="AJ48" i="8"/>
  <c r="AJ40" i="8"/>
  <c r="AJ32" i="8"/>
  <c r="AJ24" i="8"/>
  <c r="AJ16" i="8"/>
  <c r="AJ8" i="8"/>
  <c r="AX82" i="8"/>
  <c r="AX66" i="8"/>
  <c r="AX50" i="8"/>
  <c r="AX34" i="8"/>
  <c r="AX18" i="8"/>
  <c r="BL69" i="8"/>
  <c r="BL61" i="8"/>
  <c r="BL53" i="8"/>
  <c r="BL45" i="8"/>
  <c r="BL37" i="8"/>
  <c r="BL29" i="8"/>
  <c r="BL21" i="8"/>
  <c r="BE84" i="8"/>
  <c r="BE76" i="8"/>
  <c r="BE68" i="8"/>
  <c r="BE60" i="8"/>
  <c r="BE52" i="8"/>
  <c r="BE44" i="8"/>
  <c r="BE36" i="8"/>
  <c r="BE28" i="8"/>
  <c r="BE20" i="8"/>
  <c r="AX88" i="8"/>
  <c r="AX80" i="8"/>
  <c r="AX72" i="8"/>
  <c r="AX64" i="8"/>
  <c r="AX56" i="8"/>
  <c r="AX48" i="8"/>
  <c r="AX40" i="8"/>
  <c r="AX32" i="8"/>
  <c r="AX24" i="8"/>
  <c r="AX16" i="8"/>
  <c r="AJ103" i="8"/>
  <c r="AJ95" i="8"/>
  <c r="AJ87" i="8"/>
  <c r="AJ79" i="8"/>
  <c r="AJ71" i="8"/>
  <c r="AJ63" i="8"/>
  <c r="AJ55" i="8"/>
  <c r="AJ47" i="8"/>
  <c r="AJ39" i="8"/>
  <c r="AJ31" i="8"/>
  <c r="AJ23" i="8"/>
  <c r="AJ15" i="8"/>
  <c r="AJ7" i="8"/>
  <c r="AL7" i="8" s="1"/>
  <c r="AC102" i="8"/>
  <c r="AC38" i="8"/>
  <c r="AC101" i="8"/>
  <c r="AC69" i="8"/>
  <c r="AC37" i="8"/>
  <c r="AC62" i="8"/>
  <c r="AC93" i="8"/>
  <c r="AC61" i="8"/>
  <c r="AC86" i="8"/>
  <c r="AC54" i="8"/>
  <c r="AC22" i="8"/>
  <c r="AC85" i="8"/>
  <c r="AC53" i="8"/>
  <c r="AC21" i="8"/>
  <c r="AC78" i="8"/>
  <c r="AC46" i="8"/>
  <c r="AC14" i="8"/>
  <c r="AC70" i="8"/>
  <c r="AC94" i="8"/>
  <c r="AC30" i="8"/>
  <c r="AC29" i="8"/>
  <c r="AC6" i="8"/>
  <c r="AC77" i="8"/>
  <c r="AC45" i="8"/>
  <c r="AC13" i="8"/>
  <c r="AC108" i="8"/>
  <c r="AC100" i="8"/>
  <c r="AC92" i="8"/>
  <c r="AC84" i="8"/>
  <c r="AC76" i="8"/>
  <c r="AC68" i="8"/>
  <c r="AC60" i="8"/>
  <c r="AC52" i="8"/>
  <c r="AC44" i="8"/>
  <c r="AC36" i="8"/>
  <c r="AC28" i="8"/>
  <c r="AC20" i="8"/>
  <c r="AC12" i="8"/>
  <c r="AE12" i="8" s="1"/>
  <c r="AC107" i="8"/>
  <c r="AC99" i="8"/>
  <c r="AC91" i="8"/>
  <c r="AC83" i="8"/>
  <c r="AC75" i="8"/>
  <c r="AC67" i="8"/>
  <c r="AC59" i="8"/>
  <c r="AC51" i="8"/>
  <c r="AC43" i="8"/>
  <c r="AC35" i="8"/>
  <c r="AC27" i="8"/>
  <c r="AC19" i="8"/>
  <c r="AC11" i="8"/>
  <c r="AC106" i="8"/>
  <c r="AC98" i="8"/>
  <c r="AC90" i="8"/>
  <c r="AC82" i="8"/>
  <c r="AC74" i="8"/>
  <c r="AC66" i="8"/>
  <c r="AC58" i="8"/>
  <c r="AC50" i="8"/>
  <c r="AC42" i="8"/>
  <c r="AC34" i="8"/>
  <c r="AC26" i="8"/>
  <c r="AC18" i="8"/>
  <c r="AC10" i="8"/>
  <c r="AC105" i="8"/>
  <c r="AC97" i="8"/>
  <c r="AC89" i="8"/>
  <c r="AC81" i="8"/>
  <c r="AC73" i="8"/>
  <c r="AC65" i="8"/>
  <c r="AC57" i="8"/>
  <c r="AC49" i="8"/>
  <c r="AC41" i="8"/>
  <c r="AC33" i="8"/>
  <c r="AC25" i="8"/>
  <c r="AC17" i="8"/>
  <c r="AC9" i="8"/>
  <c r="AC104" i="8"/>
  <c r="AC96" i="8"/>
  <c r="AC88" i="8"/>
  <c r="AC80" i="8"/>
  <c r="AC72" i="8"/>
  <c r="AC64" i="8"/>
  <c r="AC56" i="8"/>
  <c r="AC48" i="8"/>
  <c r="AC40" i="8"/>
  <c r="AC32" i="8"/>
  <c r="AC24" i="8"/>
  <c r="AC16" i="8"/>
  <c r="AC8" i="8"/>
  <c r="AC103" i="8"/>
  <c r="AC95" i="8"/>
  <c r="AC87" i="8"/>
  <c r="AC79" i="8"/>
  <c r="AC71" i="8"/>
  <c r="AC63" i="8"/>
  <c r="AC55" i="8"/>
  <c r="AC47" i="8"/>
  <c r="AC39" i="8"/>
  <c r="AC31" i="8"/>
  <c r="AC23" i="8"/>
  <c r="AC15" i="8"/>
  <c r="V109" i="8"/>
  <c r="V53" i="8"/>
  <c r="V69" i="8"/>
  <c r="V61" i="8"/>
  <c r="V45" i="8"/>
  <c r="V101" i="8"/>
  <c r="V93" i="8"/>
  <c r="V29" i="8"/>
  <c r="V85" i="8"/>
  <c r="V21" i="8"/>
  <c r="V37" i="8"/>
  <c r="V77" i="8"/>
  <c r="V13" i="8"/>
  <c r="V100" i="8"/>
  <c r="V84" i="8"/>
  <c r="V68" i="8"/>
  <c r="V52" i="8"/>
  <c r="V44" i="8"/>
  <c r="V36" i="8"/>
  <c r="V28" i="8"/>
  <c r="V12" i="8"/>
  <c r="V107" i="8"/>
  <c r="V91" i="8"/>
  <c r="V75" i="8"/>
  <c r="V67" i="8"/>
  <c r="V19" i="8"/>
  <c r="V98" i="8"/>
  <c r="V74" i="8"/>
  <c r="V66" i="8"/>
  <c r="V50" i="8"/>
  <c r="V34" i="8"/>
  <c r="V18" i="8"/>
  <c r="V105" i="8"/>
  <c r="V89" i="8"/>
  <c r="V73" i="8"/>
  <c r="V65" i="8"/>
  <c r="V57" i="8"/>
  <c r="V49" i="8"/>
  <c r="V41" i="8"/>
  <c r="V33" i="8"/>
  <c r="V25" i="8"/>
  <c r="V9" i="8"/>
  <c r="V96" i="8"/>
  <c r="V80" i="8"/>
  <c r="V64" i="8"/>
  <c r="V8" i="8"/>
  <c r="V103" i="8"/>
  <c r="V95" i="8"/>
  <c r="V87" i="8"/>
  <c r="V79" i="8"/>
  <c r="V71" i="8"/>
  <c r="V63" i="8"/>
  <c r="V55" i="8"/>
  <c r="V47" i="8"/>
  <c r="V39" i="8"/>
  <c r="V31" i="8"/>
  <c r="V23" i="8"/>
  <c r="V15" i="8"/>
  <c r="V7" i="8"/>
  <c r="V108" i="8"/>
  <c r="V92" i="8"/>
  <c r="V76" i="8"/>
  <c r="V60" i="8"/>
  <c r="V20" i="8"/>
  <c r="V99" i="8"/>
  <c r="V83" i="8"/>
  <c r="V59" i="8"/>
  <c r="V51" i="8"/>
  <c r="V43" i="8"/>
  <c r="V35" i="8"/>
  <c r="V27" i="8"/>
  <c r="V11" i="8"/>
  <c r="V106" i="8"/>
  <c r="V90" i="8"/>
  <c r="V82" i="8"/>
  <c r="V58" i="8"/>
  <c r="V42" i="8"/>
  <c r="V26" i="8"/>
  <c r="V10" i="8"/>
  <c r="V97" i="8"/>
  <c r="V81" i="8"/>
  <c r="V17" i="8"/>
  <c r="V104" i="8"/>
  <c r="V88" i="8"/>
  <c r="V72" i="8"/>
  <c r="V56" i="8"/>
  <c r="V48" i="8"/>
  <c r="V40" i="8"/>
  <c r="V32" i="8"/>
  <c r="V24" i="8"/>
  <c r="V16" i="8"/>
  <c r="V102" i="8"/>
  <c r="V94" i="8"/>
  <c r="V86" i="8"/>
  <c r="V78" i="8"/>
  <c r="V70" i="8"/>
  <c r="V62" i="8"/>
  <c r="V54" i="8"/>
  <c r="V46" i="8"/>
  <c r="V38" i="8"/>
  <c r="V30" i="8"/>
  <c r="V22" i="8"/>
  <c r="V14" i="8"/>
  <c r="BY14" i="8"/>
  <c r="CA14" i="8" s="1"/>
  <c r="O70" i="8"/>
  <c r="O110" i="8"/>
  <c r="O46" i="8"/>
  <c r="O102" i="8"/>
  <c r="O38" i="8"/>
  <c r="O62" i="8"/>
  <c r="O54" i="8"/>
  <c r="O30" i="8"/>
  <c r="O86" i="8"/>
  <c r="O22" i="8"/>
  <c r="O118" i="8"/>
  <c r="O94" i="8"/>
  <c r="O78" i="8"/>
  <c r="O14" i="8"/>
  <c r="O117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O115" i="8"/>
  <c r="O107" i="8"/>
  <c r="O99" i="8"/>
  <c r="O91" i="8"/>
  <c r="O83" i="8"/>
  <c r="O75" i="8"/>
  <c r="O67" i="8"/>
  <c r="O59" i="8"/>
  <c r="O51" i="8"/>
  <c r="O43" i="8"/>
  <c r="O35" i="8"/>
  <c r="O27" i="8"/>
  <c r="O19" i="8"/>
  <c r="O11" i="8"/>
  <c r="O114" i="8"/>
  <c r="O98" i="8"/>
  <c r="O82" i="8"/>
  <c r="O66" i="8"/>
  <c r="O50" i="8"/>
  <c r="O34" i="8"/>
  <c r="O18" i="8"/>
  <c r="O105" i="8"/>
  <c r="O89" i="8"/>
  <c r="O73" i="8"/>
  <c r="O57" i="8"/>
  <c r="O41" i="8"/>
  <c r="O25" i="8"/>
  <c r="O9" i="8"/>
  <c r="O112" i="8"/>
  <c r="O104" i="8"/>
  <c r="O96" i="8"/>
  <c r="O88" i="8"/>
  <c r="O80" i="8"/>
  <c r="O72" i="8"/>
  <c r="O64" i="8"/>
  <c r="O56" i="8"/>
  <c r="O48" i="8"/>
  <c r="O40" i="8"/>
  <c r="O32" i="8"/>
  <c r="O24" i="8"/>
  <c r="O16" i="8"/>
  <c r="O8" i="8"/>
  <c r="O106" i="8"/>
  <c r="O90" i="8"/>
  <c r="O74" i="8"/>
  <c r="O58" i="8"/>
  <c r="O42" i="8"/>
  <c r="O26" i="8"/>
  <c r="O10" i="8"/>
  <c r="O113" i="8"/>
  <c r="O97" i="8"/>
  <c r="O81" i="8"/>
  <c r="O65" i="8"/>
  <c r="O49" i="8"/>
  <c r="O33" i="8"/>
  <c r="O17" i="8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BY49" i="8"/>
  <c r="CA49" i="8" s="1"/>
  <c r="BY31" i="8"/>
  <c r="CA31" i="8" s="1"/>
  <c r="BY6" i="8"/>
  <c r="CA6" i="8" s="1"/>
  <c r="BK21" i="8"/>
  <c r="BM21" i="8" s="1"/>
  <c r="BY25" i="8"/>
  <c r="CA25" i="8" s="1"/>
  <c r="DO7" i="8"/>
  <c r="DQ7" i="8" s="1"/>
  <c r="BY8" i="8"/>
  <c r="CA8" i="8" s="1"/>
  <c r="BK19" i="8"/>
  <c r="BM19" i="8" s="1"/>
  <c r="DO6" i="8"/>
  <c r="DQ6" i="8" s="1"/>
  <c r="BK46" i="8"/>
  <c r="BM46" i="8" s="1"/>
  <c r="AP24" i="8"/>
  <c r="AR24" i="8" s="1"/>
  <c r="AP13" i="8"/>
  <c r="AR13" i="8" s="1"/>
  <c r="AP11" i="8"/>
  <c r="AR11" i="8" s="1"/>
  <c r="DO15" i="8"/>
  <c r="DQ15" i="8" s="1"/>
  <c r="DO25" i="8"/>
  <c r="DQ25" i="8" s="1"/>
  <c r="DO11" i="8"/>
  <c r="DQ11" i="8" s="1"/>
  <c r="AI27" i="8"/>
  <c r="AK27" i="8" s="1"/>
  <c r="BK6" i="8"/>
  <c r="BM6" i="8" s="1"/>
  <c r="DV8" i="8"/>
  <c r="DX8" i="8" s="1"/>
  <c r="BY16" i="8"/>
  <c r="CA16" i="8" s="1"/>
  <c r="BY19" i="8"/>
  <c r="CA19" i="8" s="1"/>
  <c r="CT44" i="8"/>
  <c r="CV44" i="8" s="1"/>
  <c r="CT23" i="8"/>
  <c r="CV23" i="8" s="1"/>
  <c r="CT18" i="8"/>
  <c r="CV18" i="8" s="1"/>
  <c r="CT51" i="8"/>
  <c r="CV51" i="8" s="1"/>
  <c r="CT16" i="8"/>
  <c r="CV16" i="8" s="1"/>
  <c r="CT10" i="8"/>
  <c r="CV10" i="8" s="1"/>
  <c r="CT29" i="8"/>
  <c r="CV29" i="8" s="1"/>
  <c r="CT40" i="8"/>
  <c r="CV40" i="8" s="1"/>
  <c r="DA12" i="8"/>
  <c r="DC12" i="8" s="1"/>
  <c r="DA21" i="8"/>
  <c r="DC21" i="8" s="1"/>
  <c r="CT24" i="8"/>
  <c r="CV24" i="8" s="1"/>
  <c r="CT8" i="8"/>
  <c r="CV8" i="8" s="1"/>
  <c r="CT12" i="8"/>
  <c r="CV12" i="8" s="1"/>
  <c r="EC14" i="8"/>
  <c r="EE14" i="8" s="1"/>
  <c r="EC24" i="8"/>
  <c r="EE24" i="8" s="1"/>
  <c r="EC19" i="8"/>
  <c r="EE19" i="8" s="1"/>
  <c r="EC16" i="8"/>
  <c r="EE16" i="8" s="1"/>
  <c r="EC8" i="8"/>
  <c r="EE8" i="8" s="1"/>
  <c r="EC6" i="8"/>
  <c r="EE6" i="8" s="1"/>
  <c r="EC10" i="8"/>
  <c r="EE10" i="8" s="1"/>
  <c r="BY64" i="8"/>
  <c r="CA64" i="8" s="1"/>
  <c r="BY53" i="8"/>
  <c r="CA53" i="8" s="1"/>
  <c r="BY33" i="8"/>
  <c r="CA33" i="8" s="1"/>
  <c r="BY32" i="8"/>
  <c r="CA32" i="8" s="1"/>
  <c r="BY30" i="8"/>
  <c r="CA30" i="8" s="1"/>
  <c r="BY28" i="8"/>
  <c r="CA28" i="8" s="1"/>
  <c r="BY18" i="8"/>
  <c r="CA18" i="8" s="1"/>
  <c r="BY11" i="8"/>
  <c r="CA11" i="8" s="1"/>
  <c r="BK15" i="8"/>
  <c r="BM15" i="8" s="1"/>
  <c r="BY15" i="8"/>
  <c r="CA15" i="8" s="1"/>
  <c r="AR6" i="8"/>
  <c r="DV12" i="8"/>
  <c r="DX12" i="8" s="1"/>
  <c r="DV16" i="8"/>
  <c r="DX16" i="8" s="1"/>
  <c r="BY23" i="8"/>
  <c r="CA23" i="8" s="1"/>
  <c r="U27" i="8"/>
  <c r="W27" i="8" s="1"/>
  <c r="U39" i="8"/>
  <c r="W39" i="8" s="1"/>
  <c r="AP65" i="8"/>
  <c r="AR65" i="8" s="1"/>
  <c r="AP42" i="8"/>
  <c r="AR42" i="8" s="1"/>
  <c r="AP23" i="8"/>
  <c r="AR23" i="8" s="1"/>
  <c r="AP27" i="8"/>
  <c r="AR27" i="8" s="1"/>
  <c r="BK24" i="8"/>
  <c r="BM24" i="8" s="1"/>
  <c r="BK37" i="8"/>
  <c r="BM37" i="8" s="1"/>
  <c r="BK41" i="8"/>
  <c r="BM41" i="8" s="1"/>
  <c r="CF11" i="8"/>
  <c r="CH11" i="8" s="1"/>
  <c r="CF23" i="8"/>
  <c r="CH23" i="8" s="1"/>
  <c r="CF19" i="8"/>
  <c r="CH19" i="8" s="1"/>
  <c r="AP15" i="8"/>
  <c r="AR15" i="8" s="1"/>
  <c r="U36" i="8"/>
  <c r="W36" i="8" s="1"/>
  <c r="AB108" i="8"/>
  <c r="AD108" i="8" s="1"/>
  <c r="AB105" i="8"/>
  <c r="AD105" i="8" s="1"/>
  <c r="AB104" i="8"/>
  <c r="AD104" i="8" s="1"/>
  <c r="AB101" i="8"/>
  <c r="AD101" i="8" s="1"/>
  <c r="AB106" i="8"/>
  <c r="AD106" i="8" s="1"/>
  <c r="AB103" i="8"/>
  <c r="AD103" i="8" s="1"/>
  <c r="AB99" i="8"/>
  <c r="AD99" i="8" s="1"/>
  <c r="AB102" i="8"/>
  <c r="AD102" i="8" s="1"/>
  <c r="AB91" i="8"/>
  <c r="AD91" i="8" s="1"/>
  <c r="AB85" i="8"/>
  <c r="AD85" i="8" s="1"/>
  <c r="AB94" i="8"/>
  <c r="AD94" i="8" s="1"/>
  <c r="AB92" i="8"/>
  <c r="AD92" i="8" s="1"/>
  <c r="AB90" i="8"/>
  <c r="AD90" i="8" s="1"/>
  <c r="AB84" i="8"/>
  <c r="AD84" i="8" s="1"/>
  <c r="AB82" i="8"/>
  <c r="AD82" i="8" s="1"/>
  <c r="AB80" i="8"/>
  <c r="AD80" i="8" s="1"/>
  <c r="AB107" i="8"/>
  <c r="AD107" i="8" s="1"/>
  <c r="AB100" i="8"/>
  <c r="AD100" i="8" s="1"/>
  <c r="AB96" i="8"/>
  <c r="AD96" i="8" s="1"/>
  <c r="AB89" i="8"/>
  <c r="AD89" i="8" s="1"/>
  <c r="AB88" i="8"/>
  <c r="AD88" i="8" s="1"/>
  <c r="AB69" i="8"/>
  <c r="AD69" i="8" s="1"/>
  <c r="AB81" i="8"/>
  <c r="AD81" i="8" s="1"/>
  <c r="AB93" i="8"/>
  <c r="AD93" i="8" s="1"/>
  <c r="AB76" i="8"/>
  <c r="AD76" i="8" s="1"/>
  <c r="AB74" i="8"/>
  <c r="AD74" i="8" s="1"/>
  <c r="AB87" i="8"/>
  <c r="AD87" i="8" s="1"/>
  <c r="AB83" i="8"/>
  <c r="AD83" i="8" s="1"/>
  <c r="AB97" i="8"/>
  <c r="AD97" i="8" s="1"/>
  <c r="AB75" i="8"/>
  <c r="AD75" i="8" s="1"/>
  <c r="AB67" i="8"/>
  <c r="AD67" i="8" s="1"/>
  <c r="AB63" i="8"/>
  <c r="AD63" i="8" s="1"/>
  <c r="AB59" i="8"/>
  <c r="AD59" i="8" s="1"/>
  <c r="AB55" i="8"/>
  <c r="AD55" i="8" s="1"/>
  <c r="AB95" i="8"/>
  <c r="AD95" i="8" s="1"/>
  <c r="AB70" i="8"/>
  <c r="AD70" i="8" s="1"/>
  <c r="AB98" i="8"/>
  <c r="AD98" i="8" s="1"/>
  <c r="AB79" i="8"/>
  <c r="AD79" i="8" s="1"/>
  <c r="AB66" i="8"/>
  <c r="AD66" i="8" s="1"/>
  <c r="AB60" i="8"/>
  <c r="AD60" i="8" s="1"/>
  <c r="AB56" i="8"/>
  <c r="AD56" i="8" s="1"/>
  <c r="AB53" i="8"/>
  <c r="AD53" i="8" s="1"/>
  <c r="AB49" i="8"/>
  <c r="AD49" i="8" s="1"/>
  <c r="AB65" i="8"/>
  <c r="AD65" i="8" s="1"/>
  <c r="AB64" i="8"/>
  <c r="AD64" i="8" s="1"/>
  <c r="AB61" i="8"/>
  <c r="AD61" i="8" s="1"/>
  <c r="AB57" i="8"/>
  <c r="AD57" i="8" s="1"/>
  <c r="AB71" i="8"/>
  <c r="AD71" i="8" s="1"/>
  <c r="AB51" i="8"/>
  <c r="AD51" i="8" s="1"/>
  <c r="AB50" i="8"/>
  <c r="AD50" i="8" s="1"/>
  <c r="AB48" i="8"/>
  <c r="AD48" i="8" s="1"/>
  <c r="AB86" i="8"/>
  <c r="AD86" i="8" s="1"/>
  <c r="AB72" i="8"/>
  <c r="AD72" i="8" s="1"/>
  <c r="AB46" i="8"/>
  <c r="AD46" i="8" s="1"/>
  <c r="AB42" i="8"/>
  <c r="AD42" i="8" s="1"/>
  <c r="AB38" i="8"/>
  <c r="AD38" i="8" s="1"/>
  <c r="AB62" i="8"/>
  <c r="AD62" i="8" s="1"/>
  <c r="AB54" i="8"/>
  <c r="AD54" i="8" s="1"/>
  <c r="AB78" i="8"/>
  <c r="AD78" i="8" s="1"/>
  <c r="AB45" i="8"/>
  <c r="AD45" i="8" s="1"/>
  <c r="AB41" i="8"/>
  <c r="AD41" i="8" s="1"/>
  <c r="AB58" i="8"/>
  <c r="AD58" i="8" s="1"/>
  <c r="AB47" i="8"/>
  <c r="AD47" i="8" s="1"/>
  <c r="AB43" i="8"/>
  <c r="AD43" i="8" s="1"/>
  <c r="AB39" i="8"/>
  <c r="AD39" i="8" s="1"/>
  <c r="AB36" i="8"/>
  <c r="AD36" i="8" s="1"/>
  <c r="AB24" i="8"/>
  <c r="AD24" i="8" s="1"/>
  <c r="AB32" i="8"/>
  <c r="AD32" i="8" s="1"/>
  <c r="AB25" i="8"/>
  <c r="AD25" i="8" s="1"/>
  <c r="AB31" i="8"/>
  <c r="AD31" i="8" s="1"/>
  <c r="AB29" i="8"/>
  <c r="AD29" i="8" s="1"/>
  <c r="AB23" i="8"/>
  <c r="AD23" i="8" s="1"/>
  <c r="AB44" i="8"/>
  <c r="AD44" i="8" s="1"/>
  <c r="AB27" i="8"/>
  <c r="AD27" i="8" s="1"/>
  <c r="AB19" i="8"/>
  <c r="AD19" i="8" s="1"/>
  <c r="AB12" i="8"/>
  <c r="AD12" i="8" s="1"/>
  <c r="AB11" i="8"/>
  <c r="AD11" i="8" s="1"/>
  <c r="AB22" i="8"/>
  <c r="AD22" i="8" s="1"/>
  <c r="AB21" i="8"/>
  <c r="AD21" i="8" s="1"/>
  <c r="AB14" i="8"/>
  <c r="AD14" i="8" s="1"/>
  <c r="AB13" i="8"/>
  <c r="AD13" i="8" s="1"/>
  <c r="AB52" i="8"/>
  <c r="AD52" i="8" s="1"/>
  <c r="AB40" i="8"/>
  <c r="AD40" i="8" s="1"/>
  <c r="AB34" i="8"/>
  <c r="AD34" i="8" s="1"/>
  <c r="AB30" i="8"/>
  <c r="AD30" i="8" s="1"/>
  <c r="AB7" i="8"/>
  <c r="AD7" i="8" s="1"/>
  <c r="AB28" i="8"/>
  <c r="AD28" i="8" s="1"/>
  <c r="AB37" i="8"/>
  <c r="AD37" i="8" s="1"/>
  <c r="AB16" i="8"/>
  <c r="AD16" i="8" s="1"/>
  <c r="AB15" i="8"/>
  <c r="AD15" i="8" s="1"/>
  <c r="AB8" i="8"/>
  <c r="AD8" i="8" s="1"/>
  <c r="AB77" i="8"/>
  <c r="AD77" i="8" s="1"/>
  <c r="AB73" i="8"/>
  <c r="AD73" i="8" s="1"/>
  <c r="AB68" i="8"/>
  <c r="AD68" i="8" s="1"/>
  <c r="AB33" i="8"/>
  <c r="AD33" i="8" s="1"/>
  <c r="AB26" i="8"/>
  <c r="AD26" i="8" s="1"/>
  <c r="AB18" i="8"/>
  <c r="AD18" i="8" s="1"/>
  <c r="AB17" i="8"/>
  <c r="AD17" i="8" s="1"/>
  <c r="AB10" i="8"/>
  <c r="AD10" i="8" s="1"/>
  <c r="AB20" i="8"/>
  <c r="AD20" i="8" s="1"/>
  <c r="AB35" i="8"/>
  <c r="AD35" i="8" s="1"/>
  <c r="AB9" i="8"/>
  <c r="AD9" i="8" s="1"/>
  <c r="AB6" i="8"/>
  <c r="AD6" i="8" s="1"/>
  <c r="DH24" i="8"/>
  <c r="DJ24" i="8" s="1"/>
  <c r="DH26" i="8"/>
  <c r="DJ26" i="8" s="1"/>
  <c r="DH31" i="8"/>
  <c r="DJ31" i="8" s="1"/>
  <c r="DH30" i="8"/>
  <c r="DJ30" i="8" s="1"/>
  <c r="DH27" i="8"/>
  <c r="DJ27" i="8" s="1"/>
  <c r="DH18" i="8"/>
  <c r="DJ18" i="8" s="1"/>
  <c r="DH16" i="8"/>
  <c r="DJ16" i="8" s="1"/>
  <c r="DH14" i="8"/>
  <c r="DJ14" i="8" s="1"/>
  <c r="DH12" i="8"/>
  <c r="DJ12" i="8" s="1"/>
  <c r="DH10" i="8"/>
  <c r="DJ10" i="8" s="1"/>
  <c r="DH8" i="8"/>
  <c r="DJ8" i="8" s="1"/>
  <c r="DH34" i="8"/>
  <c r="DJ34" i="8" s="1"/>
  <c r="DH32" i="8"/>
  <c r="DJ32" i="8" s="1"/>
  <c r="DH29" i="8"/>
  <c r="DJ29" i="8" s="1"/>
  <c r="DH22" i="8"/>
  <c r="DJ22" i="8" s="1"/>
  <c r="DH15" i="8"/>
  <c r="DJ15" i="8" s="1"/>
  <c r="DH7" i="8"/>
  <c r="DJ7" i="8" s="1"/>
  <c r="DH17" i="8"/>
  <c r="DJ17" i="8" s="1"/>
  <c r="DH20" i="8"/>
  <c r="DJ20" i="8" s="1"/>
  <c r="DH11" i="8"/>
  <c r="DJ11" i="8" s="1"/>
  <c r="DH6" i="8"/>
  <c r="DJ6" i="8" s="1"/>
  <c r="DH28" i="8"/>
  <c r="DJ28" i="8" s="1"/>
  <c r="DH25" i="8"/>
  <c r="DJ25" i="8" s="1"/>
  <c r="DH19" i="8"/>
  <c r="DJ19" i="8" s="1"/>
  <c r="DH13" i="8"/>
  <c r="DJ13" i="8" s="1"/>
  <c r="DH23" i="8"/>
  <c r="DJ23" i="8" s="1"/>
  <c r="DH21" i="8"/>
  <c r="DJ21" i="8" s="1"/>
  <c r="DH33" i="8"/>
  <c r="DJ33" i="8" s="1"/>
  <c r="DH9" i="8"/>
  <c r="DJ9" i="8" s="1"/>
  <c r="N115" i="8"/>
  <c r="P115" i="8" s="1"/>
  <c r="N106" i="8"/>
  <c r="P106" i="8" s="1"/>
  <c r="N118" i="8"/>
  <c r="P118" i="8" s="1"/>
  <c r="N114" i="8"/>
  <c r="P114" i="8" s="1"/>
  <c r="N109" i="8"/>
  <c r="P109" i="8" s="1"/>
  <c r="N119" i="8"/>
  <c r="P119" i="8" s="1"/>
  <c r="N111" i="8"/>
  <c r="P111" i="8" s="1"/>
  <c r="N102" i="8"/>
  <c r="P102" i="8" s="1"/>
  <c r="N104" i="8"/>
  <c r="P104" i="8" s="1"/>
  <c r="N108" i="8"/>
  <c r="P108" i="8" s="1"/>
  <c r="N99" i="8"/>
  <c r="P99" i="8" s="1"/>
  <c r="N113" i="8"/>
  <c r="P113" i="8" s="1"/>
  <c r="N103" i="8"/>
  <c r="P103" i="8" s="1"/>
  <c r="N107" i="8"/>
  <c r="P107" i="8" s="1"/>
  <c r="N105" i="8"/>
  <c r="P105" i="8" s="1"/>
  <c r="N100" i="8"/>
  <c r="P100" i="8" s="1"/>
  <c r="N90" i="8"/>
  <c r="P90" i="8" s="1"/>
  <c r="N89" i="8"/>
  <c r="P89" i="8" s="1"/>
  <c r="N88" i="8"/>
  <c r="P88" i="8" s="1"/>
  <c r="N101" i="8"/>
  <c r="P101" i="8" s="1"/>
  <c r="N98" i="8"/>
  <c r="P98" i="8" s="1"/>
  <c r="N86" i="8"/>
  <c r="P86" i="8" s="1"/>
  <c r="N116" i="8"/>
  <c r="P116" i="8" s="1"/>
  <c r="N83" i="8"/>
  <c r="P83" i="8" s="1"/>
  <c r="N81" i="8"/>
  <c r="P81" i="8" s="1"/>
  <c r="N87" i="8"/>
  <c r="P87" i="8" s="1"/>
  <c r="N79" i="8"/>
  <c r="P79" i="8" s="1"/>
  <c r="N77" i="8"/>
  <c r="P77" i="8" s="1"/>
  <c r="N75" i="8"/>
  <c r="P75" i="8" s="1"/>
  <c r="N73" i="8"/>
  <c r="P73" i="8" s="1"/>
  <c r="N71" i="8"/>
  <c r="P71" i="8" s="1"/>
  <c r="N94" i="8"/>
  <c r="P94" i="8" s="1"/>
  <c r="N92" i="8"/>
  <c r="P92" i="8" s="1"/>
  <c r="N68" i="8"/>
  <c r="P68" i="8" s="1"/>
  <c r="N96" i="8"/>
  <c r="P96" i="8" s="1"/>
  <c r="N91" i="8"/>
  <c r="P91" i="8" s="1"/>
  <c r="N80" i="8"/>
  <c r="P80" i="8" s="1"/>
  <c r="N76" i="8"/>
  <c r="P76" i="8" s="1"/>
  <c r="N93" i="8"/>
  <c r="P93" i="8" s="1"/>
  <c r="N97" i="8"/>
  <c r="P97" i="8" s="1"/>
  <c r="N66" i="8"/>
  <c r="P66" i="8" s="1"/>
  <c r="N62" i="8"/>
  <c r="P62" i="8" s="1"/>
  <c r="N58" i="8"/>
  <c r="P58" i="8" s="1"/>
  <c r="N82" i="8"/>
  <c r="P82" i="8" s="1"/>
  <c r="N72" i="8"/>
  <c r="P72" i="8" s="1"/>
  <c r="N70" i="8"/>
  <c r="P70" i="8" s="1"/>
  <c r="N78" i="8"/>
  <c r="P78" i="8" s="1"/>
  <c r="N110" i="8"/>
  <c r="P110" i="8" s="1"/>
  <c r="N65" i="8"/>
  <c r="P65" i="8" s="1"/>
  <c r="N64" i="8"/>
  <c r="P64" i="8" s="1"/>
  <c r="N59" i="8"/>
  <c r="P59" i="8" s="1"/>
  <c r="N55" i="8"/>
  <c r="P55" i="8" s="1"/>
  <c r="N52" i="8"/>
  <c r="P52" i="8" s="1"/>
  <c r="N67" i="8"/>
  <c r="P67" i="8" s="1"/>
  <c r="N63" i="8"/>
  <c r="P63" i="8" s="1"/>
  <c r="N60" i="8"/>
  <c r="P60" i="8" s="1"/>
  <c r="N56" i="8"/>
  <c r="P56" i="8" s="1"/>
  <c r="N53" i="8"/>
  <c r="P53" i="8" s="1"/>
  <c r="N50" i="8"/>
  <c r="P50" i="8" s="1"/>
  <c r="N49" i="8"/>
  <c r="P49" i="8" s="1"/>
  <c r="N85" i="8"/>
  <c r="P85" i="8" s="1"/>
  <c r="N112" i="8"/>
  <c r="P112" i="8" s="1"/>
  <c r="N61" i="8"/>
  <c r="P61" i="8" s="1"/>
  <c r="N57" i="8"/>
  <c r="P57" i="8" s="1"/>
  <c r="N45" i="8"/>
  <c r="P45" i="8" s="1"/>
  <c r="N41" i="8"/>
  <c r="P41" i="8" s="1"/>
  <c r="N84" i="8"/>
  <c r="P84" i="8" s="1"/>
  <c r="N44" i="8"/>
  <c r="P44" i="8" s="1"/>
  <c r="N40" i="8"/>
  <c r="P40" i="8" s="1"/>
  <c r="N37" i="8"/>
  <c r="P37" i="8" s="1"/>
  <c r="N34" i="8"/>
  <c r="P34" i="8" s="1"/>
  <c r="N32" i="8"/>
  <c r="P32" i="8" s="1"/>
  <c r="N95" i="8"/>
  <c r="P95" i="8" s="1"/>
  <c r="N74" i="8"/>
  <c r="P74" i="8" s="1"/>
  <c r="N117" i="8"/>
  <c r="P117" i="8" s="1"/>
  <c r="N46" i="8"/>
  <c r="P46" i="8" s="1"/>
  <c r="N42" i="8"/>
  <c r="P42" i="8" s="1"/>
  <c r="N35" i="8"/>
  <c r="P35" i="8" s="1"/>
  <c r="N33" i="8"/>
  <c r="P33" i="8" s="1"/>
  <c r="N31" i="8"/>
  <c r="P31" i="8" s="1"/>
  <c r="N29" i="8"/>
  <c r="P29" i="8" s="1"/>
  <c r="N23" i="8"/>
  <c r="P23" i="8" s="1"/>
  <c r="N21" i="8"/>
  <c r="P21" i="8" s="1"/>
  <c r="N69" i="8"/>
  <c r="P69" i="8" s="1"/>
  <c r="N54" i="8"/>
  <c r="P54" i="8" s="1"/>
  <c r="N22" i="8"/>
  <c r="P22" i="8" s="1"/>
  <c r="N6" i="8"/>
  <c r="P6" i="8" s="1"/>
  <c r="N48" i="8"/>
  <c r="P48" i="8" s="1"/>
  <c r="N19" i="8"/>
  <c r="P19" i="8" s="1"/>
  <c r="N17" i="8"/>
  <c r="P17" i="8" s="1"/>
  <c r="N15" i="8"/>
  <c r="P15" i="8" s="1"/>
  <c r="N13" i="8"/>
  <c r="P13" i="8" s="1"/>
  <c r="N11" i="8"/>
  <c r="P11" i="8" s="1"/>
  <c r="N9" i="8"/>
  <c r="P9" i="8" s="1"/>
  <c r="N28" i="8"/>
  <c r="P28" i="8" s="1"/>
  <c r="N20" i="8"/>
  <c r="P20" i="8" s="1"/>
  <c r="N39" i="8"/>
  <c r="P39" i="8" s="1"/>
  <c r="N24" i="8"/>
  <c r="P24" i="8" s="1"/>
  <c r="N14" i="8"/>
  <c r="P14" i="8" s="1"/>
  <c r="N30" i="8"/>
  <c r="P30" i="8" s="1"/>
  <c r="N36" i="8"/>
  <c r="P36" i="8" s="1"/>
  <c r="N27" i="8"/>
  <c r="P27" i="8" s="1"/>
  <c r="N26" i="8"/>
  <c r="P26" i="8" s="1"/>
  <c r="N25" i="8"/>
  <c r="P25" i="8" s="1"/>
  <c r="N38" i="8"/>
  <c r="P38" i="8" s="1"/>
  <c r="N18" i="8"/>
  <c r="P18" i="8" s="1"/>
  <c r="N47" i="8"/>
  <c r="P47" i="8" s="1"/>
  <c r="N12" i="8"/>
  <c r="P12" i="8" s="1"/>
  <c r="N51" i="8"/>
  <c r="P51" i="8" s="1"/>
  <c r="N43" i="8"/>
  <c r="P43" i="8" s="1"/>
  <c r="N10" i="8"/>
  <c r="P10" i="8" s="1"/>
  <c r="N8" i="8"/>
  <c r="P8" i="8" s="1"/>
  <c r="N16" i="8"/>
  <c r="P16" i="8" s="1"/>
  <c r="N7" i="8"/>
  <c r="P7" i="8" s="1"/>
  <c r="BD84" i="8"/>
  <c r="BF84" i="8" s="1"/>
  <c r="BD83" i="8"/>
  <c r="BF83" i="8" s="1"/>
  <c r="BD81" i="8"/>
  <c r="BF81" i="8" s="1"/>
  <c r="BD79" i="8"/>
  <c r="BF79" i="8" s="1"/>
  <c r="BD82" i="8"/>
  <c r="BF82" i="8" s="1"/>
  <c r="BD80" i="8"/>
  <c r="BF80" i="8" s="1"/>
  <c r="BD77" i="8"/>
  <c r="BF77" i="8" s="1"/>
  <c r="BD72" i="8"/>
  <c r="BF72" i="8" s="1"/>
  <c r="BD76" i="8"/>
  <c r="BF76" i="8" s="1"/>
  <c r="BD75" i="8"/>
  <c r="BF75" i="8" s="1"/>
  <c r="BD65" i="8"/>
  <c r="BF65" i="8" s="1"/>
  <c r="BD61" i="8"/>
  <c r="BF61" i="8" s="1"/>
  <c r="BD57" i="8"/>
  <c r="BF57" i="8" s="1"/>
  <c r="BD71" i="8"/>
  <c r="BF71" i="8" s="1"/>
  <c r="BD73" i="8"/>
  <c r="BF73" i="8" s="1"/>
  <c r="BD58" i="8"/>
  <c r="BF58" i="8" s="1"/>
  <c r="BD54" i="8"/>
  <c r="BF54" i="8" s="1"/>
  <c r="BD51" i="8"/>
  <c r="BF51" i="8" s="1"/>
  <c r="BD70" i="8"/>
  <c r="BF70" i="8" s="1"/>
  <c r="BD68" i="8"/>
  <c r="BF68" i="8" s="1"/>
  <c r="BD63" i="8"/>
  <c r="BF63" i="8" s="1"/>
  <c r="BD50" i="8"/>
  <c r="BF50" i="8" s="1"/>
  <c r="BD64" i="8"/>
  <c r="BF64" i="8" s="1"/>
  <c r="BD67" i="8"/>
  <c r="BF67" i="8" s="1"/>
  <c r="BD44" i="8"/>
  <c r="BF44" i="8" s="1"/>
  <c r="BD40" i="8"/>
  <c r="BF40" i="8" s="1"/>
  <c r="BD69" i="8"/>
  <c r="BF69" i="8" s="1"/>
  <c r="BD66" i="8"/>
  <c r="BF66" i="8" s="1"/>
  <c r="BD60" i="8"/>
  <c r="BF60" i="8" s="1"/>
  <c r="BD36" i="8"/>
  <c r="BF36" i="8" s="1"/>
  <c r="BD46" i="8"/>
  <c r="BF46" i="8" s="1"/>
  <c r="BD42" i="8"/>
  <c r="BF42" i="8" s="1"/>
  <c r="BD38" i="8"/>
  <c r="BF38" i="8" s="1"/>
  <c r="BD56" i="8"/>
  <c r="BF56" i="8" s="1"/>
  <c r="BD27" i="8"/>
  <c r="BF27" i="8" s="1"/>
  <c r="BD26" i="8"/>
  <c r="BF26" i="8" s="1"/>
  <c r="BD74" i="8"/>
  <c r="BF74" i="8" s="1"/>
  <c r="BD62" i="8"/>
  <c r="BF62" i="8" s="1"/>
  <c r="BD48" i="8"/>
  <c r="BF48" i="8" s="1"/>
  <c r="BD78" i="8"/>
  <c r="BF78" i="8" s="1"/>
  <c r="BD49" i="8"/>
  <c r="BF49" i="8" s="1"/>
  <c r="BD47" i="8"/>
  <c r="BF47" i="8" s="1"/>
  <c r="BD43" i="8"/>
  <c r="BF43" i="8" s="1"/>
  <c r="BD39" i="8"/>
  <c r="BF39" i="8" s="1"/>
  <c r="BD30" i="8"/>
  <c r="BF30" i="8" s="1"/>
  <c r="BD31" i="8"/>
  <c r="BF31" i="8" s="1"/>
  <c r="BD7" i="8"/>
  <c r="BF7" i="8" s="1"/>
  <c r="BD37" i="8"/>
  <c r="BF37" i="8" s="1"/>
  <c r="BD15" i="8"/>
  <c r="BF15" i="8" s="1"/>
  <c r="BD34" i="8"/>
  <c r="BF34" i="8" s="1"/>
  <c r="BD17" i="8"/>
  <c r="BF17" i="8" s="1"/>
  <c r="BD35" i="8"/>
  <c r="BF35" i="8" s="1"/>
  <c r="BD33" i="8"/>
  <c r="BF33" i="8" s="1"/>
  <c r="BD14" i="8"/>
  <c r="BF14" i="8" s="1"/>
  <c r="BD45" i="8"/>
  <c r="BF45" i="8" s="1"/>
  <c r="BD29" i="8"/>
  <c r="BF29" i="8" s="1"/>
  <c r="BD19" i="8"/>
  <c r="BF19" i="8" s="1"/>
  <c r="BD11" i="8"/>
  <c r="BF11" i="8" s="1"/>
  <c r="BD53" i="8"/>
  <c r="BF53" i="8" s="1"/>
  <c r="BD52" i="8"/>
  <c r="BF52" i="8" s="1"/>
  <c r="BD23" i="8"/>
  <c r="BF23" i="8" s="1"/>
  <c r="BD18" i="8"/>
  <c r="BF18" i="8" s="1"/>
  <c r="BD25" i="8"/>
  <c r="BF25" i="8" s="1"/>
  <c r="BD24" i="8"/>
  <c r="BF24" i="8" s="1"/>
  <c r="BD41" i="8"/>
  <c r="BF41" i="8" s="1"/>
  <c r="BD9" i="8"/>
  <c r="BF9" i="8" s="1"/>
  <c r="BD28" i="8"/>
  <c r="BF28" i="8" s="1"/>
  <c r="BD22" i="8"/>
  <c r="BF22" i="8" s="1"/>
  <c r="BD12" i="8"/>
  <c r="BF12" i="8" s="1"/>
  <c r="BD21" i="8"/>
  <c r="BF21" i="8" s="1"/>
  <c r="BD10" i="8"/>
  <c r="BF10" i="8" s="1"/>
  <c r="BD20" i="8"/>
  <c r="BF20" i="8" s="1"/>
  <c r="BD8" i="8"/>
  <c r="BF8" i="8" s="1"/>
  <c r="BD13" i="8"/>
  <c r="BF13" i="8" s="1"/>
  <c r="BD59" i="8"/>
  <c r="BF59" i="8" s="1"/>
  <c r="BD55" i="8"/>
  <c r="BF55" i="8" s="1"/>
  <c r="BD6" i="8"/>
  <c r="BF6" i="8" s="1"/>
  <c r="BD32" i="8"/>
  <c r="BF32" i="8" s="1"/>
  <c r="BD16" i="8"/>
  <c r="BF16" i="8" s="1"/>
  <c r="AW84" i="8"/>
  <c r="AY84" i="8" s="1"/>
  <c r="AW87" i="8"/>
  <c r="AY87" i="8" s="1"/>
  <c r="AW83" i="8"/>
  <c r="AY83" i="8" s="1"/>
  <c r="AW81" i="8"/>
  <c r="AY81" i="8" s="1"/>
  <c r="AW88" i="8"/>
  <c r="AY88" i="8" s="1"/>
  <c r="AW70" i="8"/>
  <c r="AY70" i="8" s="1"/>
  <c r="AW85" i="8"/>
  <c r="AY85" i="8" s="1"/>
  <c r="AW80" i="8"/>
  <c r="AY80" i="8" s="1"/>
  <c r="AW79" i="8"/>
  <c r="AY79" i="8" s="1"/>
  <c r="AW74" i="8"/>
  <c r="AY74" i="8" s="1"/>
  <c r="AW76" i="8"/>
  <c r="AY76" i="8" s="1"/>
  <c r="AW75" i="8"/>
  <c r="AY75" i="8" s="1"/>
  <c r="AW72" i="8"/>
  <c r="AY72" i="8" s="1"/>
  <c r="AW67" i="8"/>
  <c r="AY67" i="8" s="1"/>
  <c r="AW63" i="8"/>
  <c r="AY63" i="8" s="1"/>
  <c r="AW65" i="8"/>
  <c r="AY65" i="8" s="1"/>
  <c r="AW61" i="8"/>
  <c r="AY61" i="8" s="1"/>
  <c r="AW57" i="8"/>
  <c r="AY57" i="8" s="1"/>
  <c r="AW71" i="8"/>
  <c r="AY71" i="8" s="1"/>
  <c r="AW53" i="8"/>
  <c r="AY53" i="8" s="1"/>
  <c r="AW49" i="8"/>
  <c r="AY49" i="8" s="1"/>
  <c r="AW89" i="8"/>
  <c r="AY89" i="8" s="1"/>
  <c r="AW68" i="8"/>
  <c r="AY68" i="8" s="1"/>
  <c r="AW66" i="8"/>
  <c r="AY66" i="8" s="1"/>
  <c r="AW62" i="8"/>
  <c r="AY62" i="8" s="1"/>
  <c r="AW58" i="8"/>
  <c r="AY58" i="8" s="1"/>
  <c r="AW54" i="8"/>
  <c r="AY54" i="8" s="1"/>
  <c r="AW82" i="8"/>
  <c r="AY82" i="8" s="1"/>
  <c r="AW78" i="8"/>
  <c r="AY78" i="8" s="1"/>
  <c r="AW77" i="8"/>
  <c r="AY77" i="8" s="1"/>
  <c r="AW69" i="8"/>
  <c r="AY69" i="8" s="1"/>
  <c r="AW52" i="8"/>
  <c r="AY52" i="8" s="1"/>
  <c r="AW48" i="8"/>
  <c r="AY48" i="8" s="1"/>
  <c r="AW73" i="8"/>
  <c r="AY73" i="8" s="1"/>
  <c r="AW51" i="8"/>
  <c r="AY51" i="8" s="1"/>
  <c r="AW47" i="8"/>
  <c r="AY47" i="8" s="1"/>
  <c r="AW43" i="8"/>
  <c r="AY43" i="8" s="1"/>
  <c r="AW39" i="8"/>
  <c r="AY39" i="8" s="1"/>
  <c r="AW60" i="8"/>
  <c r="AY60" i="8" s="1"/>
  <c r="AW56" i="8"/>
  <c r="AY56" i="8" s="1"/>
  <c r="AW86" i="8"/>
  <c r="AY86" i="8" s="1"/>
  <c r="AW59" i="8"/>
  <c r="AY59" i="8" s="1"/>
  <c r="AW46" i="8"/>
  <c r="AY46" i="8" s="1"/>
  <c r="AW42" i="8"/>
  <c r="AY42" i="8" s="1"/>
  <c r="AW37" i="8"/>
  <c r="AY37" i="8" s="1"/>
  <c r="AW34" i="8"/>
  <c r="AY34" i="8" s="1"/>
  <c r="AW32" i="8"/>
  <c r="AY32" i="8" s="1"/>
  <c r="AW30" i="8"/>
  <c r="AY30" i="8" s="1"/>
  <c r="AW28" i="8"/>
  <c r="AY28" i="8" s="1"/>
  <c r="AW25" i="8"/>
  <c r="AY25" i="8" s="1"/>
  <c r="AW64" i="8"/>
  <c r="AY64" i="8" s="1"/>
  <c r="AW44" i="8"/>
  <c r="AY44" i="8" s="1"/>
  <c r="AW40" i="8"/>
  <c r="AY40" i="8" s="1"/>
  <c r="AW38" i="8"/>
  <c r="AY38" i="8" s="1"/>
  <c r="AW26" i="8"/>
  <c r="AY26" i="8" s="1"/>
  <c r="AW20" i="8"/>
  <c r="AY20" i="8" s="1"/>
  <c r="AW45" i="8"/>
  <c r="AY45" i="8" s="1"/>
  <c r="AW41" i="8"/>
  <c r="AY41" i="8" s="1"/>
  <c r="AW19" i="8"/>
  <c r="AY19" i="8" s="1"/>
  <c r="AW17" i="8"/>
  <c r="AY17" i="8" s="1"/>
  <c r="AW15" i="8"/>
  <c r="AY15" i="8" s="1"/>
  <c r="AW13" i="8"/>
  <c r="AY13" i="8" s="1"/>
  <c r="AW11" i="8"/>
  <c r="AY11" i="8" s="1"/>
  <c r="AW9" i="8"/>
  <c r="AY9" i="8" s="1"/>
  <c r="AW6" i="8"/>
  <c r="AY6" i="8" s="1"/>
  <c r="AW29" i="8"/>
  <c r="AY29" i="8" s="1"/>
  <c r="AW22" i="8"/>
  <c r="AY22" i="8" s="1"/>
  <c r="AW33" i="8"/>
  <c r="AY33" i="8" s="1"/>
  <c r="AW27" i="8"/>
  <c r="AY27" i="8" s="1"/>
  <c r="AW12" i="8"/>
  <c r="AY12" i="8" s="1"/>
  <c r="AW50" i="8"/>
  <c r="AY50" i="8" s="1"/>
  <c r="AW24" i="8"/>
  <c r="AY24" i="8" s="1"/>
  <c r="AW23" i="8"/>
  <c r="AY23" i="8" s="1"/>
  <c r="AW21" i="8"/>
  <c r="AY21" i="8" s="1"/>
  <c r="AW8" i="8"/>
  <c r="AY8" i="8" s="1"/>
  <c r="AW14" i="8"/>
  <c r="AY14" i="8" s="1"/>
  <c r="BR16" i="8"/>
  <c r="BT16" i="8" s="1"/>
  <c r="U108" i="8"/>
  <c r="W108" i="8" s="1"/>
  <c r="U106" i="8"/>
  <c r="W106" i="8" s="1"/>
  <c r="U104" i="8"/>
  <c r="W104" i="8" s="1"/>
  <c r="U105" i="8"/>
  <c r="W105" i="8" s="1"/>
  <c r="U100" i="8"/>
  <c r="W100" i="8" s="1"/>
  <c r="U101" i="8"/>
  <c r="W101" i="8" s="1"/>
  <c r="U98" i="8"/>
  <c r="W98" i="8" s="1"/>
  <c r="U107" i="8"/>
  <c r="W107" i="8" s="1"/>
  <c r="U99" i="8"/>
  <c r="W99" i="8" s="1"/>
  <c r="U90" i="8"/>
  <c r="W90" i="8" s="1"/>
  <c r="U89" i="8"/>
  <c r="W89" i="8" s="1"/>
  <c r="U88" i="8"/>
  <c r="W88" i="8" s="1"/>
  <c r="U96" i="8"/>
  <c r="W96" i="8" s="1"/>
  <c r="U91" i="8"/>
  <c r="W91" i="8" s="1"/>
  <c r="U85" i="8"/>
  <c r="W85" i="8" s="1"/>
  <c r="U109" i="8"/>
  <c r="W109" i="8" s="1"/>
  <c r="U97" i="8"/>
  <c r="W97" i="8" s="1"/>
  <c r="U82" i="8"/>
  <c r="W82" i="8" s="1"/>
  <c r="U80" i="8"/>
  <c r="W80" i="8" s="1"/>
  <c r="U86" i="8"/>
  <c r="W86" i="8" s="1"/>
  <c r="U84" i="8"/>
  <c r="W84" i="8" s="1"/>
  <c r="U83" i="8"/>
  <c r="W83" i="8" s="1"/>
  <c r="U81" i="8"/>
  <c r="W81" i="8" s="1"/>
  <c r="U87" i="8"/>
  <c r="W87" i="8" s="1"/>
  <c r="U103" i="8"/>
  <c r="W103" i="8" s="1"/>
  <c r="U94" i="8"/>
  <c r="W94" i="8" s="1"/>
  <c r="U76" i="8"/>
  <c r="W76" i="8" s="1"/>
  <c r="U73" i="8"/>
  <c r="W73" i="8" s="1"/>
  <c r="U95" i="8"/>
  <c r="W95" i="8" s="1"/>
  <c r="U92" i="8"/>
  <c r="W92" i="8" s="1"/>
  <c r="U74" i="8"/>
  <c r="W74" i="8" s="1"/>
  <c r="U71" i="8"/>
  <c r="W71" i="8" s="1"/>
  <c r="U75" i="8"/>
  <c r="W75" i="8" s="1"/>
  <c r="U65" i="8"/>
  <c r="W65" i="8" s="1"/>
  <c r="U102" i="8"/>
  <c r="W102" i="8" s="1"/>
  <c r="U79" i="8"/>
  <c r="W79" i="8" s="1"/>
  <c r="U68" i="8"/>
  <c r="W68" i="8" s="1"/>
  <c r="U93" i="8"/>
  <c r="W93" i="8" s="1"/>
  <c r="U72" i="8"/>
  <c r="W72" i="8" s="1"/>
  <c r="U70" i="8"/>
  <c r="W70" i="8" s="1"/>
  <c r="U67" i="8"/>
  <c r="W67" i="8" s="1"/>
  <c r="U63" i="8"/>
  <c r="W63" i="8" s="1"/>
  <c r="U59" i="8"/>
  <c r="W59" i="8" s="1"/>
  <c r="U55" i="8"/>
  <c r="W55" i="8" s="1"/>
  <c r="U64" i="8"/>
  <c r="W64" i="8" s="1"/>
  <c r="U51" i="8"/>
  <c r="W51" i="8" s="1"/>
  <c r="U77" i="8"/>
  <c r="W77" i="8" s="1"/>
  <c r="U66" i="8"/>
  <c r="W66" i="8" s="1"/>
  <c r="U60" i="8"/>
  <c r="W60" i="8" s="1"/>
  <c r="U56" i="8"/>
  <c r="W56" i="8" s="1"/>
  <c r="U78" i="8"/>
  <c r="W78" i="8" s="1"/>
  <c r="U69" i="8"/>
  <c r="W69" i="8" s="1"/>
  <c r="U50" i="8"/>
  <c r="W50" i="8" s="1"/>
  <c r="U52" i="8"/>
  <c r="W52" i="8" s="1"/>
  <c r="U45" i="8"/>
  <c r="W45" i="8" s="1"/>
  <c r="U41" i="8"/>
  <c r="W41" i="8" s="1"/>
  <c r="U58" i="8"/>
  <c r="W58" i="8" s="1"/>
  <c r="U57" i="8"/>
  <c r="W57" i="8" s="1"/>
  <c r="U35" i="8"/>
  <c r="W35" i="8" s="1"/>
  <c r="U33" i="8"/>
  <c r="W33" i="8" s="1"/>
  <c r="U31" i="8"/>
  <c r="W31" i="8" s="1"/>
  <c r="U29" i="8"/>
  <c r="W29" i="8" s="1"/>
  <c r="U46" i="8"/>
  <c r="W46" i="8" s="1"/>
  <c r="U42" i="8"/>
  <c r="W42" i="8" s="1"/>
  <c r="U28" i="8"/>
  <c r="W28" i="8" s="1"/>
  <c r="U7" i="8"/>
  <c r="W7" i="8" s="1"/>
  <c r="U49" i="8"/>
  <c r="W49" i="8" s="1"/>
  <c r="U44" i="8"/>
  <c r="W44" i="8" s="1"/>
  <c r="U40" i="8"/>
  <c r="W40" i="8" s="1"/>
  <c r="U32" i="8"/>
  <c r="W32" i="8" s="1"/>
  <c r="U25" i="8"/>
  <c r="W25" i="8" s="1"/>
  <c r="U18" i="8"/>
  <c r="W18" i="8" s="1"/>
  <c r="U16" i="8"/>
  <c r="W16" i="8" s="1"/>
  <c r="U14" i="8"/>
  <c r="W14" i="8" s="1"/>
  <c r="U12" i="8"/>
  <c r="W12" i="8" s="1"/>
  <c r="U10" i="8"/>
  <c r="W10" i="8" s="1"/>
  <c r="U8" i="8"/>
  <c r="W8" i="8" s="1"/>
  <c r="U24" i="8"/>
  <c r="W24" i="8" s="1"/>
  <c r="U17" i="8"/>
  <c r="W17" i="8" s="1"/>
  <c r="U9" i="8"/>
  <c r="W9" i="8" s="1"/>
  <c r="U54" i="8"/>
  <c r="W54" i="8" s="1"/>
  <c r="U53" i="8"/>
  <c r="W53" i="8" s="1"/>
  <c r="U47" i="8"/>
  <c r="W47" i="8" s="1"/>
  <c r="U34" i="8"/>
  <c r="W34" i="8" s="1"/>
  <c r="U30" i="8"/>
  <c r="W30" i="8" s="1"/>
  <c r="U20" i="8"/>
  <c r="W20" i="8" s="1"/>
  <c r="U43" i="8"/>
  <c r="W43" i="8" s="1"/>
  <c r="U23" i="8"/>
  <c r="W23" i="8" s="1"/>
  <c r="U22" i="8"/>
  <c r="W22" i="8" s="1"/>
  <c r="U19" i="8"/>
  <c r="W19" i="8" s="1"/>
  <c r="U62" i="8"/>
  <c r="W62" i="8" s="1"/>
  <c r="U37" i="8"/>
  <c r="W37" i="8" s="1"/>
  <c r="U26" i="8"/>
  <c r="W26" i="8" s="1"/>
  <c r="U13" i="8"/>
  <c r="W13" i="8" s="1"/>
  <c r="U6" i="8"/>
  <c r="W6" i="8" s="1"/>
  <c r="U61" i="8"/>
  <c r="W61" i="8" s="1"/>
  <c r="BR8" i="8"/>
  <c r="BT8" i="8" s="1"/>
  <c r="DO26" i="8"/>
  <c r="DQ26" i="8" s="1"/>
  <c r="DO18" i="8"/>
  <c r="DQ18" i="8" s="1"/>
  <c r="DO16" i="8"/>
  <c r="DQ16" i="8" s="1"/>
  <c r="DO14" i="8"/>
  <c r="DQ14" i="8" s="1"/>
  <c r="DO12" i="8"/>
  <c r="DQ12" i="8" s="1"/>
  <c r="DO10" i="8"/>
  <c r="DQ10" i="8" s="1"/>
  <c r="DO8" i="8"/>
  <c r="DQ8" i="8" s="1"/>
  <c r="DO27" i="8"/>
  <c r="DQ27" i="8" s="1"/>
  <c r="DO23" i="8"/>
  <c r="DQ23" i="8" s="1"/>
  <c r="DO21" i="8"/>
  <c r="DQ21" i="8" s="1"/>
  <c r="DO24" i="8"/>
  <c r="DQ24" i="8" s="1"/>
  <c r="DO17" i="8"/>
  <c r="DQ17" i="8" s="1"/>
  <c r="DO9" i="8"/>
  <c r="DQ9" i="8" s="1"/>
  <c r="DO22" i="8"/>
  <c r="DQ22" i="8" s="1"/>
  <c r="DO20" i="8"/>
  <c r="DQ20" i="8" s="1"/>
  <c r="DO19" i="8"/>
  <c r="DQ19" i="8" s="1"/>
  <c r="AI7" i="8"/>
  <c r="AK7" i="8" s="1"/>
  <c r="BR7" i="8"/>
  <c r="BT7" i="8" s="1"/>
  <c r="AI8" i="8"/>
  <c r="AK8" i="8" s="1"/>
  <c r="DA8" i="8"/>
  <c r="DC8" i="8" s="1"/>
  <c r="AI10" i="8"/>
  <c r="AK10" i="8" s="1"/>
  <c r="AW10" i="8"/>
  <c r="AY10" i="8" s="1"/>
  <c r="DA20" i="8"/>
  <c r="DC20" i="8" s="1"/>
  <c r="BK22" i="8"/>
  <c r="BM22" i="8" s="1"/>
  <c r="BR68" i="8"/>
  <c r="BT68" i="8" s="1"/>
  <c r="BR69" i="8"/>
  <c r="BT69" i="8" s="1"/>
  <c r="BR66" i="8"/>
  <c r="BT66" i="8" s="1"/>
  <c r="BR62" i="8"/>
  <c r="BT62" i="8" s="1"/>
  <c r="BR58" i="8"/>
  <c r="BT58" i="8" s="1"/>
  <c r="BR54" i="8"/>
  <c r="BT54" i="8" s="1"/>
  <c r="BR52" i="8"/>
  <c r="BT52" i="8" s="1"/>
  <c r="BR48" i="8"/>
  <c r="BT48" i="8" s="1"/>
  <c r="BR51" i="8"/>
  <c r="BT51" i="8" s="1"/>
  <c r="BR65" i="8"/>
  <c r="BT65" i="8" s="1"/>
  <c r="BR64" i="8"/>
  <c r="BT64" i="8" s="1"/>
  <c r="BR59" i="8"/>
  <c r="BT59" i="8" s="1"/>
  <c r="BR55" i="8"/>
  <c r="BT55" i="8" s="1"/>
  <c r="BR45" i="8"/>
  <c r="BT45" i="8" s="1"/>
  <c r="BR41" i="8"/>
  <c r="BT41" i="8" s="1"/>
  <c r="BR61" i="8"/>
  <c r="BT61" i="8" s="1"/>
  <c r="BR47" i="8"/>
  <c r="BT47" i="8" s="1"/>
  <c r="BR37" i="8"/>
  <c r="BT37" i="8" s="1"/>
  <c r="BR34" i="8"/>
  <c r="BT34" i="8" s="1"/>
  <c r="BR32" i="8"/>
  <c r="BT32" i="8" s="1"/>
  <c r="BR56" i="8"/>
  <c r="BT56" i="8" s="1"/>
  <c r="BR43" i="8"/>
  <c r="BT43" i="8" s="1"/>
  <c r="BR39" i="8"/>
  <c r="BT39" i="8" s="1"/>
  <c r="BR57" i="8"/>
  <c r="BT57" i="8" s="1"/>
  <c r="BR53" i="8"/>
  <c r="BT53" i="8" s="1"/>
  <c r="BR49" i="8"/>
  <c r="BT49" i="8" s="1"/>
  <c r="BR35" i="8"/>
  <c r="BT35" i="8" s="1"/>
  <c r="BR33" i="8"/>
  <c r="BT33" i="8" s="1"/>
  <c r="BR31" i="8"/>
  <c r="BT31" i="8" s="1"/>
  <c r="BR29" i="8"/>
  <c r="BT29" i="8" s="1"/>
  <c r="BR23" i="8"/>
  <c r="BT23" i="8" s="1"/>
  <c r="BR21" i="8"/>
  <c r="BT21" i="8" s="1"/>
  <c r="BR30" i="8"/>
  <c r="BT30" i="8" s="1"/>
  <c r="BR6" i="8"/>
  <c r="BT6" i="8" s="1"/>
  <c r="BR27" i="8"/>
  <c r="BT27" i="8" s="1"/>
  <c r="BR22" i="8"/>
  <c r="BT22" i="8" s="1"/>
  <c r="BR19" i="8"/>
  <c r="BT19" i="8" s="1"/>
  <c r="BR17" i="8"/>
  <c r="BT17" i="8" s="1"/>
  <c r="BR15" i="8"/>
  <c r="BT15" i="8" s="1"/>
  <c r="BR13" i="8"/>
  <c r="BT13" i="8" s="1"/>
  <c r="BR11" i="8"/>
  <c r="BT11" i="8" s="1"/>
  <c r="BR9" i="8"/>
  <c r="BT9" i="8" s="1"/>
  <c r="BR44" i="8"/>
  <c r="BT44" i="8" s="1"/>
  <c r="BR40" i="8"/>
  <c r="BT40" i="8" s="1"/>
  <c r="BR63" i="8"/>
  <c r="BT63" i="8" s="1"/>
  <c r="BR60" i="8"/>
  <c r="BT60" i="8" s="1"/>
  <c r="BR50" i="8"/>
  <c r="BT50" i="8" s="1"/>
  <c r="BR18" i="8"/>
  <c r="BT18" i="8" s="1"/>
  <c r="BR10" i="8"/>
  <c r="BT10" i="8" s="1"/>
  <c r="BR12" i="8"/>
  <c r="BT12" i="8" s="1"/>
  <c r="BR67" i="8"/>
  <c r="BT67" i="8" s="1"/>
  <c r="BR46" i="8"/>
  <c r="BT46" i="8" s="1"/>
  <c r="BR38" i="8"/>
  <c r="BT38" i="8" s="1"/>
  <c r="BR36" i="8"/>
  <c r="BT36" i="8" s="1"/>
  <c r="BR28" i="8"/>
  <c r="BT28" i="8" s="1"/>
  <c r="BR26" i="8"/>
  <c r="BT26" i="8" s="1"/>
  <c r="BR14" i="8"/>
  <c r="BT14" i="8" s="1"/>
  <c r="AI105" i="8"/>
  <c r="AK105" i="8" s="1"/>
  <c r="AI102" i="8"/>
  <c r="AK102" i="8" s="1"/>
  <c r="AI106" i="8"/>
  <c r="AK106" i="8" s="1"/>
  <c r="AI108" i="8"/>
  <c r="AK108" i="8" s="1"/>
  <c r="AI103" i="8"/>
  <c r="AK103" i="8" s="1"/>
  <c r="AI100" i="8"/>
  <c r="AK100" i="8" s="1"/>
  <c r="AI94" i="8"/>
  <c r="AK94" i="8" s="1"/>
  <c r="AI107" i="8"/>
  <c r="AK107" i="8" s="1"/>
  <c r="AI95" i="8"/>
  <c r="AK95" i="8" s="1"/>
  <c r="AI101" i="8"/>
  <c r="AK101" i="8" s="1"/>
  <c r="AI92" i="8"/>
  <c r="AK92" i="8" s="1"/>
  <c r="AI99" i="8"/>
  <c r="AK99" i="8" s="1"/>
  <c r="AI93" i="8"/>
  <c r="AK93" i="8" s="1"/>
  <c r="AI87" i="8"/>
  <c r="AK87" i="8" s="1"/>
  <c r="AI96" i="8"/>
  <c r="AK96" i="8" s="1"/>
  <c r="AI86" i="8"/>
  <c r="AK86" i="8" s="1"/>
  <c r="AI91" i="8"/>
  <c r="AK91" i="8" s="1"/>
  <c r="AI79" i="8"/>
  <c r="AK79" i="8" s="1"/>
  <c r="AI77" i="8"/>
  <c r="AK77" i="8" s="1"/>
  <c r="AI104" i="8"/>
  <c r="AK104" i="8" s="1"/>
  <c r="AI69" i="8"/>
  <c r="AK69" i="8" s="1"/>
  <c r="AI78" i="8"/>
  <c r="AK78" i="8" s="1"/>
  <c r="AI76" i="8"/>
  <c r="AK76" i="8" s="1"/>
  <c r="AI74" i="8"/>
  <c r="AK74" i="8" s="1"/>
  <c r="AI72" i="8"/>
  <c r="AK72" i="8" s="1"/>
  <c r="AI83" i="8"/>
  <c r="AK83" i="8" s="1"/>
  <c r="AI98" i="8"/>
  <c r="AK98" i="8" s="1"/>
  <c r="AI82" i="8"/>
  <c r="AK82" i="8" s="1"/>
  <c r="AI81" i="8"/>
  <c r="AK81" i="8" s="1"/>
  <c r="AI66" i="8"/>
  <c r="AK66" i="8" s="1"/>
  <c r="AI88" i="8"/>
  <c r="AK88" i="8" s="1"/>
  <c r="AI84" i="8"/>
  <c r="AK84" i="8" s="1"/>
  <c r="AI71" i="8"/>
  <c r="AK71" i="8" s="1"/>
  <c r="AI90" i="8"/>
  <c r="AK90" i="8" s="1"/>
  <c r="AI64" i="8"/>
  <c r="AK64" i="8" s="1"/>
  <c r="AI60" i="8"/>
  <c r="AK60" i="8" s="1"/>
  <c r="AI56" i="8"/>
  <c r="AK56" i="8" s="1"/>
  <c r="AI80" i="8"/>
  <c r="AK80" i="8" s="1"/>
  <c r="AI73" i="8"/>
  <c r="AK73" i="8" s="1"/>
  <c r="AI52" i="8"/>
  <c r="AK52" i="8" s="1"/>
  <c r="AI48" i="8"/>
  <c r="AK48" i="8" s="1"/>
  <c r="AI70" i="8"/>
  <c r="AK70" i="8" s="1"/>
  <c r="AI65" i="8"/>
  <c r="AK65" i="8" s="1"/>
  <c r="AI61" i="8"/>
  <c r="AK61" i="8" s="1"/>
  <c r="AI57" i="8"/>
  <c r="AK57" i="8" s="1"/>
  <c r="AI51" i="8"/>
  <c r="AK51" i="8" s="1"/>
  <c r="AI85" i="8"/>
  <c r="AK85" i="8" s="1"/>
  <c r="AI50" i="8"/>
  <c r="AK50" i="8" s="1"/>
  <c r="AI97" i="8"/>
  <c r="AK97" i="8" s="1"/>
  <c r="AI53" i="8"/>
  <c r="AK53" i="8" s="1"/>
  <c r="AI49" i="8"/>
  <c r="AK49" i="8" s="1"/>
  <c r="AI46" i="8"/>
  <c r="AK46" i="8" s="1"/>
  <c r="AI42" i="8"/>
  <c r="AK42" i="8" s="1"/>
  <c r="AI89" i="8"/>
  <c r="AK89" i="8" s="1"/>
  <c r="AI68" i="8"/>
  <c r="AK68" i="8" s="1"/>
  <c r="AI67" i="8"/>
  <c r="AK67" i="8" s="1"/>
  <c r="AI45" i="8"/>
  <c r="AK45" i="8" s="1"/>
  <c r="AI41" i="8"/>
  <c r="AK41" i="8" s="1"/>
  <c r="AI36" i="8"/>
  <c r="AK36" i="8" s="1"/>
  <c r="AI43" i="8"/>
  <c r="AK43" i="8" s="1"/>
  <c r="AI39" i="8"/>
  <c r="AK39" i="8" s="1"/>
  <c r="AI38" i="8"/>
  <c r="AK38" i="8" s="1"/>
  <c r="AI19" i="8"/>
  <c r="AK19" i="8" s="1"/>
  <c r="AI17" i="8"/>
  <c r="AK17" i="8" s="1"/>
  <c r="AI15" i="8"/>
  <c r="AK15" i="8" s="1"/>
  <c r="AI13" i="8"/>
  <c r="AK13" i="8" s="1"/>
  <c r="AI11" i="8"/>
  <c r="AK11" i="8" s="1"/>
  <c r="AI9" i="8"/>
  <c r="AK9" i="8" s="1"/>
  <c r="AI6" i="8"/>
  <c r="AK6" i="8" s="1"/>
  <c r="AI58" i="8"/>
  <c r="AK58" i="8" s="1"/>
  <c r="AI47" i="8"/>
  <c r="AK47" i="8" s="1"/>
  <c r="AI29" i="8"/>
  <c r="AK29" i="8" s="1"/>
  <c r="AI25" i="8"/>
  <c r="AK25" i="8" s="1"/>
  <c r="AI23" i="8"/>
  <c r="AK23" i="8" s="1"/>
  <c r="AI31" i="8"/>
  <c r="AK31" i="8" s="1"/>
  <c r="AI26" i="8"/>
  <c r="AK26" i="8" s="1"/>
  <c r="AI24" i="8"/>
  <c r="AK24" i="8" s="1"/>
  <c r="AI22" i="8"/>
  <c r="AK22" i="8" s="1"/>
  <c r="AI35" i="8"/>
  <c r="AK35" i="8" s="1"/>
  <c r="AI75" i="8"/>
  <c r="AK75" i="8" s="1"/>
  <c r="AI54" i="8"/>
  <c r="AK54" i="8" s="1"/>
  <c r="AI32" i="8"/>
  <c r="AK32" i="8" s="1"/>
  <c r="AI14" i="8"/>
  <c r="AK14" i="8" s="1"/>
  <c r="AI59" i="8"/>
  <c r="AK59" i="8" s="1"/>
  <c r="AI44" i="8"/>
  <c r="AK44" i="8" s="1"/>
  <c r="AI21" i="8"/>
  <c r="AK21" i="8" s="1"/>
  <c r="AI20" i="8"/>
  <c r="AK20" i="8" s="1"/>
  <c r="AI62" i="8"/>
  <c r="AK62" i="8" s="1"/>
  <c r="AI34" i="8"/>
  <c r="AK34" i="8" s="1"/>
  <c r="AI55" i="8"/>
  <c r="AK55" i="8" s="1"/>
  <c r="AI28" i="8"/>
  <c r="AK28" i="8" s="1"/>
  <c r="AI18" i="8"/>
  <c r="AK18" i="8" s="1"/>
  <c r="AW18" i="8"/>
  <c r="AY18" i="8" s="1"/>
  <c r="BK64" i="8"/>
  <c r="BM64" i="8" s="1"/>
  <c r="BK66" i="8"/>
  <c r="BM66" i="8" s="1"/>
  <c r="BK62" i="8"/>
  <c r="BM62" i="8" s="1"/>
  <c r="BK58" i="8"/>
  <c r="BM58" i="8" s="1"/>
  <c r="BK54" i="8"/>
  <c r="BM54" i="8" s="1"/>
  <c r="BK50" i="8"/>
  <c r="BM50" i="8" s="1"/>
  <c r="BK53" i="8"/>
  <c r="BM53" i="8" s="1"/>
  <c r="BK49" i="8"/>
  <c r="BM49" i="8" s="1"/>
  <c r="BK63" i="8"/>
  <c r="BM63" i="8" s="1"/>
  <c r="BK60" i="8"/>
  <c r="BM60" i="8" s="1"/>
  <c r="BK56" i="8"/>
  <c r="BM56" i="8" s="1"/>
  <c r="BK52" i="8"/>
  <c r="BM52" i="8" s="1"/>
  <c r="BK48" i="8"/>
  <c r="BM48" i="8" s="1"/>
  <c r="BK44" i="8"/>
  <c r="BM44" i="8" s="1"/>
  <c r="BK40" i="8"/>
  <c r="BM40" i="8" s="1"/>
  <c r="BK67" i="8"/>
  <c r="BM67" i="8" s="1"/>
  <c r="BK61" i="8"/>
  <c r="BM61" i="8" s="1"/>
  <c r="BK57" i="8"/>
  <c r="BM57" i="8" s="1"/>
  <c r="BK68" i="8"/>
  <c r="BM68" i="8" s="1"/>
  <c r="BK65" i="8"/>
  <c r="BM65" i="8" s="1"/>
  <c r="BK55" i="8"/>
  <c r="BM55" i="8" s="1"/>
  <c r="BK51" i="8"/>
  <c r="BM51" i="8" s="1"/>
  <c r="BK47" i="8"/>
  <c r="BM47" i="8" s="1"/>
  <c r="BK43" i="8"/>
  <c r="BM43" i="8" s="1"/>
  <c r="BK39" i="8"/>
  <c r="BM39" i="8" s="1"/>
  <c r="BK27" i="8"/>
  <c r="BM27" i="8" s="1"/>
  <c r="BK26" i="8"/>
  <c r="BM26" i="8" s="1"/>
  <c r="BK70" i="8"/>
  <c r="BM70" i="8" s="1"/>
  <c r="BK59" i="8"/>
  <c r="BM59" i="8" s="1"/>
  <c r="BK36" i="8"/>
  <c r="BM36" i="8" s="1"/>
  <c r="BK35" i="8"/>
  <c r="BM35" i="8" s="1"/>
  <c r="BK30" i="8"/>
  <c r="BM30" i="8" s="1"/>
  <c r="BK18" i="8"/>
  <c r="BM18" i="8" s="1"/>
  <c r="BK16" i="8"/>
  <c r="BM16" i="8" s="1"/>
  <c r="BK14" i="8"/>
  <c r="BM14" i="8" s="1"/>
  <c r="BK12" i="8"/>
  <c r="BM12" i="8" s="1"/>
  <c r="BK10" i="8"/>
  <c r="BM10" i="8" s="1"/>
  <c r="BK8" i="8"/>
  <c r="BM8" i="8" s="1"/>
  <c r="BK69" i="8"/>
  <c r="BM69" i="8" s="1"/>
  <c r="BK23" i="8"/>
  <c r="BM23" i="8" s="1"/>
  <c r="BK42" i="8"/>
  <c r="BM42" i="8" s="1"/>
  <c r="BK38" i="8"/>
  <c r="BM38" i="8" s="1"/>
  <c r="BK17" i="8"/>
  <c r="BM17" i="8" s="1"/>
  <c r="BK9" i="8"/>
  <c r="BM9" i="8" s="1"/>
  <c r="BK34" i="8"/>
  <c r="BM34" i="8" s="1"/>
  <c r="BK33" i="8"/>
  <c r="BM33" i="8" s="1"/>
  <c r="BK31" i="8"/>
  <c r="BM31" i="8" s="1"/>
  <c r="BK29" i="8"/>
  <c r="BM29" i="8" s="1"/>
  <c r="BK45" i="8"/>
  <c r="BM45" i="8" s="1"/>
  <c r="BK25" i="8"/>
  <c r="BM25" i="8" s="1"/>
  <c r="CF69" i="8"/>
  <c r="CH69" i="8" s="1"/>
  <c r="CF68" i="8"/>
  <c r="CH68" i="8" s="1"/>
  <c r="CF64" i="8"/>
  <c r="CH64" i="8" s="1"/>
  <c r="CF60" i="8"/>
  <c r="CH60" i="8" s="1"/>
  <c r="CF56" i="8"/>
  <c r="CH56" i="8" s="1"/>
  <c r="CF70" i="8"/>
  <c r="CH70" i="8" s="1"/>
  <c r="CF58" i="8"/>
  <c r="CH58" i="8" s="1"/>
  <c r="CF54" i="8"/>
  <c r="CH54" i="8" s="1"/>
  <c r="CF67" i="8"/>
  <c r="CH67" i="8" s="1"/>
  <c r="CF50" i="8"/>
  <c r="CH50" i="8" s="1"/>
  <c r="CF59" i="8"/>
  <c r="CH59" i="8" s="1"/>
  <c r="CF55" i="8"/>
  <c r="CH55" i="8" s="1"/>
  <c r="CF52" i="8"/>
  <c r="CH52" i="8" s="1"/>
  <c r="CF48" i="8"/>
  <c r="CH48" i="8" s="1"/>
  <c r="CF43" i="8"/>
  <c r="CH43" i="8" s="1"/>
  <c r="CF39" i="8"/>
  <c r="CH39" i="8" s="1"/>
  <c r="CF53" i="8"/>
  <c r="CH53" i="8" s="1"/>
  <c r="CF51" i="8"/>
  <c r="CH51" i="8" s="1"/>
  <c r="CF49" i="8"/>
  <c r="CH49" i="8" s="1"/>
  <c r="CF35" i="8"/>
  <c r="CH35" i="8" s="1"/>
  <c r="CF33" i="8"/>
  <c r="CH33" i="8" s="1"/>
  <c r="CF31" i="8"/>
  <c r="CH31" i="8" s="1"/>
  <c r="CF65" i="8"/>
  <c r="CH65" i="8" s="1"/>
  <c r="CF63" i="8"/>
  <c r="CH63" i="8" s="1"/>
  <c r="CF37" i="8"/>
  <c r="CH37" i="8" s="1"/>
  <c r="CF34" i="8"/>
  <c r="CH34" i="8" s="1"/>
  <c r="CF32" i="8"/>
  <c r="CH32" i="8" s="1"/>
  <c r="CF30" i="8"/>
  <c r="CH30" i="8" s="1"/>
  <c r="CF28" i="8"/>
  <c r="CH28" i="8" s="1"/>
  <c r="CF25" i="8"/>
  <c r="CH25" i="8" s="1"/>
  <c r="CF22" i="8"/>
  <c r="CH22" i="8" s="1"/>
  <c r="CF20" i="8"/>
  <c r="CH20" i="8" s="1"/>
  <c r="CF66" i="8"/>
  <c r="CH66" i="8" s="1"/>
  <c r="CF62" i="8"/>
  <c r="CH62" i="8" s="1"/>
  <c r="CF57" i="8"/>
  <c r="CH57" i="8" s="1"/>
  <c r="CF44" i="8"/>
  <c r="CH44" i="8" s="1"/>
  <c r="CF40" i="8"/>
  <c r="CH40" i="8" s="1"/>
  <c r="CF21" i="8"/>
  <c r="CH21" i="8" s="1"/>
  <c r="CF27" i="8"/>
  <c r="CH27" i="8" s="1"/>
  <c r="CF18" i="8"/>
  <c r="CH18" i="8" s="1"/>
  <c r="CF16" i="8"/>
  <c r="CH16" i="8" s="1"/>
  <c r="CF14" i="8"/>
  <c r="CH14" i="8" s="1"/>
  <c r="CF12" i="8"/>
  <c r="CH12" i="8" s="1"/>
  <c r="CF10" i="8"/>
  <c r="CH10" i="8" s="1"/>
  <c r="CF8" i="8"/>
  <c r="CH8" i="8" s="1"/>
  <c r="CF46" i="8"/>
  <c r="CH46" i="8" s="1"/>
  <c r="CF42" i="8"/>
  <c r="CH42" i="8" s="1"/>
  <c r="CF38" i="8"/>
  <c r="CH38" i="8" s="1"/>
  <c r="CF36" i="8"/>
  <c r="CH36" i="8" s="1"/>
  <c r="CF13" i="8"/>
  <c r="CH13" i="8" s="1"/>
  <c r="CF6" i="8"/>
  <c r="CH6" i="8" s="1"/>
  <c r="CF26" i="8"/>
  <c r="CH26" i="8" s="1"/>
  <c r="CF61" i="8"/>
  <c r="CH61" i="8" s="1"/>
  <c r="CF45" i="8"/>
  <c r="CH45" i="8" s="1"/>
  <c r="CF41" i="8"/>
  <c r="CH41" i="8" s="1"/>
  <c r="CF24" i="8"/>
  <c r="CH24" i="8" s="1"/>
  <c r="CF15" i="8"/>
  <c r="CH15" i="8" s="1"/>
  <c r="CF47" i="8"/>
  <c r="CH47" i="8" s="1"/>
  <c r="CF17" i="8"/>
  <c r="CH17" i="8" s="1"/>
  <c r="CF9" i="8"/>
  <c r="CH9" i="8" s="1"/>
  <c r="CF7" i="8"/>
  <c r="CH7" i="8" s="1"/>
  <c r="AW7" i="8"/>
  <c r="AY7" i="8" s="1"/>
  <c r="BK20" i="8"/>
  <c r="BM20" i="8" s="1"/>
  <c r="U21" i="8"/>
  <c r="W21" i="8" s="1"/>
  <c r="BR25" i="8"/>
  <c r="BT25" i="8" s="1"/>
  <c r="BK28" i="8"/>
  <c r="BM28" i="8" s="1"/>
  <c r="BK32" i="8"/>
  <c r="BM32" i="8" s="1"/>
  <c r="AW35" i="8"/>
  <c r="AY35" i="8" s="1"/>
  <c r="U48" i="8"/>
  <c r="W48" i="8" s="1"/>
  <c r="AI63" i="8"/>
  <c r="AK63" i="8" s="1"/>
  <c r="AW31" i="8"/>
  <c r="AY31" i="8" s="1"/>
  <c r="AW55" i="8"/>
  <c r="AY55" i="8" s="1"/>
  <c r="X6" i="8"/>
  <c r="AI12" i="8"/>
  <c r="AK12" i="8" s="1"/>
  <c r="AW16" i="8"/>
  <c r="AY16" i="8" s="1"/>
  <c r="BR24" i="8"/>
  <c r="BT24" i="8" s="1"/>
  <c r="BR42" i="8"/>
  <c r="BT42" i="8" s="1"/>
  <c r="AI30" i="8"/>
  <c r="AK30" i="8" s="1"/>
  <c r="U38" i="8"/>
  <c r="W38" i="8" s="1"/>
  <c r="DA19" i="8"/>
  <c r="DC19" i="8" s="1"/>
  <c r="DA17" i="8"/>
  <c r="DC17" i="8" s="1"/>
  <c r="DA15" i="8"/>
  <c r="DC15" i="8" s="1"/>
  <c r="DA13" i="8"/>
  <c r="DC13" i="8" s="1"/>
  <c r="DA11" i="8"/>
  <c r="DC11" i="8" s="1"/>
  <c r="DA9" i="8"/>
  <c r="DC9" i="8" s="1"/>
  <c r="DA7" i="8"/>
  <c r="DC7" i="8" s="1"/>
  <c r="DA22" i="8"/>
  <c r="DC22" i="8" s="1"/>
  <c r="DA14" i="8"/>
  <c r="DC14" i="8" s="1"/>
  <c r="DA16" i="8"/>
  <c r="DC16" i="8" s="1"/>
  <c r="DA18" i="8"/>
  <c r="DC18" i="8" s="1"/>
  <c r="DA10" i="8"/>
  <c r="DC10" i="8" s="1"/>
  <c r="DA6" i="8"/>
  <c r="DC6" i="8" s="1"/>
  <c r="DV26" i="8"/>
  <c r="DX26" i="8" s="1"/>
  <c r="DV6" i="8"/>
  <c r="DX6" i="8" s="1"/>
  <c r="DV23" i="8"/>
  <c r="DX23" i="8" s="1"/>
  <c r="DV22" i="8"/>
  <c r="DX22" i="8" s="1"/>
  <c r="DV21" i="8"/>
  <c r="DX21" i="8" s="1"/>
  <c r="DV17" i="8"/>
  <c r="DX17" i="8" s="1"/>
  <c r="DV15" i="8"/>
  <c r="DX15" i="8" s="1"/>
  <c r="DV13" i="8"/>
  <c r="DX13" i="8" s="1"/>
  <c r="DV11" i="8"/>
  <c r="DX11" i="8" s="1"/>
  <c r="DV9" i="8"/>
  <c r="DX9" i="8" s="1"/>
  <c r="DV7" i="8"/>
  <c r="DX7" i="8" s="1"/>
  <c r="DV24" i="8"/>
  <c r="DX24" i="8" s="1"/>
  <c r="DV25" i="8"/>
  <c r="DX25" i="8" s="1"/>
  <c r="DV18" i="8"/>
  <c r="DX18" i="8" s="1"/>
  <c r="DV10" i="8"/>
  <c r="DX10" i="8" s="1"/>
  <c r="DV20" i="8"/>
  <c r="DX20" i="8" s="1"/>
  <c r="DV19" i="8"/>
  <c r="DX19" i="8" s="1"/>
  <c r="BK7" i="8"/>
  <c r="BM7" i="8" s="1"/>
  <c r="BK13" i="8"/>
  <c r="BM13" i="8" s="1"/>
  <c r="U15" i="8"/>
  <c r="W15" i="8" s="1"/>
  <c r="AI16" i="8"/>
  <c r="AK16" i="8" s="1"/>
  <c r="CF29" i="8"/>
  <c r="CH29" i="8" s="1"/>
  <c r="AW36" i="8"/>
  <c r="AY36" i="8" s="1"/>
  <c r="AI37" i="8"/>
  <c r="AK37" i="8" s="1"/>
  <c r="AI40" i="8"/>
  <c r="AK40" i="8" s="1"/>
  <c r="BY9" i="8"/>
  <c r="CA9" i="8" s="1"/>
  <c r="BY17" i="8"/>
  <c r="CA17" i="8" s="1"/>
  <c r="BY22" i="8"/>
  <c r="CA22" i="8" s="1"/>
  <c r="CT33" i="8"/>
  <c r="CV33" i="8" s="1"/>
  <c r="CT35" i="8"/>
  <c r="CV35" i="8" s="1"/>
  <c r="AP46" i="8"/>
  <c r="AR46" i="8" s="1"/>
  <c r="AP53" i="8"/>
  <c r="AR53" i="8" s="1"/>
  <c r="CT59" i="8"/>
  <c r="CV59" i="8" s="1"/>
  <c r="BY70" i="8"/>
  <c r="CA70" i="8" s="1"/>
  <c r="BY67" i="8"/>
  <c r="CA67" i="8" s="1"/>
  <c r="BY69" i="8"/>
  <c r="CA69" i="8" s="1"/>
  <c r="BY65" i="8"/>
  <c r="CA65" i="8" s="1"/>
  <c r="BY61" i="8"/>
  <c r="CA61" i="8" s="1"/>
  <c r="BY57" i="8"/>
  <c r="CA57" i="8" s="1"/>
  <c r="BY58" i="8"/>
  <c r="CA58" i="8" s="1"/>
  <c r="BY54" i="8"/>
  <c r="CA54" i="8" s="1"/>
  <c r="BY51" i="8"/>
  <c r="CA51" i="8" s="1"/>
  <c r="BY62" i="8"/>
  <c r="CA62" i="8" s="1"/>
  <c r="BY60" i="8"/>
  <c r="CA60" i="8" s="1"/>
  <c r="BY56" i="8"/>
  <c r="CA56" i="8" s="1"/>
  <c r="BY68" i="8"/>
  <c r="CA68" i="8" s="1"/>
  <c r="BY66" i="8"/>
  <c r="CA66" i="8" s="1"/>
  <c r="BY52" i="8"/>
  <c r="CA52" i="8" s="1"/>
  <c r="BY48" i="8"/>
  <c r="CA48" i="8" s="1"/>
  <c r="BY47" i="8"/>
  <c r="CA47" i="8" s="1"/>
  <c r="BY44" i="8"/>
  <c r="CA44" i="8" s="1"/>
  <c r="BY40" i="8"/>
  <c r="CA40" i="8" s="1"/>
  <c r="BY63" i="8"/>
  <c r="CA63" i="8" s="1"/>
  <c r="BY50" i="8"/>
  <c r="CA50" i="8" s="1"/>
  <c r="BY43" i="8"/>
  <c r="CA43" i="8" s="1"/>
  <c r="BY39" i="8"/>
  <c r="CA39" i="8" s="1"/>
  <c r="BY36" i="8"/>
  <c r="CA36" i="8" s="1"/>
  <c r="BY27" i="8"/>
  <c r="CA27" i="8" s="1"/>
  <c r="BY26" i="8"/>
  <c r="CA26" i="8" s="1"/>
  <c r="BY46" i="8"/>
  <c r="CA46" i="8" s="1"/>
  <c r="BY42" i="8"/>
  <c r="CA42" i="8" s="1"/>
  <c r="BY38" i="8"/>
  <c r="CA38" i="8" s="1"/>
  <c r="BY34" i="8"/>
  <c r="CA34" i="8" s="1"/>
  <c r="BY59" i="8"/>
  <c r="CA59" i="8" s="1"/>
  <c r="BY37" i="8"/>
  <c r="CA37" i="8" s="1"/>
  <c r="BY35" i="8"/>
  <c r="CA35" i="8" s="1"/>
  <c r="BY21" i="8"/>
  <c r="CA21" i="8" s="1"/>
  <c r="BY20" i="8"/>
  <c r="CA20" i="8" s="1"/>
  <c r="BY7" i="8"/>
  <c r="CA7" i="8" s="1"/>
  <c r="BY45" i="8"/>
  <c r="CA45" i="8" s="1"/>
  <c r="BY41" i="8"/>
  <c r="CA41" i="8" s="1"/>
  <c r="EC25" i="8"/>
  <c r="EE25" i="8" s="1"/>
  <c r="EC23" i="8"/>
  <c r="EE23" i="8" s="1"/>
  <c r="EC22" i="8"/>
  <c r="EE22" i="8" s="1"/>
  <c r="EC17" i="8"/>
  <c r="EE17" i="8" s="1"/>
  <c r="EC15" i="8"/>
  <c r="EE15" i="8" s="1"/>
  <c r="EC13" i="8"/>
  <c r="EE13" i="8" s="1"/>
  <c r="EC11" i="8"/>
  <c r="EE11" i="8" s="1"/>
  <c r="EC9" i="8"/>
  <c r="EE9" i="8" s="1"/>
  <c r="EC7" i="8"/>
  <c r="EE7" i="8" s="1"/>
  <c r="EC21" i="8"/>
  <c r="EE21" i="8" s="1"/>
  <c r="EC20" i="8"/>
  <c r="EE20" i="8" s="1"/>
  <c r="AP9" i="8"/>
  <c r="AR9" i="8" s="1"/>
  <c r="BY12" i="8"/>
  <c r="CA12" i="8" s="1"/>
  <c r="CT14" i="8"/>
  <c r="CV14" i="8" s="1"/>
  <c r="AP17" i="8"/>
  <c r="AR17" i="8" s="1"/>
  <c r="CT21" i="8"/>
  <c r="CV21" i="8" s="1"/>
  <c r="CT22" i="8"/>
  <c r="CV22" i="8" s="1"/>
  <c r="BY24" i="8"/>
  <c r="CA24" i="8" s="1"/>
  <c r="CT36" i="8"/>
  <c r="CV36" i="8" s="1"/>
  <c r="AP107" i="8"/>
  <c r="AR107" i="8" s="1"/>
  <c r="AP108" i="8"/>
  <c r="AR108" i="8" s="1"/>
  <c r="AP103" i="8"/>
  <c r="AR103" i="8" s="1"/>
  <c r="AP100" i="8"/>
  <c r="AR100" i="8" s="1"/>
  <c r="AP104" i="8"/>
  <c r="AR104" i="8" s="1"/>
  <c r="AP98" i="8"/>
  <c r="AR98" i="8" s="1"/>
  <c r="AP95" i="8"/>
  <c r="AR95" i="8" s="1"/>
  <c r="AP105" i="8"/>
  <c r="AR105" i="8" s="1"/>
  <c r="AP99" i="8"/>
  <c r="AR99" i="8" s="1"/>
  <c r="AP97" i="8"/>
  <c r="AR97" i="8" s="1"/>
  <c r="AP96" i="8"/>
  <c r="AR96" i="8" s="1"/>
  <c r="AP106" i="8"/>
  <c r="AR106" i="8" s="1"/>
  <c r="AP101" i="8"/>
  <c r="AR101" i="8" s="1"/>
  <c r="AP94" i="8"/>
  <c r="AR94" i="8" s="1"/>
  <c r="AP93" i="8"/>
  <c r="AR93" i="8" s="1"/>
  <c r="AP87" i="8"/>
  <c r="AR87" i="8" s="1"/>
  <c r="AP92" i="8"/>
  <c r="AR92" i="8" s="1"/>
  <c r="AP91" i="8"/>
  <c r="AR91" i="8" s="1"/>
  <c r="AP78" i="8"/>
  <c r="AR78" i="8" s="1"/>
  <c r="AP76" i="8"/>
  <c r="AR76" i="8" s="1"/>
  <c r="AP74" i="8"/>
  <c r="AR74" i="8" s="1"/>
  <c r="AP72" i="8"/>
  <c r="AR72" i="8" s="1"/>
  <c r="AP86" i="8"/>
  <c r="AR86" i="8" s="1"/>
  <c r="AP85" i="8"/>
  <c r="AR85" i="8" s="1"/>
  <c r="AP70" i="8"/>
  <c r="AR70" i="8" s="1"/>
  <c r="AP77" i="8"/>
  <c r="AR77" i="8" s="1"/>
  <c r="AP89" i="8"/>
  <c r="AR89" i="8" s="1"/>
  <c r="AP102" i="8"/>
  <c r="AR102" i="8" s="1"/>
  <c r="AP88" i="8"/>
  <c r="AR88" i="8" s="1"/>
  <c r="AP84" i="8"/>
  <c r="AR84" i="8" s="1"/>
  <c r="AP83" i="8"/>
  <c r="AR83" i="8" s="1"/>
  <c r="AP79" i="8"/>
  <c r="AR79" i="8" s="1"/>
  <c r="AP69" i="8"/>
  <c r="AR69" i="8" s="1"/>
  <c r="AP90" i="8"/>
  <c r="AR90" i="8" s="1"/>
  <c r="AP82" i="8"/>
  <c r="AR82" i="8" s="1"/>
  <c r="AP75" i="8"/>
  <c r="AR75" i="8" s="1"/>
  <c r="AP64" i="8"/>
  <c r="AR64" i="8" s="1"/>
  <c r="AP60" i="8"/>
  <c r="AR60" i="8" s="1"/>
  <c r="AP56" i="8"/>
  <c r="AR56" i="8" s="1"/>
  <c r="AP68" i="8"/>
  <c r="AR68" i="8" s="1"/>
  <c r="AP61" i="8"/>
  <c r="AR61" i="8" s="1"/>
  <c r="AP57" i="8"/>
  <c r="AR57" i="8" s="1"/>
  <c r="AP50" i="8"/>
  <c r="AR50" i="8" s="1"/>
  <c r="AP73" i="8"/>
  <c r="AR73" i="8" s="1"/>
  <c r="AP66" i="8"/>
  <c r="AR66" i="8" s="1"/>
  <c r="AP62" i="8"/>
  <c r="AR62" i="8" s="1"/>
  <c r="AP58" i="8"/>
  <c r="AR58" i="8" s="1"/>
  <c r="AP54" i="8"/>
  <c r="AR54" i="8" s="1"/>
  <c r="AP71" i="8"/>
  <c r="AR71" i="8" s="1"/>
  <c r="AP67" i="8"/>
  <c r="AR67" i="8" s="1"/>
  <c r="AP59" i="8"/>
  <c r="AR59" i="8" s="1"/>
  <c r="AP55" i="8"/>
  <c r="AR55" i="8" s="1"/>
  <c r="AP52" i="8"/>
  <c r="AR52" i="8" s="1"/>
  <c r="AP48" i="8"/>
  <c r="AR48" i="8" s="1"/>
  <c r="AP81" i="8"/>
  <c r="AR81" i="8" s="1"/>
  <c r="AP47" i="8"/>
  <c r="AR47" i="8" s="1"/>
  <c r="AP43" i="8"/>
  <c r="AR43" i="8" s="1"/>
  <c r="AP39" i="8"/>
  <c r="AR39" i="8" s="1"/>
  <c r="AP63" i="8"/>
  <c r="AR63" i="8" s="1"/>
  <c r="AP45" i="8"/>
  <c r="AR45" i="8" s="1"/>
  <c r="AP41" i="8"/>
  <c r="AR41" i="8" s="1"/>
  <c r="AP35" i="8"/>
  <c r="AR35" i="8" s="1"/>
  <c r="AP33" i="8"/>
  <c r="AR33" i="8" s="1"/>
  <c r="AP31" i="8"/>
  <c r="AR31" i="8" s="1"/>
  <c r="AP44" i="8"/>
  <c r="AR44" i="8" s="1"/>
  <c r="AP40" i="8"/>
  <c r="AR40" i="8" s="1"/>
  <c r="AP38" i="8"/>
  <c r="AR38" i="8" s="1"/>
  <c r="AP37" i="8"/>
  <c r="AR37" i="8" s="1"/>
  <c r="AP34" i="8"/>
  <c r="AR34" i="8" s="1"/>
  <c r="AP32" i="8"/>
  <c r="AR32" i="8" s="1"/>
  <c r="AP30" i="8"/>
  <c r="AR30" i="8" s="1"/>
  <c r="AP28" i="8"/>
  <c r="AR28" i="8" s="1"/>
  <c r="AP25" i="8"/>
  <c r="AR25" i="8" s="1"/>
  <c r="AP22" i="8"/>
  <c r="AR22" i="8" s="1"/>
  <c r="AP20" i="8"/>
  <c r="AR20" i="8" s="1"/>
  <c r="AP7" i="8"/>
  <c r="AR7" i="8" s="1"/>
  <c r="AP49" i="8"/>
  <c r="AR49" i="8" s="1"/>
  <c r="AP29" i="8"/>
  <c r="AR29" i="8" s="1"/>
  <c r="AP26" i="8"/>
  <c r="AR26" i="8" s="1"/>
  <c r="AP21" i="8"/>
  <c r="AR21" i="8" s="1"/>
  <c r="AP18" i="8"/>
  <c r="AR18" i="8" s="1"/>
  <c r="AP16" i="8"/>
  <c r="AR16" i="8" s="1"/>
  <c r="AP14" i="8"/>
  <c r="AR14" i="8" s="1"/>
  <c r="AP12" i="8"/>
  <c r="AR12" i="8" s="1"/>
  <c r="AP10" i="8"/>
  <c r="AR10" i="8" s="1"/>
  <c r="AP8" i="8"/>
  <c r="AR8" i="8" s="1"/>
  <c r="AP80" i="8"/>
  <c r="AR80" i="8" s="1"/>
  <c r="CT70" i="8"/>
  <c r="CV70" i="8" s="1"/>
  <c r="CT63" i="8"/>
  <c r="CV63" i="8" s="1"/>
  <c r="CT67" i="8"/>
  <c r="CV67" i="8" s="1"/>
  <c r="CT65" i="8"/>
  <c r="CV65" i="8" s="1"/>
  <c r="CT61" i="8"/>
  <c r="CV61" i="8" s="1"/>
  <c r="CT57" i="8"/>
  <c r="CV57" i="8" s="1"/>
  <c r="CT53" i="8"/>
  <c r="CV53" i="8" s="1"/>
  <c r="CT66" i="8"/>
  <c r="CV66" i="8" s="1"/>
  <c r="CT62" i="8"/>
  <c r="CV62" i="8" s="1"/>
  <c r="CT49" i="8"/>
  <c r="CV49" i="8" s="1"/>
  <c r="CT64" i="8"/>
  <c r="CV64" i="8" s="1"/>
  <c r="CT58" i="8"/>
  <c r="CV58" i="8" s="1"/>
  <c r="CT54" i="8"/>
  <c r="CV54" i="8" s="1"/>
  <c r="CT52" i="8"/>
  <c r="CV52" i="8" s="1"/>
  <c r="CT48" i="8"/>
  <c r="CV48" i="8" s="1"/>
  <c r="CT50" i="8"/>
  <c r="CV50" i="8" s="1"/>
  <c r="CT43" i="8"/>
  <c r="CV43" i="8" s="1"/>
  <c r="CT39" i="8"/>
  <c r="CV39" i="8" s="1"/>
  <c r="CT60" i="8"/>
  <c r="CV60" i="8" s="1"/>
  <c r="CT56" i="8"/>
  <c r="CV56" i="8" s="1"/>
  <c r="CT47" i="8"/>
  <c r="CV47" i="8" s="1"/>
  <c r="CT68" i="8"/>
  <c r="CV68" i="8" s="1"/>
  <c r="CT55" i="8"/>
  <c r="CV55" i="8" s="1"/>
  <c r="CT37" i="8"/>
  <c r="CV37" i="8" s="1"/>
  <c r="CT34" i="8"/>
  <c r="CV34" i="8" s="1"/>
  <c r="CT32" i="8"/>
  <c r="CV32" i="8" s="1"/>
  <c r="CT30" i="8"/>
  <c r="CV30" i="8" s="1"/>
  <c r="CT28" i="8"/>
  <c r="CV28" i="8" s="1"/>
  <c r="CT25" i="8"/>
  <c r="CV25" i="8" s="1"/>
  <c r="CT69" i="8"/>
  <c r="CV69" i="8" s="1"/>
  <c r="CT45" i="8"/>
  <c r="CV45" i="8" s="1"/>
  <c r="CT41" i="8"/>
  <c r="CV41" i="8" s="1"/>
  <c r="CT26" i="8"/>
  <c r="CV26" i="8" s="1"/>
  <c r="CT20" i="8"/>
  <c r="CV20" i="8" s="1"/>
  <c r="CT6" i="8"/>
  <c r="CV6" i="8" s="1"/>
  <c r="CT46" i="8"/>
  <c r="CV46" i="8" s="1"/>
  <c r="CT42" i="8"/>
  <c r="CV42" i="8" s="1"/>
  <c r="CT38" i="8"/>
  <c r="CV38" i="8" s="1"/>
  <c r="CT31" i="8"/>
  <c r="CV31" i="8" s="1"/>
  <c r="CT27" i="8"/>
  <c r="CV27" i="8" s="1"/>
  <c r="CT19" i="8"/>
  <c r="CV19" i="8" s="1"/>
  <c r="CT17" i="8"/>
  <c r="CV17" i="8" s="1"/>
  <c r="CT15" i="8"/>
  <c r="CV15" i="8" s="1"/>
  <c r="CT13" i="8"/>
  <c r="CV13" i="8" s="1"/>
  <c r="CT11" i="8"/>
  <c r="CV11" i="8" s="1"/>
  <c r="CT9" i="8"/>
  <c r="CV9" i="8" s="1"/>
  <c r="CT7" i="8"/>
  <c r="CV7" i="8" s="1"/>
  <c r="BY13" i="8"/>
  <c r="CA13" i="8" s="1"/>
  <c r="EC18" i="8"/>
  <c r="EE18" i="8" s="1"/>
  <c r="BY29" i="8"/>
  <c r="CA29" i="8" s="1"/>
  <c r="AP36" i="8"/>
  <c r="AR36" i="8" s="1"/>
  <c r="AP51" i="8"/>
  <c r="AR51" i="8" s="1"/>
  <c r="BY55" i="8"/>
  <c r="CA55" i="8" s="1"/>
  <c r="LO4" i="5"/>
  <c r="LP4" i="5" s="1"/>
  <c r="LZ13" i="5" s="1"/>
  <c r="MB13" i="5" s="1"/>
  <c r="K15" i="1"/>
  <c r="H15" i="1"/>
  <c r="LN4" i="5"/>
  <c r="LQ4" i="5" s="1"/>
  <c r="LM2" i="5"/>
  <c r="LM1" i="5"/>
  <c r="LS7" i="5"/>
  <c r="LT7" i="5"/>
  <c r="LS8" i="5"/>
  <c r="LT8" i="5"/>
  <c r="LS9" i="5"/>
  <c r="LT9" i="5"/>
  <c r="LS10" i="5"/>
  <c r="LT10" i="5"/>
  <c r="LS11" i="5"/>
  <c r="LT11" i="5"/>
  <c r="LS12" i="5"/>
  <c r="LT12" i="5"/>
  <c r="LS13" i="5"/>
  <c r="LT13" i="5"/>
  <c r="LS14" i="5"/>
  <c r="LT14" i="5"/>
  <c r="LS15" i="5"/>
  <c r="LT15" i="5"/>
  <c r="LS16" i="5"/>
  <c r="LT16" i="5"/>
  <c r="LS17" i="5"/>
  <c r="LT17" i="5"/>
  <c r="LS18" i="5"/>
  <c r="LT18" i="5"/>
  <c r="LS19" i="5"/>
  <c r="LT19" i="5"/>
  <c r="LS20" i="5"/>
  <c r="LT20" i="5"/>
  <c r="LS21" i="5"/>
  <c r="LT21" i="5"/>
  <c r="LS22" i="5"/>
  <c r="LT22" i="5"/>
  <c r="LS23" i="5"/>
  <c r="LT23" i="5"/>
  <c r="LS24" i="5"/>
  <c r="LT24" i="5"/>
  <c r="LS25" i="5"/>
  <c r="LT25" i="5"/>
  <c r="LT6" i="5"/>
  <c r="LV6" i="5" s="1"/>
  <c r="LS6" i="5"/>
  <c r="LU6" i="5" s="1"/>
  <c r="LA7" i="5"/>
  <c r="LB7" i="5"/>
  <c r="LA8" i="5"/>
  <c r="LB8" i="5"/>
  <c r="LA9" i="5"/>
  <c r="LB9" i="5"/>
  <c r="LA10" i="5"/>
  <c r="LB10" i="5"/>
  <c r="LA11" i="5"/>
  <c r="LB11" i="5"/>
  <c r="LA12" i="5"/>
  <c r="LB12" i="5"/>
  <c r="LA13" i="5"/>
  <c r="LB13" i="5"/>
  <c r="LA14" i="5"/>
  <c r="LB14" i="5"/>
  <c r="LA15" i="5"/>
  <c r="LB15" i="5"/>
  <c r="LA16" i="5"/>
  <c r="LB16" i="5"/>
  <c r="LA17" i="5"/>
  <c r="LB17" i="5"/>
  <c r="LA18" i="5"/>
  <c r="LB18" i="5"/>
  <c r="LA19" i="5"/>
  <c r="LB19" i="5"/>
  <c r="LA20" i="5"/>
  <c r="LB20" i="5"/>
  <c r="LA21" i="5"/>
  <c r="LB21" i="5"/>
  <c r="LA22" i="5"/>
  <c r="LB22" i="5"/>
  <c r="LA23" i="5"/>
  <c r="LB23" i="5"/>
  <c r="LA24" i="5"/>
  <c r="LB24" i="5"/>
  <c r="LA25" i="5"/>
  <c r="LB25" i="5"/>
  <c r="LA26" i="5"/>
  <c r="LB26" i="5"/>
  <c r="LB6" i="5"/>
  <c r="LD6" i="5" s="1"/>
  <c r="LA6" i="5"/>
  <c r="LC6" i="5" s="1"/>
  <c r="KW4" i="5"/>
  <c r="KX4" i="5" s="1"/>
  <c r="LH7" i="5" s="1"/>
  <c r="LJ7" i="5" s="1"/>
  <c r="KV4" i="5"/>
  <c r="KY4" i="5" s="1"/>
  <c r="KU2" i="5"/>
  <c r="KU1" i="5"/>
  <c r="KI7" i="5"/>
  <c r="KJ7" i="5"/>
  <c r="KI8" i="5"/>
  <c r="KJ8" i="5"/>
  <c r="KI9" i="5"/>
  <c r="KJ9" i="5"/>
  <c r="KI10" i="5"/>
  <c r="KJ10" i="5"/>
  <c r="KI11" i="5"/>
  <c r="KJ11" i="5"/>
  <c r="KI12" i="5"/>
  <c r="KJ12" i="5"/>
  <c r="KI13" i="5"/>
  <c r="KJ13" i="5"/>
  <c r="KI14" i="5"/>
  <c r="KJ14" i="5"/>
  <c r="KI15" i="5"/>
  <c r="KJ15" i="5"/>
  <c r="KI16" i="5"/>
  <c r="KJ16" i="5"/>
  <c r="KI17" i="5"/>
  <c r="KJ17" i="5"/>
  <c r="KI18" i="5"/>
  <c r="KJ18" i="5"/>
  <c r="KI19" i="5"/>
  <c r="KJ19" i="5"/>
  <c r="KI20" i="5"/>
  <c r="KJ20" i="5"/>
  <c r="KI21" i="5"/>
  <c r="KJ21" i="5"/>
  <c r="KI22" i="5"/>
  <c r="KJ22" i="5"/>
  <c r="KI23" i="5"/>
  <c r="KJ23" i="5"/>
  <c r="KI24" i="5"/>
  <c r="KJ24" i="5"/>
  <c r="KI25" i="5"/>
  <c r="KJ25" i="5"/>
  <c r="KI26" i="5"/>
  <c r="KJ26" i="5"/>
  <c r="KI27" i="5"/>
  <c r="KJ27" i="5"/>
  <c r="KJ6" i="5"/>
  <c r="KL6" i="5" s="1"/>
  <c r="KI6" i="5"/>
  <c r="KK6" i="5" s="1"/>
  <c r="KE4" i="5"/>
  <c r="KF4" i="5" s="1"/>
  <c r="KP9" i="5" s="1"/>
  <c r="KR9" i="5" s="1"/>
  <c r="KD4" i="5"/>
  <c r="KG4" i="5" s="1"/>
  <c r="KC2" i="5"/>
  <c r="KC1" i="5"/>
  <c r="JR6" i="5"/>
  <c r="JT6" i="5" s="1"/>
  <c r="JQ6" i="5"/>
  <c r="JS6" i="5" s="1"/>
  <c r="JQ7" i="5"/>
  <c r="JR7" i="5"/>
  <c r="JQ8" i="5"/>
  <c r="JR8" i="5"/>
  <c r="JQ9" i="5"/>
  <c r="JR9" i="5"/>
  <c r="JQ10" i="5"/>
  <c r="JR10" i="5"/>
  <c r="JQ11" i="5"/>
  <c r="JR11" i="5"/>
  <c r="JQ12" i="5"/>
  <c r="JR12" i="5"/>
  <c r="JQ13" i="5"/>
  <c r="JR13" i="5"/>
  <c r="JQ14" i="5"/>
  <c r="JR14" i="5"/>
  <c r="JQ15" i="5"/>
  <c r="JR15" i="5"/>
  <c r="JQ16" i="5"/>
  <c r="JR16" i="5"/>
  <c r="JQ17" i="5"/>
  <c r="JR17" i="5"/>
  <c r="JQ18" i="5"/>
  <c r="JR18" i="5"/>
  <c r="JQ19" i="5"/>
  <c r="JR19" i="5"/>
  <c r="JQ20" i="5"/>
  <c r="JR20" i="5"/>
  <c r="JQ21" i="5"/>
  <c r="JR21" i="5"/>
  <c r="JQ22" i="5"/>
  <c r="JR22" i="5"/>
  <c r="JQ23" i="5"/>
  <c r="JR23" i="5"/>
  <c r="JQ24" i="5"/>
  <c r="JR24" i="5"/>
  <c r="JQ25" i="5"/>
  <c r="JR25" i="5"/>
  <c r="JQ26" i="5"/>
  <c r="JR26" i="5"/>
  <c r="JQ27" i="5"/>
  <c r="JR27" i="5"/>
  <c r="JQ28" i="5"/>
  <c r="JR28" i="5"/>
  <c r="JQ29" i="5"/>
  <c r="JR29" i="5"/>
  <c r="JQ30" i="5"/>
  <c r="JR30" i="5"/>
  <c r="JQ31" i="5"/>
  <c r="JR31" i="5"/>
  <c r="JQ32" i="5"/>
  <c r="JR32" i="5"/>
  <c r="JQ33" i="5"/>
  <c r="JR33" i="5"/>
  <c r="JQ34" i="5"/>
  <c r="JR34" i="5"/>
  <c r="JM4" i="5"/>
  <c r="JN4" i="5" s="1"/>
  <c r="JL4" i="5"/>
  <c r="JO4" i="5" s="1"/>
  <c r="JK2" i="5"/>
  <c r="JK1" i="5"/>
  <c r="IS2" i="5"/>
  <c r="IS1" i="5"/>
  <c r="IU4" i="5"/>
  <c r="IV4" i="5" s="1"/>
  <c r="JF14" i="5" s="1"/>
  <c r="JH14" i="5" s="1"/>
  <c r="IT4" i="5"/>
  <c r="IW4" i="5" s="1"/>
  <c r="IY7" i="5"/>
  <c r="IZ7" i="5"/>
  <c r="IY8" i="5"/>
  <c r="IZ8" i="5"/>
  <c r="IY9" i="5"/>
  <c r="IZ9" i="5"/>
  <c r="IY10" i="5"/>
  <c r="IZ10" i="5"/>
  <c r="IY11" i="5"/>
  <c r="IZ11" i="5"/>
  <c r="IY12" i="5"/>
  <c r="IZ12" i="5"/>
  <c r="IY13" i="5"/>
  <c r="IZ13" i="5"/>
  <c r="IY14" i="5"/>
  <c r="IZ14" i="5"/>
  <c r="IY15" i="5"/>
  <c r="IZ15" i="5"/>
  <c r="IY16" i="5"/>
  <c r="IZ16" i="5"/>
  <c r="IY17" i="5"/>
  <c r="IZ17" i="5"/>
  <c r="IY18" i="5"/>
  <c r="IZ18" i="5"/>
  <c r="IY19" i="5"/>
  <c r="IZ19" i="5"/>
  <c r="IY20" i="5"/>
  <c r="IZ20" i="5"/>
  <c r="IY21" i="5"/>
  <c r="IZ21" i="5"/>
  <c r="IY22" i="5"/>
  <c r="IZ22" i="5"/>
  <c r="IZ6" i="5"/>
  <c r="IY6" i="5"/>
  <c r="IB4" i="5"/>
  <c r="IC4" i="5" s="1"/>
  <c r="IM9" i="5" s="1"/>
  <c r="IO9" i="5" s="1"/>
  <c r="IA4" i="5"/>
  <c r="ID4" i="5" s="1"/>
  <c r="HZ1" i="5"/>
  <c r="IF7" i="5"/>
  <c r="IG7" i="5"/>
  <c r="IF8" i="5"/>
  <c r="IG8" i="5"/>
  <c r="IF9" i="5"/>
  <c r="IG9" i="5"/>
  <c r="IF10" i="5"/>
  <c r="IG10" i="5"/>
  <c r="IF11" i="5"/>
  <c r="IG11" i="5"/>
  <c r="IF12" i="5"/>
  <c r="IG12" i="5"/>
  <c r="IF13" i="5"/>
  <c r="IG13" i="5"/>
  <c r="IF14" i="5"/>
  <c r="IG14" i="5"/>
  <c r="IF15" i="5"/>
  <c r="IG15" i="5"/>
  <c r="IF16" i="5"/>
  <c r="IG16" i="5"/>
  <c r="IF17" i="5"/>
  <c r="IG17" i="5"/>
  <c r="IF18" i="5"/>
  <c r="IG18" i="5"/>
  <c r="IF19" i="5"/>
  <c r="IG19" i="5"/>
  <c r="IF20" i="5"/>
  <c r="IG20" i="5"/>
  <c r="IF21" i="5"/>
  <c r="IG21" i="5"/>
  <c r="IF22" i="5"/>
  <c r="IG22" i="5"/>
  <c r="IF23" i="5"/>
  <c r="IG23" i="5"/>
  <c r="IF24" i="5"/>
  <c r="IG24" i="5"/>
  <c r="IF25" i="5"/>
  <c r="IG25" i="5"/>
  <c r="IF26" i="5"/>
  <c r="IG26" i="5"/>
  <c r="IF27" i="5"/>
  <c r="IG27" i="5"/>
  <c r="IF28" i="5"/>
  <c r="IG28" i="5"/>
  <c r="IF29" i="5"/>
  <c r="IG29" i="5"/>
  <c r="IF30" i="5"/>
  <c r="IG30" i="5"/>
  <c r="IF31" i="5"/>
  <c r="IG31" i="5"/>
  <c r="IF32" i="5"/>
  <c r="IG32" i="5"/>
  <c r="IF33" i="5"/>
  <c r="IG33" i="5"/>
  <c r="IF34" i="5"/>
  <c r="IG34" i="5"/>
  <c r="IF35" i="5"/>
  <c r="IG35" i="5"/>
  <c r="IF36" i="5"/>
  <c r="IG36" i="5"/>
  <c r="IF37" i="5"/>
  <c r="IG37" i="5"/>
  <c r="IF38" i="5"/>
  <c r="IG38" i="5"/>
  <c r="IF39" i="5"/>
  <c r="IG39" i="5"/>
  <c r="IF40" i="5"/>
  <c r="IG40" i="5"/>
  <c r="IF41" i="5"/>
  <c r="IG41" i="5"/>
  <c r="IF42" i="5"/>
  <c r="IG42" i="5"/>
  <c r="IF43" i="5"/>
  <c r="IG43" i="5"/>
  <c r="IF44" i="5"/>
  <c r="IG44" i="5"/>
  <c r="IF45" i="5"/>
  <c r="IG45" i="5"/>
  <c r="IF46" i="5"/>
  <c r="IG46" i="5"/>
  <c r="IF47" i="5"/>
  <c r="IG47" i="5"/>
  <c r="IF48" i="5"/>
  <c r="IG48" i="5"/>
  <c r="IF49" i="5"/>
  <c r="IG49" i="5"/>
  <c r="IF50" i="5"/>
  <c r="IG50" i="5"/>
  <c r="IF51" i="5"/>
  <c r="IG51" i="5"/>
  <c r="IF52" i="5"/>
  <c r="IG52" i="5"/>
  <c r="IF53" i="5"/>
  <c r="IG53" i="5"/>
  <c r="IF54" i="5"/>
  <c r="IG54" i="5"/>
  <c r="IF55" i="5"/>
  <c r="IG55" i="5"/>
  <c r="IF56" i="5"/>
  <c r="IG56" i="5"/>
  <c r="IF57" i="5"/>
  <c r="IG57" i="5"/>
  <c r="IF58" i="5"/>
  <c r="IG58" i="5"/>
  <c r="IF59" i="5"/>
  <c r="IG59" i="5"/>
  <c r="IF60" i="5"/>
  <c r="IG60" i="5"/>
  <c r="IF61" i="5"/>
  <c r="IG61" i="5"/>
  <c r="IF62" i="5"/>
  <c r="IG62" i="5"/>
  <c r="IF63" i="5"/>
  <c r="IG63" i="5"/>
  <c r="IF64" i="5"/>
  <c r="IG64" i="5"/>
  <c r="IF65" i="5"/>
  <c r="IG65" i="5"/>
  <c r="IF66" i="5"/>
  <c r="IG66" i="5"/>
  <c r="IF67" i="5"/>
  <c r="IG67" i="5"/>
  <c r="IF68" i="5"/>
  <c r="IG68" i="5"/>
  <c r="IF69" i="5"/>
  <c r="IG69" i="5"/>
  <c r="IF70" i="5"/>
  <c r="IG70" i="5"/>
  <c r="IF71" i="5"/>
  <c r="IG71" i="5"/>
  <c r="IF72" i="5"/>
  <c r="IG72" i="5"/>
  <c r="IF73" i="5"/>
  <c r="IG73" i="5"/>
  <c r="IF74" i="5"/>
  <c r="IG74" i="5"/>
  <c r="IF75" i="5"/>
  <c r="IG75" i="5"/>
  <c r="IF76" i="5"/>
  <c r="IG76" i="5"/>
  <c r="IF77" i="5"/>
  <c r="IG77" i="5"/>
  <c r="IF78" i="5"/>
  <c r="IG78" i="5"/>
  <c r="IF79" i="5"/>
  <c r="IG79" i="5"/>
  <c r="IF80" i="5"/>
  <c r="IG80" i="5"/>
  <c r="IF81" i="5"/>
  <c r="IG81" i="5"/>
  <c r="IF82" i="5"/>
  <c r="IG82" i="5"/>
  <c r="IF83" i="5"/>
  <c r="IG83" i="5"/>
  <c r="IF84" i="5"/>
  <c r="IG84" i="5"/>
  <c r="IF85" i="5"/>
  <c r="IG85" i="5"/>
  <c r="IF86" i="5"/>
  <c r="IG86" i="5"/>
  <c r="IF87" i="5"/>
  <c r="IG87" i="5"/>
  <c r="IG6" i="5"/>
  <c r="II6" i="5" s="1"/>
  <c r="IF6" i="5"/>
  <c r="HH1" i="5"/>
  <c r="GP1" i="5"/>
  <c r="FX1" i="5"/>
  <c r="FE1" i="5"/>
  <c r="EL1" i="5"/>
  <c r="DS1" i="5"/>
  <c r="AU1" i="5"/>
  <c r="AB1" i="5"/>
  <c r="I1" i="5"/>
  <c r="GV100" i="5"/>
  <c r="GW100" i="5"/>
  <c r="G20" i="1"/>
  <c r="Q20" i="1" s="1"/>
  <c r="P20" i="1"/>
  <c r="H20" i="1" s="1"/>
  <c r="G19" i="1"/>
  <c r="Q19" i="1" s="1"/>
  <c r="P19" i="1"/>
  <c r="H19" i="1" s="1"/>
  <c r="G18" i="1"/>
  <c r="Q18" i="1" s="1"/>
  <c r="P18" i="1"/>
  <c r="H18" i="1" s="1"/>
  <c r="G17" i="1"/>
  <c r="Q17" i="1" s="1"/>
  <c r="P17" i="1"/>
  <c r="H17" i="1" s="1"/>
  <c r="G16" i="1"/>
  <c r="P16" i="1"/>
  <c r="H16" i="1" s="1"/>
  <c r="G15" i="1"/>
  <c r="Q15" i="1" s="1"/>
  <c r="P15" i="1"/>
  <c r="L20" i="1"/>
  <c r="L19" i="1"/>
  <c r="L18" i="1"/>
  <c r="L17" i="1"/>
  <c r="L16" i="1"/>
  <c r="L15" i="1"/>
  <c r="AZ88" i="8" l="1"/>
  <c r="AZ33" i="8"/>
  <c r="AZ63" i="8"/>
  <c r="AZ80" i="8"/>
  <c r="AZ35" i="8"/>
  <c r="AZ86" i="8"/>
  <c r="AZ8" i="8"/>
  <c r="AZ48" i="8"/>
  <c r="AZ17" i="8"/>
  <c r="AZ47" i="8"/>
  <c r="AZ30" i="8"/>
  <c r="AZ75" i="8"/>
  <c r="CW34" i="8"/>
  <c r="CP59" i="8"/>
  <c r="AZ28" i="8"/>
  <c r="AL18" i="8"/>
  <c r="AE55" i="8"/>
  <c r="AZ40" i="8"/>
  <c r="AL22" i="8"/>
  <c r="AL25" i="8"/>
  <c r="BU29" i="8"/>
  <c r="CW19" i="8"/>
  <c r="BU35" i="8"/>
  <c r="AS31" i="8"/>
  <c r="CW36" i="8"/>
  <c r="CW7" i="8"/>
  <c r="DK32" i="8"/>
  <c r="CW52" i="8"/>
  <c r="CB36" i="8"/>
  <c r="AZ22" i="8"/>
  <c r="AZ32" i="8"/>
  <c r="CB10" i="8"/>
  <c r="DK8" i="8"/>
  <c r="CP9" i="8"/>
  <c r="DD7" i="8"/>
  <c r="BU42" i="8"/>
  <c r="AS21" i="8"/>
  <c r="AL15" i="8"/>
  <c r="AE24" i="8"/>
  <c r="DY7" i="8"/>
  <c r="AS89" i="8"/>
  <c r="AL10" i="8"/>
  <c r="BG12" i="8"/>
  <c r="CP53" i="8"/>
  <c r="BG21" i="8"/>
  <c r="AL92" i="8"/>
  <c r="X15" i="8"/>
  <c r="AE8" i="8"/>
  <c r="X11" i="8"/>
  <c r="AL23" i="8"/>
  <c r="AZ53" i="8"/>
  <c r="AS60" i="8"/>
  <c r="X17" i="8"/>
  <c r="AE53" i="8"/>
  <c r="AZ66" i="8"/>
  <c r="BU44" i="8"/>
  <c r="AS23" i="8"/>
  <c r="AE83" i="8"/>
  <c r="AS29" i="8"/>
  <c r="AE72" i="8"/>
  <c r="CI39" i="8"/>
  <c r="AS7" i="8"/>
  <c r="CP17" i="8"/>
  <c r="CB37" i="8"/>
  <c r="CP52" i="8"/>
  <c r="CI13" i="8"/>
  <c r="CB19" i="8"/>
  <c r="CW10" i="8"/>
  <c r="DY6" i="8"/>
  <c r="DD14" i="8"/>
  <c r="BU15" i="8"/>
  <c r="CI54" i="8"/>
  <c r="AE46" i="8"/>
  <c r="BN32" i="8"/>
  <c r="CW11" i="8"/>
  <c r="X20" i="8"/>
  <c r="AS67" i="8"/>
  <c r="AL56" i="8"/>
  <c r="AZ49" i="8"/>
  <c r="AE65" i="8"/>
  <c r="EF10" i="8"/>
  <c r="X7" i="8"/>
  <c r="DR16" i="8"/>
  <c r="CW38" i="8"/>
  <c r="AL42" i="8"/>
  <c r="AS83" i="8"/>
  <c r="AL8" i="8"/>
  <c r="BG81" i="8"/>
  <c r="AL17" i="8"/>
  <c r="AE60" i="8"/>
  <c r="AZ60" i="8"/>
  <c r="AL65" i="8"/>
  <c r="DR9" i="8"/>
  <c r="AE75" i="8"/>
  <c r="AE37" i="8"/>
  <c r="CP56" i="8"/>
  <c r="AS108" i="8"/>
  <c r="CP68" i="8"/>
  <c r="CW22" i="8"/>
  <c r="AE57" i="8"/>
  <c r="AE58" i="8"/>
  <c r="CW33" i="8"/>
  <c r="CI21" i="8"/>
  <c r="DD15" i="8"/>
  <c r="AZ45" i="8"/>
  <c r="X41" i="8"/>
  <c r="BU46" i="8"/>
  <c r="CP20" i="8"/>
  <c r="X8" i="8"/>
  <c r="DY21" i="8"/>
  <c r="BG7" i="8"/>
  <c r="AS47" i="8"/>
  <c r="CB7" i="8"/>
  <c r="BN68" i="8"/>
  <c r="BN42" i="8"/>
  <c r="BN31" i="8"/>
  <c r="CW27" i="8"/>
  <c r="AL54" i="8"/>
  <c r="AS74" i="8"/>
  <c r="CB45" i="8"/>
  <c r="CI14" i="8"/>
  <c r="CB12" i="8"/>
  <c r="EF20" i="8"/>
  <c r="BG13" i="8"/>
  <c r="BG14" i="8"/>
  <c r="AZ56" i="8"/>
  <c r="CP28" i="8"/>
  <c r="DK11" i="8"/>
  <c r="CB23" i="8"/>
  <c r="DK19" i="8"/>
  <c r="BN27" i="8"/>
  <c r="AE19" i="8"/>
  <c r="CI27" i="8"/>
  <c r="CP7" i="8"/>
  <c r="X94" i="8"/>
  <c r="AL72" i="8"/>
  <c r="X80" i="8"/>
  <c r="AL30" i="8"/>
  <c r="DK13" i="8"/>
  <c r="BU49" i="8"/>
  <c r="BU36" i="8"/>
  <c r="CP15" i="8"/>
  <c r="AS11" i="8"/>
  <c r="AE84" i="8"/>
  <c r="CW39" i="8"/>
  <c r="AE20" i="8"/>
  <c r="AS16" i="8"/>
  <c r="DK31" i="8"/>
  <c r="X101" i="8"/>
  <c r="BN70" i="8"/>
  <c r="AE42" i="8"/>
  <c r="AL47" i="8"/>
  <c r="Q43" i="8"/>
  <c r="CI59" i="8"/>
  <c r="DY26" i="8"/>
  <c r="DR10" i="8"/>
  <c r="DK7" i="8"/>
  <c r="DK21" i="8"/>
  <c r="AL61" i="8"/>
  <c r="X29" i="8"/>
  <c r="BU11" i="8"/>
  <c r="AZ14" i="8"/>
  <c r="AE25" i="8"/>
  <c r="BN66" i="8"/>
  <c r="AZ61" i="8"/>
  <c r="CW28" i="8"/>
  <c r="CW29" i="8"/>
  <c r="BN13" i="8"/>
  <c r="BU22" i="8"/>
  <c r="DY13" i="8"/>
  <c r="AZ26" i="8"/>
  <c r="CB22" i="8"/>
  <c r="BN55" i="8"/>
  <c r="BG33" i="8"/>
  <c r="BU28" i="8"/>
  <c r="DK12" i="8"/>
  <c r="Q10" i="8"/>
  <c r="BU65" i="8"/>
  <c r="AZ77" i="8"/>
  <c r="X53" i="8"/>
  <c r="BU23" i="8"/>
  <c r="X77" i="8"/>
  <c r="BU61" i="8"/>
  <c r="X75" i="8"/>
  <c r="AS69" i="8"/>
  <c r="AL34" i="8"/>
  <c r="CP54" i="8"/>
  <c r="AE38" i="8"/>
  <c r="BU34" i="8"/>
  <c r="CI22" i="8"/>
  <c r="BG8" i="8"/>
  <c r="CW14" i="8"/>
  <c r="CB58" i="8"/>
  <c r="BU27" i="8"/>
  <c r="AE44" i="8"/>
  <c r="CW15" i="8"/>
  <c r="CI47" i="8"/>
  <c r="CP13" i="8"/>
  <c r="DK16" i="8"/>
  <c r="X66" i="8"/>
  <c r="X25" i="8"/>
  <c r="X18" i="8"/>
  <c r="AL12" i="8"/>
  <c r="BU48" i="8"/>
  <c r="AL70" i="8"/>
  <c r="AS91" i="8"/>
  <c r="AL64" i="8"/>
  <c r="Q49" i="8"/>
  <c r="BN11" i="8"/>
  <c r="CP40" i="8"/>
  <c r="CW20" i="8"/>
  <c r="BN20" i="8"/>
  <c r="X9" i="8"/>
  <c r="BN30" i="8"/>
  <c r="CI44" i="8"/>
  <c r="BG57" i="8"/>
  <c r="BU33" i="8"/>
  <c r="AS19" i="8"/>
  <c r="AL21" i="8"/>
  <c r="AZ38" i="8"/>
  <c r="X60" i="8"/>
  <c r="BU9" i="8"/>
  <c r="AE103" i="8"/>
  <c r="BU19" i="8"/>
  <c r="AE104" i="8"/>
  <c r="BU59" i="8"/>
  <c r="CI64" i="8"/>
  <c r="AZ12" i="8"/>
  <c r="BN49" i="8"/>
  <c r="BG71" i="8"/>
  <c r="DK29" i="8"/>
  <c r="AZ11" i="8"/>
  <c r="CI41" i="8"/>
  <c r="AE79" i="8"/>
  <c r="CP67" i="8"/>
  <c r="AZ29" i="8"/>
  <c r="DK23" i="8"/>
  <c r="AE23" i="8"/>
  <c r="CI19" i="8"/>
  <c r="AL9" i="8"/>
  <c r="CI58" i="8"/>
  <c r="AL43" i="8"/>
  <c r="AZ34" i="8"/>
  <c r="CI37" i="8"/>
  <c r="AZ21" i="8"/>
  <c r="AL45" i="8"/>
  <c r="AZ41" i="8"/>
  <c r="BG31" i="8"/>
  <c r="BG80" i="8"/>
  <c r="CI16" i="8"/>
  <c r="AS20" i="8"/>
  <c r="X16" i="8"/>
  <c r="BG64" i="8"/>
  <c r="BU67" i="8"/>
  <c r="AZ43" i="8"/>
  <c r="CP21" i="8"/>
  <c r="AE61" i="8"/>
  <c r="BG72" i="8"/>
  <c r="CI34" i="8"/>
  <c r="AL94" i="8"/>
  <c r="DK22" i="8"/>
  <c r="DY10" i="8"/>
  <c r="BU54" i="8"/>
  <c r="DD9" i="8"/>
  <c r="BU6" i="8"/>
  <c r="DK26" i="8"/>
  <c r="CP12" i="8"/>
  <c r="BU12" i="8"/>
  <c r="AL105" i="8"/>
  <c r="CI62" i="8"/>
  <c r="BU53" i="8"/>
  <c r="CP46" i="8"/>
  <c r="AZ16" i="8"/>
  <c r="X43" i="8"/>
  <c r="CB26" i="8"/>
  <c r="AS72" i="8"/>
  <c r="CP27" i="8"/>
  <c r="X14" i="8"/>
  <c r="DR12" i="8"/>
  <c r="BN8" i="8"/>
  <c r="CI18" i="8"/>
  <c r="CB11" i="8"/>
  <c r="CP10" i="8"/>
  <c r="AZ25" i="8"/>
  <c r="BN7" i="8"/>
  <c r="CW24" i="8"/>
  <c r="DD11" i="8"/>
  <c r="DK15" i="8"/>
  <c r="BU25" i="8"/>
  <c r="X19" i="8"/>
  <c r="AZ24" i="8"/>
  <c r="DK27" i="8"/>
  <c r="BU24" i="8"/>
  <c r="AS8" i="8"/>
  <c r="CI53" i="8"/>
  <c r="BG83" i="8"/>
  <c r="CB24" i="8"/>
  <c r="BU69" i="8"/>
  <c r="Q112" i="8"/>
  <c r="AE48" i="8"/>
  <c r="DK25" i="8"/>
  <c r="AS76" i="8"/>
  <c r="X65" i="8"/>
  <c r="AS35" i="8"/>
  <c r="X51" i="8"/>
  <c r="CP18" i="8"/>
  <c r="EF19" i="8"/>
  <c r="AL28" i="8"/>
  <c r="X13" i="8"/>
  <c r="AE14" i="8"/>
  <c r="AE28" i="8"/>
  <c r="CI9" i="8"/>
  <c r="DR24" i="8"/>
  <c r="CI8" i="8"/>
  <c r="AL49" i="8"/>
  <c r="AL50" i="8"/>
  <c r="CI45" i="8"/>
  <c r="CP23" i="8"/>
  <c r="BU20" i="8"/>
  <c r="DK18" i="8"/>
  <c r="CP30" i="8"/>
  <c r="DY16" i="8"/>
  <c r="CW45" i="8"/>
  <c r="DD18" i="8"/>
  <c r="AS17" i="8"/>
  <c r="CW68" i="8"/>
  <c r="CW16" i="8"/>
  <c r="CB9" i="8"/>
  <c r="CB20" i="8"/>
  <c r="BG23" i="8"/>
  <c r="BG50" i="8"/>
  <c r="X31" i="8"/>
  <c r="CP25" i="8"/>
  <c r="BU18" i="8"/>
  <c r="CW59" i="8"/>
  <c r="AZ13" i="8"/>
  <c r="AZ37" i="8"/>
  <c r="BG41" i="8"/>
  <c r="BU51" i="8"/>
  <c r="AZ58" i="8"/>
  <c r="AZ23" i="8"/>
  <c r="X33" i="8"/>
  <c r="DY12" i="8"/>
  <c r="BN9" i="8"/>
  <c r="AE15" i="8"/>
  <c r="AE78" i="8"/>
  <c r="CW56" i="8"/>
  <c r="AS58" i="8"/>
  <c r="AS43" i="8"/>
  <c r="AS39" i="8"/>
  <c r="X93" i="8"/>
  <c r="X61" i="8"/>
  <c r="X76" i="8"/>
  <c r="X96" i="8"/>
  <c r="X28" i="8"/>
  <c r="X21" i="8"/>
  <c r="BG28" i="8"/>
  <c r="BU17" i="8"/>
  <c r="AE49" i="8"/>
  <c r="AZ31" i="8"/>
  <c r="BU16" i="8"/>
  <c r="AZ20" i="8"/>
  <c r="X52" i="8"/>
  <c r="AL33" i="8"/>
  <c r="CB27" i="8"/>
  <c r="EF16" i="8"/>
  <c r="BG35" i="8"/>
  <c r="AE40" i="8"/>
  <c r="AS12" i="8"/>
  <c r="AE13" i="8"/>
  <c r="AE80" i="8"/>
  <c r="BN54" i="8"/>
  <c r="CP65" i="8"/>
  <c r="CW54" i="8"/>
  <c r="BG76" i="8"/>
  <c r="AE88" i="8"/>
  <c r="EF14" i="8"/>
  <c r="AL75" i="8"/>
  <c r="DD6" i="8"/>
  <c r="X12" i="8"/>
  <c r="CB6" i="8"/>
  <c r="CB67" i="8"/>
  <c r="BU8" i="8"/>
  <c r="BG32" i="8"/>
  <c r="CW9" i="8"/>
  <c r="DK33" i="8"/>
  <c r="CI7" i="8"/>
  <c r="CW17" i="8"/>
  <c r="CI12" i="8"/>
  <c r="DR21" i="8"/>
  <c r="AS51" i="8"/>
  <c r="AL95" i="8"/>
  <c r="CW58" i="8"/>
  <c r="CW31" i="8"/>
  <c r="X45" i="8"/>
  <c r="DY15" i="8"/>
  <c r="AL78" i="8"/>
  <c r="CW43" i="8"/>
  <c r="AL16" i="8"/>
  <c r="X48" i="8"/>
  <c r="X88" i="8"/>
  <c r="X72" i="8"/>
  <c r="CP37" i="8"/>
  <c r="DY17" i="8"/>
  <c r="CW6" i="8"/>
  <c r="CW61" i="8"/>
  <c r="DR26" i="8"/>
  <c r="AE45" i="8"/>
  <c r="AE10" i="8"/>
  <c r="AZ9" i="8"/>
  <c r="DK9" i="8"/>
  <c r="AE93" i="8"/>
  <c r="AL106" i="8"/>
  <c r="BU64" i="8"/>
  <c r="BU63" i="8"/>
  <c r="DR20" i="8"/>
  <c r="Q66" i="8"/>
  <c r="AZ54" i="8"/>
  <c r="BU32" i="8"/>
  <c r="AE50" i="8"/>
  <c r="BN56" i="8"/>
  <c r="BG16" i="8"/>
  <c r="AS10" i="8"/>
  <c r="CI36" i="8"/>
  <c r="AL24" i="8"/>
  <c r="AS9" i="8"/>
  <c r="Q31" i="8"/>
  <c r="CB18" i="8"/>
  <c r="CB66" i="8"/>
  <c r="EF24" i="8"/>
  <c r="BG18" i="8"/>
  <c r="CP14" i="8"/>
  <c r="CW44" i="8"/>
  <c r="EF15" i="8"/>
  <c r="CP8" i="8"/>
  <c r="BU7" i="8"/>
  <c r="AL32" i="8"/>
  <c r="AL14" i="8"/>
  <c r="DR11" i="8"/>
  <c r="AE31" i="8"/>
  <c r="DR14" i="8"/>
  <c r="AE33" i="8"/>
  <c r="AS81" i="8"/>
  <c r="BG78" i="8"/>
  <c r="AE56" i="8"/>
  <c r="X58" i="8"/>
  <c r="DR25" i="8"/>
  <c r="AE71" i="8"/>
  <c r="AE96" i="8"/>
  <c r="BU37" i="8"/>
  <c r="DK20" i="8"/>
  <c r="AZ55" i="8"/>
  <c r="CB41" i="8"/>
  <c r="AS46" i="8"/>
  <c r="AS98" i="8"/>
  <c r="AL52" i="8"/>
  <c r="BG54" i="8"/>
  <c r="AZ18" i="8"/>
  <c r="BN23" i="8"/>
  <c r="BN15" i="8"/>
  <c r="CW42" i="8"/>
  <c r="CB68" i="8"/>
  <c r="CW32" i="8"/>
  <c r="DY9" i="8"/>
  <c r="BU21" i="8"/>
  <c r="BG19" i="8"/>
  <c r="AZ10" i="8"/>
  <c r="BN22" i="8"/>
  <c r="BG6" i="8"/>
  <c r="CP36" i="8"/>
  <c r="X32" i="8"/>
  <c r="BU13" i="8"/>
  <c r="AL46" i="8"/>
  <c r="BU14" i="8"/>
  <c r="CP33" i="8"/>
  <c r="AZ6" i="8"/>
  <c r="AZ15" i="8"/>
  <c r="CP11" i="8"/>
  <c r="AS26" i="8"/>
  <c r="AS105" i="8"/>
  <c r="AL101" i="8"/>
  <c r="AE106" i="8"/>
  <c r="CB59" i="8"/>
  <c r="BG62" i="8"/>
  <c r="BG40" i="8"/>
  <c r="AE82" i="8"/>
  <c r="AE26" i="8"/>
  <c r="CP49" i="8"/>
  <c r="Q79" i="8"/>
  <c r="CW35" i="8"/>
  <c r="BN21" i="8"/>
  <c r="CP58" i="8"/>
  <c r="CI57" i="8"/>
  <c r="CB46" i="8"/>
  <c r="DY14" i="8"/>
  <c r="X34" i="8"/>
  <c r="Q23" i="8"/>
  <c r="AE7" i="8"/>
  <c r="BN10" i="8"/>
  <c r="BN44" i="8"/>
  <c r="DD13" i="8"/>
  <c r="AL19" i="8"/>
  <c r="DR27" i="8"/>
  <c r="BG17" i="8"/>
  <c r="AZ19" i="8"/>
  <c r="BU10" i="8"/>
  <c r="CP35" i="8"/>
  <c r="BG9" i="8"/>
  <c r="DK24" i="8"/>
  <c r="BU40" i="8"/>
  <c r="AE29" i="8"/>
  <c r="AE9" i="8"/>
  <c r="CI24" i="8"/>
  <c r="BU47" i="8"/>
  <c r="AZ39" i="8"/>
  <c r="X95" i="8"/>
  <c r="AS62" i="8"/>
  <c r="CB42" i="8"/>
  <c r="AE67" i="8"/>
  <c r="DK28" i="8"/>
  <c r="X56" i="8"/>
  <c r="CW62" i="8"/>
  <c r="AL26" i="8"/>
  <c r="DD10" i="8"/>
  <c r="AS49" i="8"/>
  <c r="AS103" i="8"/>
  <c r="AL66" i="8"/>
  <c r="AL104" i="8"/>
  <c r="AL103" i="8"/>
  <c r="AL63" i="8"/>
  <c r="AE21" i="8"/>
  <c r="AE27" i="8"/>
  <c r="EF25" i="8"/>
  <c r="CW13" i="8"/>
  <c r="EF21" i="8"/>
  <c r="BN40" i="8"/>
  <c r="BN6" i="8"/>
  <c r="AS45" i="8"/>
  <c r="BU45" i="8"/>
  <c r="CI20" i="8"/>
  <c r="AL31" i="8"/>
  <c r="AS22" i="8"/>
  <c r="CI17" i="8"/>
  <c r="AE59" i="8"/>
  <c r="AE22" i="8"/>
  <c r="CI15" i="8"/>
  <c r="AL13" i="8"/>
  <c r="DK34" i="8"/>
  <c r="AE16" i="8"/>
  <c r="DR8" i="8"/>
  <c r="AE32" i="8"/>
  <c r="DR17" i="8"/>
  <c r="AZ7" i="8"/>
  <c r="AS28" i="8"/>
  <c r="AL57" i="8"/>
  <c r="CB8" i="8"/>
  <c r="BN16" i="8"/>
  <c r="CP22" i="8"/>
  <c r="AL74" i="8"/>
  <c r="CP50" i="8"/>
  <c r="Q68" i="8"/>
  <c r="AZ73" i="8"/>
  <c r="AE68" i="8"/>
  <c r="AE98" i="8"/>
  <c r="BN17" i="8"/>
  <c r="BN35" i="8"/>
  <c r="BN59" i="8"/>
  <c r="DR22" i="8"/>
  <c r="DK17" i="8"/>
  <c r="X91" i="8"/>
  <c r="AL91" i="8"/>
  <c r="AE69" i="8"/>
  <c r="AL96" i="8"/>
  <c r="CW64" i="8"/>
  <c r="BG49" i="8"/>
  <c r="AS90" i="8"/>
  <c r="BG58" i="8"/>
  <c r="CP47" i="8"/>
  <c r="CW37" i="8"/>
  <c r="AZ27" i="8"/>
  <c r="CP48" i="8"/>
  <c r="AZ64" i="8"/>
  <c r="BG66" i="8"/>
  <c r="CB61" i="8"/>
  <c r="CP55" i="8"/>
  <c r="BU58" i="8"/>
  <c r="CP32" i="8"/>
  <c r="CW25" i="8"/>
  <c r="AE70" i="8"/>
  <c r="AE85" i="8"/>
  <c r="CI33" i="8"/>
  <c r="Q28" i="8"/>
  <c r="X37" i="8"/>
  <c r="X68" i="8"/>
  <c r="X74" i="8"/>
  <c r="BU30" i="8"/>
  <c r="AS25" i="8"/>
  <c r="CI42" i="8"/>
  <c r="CB56" i="8"/>
  <c r="BG11" i="8"/>
  <c r="CB21" i="8"/>
  <c r="BU38" i="8"/>
  <c r="EF13" i="8"/>
  <c r="AS14" i="8"/>
  <c r="CB28" i="8"/>
  <c r="CB25" i="8"/>
  <c r="DD21" i="8"/>
  <c r="BN24" i="8"/>
  <c r="CW67" i="8"/>
  <c r="BG39" i="8"/>
  <c r="CI11" i="8"/>
  <c r="AS15" i="8"/>
  <c r="CP39" i="8"/>
  <c r="AE34" i="8"/>
  <c r="AE11" i="8"/>
  <c r="CB34" i="8"/>
  <c r="DY19" i="8"/>
  <c r="BG30" i="8"/>
  <c r="AS100" i="8"/>
  <c r="AZ71" i="8"/>
  <c r="CI25" i="8"/>
  <c r="CW30" i="8"/>
  <c r="AS52" i="8"/>
  <c r="CP34" i="8"/>
  <c r="BG79" i="8"/>
  <c r="DY24" i="8"/>
  <c r="AE86" i="8"/>
  <c r="AS88" i="8"/>
  <c r="BG74" i="8"/>
  <c r="AL62" i="8"/>
  <c r="AE41" i="8"/>
  <c r="AL20" i="8"/>
  <c r="AE91" i="8"/>
  <c r="AS18" i="8"/>
  <c r="BG10" i="8"/>
  <c r="CI30" i="8"/>
  <c r="AS70" i="8"/>
  <c r="BG38" i="8"/>
  <c r="AE18" i="8"/>
  <c r="CP19" i="8"/>
  <c r="BG73" i="8"/>
  <c r="AS84" i="8"/>
  <c r="AL102" i="8"/>
  <c r="CB55" i="8"/>
  <c r="AS79" i="8"/>
  <c r="AL90" i="8"/>
  <c r="BG60" i="8"/>
  <c r="X55" i="8"/>
  <c r="CW49" i="8"/>
  <c r="AL59" i="8"/>
  <c r="BN41" i="8"/>
  <c r="AE36" i="8"/>
  <c r="AE107" i="8"/>
  <c r="BN19" i="8"/>
  <c r="X50" i="8"/>
  <c r="X97" i="8"/>
  <c r="X79" i="8"/>
  <c r="X86" i="8"/>
  <c r="X106" i="8"/>
  <c r="X27" i="8"/>
  <c r="AS13" i="8"/>
  <c r="AS6" i="8"/>
  <c r="AS66" i="8"/>
  <c r="AS71" i="8"/>
  <c r="AL58" i="8"/>
  <c r="AL86" i="8"/>
  <c r="AL97" i="8"/>
  <c r="BG24" i="8"/>
  <c r="CI26" i="8"/>
  <c r="CI49" i="8"/>
  <c r="CI46" i="8"/>
  <c r="CI63" i="8"/>
  <c r="EF18" i="8"/>
  <c r="X40" i="8"/>
  <c r="BN26" i="8"/>
  <c r="CW26" i="8"/>
  <c r="CW51" i="8"/>
  <c r="CI43" i="8"/>
  <c r="EF9" i="8"/>
  <c r="DD17" i="8"/>
  <c r="AE30" i="8"/>
  <c r="DR13" i="8"/>
  <c r="AS27" i="8"/>
  <c r="CP43" i="8"/>
  <c r="AZ46" i="8"/>
  <c r="AZ78" i="8"/>
  <c r="BG75" i="8"/>
  <c r="X62" i="8"/>
  <c r="Q55" i="8"/>
  <c r="BU39" i="8"/>
  <c r="CP63" i="8"/>
  <c r="AS48" i="8"/>
  <c r="BG47" i="8"/>
  <c r="BN47" i="8"/>
  <c r="CP29" i="8"/>
  <c r="AL77" i="8"/>
  <c r="CI10" i="8"/>
  <c r="DD19" i="8"/>
  <c r="DR7" i="8"/>
  <c r="AE6" i="8"/>
  <c r="AE39" i="8"/>
  <c r="BN28" i="8"/>
  <c r="X109" i="8"/>
  <c r="CI40" i="8"/>
  <c r="CI38" i="8"/>
  <c r="AL11" i="8"/>
  <c r="CP26" i="8"/>
  <c r="AS107" i="8"/>
  <c r="AS102" i="8"/>
  <c r="AE105" i="8"/>
  <c r="AE95" i="8"/>
  <c r="AL71" i="8"/>
  <c r="AS57" i="8"/>
  <c r="BG44" i="8"/>
  <c r="DK30" i="8"/>
  <c r="DK10" i="8"/>
  <c r="BN48" i="8"/>
  <c r="CP44" i="8"/>
  <c r="AS42" i="8"/>
  <c r="AS50" i="8"/>
  <c r="AS82" i="8"/>
  <c r="AL67" i="8"/>
  <c r="AL108" i="8"/>
  <c r="AZ42" i="8"/>
  <c r="CI51" i="8"/>
  <c r="AL48" i="8"/>
  <c r="X44" i="8"/>
  <c r="DY11" i="8"/>
  <c r="DY25" i="8"/>
  <c r="CI35" i="8"/>
  <c r="BN61" i="8"/>
  <c r="BN50" i="8"/>
  <c r="BN69" i="8"/>
  <c r="CW8" i="8"/>
  <c r="CW47" i="8"/>
  <c r="CW65" i="8"/>
  <c r="DR18" i="8"/>
  <c r="BG68" i="8"/>
  <c r="CI28" i="8"/>
  <c r="CP24" i="8"/>
  <c r="CP16" i="8"/>
  <c r="DR19" i="8"/>
  <c r="DR23" i="8"/>
  <c r="DR15" i="8"/>
  <c r="DR6" i="8"/>
  <c r="AE17" i="8"/>
  <c r="Q39" i="8"/>
  <c r="Q34" i="8"/>
  <c r="Q20" i="8"/>
  <c r="Q13" i="8"/>
  <c r="Q32" i="8"/>
  <c r="Q6" i="8"/>
  <c r="Q47" i="8"/>
  <c r="Q41" i="8"/>
  <c r="Q37" i="8"/>
  <c r="Q56" i="8"/>
  <c r="X30" i="8"/>
  <c r="Q85" i="8"/>
  <c r="DD8" i="8"/>
  <c r="Q100" i="8"/>
  <c r="AE62" i="8"/>
  <c r="CI32" i="8"/>
  <c r="X78" i="8"/>
  <c r="X102" i="8"/>
  <c r="AL36" i="8"/>
  <c r="DY20" i="8"/>
  <c r="CB57" i="8"/>
  <c r="Q22" i="8"/>
  <c r="Q9" i="8"/>
  <c r="AL41" i="8"/>
  <c r="BU26" i="8"/>
  <c r="CB39" i="8"/>
  <c r="CB47" i="8"/>
  <c r="Q21" i="8"/>
  <c r="Q8" i="8"/>
  <c r="CW69" i="8"/>
  <c r="BG55" i="8"/>
  <c r="CB29" i="8"/>
  <c r="X108" i="8"/>
  <c r="AS85" i="8"/>
  <c r="CB69" i="8"/>
  <c r="AS63" i="8"/>
  <c r="X82" i="8"/>
  <c r="CI66" i="8"/>
  <c r="BU68" i="8"/>
  <c r="AS68" i="8"/>
  <c r="AL60" i="8"/>
  <c r="AZ50" i="8"/>
  <c r="CB49" i="8"/>
  <c r="Q106" i="8"/>
  <c r="CP41" i="8"/>
  <c r="CP62" i="8"/>
  <c r="AS34" i="8"/>
  <c r="AE99" i="8"/>
  <c r="BG46" i="8"/>
  <c r="Q26" i="8"/>
  <c r="CW12" i="8"/>
  <c r="AE35" i="8"/>
  <c r="AS93" i="8"/>
  <c r="AS77" i="8"/>
  <c r="AL51" i="8"/>
  <c r="AL81" i="8"/>
  <c r="AS36" i="8"/>
  <c r="X24" i="8"/>
  <c r="CI50" i="8"/>
  <c r="BG34" i="8"/>
  <c r="DD20" i="8"/>
  <c r="CB43" i="8"/>
  <c r="BN43" i="8"/>
  <c r="BN18" i="8"/>
  <c r="EF12" i="8"/>
  <c r="BG43" i="8"/>
  <c r="BG61" i="8"/>
  <c r="BG59" i="8"/>
  <c r="X103" i="8"/>
  <c r="AL98" i="8"/>
  <c r="X105" i="8"/>
  <c r="AL93" i="8"/>
  <c r="CP70" i="8"/>
  <c r="AL89" i="8"/>
  <c r="AS96" i="8"/>
  <c r="AL79" i="8"/>
  <c r="BG77" i="8"/>
  <c r="X92" i="8"/>
  <c r="AZ85" i="8"/>
  <c r="AE90" i="8"/>
  <c r="AZ65" i="8"/>
  <c r="BN62" i="8"/>
  <c r="X81" i="8"/>
  <c r="CB63" i="8"/>
  <c r="X85" i="8"/>
  <c r="BU57" i="8"/>
  <c r="AS59" i="8"/>
  <c r="Q50" i="8"/>
  <c r="AE76" i="8"/>
  <c r="CW66" i="8"/>
  <c r="X63" i="8"/>
  <c r="X54" i="8"/>
  <c r="CI67" i="8"/>
  <c r="X46" i="8"/>
  <c r="X42" i="8"/>
  <c r="AS61" i="8"/>
  <c r="AZ57" i="8"/>
  <c r="AZ51" i="8"/>
  <c r="BU52" i="8"/>
  <c r="CP38" i="8"/>
  <c r="BG27" i="8"/>
  <c r="BU56" i="8"/>
  <c r="Q42" i="8"/>
  <c r="AZ62" i="8"/>
  <c r="AZ89" i="8"/>
  <c r="AL69" i="8"/>
  <c r="CP45" i="8"/>
  <c r="CP66" i="8"/>
  <c r="AE64" i="8"/>
  <c r="X59" i="8"/>
  <c r="CP51" i="8"/>
  <c r="BN45" i="8"/>
  <c r="AL37" i="8"/>
  <c r="AE89" i="8"/>
  <c r="AE101" i="8"/>
  <c r="DK6" i="8"/>
  <c r="X64" i="8"/>
  <c r="X57" i="8"/>
  <c r="X71" i="8"/>
  <c r="X87" i="8"/>
  <c r="X107" i="8"/>
  <c r="AL53" i="8"/>
  <c r="BG42" i="8"/>
  <c r="CI23" i="8"/>
  <c r="AS54" i="8"/>
  <c r="AS64" i="8"/>
  <c r="AS92" i="8"/>
  <c r="AS106" i="8"/>
  <c r="AL27" i="8"/>
  <c r="AL83" i="8"/>
  <c r="CW46" i="8"/>
  <c r="CW21" i="8"/>
  <c r="BN12" i="8"/>
  <c r="CB17" i="8"/>
  <c r="DY8" i="8"/>
  <c r="AZ59" i="8"/>
  <c r="AL35" i="8"/>
  <c r="AS24" i="8"/>
  <c r="EF7" i="8"/>
  <c r="CB16" i="8"/>
  <c r="CB51" i="8"/>
  <c r="CB60" i="8"/>
  <c r="EF22" i="8"/>
  <c r="BN60" i="8"/>
  <c r="BN38" i="8"/>
  <c r="BN64" i="8"/>
  <c r="AS41" i="8"/>
  <c r="CW55" i="8"/>
  <c r="CW57" i="8"/>
  <c r="CB44" i="8"/>
  <c r="AL29" i="8"/>
  <c r="AS38" i="8"/>
  <c r="BG67" i="8"/>
  <c r="BG84" i="8"/>
  <c r="Q53" i="8"/>
  <c r="AZ52" i="8"/>
  <c r="AS95" i="8"/>
  <c r="BG22" i="8"/>
  <c r="AE100" i="8"/>
  <c r="AS104" i="8"/>
  <c r="AL73" i="8"/>
  <c r="AS55" i="8"/>
  <c r="AE51" i="8"/>
  <c r="BN51" i="8"/>
  <c r="CB38" i="8"/>
  <c r="BN33" i="8"/>
  <c r="AE97" i="8"/>
  <c r="CB53" i="8"/>
  <c r="BU41" i="8"/>
  <c r="CI69" i="8"/>
  <c r="BN37" i="8"/>
  <c r="Q7" i="8"/>
  <c r="CW40" i="8"/>
  <c r="BG15" i="8"/>
  <c r="CI68" i="8"/>
  <c r="AL68" i="8"/>
  <c r="BG56" i="8"/>
  <c r="CW48" i="8"/>
  <c r="AZ76" i="8"/>
  <c r="CP60" i="8"/>
  <c r="AZ69" i="8"/>
  <c r="AE108" i="8"/>
  <c r="X39" i="8"/>
  <c r="X83" i="8"/>
  <c r="AL84" i="8"/>
  <c r="CI31" i="8"/>
  <c r="Q19" i="8"/>
  <c r="CB35" i="8"/>
  <c r="CB70" i="8"/>
  <c r="BN36" i="8"/>
  <c r="BN63" i="8"/>
  <c r="EF23" i="8"/>
  <c r="BG45" i="8"/>
  <c r="BG82" i="8"/>
  <c r="AS99" i="8"/>
  <c r="Q91" i="8"/>
  <c r="X99" i="8"/>
  <c r="AE94" i="8"/>
  <c r="AZ81" i="8"/>
  <c r="AL76" i="8"/>
  <c r="AE87" i="8"/>
  <c r="AS87" i="8"/>
  <c r="AZ70" i="8"/>
  <c r="AZ79" i="8"/>
  <c r="BN58" i="8"/>
  <c r="AE73" i="8"/>
  <c r="CI65" i="8"/>
  <c r="X49" i="8"/>
  <c r="CB65" i="8"/>
  <c r="BG48" i="8"/>
  <c r="CP69" i="8"/>
  <c r="AS65" i="8"/>
  <c r="BU66" i="8"/>
  <c r="AZ67" i="8"/>
  <c r="AZ87" i="8"/>
  <c r="BU31" i="8"/>
  <c r="CP31" i="8"/>
  <c r="AE47" i="8"/>
  <c r="AE52" i="8"/>
  <c r="CP61" i="8"/>
  <c r="BN25" i="8"/>
  <c r="X35" i="8"/>
  <c r="X90" i="8"/>
  <c r="X89" i="8"/>
  <c r="AL85" i="8"/>
  <c r="CP57" i="8"/>
  <c r="X26" i="8"/>
  <c r="AS40" i="8"/>
  <c r="AS53" i="8"/>
  <c r="AS73" i="8"/>
  <c r="AL40" i="8"/>
  <c r="AL82" i="8"/>
  <c r="BU50" i="8"/>
  <c r="CW41" i="8"/>
  <c r="BG37" i="8"/>
  <c r="AS33" i="8"/>
  <c r="DK14" i="8"/>
  <c r="CI55" i="8"/>
  <c r="CI56" i="8"/>
  <c r="BN34" i="8"/>
  <c r="DY22" i="8"/>
  <c r="EF8" i="8"/>
  <c r="X23" i="8"/>
  <c r="BN14" i="8"/>
  <c r="CB52" i="8"/>
  <c r="DY23" i="8"/>
  <c r="DD16" i="8"/>
  <c r="CB14" i="8"/>
  <c r="CB50" i="8"/>
  <c r="CB30" i="8"/>
  <c r="CB31" i="8"/>
  <c r="BN29" i="8"/>
  <c r="BN46" i="8"/>
  <c r="BN57" i="8"/>
  <c r="BN67" i="8"/>
  <c r="CW23" i="8"/>
  <c r="CW63" i="8"/>
  <c r="CB40" i="8"/>
  <c r="BG51" i="8"/>
  <c r="BG63" i="8"/>
  <c r="BG69" i="8"/>
  <c r="AL38" i="8"/>
  <c r="Q104" i="8"/>
  <c r="CI48" i="8"/>
  <c r="X69" i="8"/>
  <c r="AL39" i="8"/>
  <c r="Q35" i="8"/>
  <c r="BG26" i="8"/>
  <c r="Q18" i="8"/>
  <c r="AS86" i="8"/>
  <c r="AL99" i="8"/>
  <c r="X100" i="8"/>
  <c r="AL88" i="8"/>
  <c r="AS32" i="8"/>
  <c r="BU60" i="8"/>
  <c r="Q46" i="8"/>
  <c r="AZ72" i="8"/>
  <c r="CW18" i="8"/>
  <c r="BG70" i="8"/>
  <c r="AS94" i="8"/>
  <c r="CI70" i="8"/>
  <c r="CB13" i="8"/>
  <c r="CB62" i="8"/>
  <c r="CB54" i="8"/>
  <c r="AL107" i="8"/>
  <c r="AZ84" i="8"/>
  <c r="AE74" i="8"/>
  <c r="CI52" i="8"/>
  <c r="BG53" i="8"/>
  <c r="CW50" i="8"/>
  <c r="CP42" i="8"/>
  <c r="AE43" i="8"/>
  <c r="X10" i="8"/>
  <c r="X22" i="8"/>
  <c r="X73" i="8"/>
  <c r="X104" i="8"/>
  <c r="AS78" i="8"/>
  <c r="AS37" i="8"/>
  <c r="DY18" i="8"/>
  <c r="CI6" i="8"/>
  <c r="CI29" i="8"/>
  <c r="EF17" i="8"/>
  <c r="EF6" i="8"/>
  <c r="CB15" i="8"/>
  <c r="Q12" i="8"/>
  <c r="EF11" i="8"/>
  <c r="AE102" i="8"/>
  <c r="AS97" i="8"/>
  <c r="AL87" i="8"/>
  <c r="AE92" i="8"/>
  <c r="AZ83" i="8"/>
  <c r="AZ82" i="8"/>
  <c r="AE77" i="8"/>
  <c r="BU55" i="8"/>
  <c r="CW60" i="8"/>
  <c r="CP64" i="8"/>
  <c r="AL55" i="8"/>
  <c r="BG52" i="8"/>
  <c r="CW53" i="8"/>
  <c r="AZ44" i="8"/>
  <c r="X67" i="8"/>
  <c r="AS30" i="8"/>
  <c r="BU62" i="8"/>
  <c r="AZ68" i="8"/>
  <c r="AZ74" i="8"/>
  <c r="CB48" i="8"/>
  <c r="BU43" i="8"/>
  <c r="X38" i="8"/>
  <c r="X36" i="8"/>
  <c r="AE63" i="8"/>
  <c r="AE54" i="8"/>
  <c r="AE81" i="8"/>
  <c r="BG20" i="8"/>
  <c r="X47" i="8"/>
  <c r="X70" i="8"/>
  <c r="X84" i="8"/>
  <c r="X98" i="8"/>
  <c r="AS56" i="8"/>
  <c r="AS44" i="8"/>
  <c r="AS75" i="8"/>
  <c r="AS80" i="8"/>
  <c r="AS101" i="8"/>
  <c r="AL44" i="8"/>
  <c r="AL80" i="8"/>
  <c r="AL100" i="8"/>
  <c r="AE66" i="8"/>
  <c r="BN52" i="8"/>
  <c r="CI60" i="8"/>
  <c r="AZ36" i="8"/>
  <c r="DD22" i="8"/>
  <c r="BN39" i="8"/>
  <c r="DD12" i="8"/>
  <c r="CI61" i="8"/>
  <c r="BG36" i="8"/>
  <c r="Q11" i="8"/>
  <c r="Q27" i="8"/>
  <c r="CB33" i="8"/>
  <c r="CB32" i="8"/>
  <c r="CB64" i="8"/>
  <c r="BN53" i="8"/>
  <c r="BN65" i="8"/>
  <c r="BG25" i="8"/>
  <c r="CW70" i="8"/>
  <c r="BG65" i="8"/>
  <c r="BG29" i="8"/>
  <c r="LV11" i="5"/>
  <c r="LU25" i="5"/>
  <c r="LU24" i="5"/>
  <c r="LU16" i="5"/>
  <c r="LV24" i="5"/>
  <c r="LU20" i="5"/>
  <c r="LU23" i="5"/>
  <c r="LX15" i="5"/>
  <c r="LU11" i="5"/>
  <c r="LW11" i="5" s="1"/>
  <c r="MA11" i="5" s="1"/>
  <c r="MC11" i="5" s="1"/>
  <c r="LU7" i="5"/>
  <c r="LX9" i="5"/>
  <c r="LX6" i="5"/>
  <c r="LX13" i="5"/>
  <c r="LU21" i="5"/>
  <c r="LU17" i="5"/>
  <c r="LU13" i="5"/>
  <c r="LV23" i="5"/>
  <c r="LV15" i="5"/>
  <c r="LV12" i="5"/>
  <c r="LU12" i="5"/>
  <c r="LF21" i="5"/>
  <c r="LV13" i="5"/>
  <c r="LV19" i="5"/>
  <c r="LV25" i="5"/>
  <c r="LU22" i="5"/>
  <c r="LV16" i="5"/>
  <c r="LV8" i="5"/>
  <c r="LX21" i="5"/>
  <c r="LU18" i="5"/>
  <c r="LX12" i="5"/>
  <c r="LV10" i="5"/>
  <c r="LV21" i="5"/>
  <c r="LX17" i="5"/>
  <c r="LU10" i="5"/>
  <c r="LV7" i="5"/>
  <c r="LV17" i="5"/>
  <c r="LV14" i="5"/>
  <c r="LU9" i="5"/>
  <c r="LV20" i="5"/>
  <c r="LV9" i="5"/>
  <c r="LX19" i="5"/>
  <c r="LX16" i="5"/>
  <c r="LW6" i="5"/>
  <c r="MA6" i="5" s="1"/>
  <c r="MC6" i="5" s="1"/>
  <c r="LX23" i="5"/>
  <c r="LX20" i="5"/>
  <c r="LV18" i="5"/>
  <c r="LU14" i="5"/>
  <c r="LU8" i="5"/>
  <c r="LX24" i="5"/>
  <c r="LV22" i="5"/>
  <c r="LX25" i="5"/>
  <c r="LU15" i="5"/>
  <c r="LX7" i="5"/>
  <c r="LU19" i="5"/>
  <c r="LX11" i="5"/>
  <c r="LX8" i="5"/>
  <c r="LZ20" i="5"/>
  <c r="MB20" i="5" s="1"/>
  <c r="LZ12" i="5"/>
  <c r="MB12" i="5" s="1"/>
  <c r="LZ19" i="5"/>
  <c r="MB19" i="5" s="1"/>
  <c r="LZ11" i="5"/>
  <c r="MB11" i="5" s="1"/>
  <c r="LZ18" i="5"/>
  <c r="MB18" i="5" s="1"/>
  <c r="LZ10" i="5"/>
  <c r="MB10" i="5" s="1"/>
  <c r="LZ25" i="5"/>
  <c r="MB25" i="5" s="1"/>
  <c r="LZ17" i="5"/>
  <c r="MB17" i="5" s="1"/>
  <c r="LZ9" i="5"/>
  <c r="MB9" i="5" s="1"/>
  <c r="LZ24" i="5"/>
  <c r="MB24" i="5" s="1"/>
  <c r="LZ16" i="5"/>
  <c r="MB16" i="5" s="1"/>
  <c r="LZ8" i="5"/>
  <c r="MB8" i="5" s="1"/>
  <c r="LZ23" i="5"/>
  <c r="MB23" i="5" s="1"/>
  <c r="LZ15" i="5"/>
  <c r="MB15" i="5" s="1"/>
  <c r="LZ7" i="5"/>
  <c r="MB7" i="5" s="1"/>
  <c r="LZ6" i="5"/>
  <c r="MB6" i="5" s="1"/>
  <c r="LZ22" i="5"/>
  <c r="MB22" i="5" s="1"/>
  <c r="LZ14" i="5"/>
  <c r="MB14" i="5" s="1"/>
  <c r="LZ21" i="5"/>
  <c r="MB21" i="5" s="1"/>
  <c r="LX22" i="5"/>
  <c r="LX14" i="5"/>
  <c r="LX18" i="5"/>
  <c r="LX10" i="5"/>
  <c r="LF12" i="5"/>
  <c r="LF20" i="5"/>
  <c r="LC15" i="5"/>
  <c r="LF11" i="5"/>
  <c r="LD17" i="5"/>
  <c r="LC17" i="5"/>
  <c r="LC7" i="5"/>
  <c r="LH22" i="5"/>
  <c r="LJ22" i="5" s="1"/>
  <c r="LC23" i="5"/>
  <c r="LC9" i="5"/>
  <c r="LH20" i="5"/>
  <c r="LJ20" i="5" s="1"/>
  <c r="LD26" i="5"/>
  <c r="LD19" i="5"/>
  <c r="LF16" i="5"/>
  <c r="LD8" i="5"/>
  <c r="LH18" i="5"/>
  <c r="LJ18" i="5" s="1"/>
  <c r="LF19" i="5"/>
  <c r="LF15" i="5"/>
  <c r="LH16" i="5"/>
  <c r="LJ16" i="5" s="1"/>
  <c r="LF25" i="5"/>
  <c r="LH12" i="5"/>
  <c r="LJ12" i="5" s="1"/>
  <c r="LD24" i="5"/>
  <c r="LD10" i="5"/>
  <c r="LH26" i="5"/>
  <c r="LJ26" i="5" s="1"/>
  <c r="LH10" i="5"/>
  <c r="LJ10" i="5" s="1"/>
  <c r="LH14" i="5"/>
  <c r="LJ14" i="5" s="1"/>
  <c r="LH6" i="5"/>
  <c r="LJ6" i="5" s="1"/>
  <c r="LD20" i="5"/>
  <c r="LF13" i="5"/>
  <c r="LH24" i="5"/>
  <c r="LJ24" i="5" s="1"/>
  <c r="LH8" i="5"/>
  <c r="LJ8" i="5" s="1"/>
  <c r="LC24" i="5"/>
  <c r="LC19" i="5"/>
  <c r="LC8" i="5"/>
  <c r="LF6" i="5"/>
  <c r="LF9" i="5"/>
  <c r="LD7" i="5"/>
  <c r="LC25" i="5"/>
  <c r="LD16" i="5"/>
  <c r="LC14" i="5"/>
  <c r="LC12" i="5"/>
  <c r="LH25" i="5"/>
  <c r="LJ25" i="5" s="1"/>
  <c r="LH21" i="5"/>
  <c r="LJ21" i="5" s="1"/>
  <c r="LH17" i="5"/>
  <c r="LJ17" i="5" s="1"/>
  <c r="LH13" i="5"/>
  <c r="LJ13" i="5" s="1"/>
  <c r="LH9" i="5"/>
  <c r="LJ9" i="5" s="1"/>
  <c r="LC26" i="5"/>
  <c r="LC21" i="5"/>
  <c r="LD12" i="5"/>
  <c r="LC10" i="5"/>
  <c r="LD23" i="5"/>
  <c r="LD21" i="5"/>
  <c r="LD14" i="5"/>
  <c r="LD25" i="5"/>
  <c r="LF23" i="5"/>
  <c r="LD18" i="5"/>
  <c r="LD11" i="5"/>
  <c r="LD9" i="5"/>
  <c r="LF7" i="5"/>
  <c r="LF24" i="5"/>
  <c r="LD15" i="5"/>
  <c r="LF8" i="5"/>
  <c r="LC18" i="5"/>
  <c r="LC16" i="5"/>
  <c r="LC13" i="5"/>
  <c r="LC11" i="5"/>
  <c r="LD22" i="5"/>
  <c r="LF17" i="5"/>
  <c r="LD13" i="5"/>
  <c r="LC22" i="5"/>
  <c r="LC20" i="5"/>
  <c r="LH23" i="5"/>
  <c r="LJ23" i="5" s="1"/>
  <c r="LH19" i="5"/>
  <c r="LJ19" i="5" s="1"/>
  <c r="LH15" i="5"/>
  <c r="LJ15" i="5" s="1"/>
  <c r="LH11" i="5"/>
  <c r="LJ11" i="5" s="1"/>
  <c r="LF26" i="5"/>
  <c r="LF22" i="5"/>
  <c r="LF18" i="5"/>
  <c r="LF14" i="5"/>
  <c r="LF10" i="5"/>
  <c r="LE6" i="5"/>
  <c r="LI6" i="5" s="1"/>
  <c r="LK6" i="5" s="1"/>
  <c r="KL27" i="5"/>
  <c r="JS33" i="5"/>
  <c r="JS17" i="5"/>
  <c r="KP6" i="5"/>
  <c r="KR6" i="5" s="1"/>
  <c r="KN25" i="5"/>
  <c r="KK21" i="5"/>
  <c r="KN17" i="5"/>
  <c r="KK13" i="5"/>
  <c r="KN9" i="5"/>
  <c r="JT28" i="5"/>
  <c r="JT24" i="5"/>
  <c r="JT20" i="5"/>
  <c r="JT16" i="5"/>
  <c r="JT8" i="5"/>
  <c r="JS7" i="5"/>
  <c r="KN27" i="5"/>
  <c r="KN23" i="5"/>
  <c r="KN19" i="5"/>
  <c r="KN15" i="5"/>
  <c r="KN11" i="5"/>
  <c r="KN7" i="5"/>
  <c r="KN26" i="5"/>
  <c r="KL22" i="5"/>
  <c r="KL14" i="5"/>
  <c r="KN10" i="5"/>
  <c r="KP20" i="5"/>
  <c r="KR20" i="5" s="1"/>
  <c r="KP27" i="5"/>
  <c r="KR27" i="5" s="1"/>
  <c r="KP22" i="5"/>
  <c r="KR22" i="5" s="1"/>
  <c r="KK16" i="5"/>
  <c r="KK8" i="5"/>
  <c r="KP11" i="5"/>
  <c r="KR11" i="5" s="1"/>
  <c r="KP16" i="5"/>
  <c r="KR16" i="5" s="1"/>
  <c r="KK24" i="5"/>
  <c r="KL23" i="5"/>
  <c r="KL19" i="5"/>
  <c r="KL15" i="5"/>
  <c r="KL11" i="5"/>
  <c r="KL7" i="5"/>
  <c r="KP10" i="5"/>
  <c r="KR10" i="5" s="1"/>
  <c r="KP26" i="5"/>
  <c r="KR26" i="5" s="1"/>
  <c r="KP15" i="5"/>
  <c r="KR15" i="5" s="1"/>
  <c r="KK26" i="5"/>
  <c r="KK22" i="5"/>
  <c r="KK18" i="5"/>
  <c r="KK14" i="5"/>
  <c r="KK10" i="5"/>
  <c r="KP24" i="5"/>
  <c r="KR24" i="5" s="1"/>
  <c r="KP14" i="5"/>
  <c r="KR14" i="5" s="1"/>
  <c r="JT33" i="5"/>
  <c r="JT29" i="5"/>
  <c r="JT17" i="5"/>
  <c r="JU17" i="5" s="1"/>
  <c r="JY17" i="5" s="1"/>
  <c r="KA17" i="5" s="1"/>
  <c r="JT13" i="5"/>
  <c r="JT9" i="5"/>
  <c r="KN18" i="5"/>
  <c r="KP23" i="5"/>
  <c r="KR23" i="5" s="1"/>
  <c r="KP12" i="5"/>
  <c r="KR12" i="5" s="1"/>
  <c r="KN20" i="5"/>
  <c r="KN12" i="5"/>
  <c r="KP19" i="5"/>
  <c r="KR19" i="5" s="1"/>
  <c r="KP8" i="5"/>
  <c r="KR8" i="5" s="1"/>
  <c r="KP18" i="5"/>
  <c r="KR18" i="5" s="1"/>
  <c r="KP7" i="5"/>
  <c r="KR7" i="5" s="1"/>
  <c r="KL24" i="5"/>
  <c r="KL16" i="5"/>
  <c r="KL8" i="5"/>
  <c r="KN6" i="5"/>
  <c r="KL21" i="5"/>
  <c r="KL13" i="5"/>
  <c r="JS8" i="5"/>
  <c r="KL26" i="5"/>
  <c r="KL18" i="5"/>
  <c r="KL10" i="5"/>
  <c r="KN24" i="5"/>
  <c r="KN16" i="5"/>
  <c r="KN8" i="5"/>
  <c r="KK23" i="5"/>
  <c r="KK20" i="5"/>
  <c r="KK15" i="5"/>
  <c r="KK12" i="5"/>
  <c r="KK7" i="5"/>
  <c r="KP25" i="5"/>
  <c r="KR25" i="5" s="1"/>
  <c r="KP21" i="5"/>
  <c r="KR21" i="5" s="1"/>
  <c r="KP17" i="5"/>
  <c r="KR17" i="5" s="1"/>
  <c r="KP13" i="5"/>
  <c r="KR13" i="5" s="1"/>
  <c r="KL20" i="5"/>
  <c r="KN22" i="5"/>
  <c r="KN14" i="5"/>
  <c r="KL25" i="5"/>
  <c r="KL17" i="5"/>
  <c r="KL9" i="5"/>
  <c r="KN21" i="5"/>
  <c r="KN13" i="5"/>
  <c r="JV18" i="5"/>
  <c r="KK25" i="5"/>
  <c r="KK17" i="5"/>
  <c r="KK9" i="5"/>
  <c r="KL12" i="5"/>
  <c r="KM6" i="5"/>
  <c r="KQ6" i="5" s="1"/>
  <c r="KS6" i="5" s="1"/>
  <c r="KK27" i="5"/>
  <c r="KK19" i="5"/>
  <c r="KK11" i="5"/>
  <c r="JT31" i="5"/>
  <c r="JT27" i="5"/>
  <c r="JT34" i="5"/>
  <c r="JT30" i="5"/>
  <c r="JT26" i="5"/>
  <c r="JT22" i="5"/>
  <c r="JS28" i="5"/>
  <c r="JS24" i="5"/>
  <c r="JV11" i="5"/>
  <c r="JV31" i="5"/>
  <c r="JT15" i="5"/>
  <c r="JV34" i="5"/>
  <c r="JT10" i="5"/>
  <c r="JU6" i="5"/>
  <c r="JY6" i="5" s="1"/>
  <c r="KA6" i="5" s="1"/>
  <c r="JS12" i="5"/>
  <c r="JV14" i="5"/>
  <c r="JV30" i="5"/>
  <c r="JV23" i="5"/>
  <c r="JS23" i="5"/>
  <c r="JS26" i="5"/>
  <c r="JS15" i="5"/>
  <c r="JT32" i="5"/>
  <c r="JT25" i="5"/>
  <c r="JT18" i="5"/>
  <c r="JT11" i="5"/>
  <c r="JV7" i="5"/>
  <c r="JS32" i="5"/>
  <c r="JV29" i="5"/>
  <c r="JS25" i="5"/>
  <c r="JT21" i="5"/>
  <c r="JS18" i="5"/>
  <c r="JT7" i="5"/>
  <c r="JS20" i="5"/>
  <c r="JT14" i="5"/>
  <c r="JS34" i="5"/>
  <c r="JU34" i="5" s="1"/>
  <c r="JY34" i="5" s="1"/>
  <c r="KA34" i="5" s="1"/>
  <c r="JS27" i="5"/>
  <c r="JT23" i="5"/>
  <c r="JT19" i="5"/>
  <c r="JT12" i="5"/>
  <c r="JU12" i="5" s="1"/>
  <c r="JY12" i="5" s="1"/>
  <c r="KA12" i="5" s="1"/>
  <c r="JS9" i="5"/>
  <c r="JV10" i="5"/>
  <c r="JV26" i="5"/>
  <c r="JS16" i="5"/>
  <c r="JV13" i="5"/>
  <c r="JV22" i="5"/>
  <c r="JS19" i="5"/>
  <c r="JU19" i="5" s="1"/>
  <c r="JY19" i="5" s="1"/>
  <c r="KA19" i="5" s="1"/>
  <c r="JV15" i="5"/>
  <c r="JS31" i="5"/>
  <c r="JV27" i="5"/>
  <c r="JS11" i="5"/>
  <c r="JX11" i="5"/>
  <c r="JZ11" i="5" s="1"/>
  <c r="JX19" i="5"/>
  <c r="JZ19" i="5" s="1"/>
  <c r="JX27" i="5"/>
  <c r="JZ27" i="5" s="1"/>
  <c r="JX7" i="5"/>
  <c r="JZ7" i="5" s="1"/>
  <c r="JX23" i="5"/>
  <c r="JZ23" i="5" s="1"/>
  <c r="JX26" i="5"/>
  <c r="JZ26" i="5" s="1"/>
  <c r="JX12" i="5"/>
  <c r="JZ12" i="5" s="1"/>
  <c r="JX20" i="5"/>
  <c r="JZ20" i="5" s="1"/>
  <c r="JX28" i="5"/>
  <c r="JZ28" i="5" s="1"/>
  <c r="JX22" i="5"/>
  <c r="JZ22" i="5" s="1"/>
  <c r="JX30" i="5"/>
  <c r="JZ30" i="5" s="1"/>
  <c r="JX31" i="5"/>
  <c r="JZ31" i="5" s="1"/>
  <c r="JX8" i="5"/>
  <c r="JZ8" i="5" s="1"/>
  <c r="JX16" i="5"/>
  <c r="JZ16" i="5" s="1"/>
  <c r="JX32" i="5"/>
  <c r="JZ32" i="5" s="1"/>
  <c r="JX25" i="5"/>
  <c r="JZ25" i="5" s="1"/>
  <c r="JX18" i="5"/>
  <c r="JZ18" i="5" s="1"/>
  <c r="JX6" i="5"/>
  <c r="JZ6" i="5" s="1"/>
  <c r="JX13" i="5"/>
  <c r="JZ13" i="5" s="1"/>
  <c r="JX21" i="5"/>
  <c r="JZ21" i="5" s="1"/>
  <c r="JX29" i="5"/>
  <c r="JZ29" i="5" s="1"/>
  <c r="JX14" i="5"/>
  <c r="JZ14" i="5" s="1"/>
  <c r="JX15" i="5"/>
  <c r="JZ15" i="5" s="1"/>
  <c r="JX24" i="5"/>
  <c r="JZ24" i="5" s="1"/>
  <c r="JX9" i="5"/>
  <c r="JZ9" i="5" s="1"/>
  <c r="JX17" i="5"/>
  <c r="JZ17" i="5" s="1"/>
  <c r="JX33" i="5"/>
  <c r="JZ33" i="5" s="1"/>
  <c r="JX10" i="5"/>
  <c r="JZ10" i="5" s="1"/>
  <c r="JX34" i="5"/>
  <c r="JZ34" i="5" s="1"/>
  <c r="JV21" i="5"/>
  <c r="JS22" i="5"/>
  <c r="JV33" i="5"/>
  <c r="JS29" i="5"/>
  <c r="JS21" i="5"/>
  <c r="JS13" i="5"/>
  <c r="JS10" i="5"/>
  <c r="JV25" i="5"/>
  <c r="JS30" i="5"/>
  <c r="JV19" i="5"/>
  <c r="JV17" i="5"/>
  <c r="JV9" i="5"/>
  <c r="JS14" i="5"/>
  <c r="JV6" i="5"/>
  <c r="JV32" i="5"/>
  <c r="JV20" i="5"/>
  <c r="JV16" i="5"/>
  <c r="JV12" i="5"/>
  <c r="JV28" i="5"/>
  <c r="JV24" i="5"/>
  <c r="JV8" i="5"/>
  <c r="JD12" i="5"/>
  <c r="JD18" i="5"/>
  <c r="JD19" i="5"/>
  <c r="JD21" i="5"/>
  <c r="JD17" i="5"/>
  <c r="JD9" i="5"/>
  <c r="JD11" i="5"/>
  <c r="JD13" i="5"/>
  <c r="JD10" i="5"/>
  <c r="JD16" i="5"/>
  <c r="JF12" i="5"/>
  <c r="JH12" i="5" s="1"/>
  <c r="JD15" i="5"/>
  <c r="JD7" i="5"/>
  <c r="JF11" i="5"/>
  <c r="JH11" i="5" s="1"/>
  <c r="JF10" i="5"/>
  <c r="JH10" i="5" s="1"/>
  <c r="JD22" i="5"/>
  <c r="JD14" i="5"/>
  <c r="JF21" i="5"/>
  <c r="JH21" i="5" s="1"/>
  <c r="JF18" i="5"/>
  <c r="JH18" i="5" s="1"/>
  <c r="JD8" i="5"/>
  <c r="JF20" i="5"/>
  <c r="JH20" i="5" s="1"/>
  <c r="JD20" i="5"/>
  <c r="JF13" i="5"/>
  <c r="JH13" i="5" s="1"/>
  <c r="JF19" i="5"/>
  <c r="JH19" i="5" s="1"/>
  <c r="JF17" i="5"/>
  <c r="JH17" i="5" s="1"/>
  <c r="JF9" i="5"/>
  <c r="JH9" i="5" s="1"/>
  <c r="JF6" i="5"/>
  <c r="JH6" i="5" s="1"/>
  <c r="JF16" i="5"/>
  <c r="JH16" i="5" s="1"/>
  <c r="JF8" i="5"/>
  <c r="JH8" i="5" s="1"/>
  <c r="JF15" i="5"/>
  <c r="JH15" i="5" s="1"/>
  <c r="JF7" i="5"/>
  <c r="JH7" i="5" s="1"/>
  <c r="JF22" i="5"/>
  <c r="JH22" i="5" s="1"/>
  <c r="JB17" i="5"/>
  <c r="JA19" i="5"/>
  <c r="JA15" i="5"/>
  <c r="JA11" i="5"/>
  <c r="JA7" i="5"/>
  <c r="JB22" i="5"/>
  <c r="JB18" i="5"/>
  <c r="JB14" i="5"/>
  <c r="JA13" i="5"/>
  <c r="JA20" i="5"/>
  <c r="JA16" i="5"/>
  <c r="JB10" i="5"/>
  <c r="JB16" i="5"/>
  <c r="JA17" i="5"/>
  <c r="JB19" i="5"/>
  <c r="JB15" i="5"/>
  <c r="JB11" i="5"/>
  <c r="JB7" i="5"/>
  <c r="JB13" i="5"/>
  <c r="JB9" i="5"/>
  <c r="JA14" i="5"/>
  <c r="JA10" i="5"/>
  <c r="JB20" i="5"/>
  <c r="JB12" i="5"/>
  <c r="JA6" i="5"/>
  <c r="JD6" i="5"/>
  <c r="JA22" i="5"/>
  <c r="JB8" i="5"/>
  <c r="JA12" i="5"/>
  <c r="JA8" i="5"/>
  <c r="JB6" i="5"/>
  <c r="JA18" i="5"/>
  <c r="JB21" i="5"/>
  <c r="JA21" i="5"/>
  <c r="JA9" i="5"/>
  <c r="II74" i="5"/>
  <c r="II77" i="5"/>
  <c r="II61" i="5"/>
  <c r="II53" i="5"/>
  <c r="II49" i="5"/>
  <c r="II42" i="5"/>
  <c r="II18" i="5"/>
  <c r="IH56" i="5"/>
  <c r="II84" i="5"/>
  <c r="II80" i="5"/>
  <c r="II76" i="5"/>
  <c r="II72" i="5"/>
  <c r="II68" i="5"/>
  <c r="II64" i="5"/>
  <c r="II60" i="5"/>
  <c r="II56" i="5"/>
  <c r="II52" i="5"/>
  <c r="II48" i="5"/>
  <c r="II44" i="5"/>
  <c r="II40" i="5"/>
  <c r="II36" i="5"/>
  <c r="II32" i="5"/>
  <c r="II28" i="5"/>
  <c r="II24" i="5"/>
  <c r="II20" i="5"/>
  <c r="II16" i="5"/>
  <c r="II12" i="5"/>
  <c r="II8" i="5"/>
  <c r="IH68" i="5"/>
  <c r="II86" i="5"/>
  <c r="II66" i="5"/>
  <c r="II30" i="5"/>
  <c r="II26" i="5"/>
  <c r="II22" i="5"/>
  <c r="IH76" i="5"/>
  <c r="II83" i="5"/>
  <c r="II75" i="5"/>
  <c r="II67" i="5"/>
  <c r="II59" i="5"/>
  <c r="II51" i="5"/>
  <c r="II43" i="5"/>
  <c r="II31" i="5"/>
  <c r="II23" i="5"/>
  <c r="II15" i="5"/>
  <c r="II7" i="5"/>
  <c r="II34" i="5"/>
  <c r="IH87" i="5"/>
  <c r="IH83" i="5"/>
  <c r="IH51" i="5"/>
  <c r="IH43" i="5"/>
  <c r="IH35" i="5"/>
  <c r="IH33" i="5"/>
  <c r="IH60" i="5"/>
  <c r="II70" i="5"/>
  <c r="II13" i="5"/>
  <c r="II87" i="5"/>
  <c r="II79" i="5"/>
  <c r="II71" i="5"/>
  <c r="II63" i="5"/>
  <c r="II55" i="5"/>
  <c r="II47" i="5"/>
  <c r="II39" i="5"/>
  <c r="II35" i="5"/>
  <c r="II27" i="5"/>
  <c r="II19" i="5"/>
  <c r="II11" i="5"/>
  <c r="II10" i="5"/>
  <c r="II78" i="5"/>
  <c r="II62" i="5"/>
  <c r="II54" i="5"/>
  <c r="II50" i="5"/>
  <c r="II46" i="5"/>
  <c r="II14" i="5"/>
  <c r="II38" i="5"/>
  <c r="IH86" i="5"/>
  <c r="IH82" i="5"/>
  <c r="IH78" i="5"/>
  <c r="IH74" i="5"/>
  <c r="IH70" i="5"/>
  <c r="IH66" i="5"/>
  <c r="IH62" i="5"/>
  <c r="IH58" i="5"/>
  <c r="IH54" i="5"/>
  <c r="IH50" i="5"/>
  <c r="IH46" i="5"/>
  <c r="IH42" i="5"/>
  <c r="IJ42" i="5" s="1"/>
  <c r="IN42" i="5" s="1"/>
  <c r="IP42" i="5" s="1"/>
  <c r="IH38" i="5"/>
  <c r="IH34" i="5"/>
  <c r="IH30" i="5"/>
  <c r="IH26" i="5"/>
  <c r="IH22" i="5"/>
  <c r="IH18" i="5"/>
  <c r="IH14" i="5"/>
  <c r="IH10" i="5"/>
  <c r="II82" i="5"/>
  <c r="II58" i="5"/>
  <c r="IH27" i="5"/>
  <c r="II85" i="5"/>
  <c r="II81" i="5"/>
  <c r="II73" i="5"/>
  <c r="II69" i="5"/>
  <c r="II65" i="5"/>
  <c r="II57" i="5"/>
  <c r="II45" i="5"/>
  <c r="II41" i="5"/>
  <c r="II37" i="5"/>
  <c r="II33" i="5"/>
  <c r="II29" i="5"/>
  <c r="II25" i="5"/>
  <c r="II21" i="5"/>
  <c r="II17" i="5"/>
  <c r="II9" i="5"/>
  <c r="IH81" i="5"/>
  <c r="IH69" i="5"/>
  <c r="IH57" i="5"/>
  <c r="IH41" i="5"/>
  <c r="IM80" i="5"/>
  <c r="IO80" i="5" s="1"/>
  <c r="IM70" i="5"/>
  <c r="IO70" i="5" s="1"/>
  <c r="IM60" i="5"/>
  <c r="IO60" i="5" s="1"/>
  <c r="IM48" i="5"/>
  <c r="IO48" i="5" s="1"/>
  <c r="IM38" i="5"/>
  <c r="IO38" i="5" s="1"/>
  <c r="IM28" i="5"/>
  <c r="IO28" i="5" s="1"/>
  <c r="IM16" i="5"/>
  <c r="IO16" i="5" s="1"/>
  <c r="IH79" i="5"/>
  <c r="IH75" i="5"/>
  <c r="IJ75" i="5" s="1"/>
  <c r="IN75" i="5" s="1"/>
  <c r="IP75" i="5" s="1"/>
  <c r="IH71" i="5"/>
  <c r="IH67" i="5"/>
  <c r="IH63" i="5"/>
  <c r="IH59" i="5"/>
  <c r="IH55" i="5"/>
  <c r="IH47" i="5"/>
  <c r="IH39" i="5"/>
  <c r="IH31" i="5"/>
  <c r="IH23" i="5"/>
  <c r="IH19" i="5"/>
  <c r="IH15" i="5"/>
  <c r="IH11" i="5"/>
  <c r="IH7" i="5"/>
  <c r="IH80" i="5"/>
  <c r="IH61" i="5"/>
  <c r="IM79" i="5"/>
  <c r="IO79" i="5" s="1"/>
  <c r="IM69" i="5"/>
  <c r="IO69" i="5" s="1"/>
  <c r="IM58" i="5"/>
  <c r="IO58" i="5" s="1"/>
  <c r="IM47" i="5"/>
  <c r="IO47" i="5" s="1"/>
  <c r="IM37" i="5"/>
  <c r="IO37" i="5" s="1"/>
  <c r="IM26" i="5"/>
  <c r="IO26" i="5" s="1"/>
  <c r="IM15" i="5"/>
  <c r="IO15" i="5" s="1"/>
  <c r="IM6" i="5"/>
  <c r="IO6" i="5" s="1"/>
  <c r="IM78" i="5"/>
  <c r="IO78" i="5" s="1"/>
  <c r="IM68" i="5"/>
  <c r="IO68" i="5" s="1"/>
  <c r="IM56" i="5"/>
  <c r="IO56" i="5" s="1"/>
  <c r="IM46" i="5"/>
  <c r="IO46" i="5" s="1"/>
  <c r="IM36" i="5"/>
  <c r="IO36" i="5" s="1"/>
  <c r="IM24" i="5"/>
  <c r="IO24" i="5" s="1"/>
  <c r="IM14" i="5"/>
  <c r="IO14" i="5" s="1"/>
  <c r="IM87" i="5"/>
  <c r="IO87" i="5" s="1"/>
  <c r="IM55" i="5"/>
  <c r="IO55" i="5" s="1"/>
  <c r="IH77" i="5"/>
  <c r="IH49" i="5"/>
  <c r="IM86" i="5"/>
  <c r="IO86" i="5" s="1"/>
  <c r="IM76" i="5"/>
  <c r="IO76" i="5" s="1"/>
  <c r="IM64" i="5"/>
  <c r="IO64" i="5" s="1"/>
  <c r="IM54" i="5"/>
  <c r="IO54" i="5" s="1"/>
  <c r="IM44" i="5"/>
  <c r="IO44" i="5" s="1"/>
  <c r="IM32" i="5"/>
  <c r="IO32" i="5" s="1"/>
  <c r="IM22" i="5"/>
  <c r="IO22" i="5" s="1"/>
  <c r="IM12" i="5"/>
  <c r="IO12" i="5" s="1"/>
  <c r="IH85" i="5"/>
  <c r="IH73" i="5"/>
  <c r="IH65" i="5"/>
  <c r="IH53" i="5"/>
  <c r="IH45" i="5"/>
  <c r="IH37" i="5"/>
  <c r="IH29" i="5"/>
  <c r="IH25" i="5"/>
  <c r="IH21" i="5"/>
  <c r="IH17" i="5"/>
  <c r="IH13" i="5"/>
  <c r="IH9" i="5"/>
  <c r="IM85" i="5"/>
  <c r="IO85" i="5" s="1"/>
  <c r="IM74" i="5"/>
  <c r="IO74" i="5" s="1"/>
  <c r="IM63" i="5"/>
  <c r="IO63" i="5" s="1"/>
  <c r="IM53" i="5"/>
  <c r="IO53" i="5" s="1"/>
  <c r="IM42" i="5"/>
  <c r="IO42" i="5" s="1"/>
  <c r="IM31" i="5"/>
  <c r="IO31" i="5" s="1"/>
  <c r="IM21" i="5"/>
  <c r="IO21" i="5" s="1"/>
  <c r="IM10" i="5"/>
  <c r="IO10" i="5" s="1"/>
  <c r="IM77" i="5"/>
  <c r="IO77" i="5" s="1"/>
  <c r="IM66" i="5"/>
  <c r="IO66" i="5" s="1"/>
  <c r="IM45" i="5"/>
  <c r="IO45" i="5" s="1"/>
  <c r="IM34" i="5"/>
  <c r="IO34" i="5" s="1"/>
  <c r="IM23" i="5"/>
  <c r="IO23" i="5" s="1"/>
  <c r="IM13" i="5"/>
  <c r="IO13" i="5" s="1"/>
  <c r="IH64" i="5"/>
  <c r="IM84" i="5"/>
  <c r="IO84" i="5" s="1"/>
  <c r="IM72" i="5"/>
  <c r="IO72" i="5" s="1"/>
  <c r="IM62" i="5"/>
  <c r="IO62" i="5" s="1"/>
  <c r="IM52" i="5"/>
  <c r="IO52" i="5" s="1"/>
  <c r="IM40" i="5"/>
  <c r="IO40" i="5" s="1"/>
  <c r="IM30" i="5"/>
  <c r="IO30" i="5" s="1"/>
  <c r="IM20" i="5"/>
  <c r="IO20" i="5" s="1"/>
  <c r="IM8" i="5"/>
  <c r="IO8" i="5" s="1"/>
  <c r="IM82" i="5"/>
  <c r="IO82" i="5" s="1"/>
  <c r="IM71" i="5"/>
  <c r="IO71" i="5" s="1"/>
  <c r="IM61" i="5"/>
  <c r="IO61" i="5" s="1"/>
  <c r="IM50" i="5"/>
  <c r="IO50" i="5" s="1"/>
  <c r="IM39" i="5"/>
  <c r="IO39" i="5" s="1"/>
  <c r="IM29" i="5"/>
  <c r="IO29" i="5" s="1"/>
  <c r="IM18" i="5"/>
  <c r="IO18" i="5" s="1"/>
  <c r="IM7" i="5"/>
  <c r="IO7" i="5" s="1"/>
  <c r="IK6" i="5"/>
  <c r="IH8" i="5"/>
  <c r="IH12" i="5"/>
  <c r="IH16" i="5"/>
  <c r="IH20" i="5"/>
  <c r="IH24" i="5"/>
  <c r="IH28" i="5"/>
  <c r="IH32" i="5"/>
  <c r="IH36" i="5"/>
  <c r="IH40" i="5"/>
  <c r="IH44" i="5"/>
  <c r="IH48" i="5"/>
  <c r="IH6" i="5"/>
  <c r="IJ6" i="5" s="1"/>
  <c r="IN6" i="5" s="1"/>
  <c r="IP6" i="5" s="1"/>
  <c r="IH72" i="5"/>
  <c r="IH84" i="5"/>
  <c r="IH52" i="5"/>
  <c r="IM83" i="5"/>
  <c r="IO83" i="5" s="1"/>
  <c r="IM75" i="5"/>
  <c r="IO75" i="5" s="1"/>
  <c r="IM67" i="5"/>
  <c r="IO67" i="5" s="1"/>
  <c r="IM59" i="5"/>
  <c r="IO59" i="5" s="1"/>
  <c r="IM51" i="5"/>
  <c r="IO51" i="5" s="1"/>
  <c r="IM43" i="5"/>
  <c r="IO43" i="5" s="1"/>
  <c r="IM35" i="5"/>
  <c r="IO35" i="5" s="1"/>
  <c r="IM27" i="5"/>
  <c r="IO27" i="5" s="1"/>
  <c r="IM19" i="5"/>
  <c r="IO19" i="5" s="1"/>
  <c r="IM11" i="5"/>
  <c r="IO11" i="5" s="1"/>
  <c r="IM81" i="5"/>
  <c r="IO81" i="5" s="1"/>
  <c r="IM73" i="5"/>
  <c r="IO73" i="5" s="1"/>
  <c r="IM65" i="5"/>
  <c r="IO65" i="5" s="1"/>
  <c r="IM57" i="5"/>
  <c r="IO57" i="5" s="1"/>
  <c r="IM49" i="5"/>
  <c r="IO49" i="5" s="1"/>
  <c r="IM41" i="5"/>
  <c r="IO41" i="5" s="1"/>
  <c r="IM33" i="5"/>
  <c r="IO33" i="5" s="1"/>
  <c r="IM25" i="5"/>
  <c r="IO25" i="5" s="1"/>
  <c r="IM17" i="5"/>
  <c r="IO17" i="5" s="1"/>
  <c r="HA100" i="5"/>
  <c r="J18" i="1"/>
  <c r="J20" i="1"/>
  <c r="M20" i="1" s="1"/>
  <c r="I17" i="1"/>
  <c r="J16" i="1"/>
  <c r="J19" i="1"/>
  <c r="M19" i="1" s="1"/>
  <c r="J17" i="1"/>
  <c r="M17" i="1" s="1"/>
  <c r="I20" i="1"/>
  <c r="I19" i="1"/>
  <c r="Q16" i="1"/>
  <c r="K16" i="1" s="1"/>
  <c r="I18" i="1"/>
  <c r="K20" i="1"/>
  <c r="K19" i="1"/>
  <c r="K18" i="1"/>
  <c r="K17" i="1"/>
  <c r="M18" i="1"/>
  <c r="J15" i="1"/>
  <c r="M15" i="1" s="1"/>
  <c r="D7" i="1"/>
  <c r="T19" i="1"/>
  <c r="U19" i="1" s="1"/>
  <c r="AE8" i="1"/>
  <c r="AF2" i="1"/>
  <c r="AF4" i="1" s="1"/>
  <c r="AE7" i="1"/>
  <c r="AE6" i="1"/>
  <c r="AE5" i="1"/>
  <c r="AE4" i="1"/>
  <c r="AC8" i="1"/>
  <c r="AC7" i="1"/>
  <c r="AC6" i="1"/>
  <c r="AC5" i="1"/>
  <c r="AC4" i="1"/>
  <c r="AA8" i="1"/>
  <c r="AA7" i="1"/>
  <c r="AA6" i="1"/>
  <c r="AA5" i="1"/>
  <c r="AA4" i="1"/>
  <c r="Y4" i="1"/>
  <c r="Z8" i="1"/>
  <c r="Z7" i="1"/>
  <c r="Z6" i="1"/>
  <c r="Z5" i="1"/>
  <c r="Z4" i="1"/>
  <c r="Y8" i="1"/>
  <c r="Y7" i="1"/>
  <c r="Y6" i="1"/>
  <c r="Y5" i="1"/>
  <c r="AD2" i="1"/>
  <c r="AD4" i="1" s="1"/>
  <c r="AB2" i="1"/>
  <c r="AB6" i="1" s="1"/>
  <c r="Q25" i="8" l="1"/>
  <c r="Q75" i="8"/>
  <c r="Q52" i="8"/>
  <c r="Q101" i="8"/>
  <c r="Q114" i="8"/>
  <c r="Q80" i="8"/>
  <c r="Q96" i="8"/>
  <c r="Q57" i="8"/>
  <c r="Q61" i="8"/>
  <c r="Q69" i="8"/>
  <c r="Q72" i="8"/>
  <c r="Q105" i="8"/>
  <c r="Q119" i="8"/>
  <c r="Q109" i="8"/>
  <c r="Q64" i="8"/>
  <c r="Q77" i="8"/>
  <c r="Q59" i="8"/>
  <c r="Q17" i="8"/>
  <c r="Q60" i="8"/>
  <c r="Q65" i="8"/>
  <c r="Q48" i="8"/>
  <c r="Q38" i="8"/>
  <c r="Q102" i="8"/>
  <c r="Q92" i="8"/>
  <c r="Q73" i="8"/>
  <c r="Q88" i="8"/>
  <c r="Q58" i="8"/>
  <c r="Q98" i="8"/>
  <c r="Q67" i="8"/>
  <c r="Q89" i="8"/>
  <c r="Q15" i="8"/>
  <c r="Q116" i="8"/>
  <c r="Q51" i="8"/>
  <c r="Q78" i="8"/>
  <c r="Q40" i="8"/>
  <c r="Q95" i="8"/>
  <c r="Q33" i="8"/>
  <c r="Q94" i="8"/>
  <c r="Q111" i="8"/>
  <c r="Q82" i="8"/>
  <c r="Q84" i="8"/>
  <c r="Q36" i="8"/>
  <c r="Q108" i="8"/>
  <c r="Q103" i="8"/>
  <c r="Q62" i="8"/>
  <c r="Q70" i="8"/>
  <c r="Q107" i="8"/>
  <c r="Q81" i="8"/>
  <c r="Q90" i="8"/>
  <c r="Q54" i="8"/>
  <c r="Q83" i="8"/>
  <c r="Q87" i="8"/>
  <c r="Q14" i="8"/>
  <c r="Q71" i="8"/>
  <c r="Q30" i="8"/>
  <c r="Q110" i="8"/>
  <c r="Q117" i="8"/>
  <c r="Q76" i="8"/>
  <c r="Q86" i="8"/>
  <c r="Q24" i="8"/>
  <c r="Q63" i="8"/>
  <c r="Q74" i="8"/>
  <c r="Q16" i="8"/>
  <c r="Q45" i="8"/>
  <c r="Q93" i="8"/>
  <c r="Q29" i="8"/>
  <c r="Q118" i="8"/>
  <c r="Q113" i="8"/>
  <c r="Q97" i="8"/>
  <c r="Q99" i="8"/>
  <c r="Q44" i="8"/>
  <c r="Q115" i="8"/>
  <c r="LW20" i="5"/>
  <c r="MA20" i="5" s="1"/>
  <c r="MC20" i="5" s="1"/>
  <c r="LW25" i="5"/>
  <c r="MA25" i="5" s="1"/>
  <c r="MC25" i="5" s="1"/>
  <c r="LW8" i="5"/>
  <c r="MA8" i="5" s="1"/>
  <c r="MC8" i="5" s="1"/>
  <c r="LW16" i="5"/>
  <c r="MA16" i="5" s="1"/>
  <c r="MC16" i="5" s="1"/>
  <c r="LW24" i="5"/>
  <c r="MA24" i="5" s="1"/>
  <c r="MC24" i="5" s="1"/>
  <c r="LW23" i="5"/>
  <c r="MA23" i="5" s="1"/>
  <c r="MC23" i="5" s="1"/>
  <c r="LW17" i="5"/>
  <c r="MA17" i="5" s="1"/>
  <c r="MC17" i="5" s="1"/>
  <c r="LW13" i="5"/>
  <c r="MA13" i="5" s="1"/>
  <c r="MC13" i="5" s="1"/>
  <c r="LW22" i="5"/>
  <c r="MA22" i="5" s="1"/>
  <c r="MC22" i="5" s="1"/>
  <c r="LW7" i="5"/>
  <c r="MA7" i="5" s="1"/>
  <c r="MC7" i="5" s="1"/>
  <c r="LW12" i="5"/>
  <c r="MA12" i="5" s="1"/>
  <c r="MC12" i="5" s="1"/>
  <c r="LW15" i="5"/>
  <c r="MA15" i="5" s="1"/>
  <c r="MC15" i="5" s="1"/>
  <c r="LW21" i="5"/>
  <c r="MA21" i="5" s="1"/>
  <c r="MC21" i="5" s="1"/>
  <c r="LW10" i="5"/>
  <c r="MA10" i="5" s="1"/>
  <c r="MC10" i="5" s="1"/>
  <c r="LW9" i="5"/>
  <c r="MA9" i="5" s="1"/>
  <c r="MC9" i="5" s="1"/>
  <c r="LW14" i="5"/>
  <c r="MA14" i="5" s="1"/>
  <c r="MC14" i="5" s="1"/>
  <c r="LW19" i="5"/>
  <c r="MA19" i="5" s="1"/>
  <c r="MC19" i="5" s="1"/>
  <c r="LW18" i="5"/>
  <c r="MA18" i="5" s="1"/>
  <c r="MC18" i="5" s="1"/>
  <c r="KM24" i="5"/>
  <c r="KQ24" i="5" s="1"/>
  <c r="KS24" i="5" s="1"/>
  <c r="LE18" i="5"/>
  <c r="LI18" i="5" s="1"/>
  <c r="LK18" i="5" s="1"/>
  <c r="LE21" i="5"/>
  <c r="LI21" i="5" s="1"/>
  <c r="LK21" i="5" s="1"/>
  <c r="LE15" i="5"/>
  <c r="LI15" i="5" s="1"/>
  <c r="LK15" i="5" s="1"/>
  <c r="LE19" i="5"/>
  <c r="LI19" i="5" s="1"/>
  <c r="LK19" i="5" s="1"/>
  <c r="LE7" i="5"/>
  <c r="LI7" i="5" s="1"/>
  <c r="LK7" i="5" s="1"/>
  <c r="LE17" i="5"/>
  <c r="LI17" i="5" s="1"/>
  <c r="LK17" i="5" s="1"/>
  <c r="LE14" i="5"/>
  <c r="LI14" i="5" s="1"/>
  <c r="LK14" i="5" s="1"/>
  <c r="LE24" i="5"/>
  <c r="LI24" i="5" s="1"/>
  <c r="LK24" i="5" s="1"/>
  <c r="LE10" i="5"/>
  <c r="LI10" i="5" s="1"/>
  <c r="LK10" i="5" s="1"/>
  <c r="LE8" i="5"/>
  <c r="LI8" i="5" s="1"/>
  <c r="LK8" i="5" s="1"/>
  <c r="LE20" i="5"/>
  <c r="LI20" i="5" s="1"/>
  <c r="LK20" i="5" s="1"/>
  <c r="JU33" i="5"/>
  <c r="JY33" i="5" s="1"/>
  <c r="KA33" i="5" s="1"/>
  <c r="LE26" i="5"/>
  <c r="LI26" i="5" s="1"/>
  <c r="LK26" i="5" s="1"/>
  <c r="LE22" i="5"/>
  <c r="LI22" i="5" s="1"/>
  <c r="LK22" i="5" s="1"/>
  <c r="KM27" i="5"/>
  <c r="KQ27" i="5" s="1"/>
  <c r="KS27" i="5" s="1"/>
  <c r="LE9" i="5"/>
  <c r="LI9" i="5" s="1"/>
  <c r="LK9" i="5" s="1"/>
  <c r="LE23" i="5"/>
  <c r="LI23" i="5" s="1"/>
  <c r="LK23" i="5" s="1"/>
  <c r="LE12" i="5"/>
  <c r="LI12" i="5" s="1"/>
  <c r="LK12" i="5" s="1"/>
  <c r="LE13" i="5"/>
  <c r="LI13" i="5" s="1"/>
  <c r="LK13" i="5" s="1"/>
  <c r="KM22" i="5"/>
  <c r="KQ22" i="5" s="1"/>
  <c r="KS22" i="5" s="1"/>
  <c r="LE16" i="5"/>
  <c r="LI16" i="5" s="1"/>
  <c r="LK16" i="5" s="1"/>
  <c r="LE25" i="5"/>
  <c r="LI25" i="5" s="1"/>
  <c r="LK25" i="5" s="1"/>
  <c r="LE11" i="5"/>
  <c r="LI11" i="5" s="1"/>
  <c r="LK11" i="5" s="1"/>
  <c r="KM8" i="5"/>
  <c r="KQ8" i="5" s="1"/>
  <c r="KS8" i="5" s="1"/>
  <c r="KM21" i="5"/>
  <c r="KQ21" i="5" s="1"/>
  <c r="KS21" i="5" s="1"/>
  <c r="JU24" i="5"/>
  <c r="JY24" i="5" s="1"/>
  <c r="KA24" i="5" s="1"/>
  <c r="KM10" i="5"/>
  <c r="KQ10" i="5" s="1"/>
  <c r="KS10" i="5" s="1"/>
  <c r="KM14" i="5"/>
  <c r="KQ14" i="5" s="1"/>
  <c r="KS14" i="5" s="1"/>
  <c r="JU20" i="5"/>
  <c r="JY20" i="5" s="1"/>
  <c r="KA20" i="5" s="1"/>
  <c r="JU31" i="5"/>
  <c r="JY31" i="5" s="1"/>
  <c r="KA31" i="5" s="1"/>
  <c r="JU9" i="5"/>
  <c r="JY9" i="5" s="1"/>
  <c r="KA9" i="5" s="1"/>
  <c r="JU7" i="5"/>
  <c r="JY7" i="5" s="1"/>
  <c r="KA7" i="5" s="1"/>
  <c r="KM11" i="5"/>
  <c r="KQ11" i="5" s="1"/>
  <c r="KS11" i="5" s="1"/>
  <c r="JU16" i="5"/>
  <c r="JY16" i="5" s="1"/>
  <c r="KA16" i="5" s="1"/>
  <c r="JU8" i="5"/>
  <c r="JY8" i="5" s="1"/>
  <c r="KA8" i="5" s="1"/>
  <c r="KM13" i="5"/>
  <c r="KQ13" i="5" s="1"/>
  <c r="KS13" i="5" s="1"/>
  <c r="JU28" i="5"/>
  <c r="JY28" i="5" s="1"/>
  <c r="KA28" i="5" s="1"/>
  <c r="KM15" i="5"/>
  <c r="KQ15" i="5" s="1"/>
  <c r="KS15" i="5" s="1"/>
  <c r="KM16" i="5"/>
  <c r="KQ16" i="5" s="1"/>
  <c r="KS16" i="5" s="1"/>
  <c r="JU29" i="5"/>
  <c r="JY29" i="5" s="1"/>
  <c r="KA29" i="5" s="1"/>
  <c r="KM25" i="5"/>
  <c r="KQ25" i="5" s="1"/>
  <c r="KS25" i="5" s="1"/>
  <c r="KM19" i="5"/>
  <c r="KQ19" i="5" s="1"/>
  <c r="KS19" i="5" s="1"/>
  <c r="KM7" i="5"/>
  <c r="KQ7" i="5" s="1"/>
  <c r="KS7" i="5" s="1"/>
  <c r="KM26" i="5"/>
  <c r="KQ26" i="5" s="1"/>
  <c r="KS26" i="5" s="1"/>
  <c r="JU30" i="5"/>
  <c r="JY30" i="5" s="1"/>
  <c r="KA30" i="5" s="1"/>
  <c r="KM18" i="5"/>
  <c r="KQ18" i="5" s="1"/>
  <c r="KS18" i="5" s="1"/>
  <c r="KM23" i="5"/>
  <c r="KQ23" i="5" s="1"/>
  <c r="KS23" i="5" s="1"/>
  <c r="JU13" i="5"/>
  <c r="JY13" i="5" s="1"/>
  <c r="KA13" i="5" s="1"/>
  <c r="KM9" i="5"/>
  <c r="KQ9" i="5" s="1"/>
  <c r="KS9" i="5" s="1"/>
  <c r="KM17" i="5"/>
  <c r="KQ17" i="5" s="1"/>
  <c r="KS17" i="5" s="1"/>
  <c r="JU22" i="5"/>
  <c r="JY22" i="5" s="1"/>
  <c r="KA22" i="5" s="1"/>
  <c r="KM12" i="5"/>
  <c r="KQ12" i="5" s="1"/>
  <c r="KS12" i="5" s="1"/>
  <c r="KM20" i="5"/>
  <c r="KQ20" i="5" s="1"/>
  <c r="KS20" i="5" s="1"/>
  <c r="JU26" i="5"/>
  <c r="JY26" i="5" s="1"/>
  <c r="KA26" i="5" s="1"/>
  <c r="JU27" i="5"/>
  <c r="JY27" i="5" s="1"/>
  <c r="KA27" i="5" s="1"/>
  <c r="JU14" i="5"/>
  <c r="JY14" i="5" s="1"/>
  <c r="KA14" i="5" s="1"/>
  <c r="JU15" i="5"/>
  <c r="JY15" i="5" s="1"/>
  <c r="KA15" i="5" s="1"/>
  <c r="JU10" i="5"/>
  <c r="JY10" i="5" s="1"/>
  <c r="KA10" i="5" s="1"/>
  <c r="JU18" i="5"/>
  <c r="JY18" i="5" s="1"/>
  <c r="KA18" i="5" s="1"/>
  <c r="JU32" i="5"/>
  <c r="JY32" i="5" s="1"/>
  <c r="KA32" i="5" s="1"/>
  <c r="JU23" i="5"/>
  <c r="JY23" i="5" s="1"/>
  <c r="KA23" i="5" s="1"/>
  <c r="JU25" i="5"/>
  <c r="JY25" i="5" s="1"/>
  <c r="KA25" i="5" s="1"/>
  <c r="JC18" i="5"/>
  <c r="JG18" i="5" s="1"/>
  <c r="JI18" i="5" s="1"/>
  <c r="JU11" i="5"/>
  <c r="JY11" i="5" s="1"/>
  <c r="KA11" i="5" s="1"/>
  <c r="JU21" i="5"/>
  <c r="JY21" i="5" s="1"/>
  <c r="KA21" i="5" s="1"/>
  <c r="JC12" i="5"/>
  <c r="JG12" i="5" s="1"/>
  <c r="JI12" i="5" s="1"/>
  <c r="JC15" i="5"/>
  <c r="JG15" i="5" s="1"/>
  <c r="JI15" i="5" s="1"/>
  <c r="JC21" i="5"/>
  <c r="JG21" i="5" s="1"/>
  <c r="JI21" i="5" s="1"/>
  <c r="JC11" i="5"/>
  <c r="JG11" i="5" s="1"/>
  <c r="JI11" i="5" s="1"/>
  <c r="JC20" i="5"/>
  <c r="JG20" i="5" s="1"/>
  <c r="JI20" i="5" s="1"/>
  <c r="JC19" i="5"/>
  <c r="JG19" i="5" s="1"/>
  <c r="JI19" i="5" s="1"/>
  <c r="JC17" i="5"/>
  <c r="JG17" i="5" s="1"/>
  <c r="JI17" i="5" s="1"/>
  <c r="JC9" i="5"/>
  <c r="JG9" i="5" s="1"/>
  <c r="JI9" i="5" s="1"/>
  <c r="JC22" i="5"/>
  <c r="JG22" i="5" s="1"/>
  <c r="JI22" i="5" s="1"/>
  <c r="JC13" i="5"/>
  <c r="JG13" i="5" s="1"/>
  <c r="JI13" i="5" s="1"/>
  <c r="JC16" i="5"/>
  <c r="JG16" i="5" s="1"/>
  <c r="JI16" i="5" s="1"/>
  <c r="JC8" i="5"/>
  <c r="JG8" i="5" s="1"/>
  <c r="JI8" i="5" s="1"/>
  <c r="JC10" i="5"/>
  <c r="JG10" i="5" s="1"/>
  <c r="JI10" i="5" s="1"/>
  <c r="JC7" i="5"/>
  <c r="JG7" i="5" s="1"/>
  <c r="JI7" i="5" s="1"/>
  <c r="JC14" i="5"/>
  <c r="JG14" i="5" s="1"/>
  <c r="JI14" i="5" s="1"/>
  <c r="JC6" i="5"/>
  <c r="JG6" i="5" s="1"/>
  <c r="JI6" i="5" s="1"/>
  <c r="IJ64" i="5"/>
  <c r="IN64" i="5" s="1"/>
  <c r="IP64" i="5" s="1"/>
  <c r="IJ27" i="5"/>
  <c r="IN27" i="5" s="1"/>
  <c r="IP27" i="5" s="1"/>
  <c r="IJ30" i="5"/>
  <c r="IN30" i="5" s="1"/>
  <c r="IP30" i="5" s="1"/>
  <c r="IJ51" i="5"/>
  <c r="IN51" i="5" s="1"/>
  <c r="IP51" i="5" s="1"/>
  <c r="IJ76" i="5"/>
  <c r="IN76" i="5" s="1"/>
  <c r="IP76" i="5" s="1"/>
  <c r="IJ44" i="5"/>
  <c r="IN44" i="5" s="1"/>
  <c r="IP44" i="5" s="1"/>
  <c r="IJ12" i="5"/>
  <c r="IN12" i="5" s="1"/>
  <c r="IP12" i="5" s="1"/>
  <c r="IJ20" i="5"/>
  <c r="IN20" i="5" s="1"/>
  <c r="IP20" i="5" s="1"/>
  <c r="IJ77" i="5"/>
  <c r="IN77" i="5" s="1"/>
  <c r="IP77" i="5" s="1"/>
  <c r="IJ14" i="5"/>
  <c r="IN14" i="5" s="1"/>
  <c r="IP14" i="5" s="1"/>
  <c r="IJ53" i="5"/>
  <c r="IN53" i="5" s="1"/>
  <c r="IP53" i="5" s="1"/>
  <c r="IJ80" i="5"/>
  <c r="IN80" i="5" s="1"/>
  <c r="IP80" i="5" s="1"/>
  <c r="IJ22" i="5"/>
  <c r="IN22" i="5" s="1"/>
  <c r="IP22" i="5" s="1"/>
  <c r="IJ87" i="5"/>
  <c r="IN87" i="5" s="1"/>
  <c r="IP87" i="5" s="1"/>
  <c r="IJ74" i="5"/>
  <c r="IN74" i="5" s="1"/>
  <c r="IP74" i="5" s="1"/>
  <c r="IJ34" i="5"/>
  <c r="IN34" i="5" s="1"/>
  <c r="IP34" i="5" s="1"/>
  <c r="IJ46" i="5"/>
  <c r="IN46" i="5" s="1"/>
  <c r="IP46" i="5" s="1"/>
  <c r="IJ52" i="5"/>
  <c r="IN52" i="5" s="1"/>
  <c r="IP52" i="5" s="1"/>
  <c r="IJ32" i="5"/>
  <c r="IN32" i="5" s="1"/>
  <c r="IP32" i="5" s="1"/>
  <c r="IJ9" i="5"/>
  <c r="IN9" i="5" s="1"/>
  <c r="IP9" i="5" s="1"/>
  <c r="IJ61" i="5"/>
  <c r="IN61" i="5" s="1"/>
  <c r="IP61" i="5" s="1"/>
  <c r="IJ79" i="5"/>
  <c r="IN79" i="5" s="1"/>
  <c r="IP79" i="5" s="1"/>
  <c r="IJ41" i="5"/>
  <c r="IN41" i="5" s="1"/>
  <c r="IP41" i="5" s="1"/>
  <c r="IJ18" i="5"/>
  <c r="IN18" i="5" s="1"/>
  <c r="IP18" i="5" s="1"/>
  <c r="IJ33" i="5"/>
  <c r="IN33" i="5" s="1"/>
  <c r="IP33" i="5" s="1"/>
  <c r="IJ83" i="5"/>
  <c r="IN83" i="5" s="1"/>
  <c r="IP83" i="5" s="1"/>
  <c r="IJ84" i="5"/>
  <c r="IN84" i="5" s="1"/>
  <c r="IP84" i="5" s="1"/>
  <c r="IJ28" i="5"/>
  <c r="IN28" i="5" s="1"/>
  <c r="IP28" i="5" s="1"/>
  <c r="IJ81" i="5"/>
  <c r="IN81" i="5" s="1"/>
  <c r="IP81" i="5" s="1"/>
  <c r="IJ24" i="5"/>
  <c r="IN24" i="5" s="1"/>
  <c r="IP24" i="5" s="1"/>
  <c r="IJ26" i="5"/>
  <c r="IN26" i="5" s="1"/>
  <c r="IP26" i="5" s="1"/>
  <c r="IJ58" i="5"/>
  <c r="IN58" i="5" s="1"/>
  <c r="IP58" i="5" s="1"/>
  <c r="IJ43" i="5"/>
  <c r="IN43" i="5" s="1"/>
  <c r="IP43" i="5" s="1"/>
  <c r="IJ72" i="5"/>
  <c r="IN72" i="5" s="1"/>
  <c r="IP72" i="5" s="1"/>
  <c r="IJ13" i="5"/>
  <c r="IN13" i="5" s="1"/>
  <c r="IP13" i="5" s="1"/>
  <c r="IJ56" i="5"/>
  <c r="IN56" i="5" s="1"/>
  <c r="IP56" i="5" s="1"/>
  <c r="IJ40" i="5"/>
  <c r="IN40" i="5" s="1"/>
  <c r="IP40" i="5" s="1"/>
  <c r="IJ8" i="5"/>
  <c r="IN8" i="5" s="1"/>
  <c r="IP8" i="5" s="1"/>
  <c r="IJ10" i="5"/>
  <c r="IN10" i="5" s="1"/>
  <c r="IP10" i="5" s="1"/>
  <c r="IJ36" i="5"/>
  <c r="IN36" i="5" s="1"/>
  <c r="IP36" i="5" s="1"/>
  <c r="IJ31" i="5"/>
  <c r="IN31" i="5" s="1"/>
  <c r="IP31" i="5" s="1"/>
  <c r="IJ78" i="5"/>
  <c r="IN78" i="5" s="1"/>
  <c r="IP78" i="5" s="1"/>
  <c r="IJ62" i="5"/>
  <c r="IN62" i="5" s="1"/>
  <c r="IP62" i="5" s="1"/>
  <c r="IJ60" i="5"/>
  <c r="IN60" i="5" s="1"/>
  <c r="IP60" i="5" s="1"/>
  <c r="IJ68" i="5"/>
  <c r="IN68" i="5" s="1"/>
  <c r="IP68" i="5" s="1"/>
  <c r="IJ73" i="5"/>
  <c r="IN73" i="5" s="1"/>
  <c r="IP73" i="5" s="1"/>
  <c r="IJ85" i="5"/>
  <c r="IN85" i="5" s="1"/>
  <c r="IP85" i="5" s="1"/>
  <c r="IJ11" i="5"/>
  <c r="IN11" i="5" s="1"/>
  <c r="IP11" i="5" s="1"/>
  <c r="IJ48" i="5"/>
  <c r="IN48" i="5" s="1"/>
  <c r="IP48" i="5" s="1"/>
  <c r="IJ16" i="5"/>
  <c r="IN16" i="5" s="1"/>
  <c r="IP16" i="5" s="1"/>
  <c r="IJ49" i="5"/>
  <c r="IN49" i="5" s="1"/>
  <c r="IP49" i="5" s="1"/>
  <c r="IJ70" i="5"/>
  <c r="IN70" i="5" s="1"/>
  <c r="IP70" i="5" s="1"/>
  <c r="IJ17" i="5"/>
  <c r="IN17" i="5" s="1"/>
  <c r="IP17" i="5" s="1"/>
  <c r="IJ50" i="5"/>
  <c r="IN50" i="5" s="1"/>
  <c r="IP50" i="5" s="1"/>
  <c r="IJ82" i="5"/>
  <c r="IN82" i="5" s="1"/>
  <c r="IP82" i="5" s="1"/>
  <c r="IJ57" i="5"/>
  <c r="IN57" i="5" s="1"/>
  <c r="IP57" i="5" s="1"/>
  <c r="IJ35" i="5"/>
  <c r="IN35" i="5" s="1"/>
  <c r="IP35" i="5" s="1"/>
  <c r="IJ59" i="5"/>
  <c r="IN59" i="5" s="1"/>
  <c r="IP59" i="5" s="1"/>
  <c r="IJ66" i="5"/>
  <c r="IN66" i="5" s="1"/>
  <c r="IP66" i="5" s="1"/>
  <c r="IJ54" i="5"/>
  <c r="IN54" i="5" s="1"/>
  <c r="IP54" i="5" s="1"/>
  <c r="IJ86" i="5"/>
  <c r="IN86" i="5" s="1"/>
  <c r="IP86" i="5" s="1"/>
  <c r="IJ45" i="5"/>
  <c r="IN45" i="5" s="1"/>
  <c r="IP45" i="5" s="1"/>
  <c r="IJ65" i="5"/>
  <c r="IN65" i="5" s="1"/>
  <c r="IP65" i="5" s="1"/>
  <c r="IJ39" i="5"/>
  <c r="IN39" i="5" s="1"/>
  <c r="IP39" i="5" s="1"/>
  <c r="IJ7" i="5"/>
  <c r="IN7" i="5" s="1"/>
  <c r="IP7" i="5" s="1"/>
  <c r="IJ25" i="5"/>
  <c r="IN25" i="5" s="1"/>
  <c r="IP25" i="5" s="1"/>
  <c r="IJ29" i="5"/>
  <c r="IN29" i="5" s="1"/>
  <c r="IP29" i="5" s="1"/>
  <c r="IJ15" i="5"/>
  <c r="IN15" i="5" s="1"/>
  <c r="IP15" i="5" s="1"/>
  <c r="IJ63" i="5"/>
  <c r="IN63" i="5" s="1"/>
  <c r="IP63" i="5" s="1"/>
  <c r="IJ37" i="5"/>
  <c r="IN37" i="5" s="1"/>
  <c r="IP37" i="5" s="1"/>
  <c r="IJ19" i="5"/>
  <c r="IN19" i="5" s="1"/>
  <c r="IP19" i="5" s="1"/>
  <c r="IJ67" i="5"/>
  <c r="IN67" i="5" s="1"/>
  <c r="IP67" i="5" s="1"/>
  <c r="IJ47" i="5"/>
  <c r="IN47" i="5" s="1"/>
  <c r="IP47" i="5" s="1"/>
  <c r="IJ21" i="5"/>
  <c r="IN21" i="5" s="1"/>
  <c r="IP21" i="5" s="1"/>
  <c r="IJ55" i="5"/>
  <c r="IN55" i="5" s="1"/>
  <c r="IP55" i="5" s="1"/>
  <c r="IJ69" i="5"/>
  <c r="IN69" i="5" s="1"/>
  <c r="IP69" i="5" s="1"/>
  <c r="IJ23" i="5"/>
  <c r="IN23" i="5" s="1"/>
  <c r="IP23" i="5" s="1"/>
  <c r="IJ71" i="5"/>
  <c r="IN71" i="5" s="1"/>
  <c r="IP71" i="5" s="1"/>
  <c r="IJ38" i="5"/>
  <c r="IN38" i="5" s="1"/>
  <c r="IP38" i="5" s="1"/>
  <c r="M16" i="1"/>
  <c r="AD5" i="1"/>
  <c r="AA9" i="1"/>
  <c r="AD8" i="1"/>
  <c r="AB8" i="1"/>
  <c r="AD6" i="1"/>
  <c r="AB7" i="1"/>
  <c r="AD7" i="1"/>
  <c r="AF8" i="1"/>
  <c r="AF7" i="1"/>
  <c r="AC9" i="1"/>
  <c r="AF6" i="1"/>
  <c r="AB4" i="1"/>
  <c r="AE9" i="1"/>
  <c r="AF5" i="1"/>
  <c r="AB5" i="1"/>
  <c r="Z9" i="1"/>
  <c r="Y9" i="1"/>
  <c r="L3" i="1"/>
  <c r="L4" i="1"/>
  <c r="L5" i="1"/>
  <c r="L6" i="1"/>
  <c r="L7" i="1"/>
  <c r="L8" i="1"/>
  <c r="L9" i="1"/>
  <c r="L10" i="1"/>
  <c r="L11" i="1"/>
  <c r="L12" i="1"/>
  <c r="L13" i="1"/>
  <c r="L14" i="1"/>
  <c r="HJ4" i="5"/>
  <c r="HK4" i="5" s="1"/>
  <c r="GR4" i="5"/>
  <c r="GS4" i="5" s="1"/>
  <c r="HC100" i="5" s="1"/>
  <c r="HE100" i="5" s="1"/>
  <c r="FZ4" i="5"/>
  <c r="GA4" i="5" s="1"/>
  <c r="FG4" i="5"/>
  <c r="FH4" i="5" s="1"/>
  <c r="EN4" i="5"/>
  <c r="EO4" i="5" s="1"/>
  <c r="DU4" i="5"/>
  <c r="DV4" i="5" s="1"/>
  <c r="DB4" i="5"/>
  <c r="DC4" i="5" s="1"/>
  <c r="CI4" i="5"/>
  <c r="CJ4" i="5" s="1"/>
  <c r="BP4" i="5"/>
  <c r="BQ4" i="5" s="1"/>
  <c r="AW4" i="5"/>
  <c r="AX4" i="5" s="1"/>
  <c r="AD4" i="5"/>
  <c r="AE4" i="5" s="1"/>
  <c r="K4" i="5"/>
  <c r="L4" i="5" s="1"/>
  <c r="W6" i="5" s="1"/>
  <c r="HI4" i="5"/>
  <c r="HL4" i="5" s="1"/>
  <c r="GQ4" i="5"/>
  <c r="GT4" i="5" s="1"/>
  <c r="FY4" i="5"/>
  <c r="GB4" i="5" s="1"/>
  <c r="FF4" i="5"/>
  <c r="FI4" i="5" s="1"/>
  <c r="EM4" i="5"/>
  <c r="EP4" i="5" s="1"/>
  <c r="DT4" i="5"/>
  <c r="DW4" i="5" s="1"/>
  <c r="DA4" i="5"/>
  <c r="DD4" i="5" s="1"/>
  <c r="CH4" i="5"/>
  <c r="CK4" i="5" s="1"/>
  <c r="BO4" i="5"/>
  <c r="BR4" i="5" s="1"/>
  <c r="AV4" i="5"/>
  <c r="AY4" i="5" s="1"/>
  <c r="AC4" i="5"/>
  <c r="AF4" i="5" s="1"/>
  <c r="J4" i="5"/>
  <c r="M4" i="5" s="1"/>
  <c r="Q3" i="1"/>
  <c r="K3" i="1" s="1"/>
  <c r="AF9" i="1" l="1"/>
  <c r="AE10" i="1" s="1"/>
  <c r="AD9" i="1"/>
  <c r="AC10" i="1" s="1"/>
  <c r="AB9" i="1"/>
  <c r="AA10" i="1" s="1"/>
  <c r="Y10" i="1"/>
  <c r="W7" i="5"/>
  <c r="W8" i="5"/>
  <c r="W9" i="5"/>
  <c r="Y9" i="5" s="1"/>
  <c r="W10" i="5"/>
  <c r="Y10" i="5" s="1"/>
  <c r="W11" i="5"/>
  <c r="Y11" i="5" s="1"/>
  <c r="W12" i="5"/>
  <c r="Y12" i="5" s="1"/>
  <c r="W13" i="5"/>
  <c r="Y13" i="5" s="1"/>
  <c r="W14" i="5"/>
  <c r="W15" i="5"/>
  <c r="W16" i="5"/>
  <c r="Y16" i="5" s="1"/>
  <c r="W17" i="5"/>
  <c r="Y17" i="5" s="1"/>
  <c r="W18" i="5"/>
  <c r="Y18" i="5" s="1"/>
  <c r="W19" i="5"/>
  <c r="Y19" i="5" s="1"/>
  <c r="W20" i="5"/>
  <c r="Y20" i="5" s="1"/>
  <c r="W21" i="5"/>
  <c r="Y21" i="5" s="1"/>
  <c r="W22" i="5"/>
  <c r="W23" i="5"/>
  <c r="W24" i="5"/>
  <c r="Y24" i="5" s="1"/>
  <c r="W25" i="5"/>
  <c r="Y25" i="5" s="1"/>
  <c r="W26" i="5"/>
  <c r="Y26" i="5" s="1"/>
  <c r="W27" i="5"/>
  <c r="Y27" i="5" s="1"/>
  <c r="W28" i="5"/>
  <c r="Y28" i="5" s="1"/>
  <c r="W29" i="5"/>
  <c r="Y29" i="5" s="1"/>
  <c r="W30" i="5"/>
  <c r="W31" i="5"/>
  <c r="W32" i="5"/>
  <c r="Y32" i="5" s="1"/>
  <c r="W33" i="5"/>
  <c r="Y33" i="5" s="1"/>
  <c r="W34" i="5"/>
  <c r="Y34" i="5" s="1"/>
  <c r="W35" i="5"/>
  <c r="Y35" i="5" s="1"/>
  <c r="W36" i="5"/>
  <c r="Y36" i="5" s="1"/>
  <c r="W37" i="5"/>
  <c r="Y37" i="5" s="1"/>
  <c r="W38" i="5"/>
  <c r="W39" i="5"/>
  <c r="W40" i="5"/>
  <c r="Y40" i="5" s="1"/>
  <c r="W41" i="5"/>
  <c r="Y41" i="5" s="1"/>
  <c r="W42" i="5"/>
  <c r="Y42" i="5" s="1"/>
  <c r="W43" i="5"/>
  <c r="W44" i="5"/>
  <c r="Y44" i="5" s="1"/>
  <c r="W45" i="5"/>
  <c r="W46" i="5"/>
  <c r="W47" i="5"/>
  <c r="W48" i="5"/>
  <c r="W49" i="5"/>
  <c r="Y49" i="5" s="1"/>
  <c r="W50" i="5"/>
  <c r="Y50" i="5" s="1"/>
  <c r="W51" i="5"/>
  <c r="Y51" i="5" s="1"/>
  <c r="W52" i="5"/>
  <c r="Y52" i="5" s="1"/>
  <c r="W53" i="5"/>
  <c r="W54" i="5"/>
  <c r="W55" i="5"/>
  <c r="W56" i="5"/>
  <c r="Y56" i="5" s="1"/>
  <c r="W57" i="5"/>
  <c r="Y57" i="5" s="1"/>
  <c r="W58" i="5"/>
  <c r="Y58" i="5" s="1"/>
  <c r="W59" i="5"/>
  <c r="W60" i="5"/>
  <c r="Y60" i="5" s="1"/>
  <c r="W61" i="5"/>
  <c r="W62" i="5"/>
  <c r="W63" i="5"/>
  <c r="W64" i="5"/>
  <c r="Y64" i="5" s="1"/>
  <c r="W65" i="5"/>
  <c r="Y65" i="5" s="1"/>
  <c r="W66" i="5"/>
  <c r="Y66" i="5" s="1"/>
  <c r="W67" i="5"/>
  <c r="Y67" i="5" s="1"/>
  <c r="W68" i="5"/>
  <c r="Y68" i="5" s="1"/>
  <c r="W69" i="5"/>
  <c r="W70" i="5"/>
  <c r="W71" i="5"/>
  <c r="W72" i="5"/>
  <c r="Y72" i="5" s="1"/>
  <c r="W73" i="5"/>
  <c r="Y73" i="5" s="1"/>
  <c r="W74" i="5"/>
  <c r="Y74" i="5" s="1"/>
  <c r="W75" i="5"/>
  <c r="Y75" i="5" s="1"/>
  <c r="W76" i="5"/>
  <c r="Y76" i="5" s="1"/>
  <c r="W77" i="5"/>
  <c r="W78" i="5"/>
  <c r="W79" i="5"/>
  <c r="W80" i="5"/>
  <c r="Y80" i="5" s="1"/>
  <c r="W81" i="5"/>
  <c r="Y81" i="5" s="1"/>
  <c r="W82" i="5"/>
  <c r="Y82" i="5" s="1"/>
  <c r="W83" i="5"/>
  <c r="Y83" i="5" s="1"/>
  <c r="W84" i="5"/>
  <c r="Y84" i="5" s="1"/>
  <c r="W85" i="5"/>
  <c r="W86" i="5"/>
  <c r="W87" i="5"/>
  <c r="W88" i="5"/>
  <c r="Y88" i="5" s="1"/>
  <c r="W89" i="5"/>
  <c r="Y89" i="5" s="1"/>
  <c r="W90" i="5"/>
  <c r="Y90" i="5" s="1"/>
  <c r="W91" i="5"/>
  <c r="Y91" i="5" s="1"/>
  <c r="W92" i="5"/>
  <c r="Y92" i="5" s="1"/>
  <c r="W93" i="5"/>
  <c r="W94" i="5"/>
  <c r="W95" i="5"/>
  <c r="W96" i="5"/>
  <c r="Y96" i="5" s="1"/>
  <c r="W97" i="5"/>
  <c r="Y97" i="5" s="1"/>
  <c r="W98" i="5"/>
  <c r="Y98" i="5" s="1"/>
  <c r="W99" i="5"/>
  <c r="Y99" i="5" s="1"/>
  <c r="W100" i="5"/>
  <c r="Y100" i="5" s="1"/>
  <c r="W101" i="5"/>
  <c r="W102" i="5"/>
  <c r="W103" i="5"/>
  <c r="W104" i="5"/>
  <c r="Y104" i="5" s="1"/>
  <c r="W105" i="5"/>
  <c r="Y105" i="5" s="1"/>
  <c r="W106" i="5"/>
  <c r="Y106" i="5" s="1"/>
  <c r="W107" i="5"/>
  <c r="Y107" i="5" s="1"/>
  <c r="W108" i="5"/>
  <c r="Y108" i="5" s="1"/>
  <c r="W109" i="5"/>
  <c r="W110" i="5"/>
  <c r="W111" i="5"/>
  <c r="W112" i="5"/>
  <c r="Y112" i="5" s="1"/>
  <c r="W113" i="5"/>
  <c r="Y113" i="5" s="1"/>
  <c r="W114" i="5"/>
  <c r="Y114" i="5" s="1"/>
  <c r="W115" i="5"/>
  <c r="Y115" i="5" s="1"/>
  <c r="W116" i="5"/>
  <c r="Y116" i="5" s="1"/>
  <c r="W117" i="5"/>
  <c r="W118" i="5"/>
  <c r="W119" i="5"/>
  <c r="CU20" i="5"/>
  <c r="CW20" i="5" s="1"/>
  <c r="CU33" i="5"/>
  <c r="CW33" i="5" s="1"/>
  <c r="CU48" i="5"/>
  <c r="CW48" i="5" s="1"/>
  <c r="CU54" i="5"/>
  <c r="CW54" i="5" s="1"/>
  <c r="CU92" i="5"/>
  <c r="CW92" i="5" s="1"/>
  <c r="CU96" i="5"/>
  <c r="CW96" i="5" s="1"/>
  <c r="BI35" i="5"/>
  <c r="BK35" i="5" s="1"/>
  <c r="BI53" i="5"/>
  <c r="BK53" i="5" s="1"/>
  <c r="BI69" i="5"/>
  <c r="BK69" i="5" s="1"/>
  <c r="AP14" i="5"/>
  <c r="AR14" i="5" s="1"/>
  <c r="AP46" i="5"/>
  <c r="AR46" i="5" s="1"/>
  <c r="AP65" i="5"/>
  <c r="AR65" i="5" s="1"/>
  <c r="AP71" i="5"/>
  <c r="AR71" i="5" s="1"/>
  <c r="AP75" i="5"/>
  <c r="AR75" i="5" s="1"/>
  <c r="AP86" i="5"/>
  <c r="AR86" i="5" s="1"/>
  <c r="AP91" i="5"/>
  <c r="AR91" i="5" s="1"/>
  <c r="AP97" i="5"/>
  <c r="AR97" i="5" s="1"/>
  <c r="AP105" i="5"/>
  <c r="AR105" i="5" s="1"/>
  <c r="HU100" i="5"/>
  <c r="HW100" i="5" s="1"/>
  <c r="HC54" i="5"/>
  <c r="HE54" i="5" s="1"/>
  <c r="GK21" i="5"/>
  <c r="GM21" i="5" s="1"/>
  <c r="EG28" i="5"/>
  <c r="EI28" i="5" s="1"/>
  <c r="CU19" i="5"/>
  <c r="CW19" i="5" s="1"/>
  <c r="AP85" i="5"/>
  <c r="AR85" i="5" s="1"/>
  <c r="P6" i="5"/>
  <c r="O6" i="5"/>
  <c r="P119" i="5"/>
  <c r="O119" i="5"/>
  <c r="CN118" i="5"/>
  <c r="CM118" i="5"/>
  <c r="BU118" i="5"/>
  <c r="BT118" i="5"/>
  <c r="P118" i="5"/>
  <c r="O118" i="5"/>
  <c r="CN117" i="5"/>
  <c r="CM117" i="5"/>
  <c r="BU117" i="5"/>
  <c r="BT117" i="5"/>
  <c r="P117" i="5"/>
  <c r="O117" i="5"/>
  <c r="CN116" i="5"/>
  <c r="CM116" i="5"/>
  <c r="BU116" i="5"/>
  <c r="BT116" i="5"/>
  <c r="P116" i="5"/>
  <c r="O116" i="5"/>
  <c r="GE115" i="5"/>
  <c r="GD115" i="5"/>
  <c r="CN115" i="5"/>
  <c r="CM115" i="5"/>
  <c r="BU115" i="5"/>
  <c r="BT115" i="5"/>
  <c r="P115" i="5"/>
  <c r="O115" i="5"/>
  <c r="GE114" i="5"/>
  <c r="GD114" i="5"/>
  <c r="CN114" i="5"/>
  <c r="CM114" i="5"/>
  <c r="BU114" i="5"/>
  <c r="BT114" i="5"/>
  <c r="P114" i="5"/>
  <c r="O114" i="5"/>
  <c r="GE113" i="5"/>
  <c r="GD113" i="5"/>
  <c r="CN113" i="5"/>
  <c r="CM113" i="5"/>
  <c r="BU113" i="5"/>
  <c r="BT113" i="5"/>
  <c r="P113" i="5"/>
  <c r="O113" i="5"/>
  <c r="GE112" i="5"/>
  <c r="GD112" i="5"/>
  <c r="CN112" i="5"/>
  <c r="CM112" i="5"/>
  <c r="BU112" i="5"/>
  <c r="BT112" i="5"/>
  <c r="P112" i="5"/>
  <c r="O112" i="5"/>
  <c r="GE111" i="5"/>
  <c r="GD111" i="5"/>
  <c r="CN111" i="5"/>
  <c r="CM111" i="5"/>
  <c r="BU111" i="5"/>
  <c r="BT111" i="5"/>
  <c r="P111" i="5"/>
  <c r="O111" i="5"/>
  <c r="GE110" i="5"/>
  <c r="GD110" i="5"/>
  <c r="CN110" i="5"/>
  <c r="CM110" i="5"/>
  <c r="BU110" i="5"/>
  <c r="BT110" i="5"/>
  <c r="P110" i="5"/>
  <c r="O110" i="5"/>
  <c r="GE109" i="5"/>
  <c r="GD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I108" i="5"/>
  <c r="AH108" i="5"/>
  <c r="P108" i="5"/>
  <c r="O108" i="5"/>
  <c r="GE107" i="5"/>
  <c r="GD107" i="5"/>
  <c r="CN107" i="5"/>
  <c r="CM107" i="5"/>
  <c r="BU107" i="5"/>
  <c r="BT107" i="5"/>
  <c r="BB107" i="5"/>
  <c r="BA107" i="5"/>
  <c r="AI107" i="5"/>
  <c r="AH107" i="5"/>
  <c r="P107" i="5"/>
  <c r="O107" i="5"/>
  <c r="GE106" i="5"/>
  <c r="GD106" i="5"/>
  <c r="CN106" i="5"/>
  <c r="CM106" i="5"/>
  <c r="BU106" i="5"/>
  <c r="BT106" i="5"/>
  <c r="BB106" i="5"/>
  <c r="BA106" i="5"/>
  <c r="AI106" i="5"/>
  <c r="AH106" i="5"/>
  <c r="P106" i="5"/>
  <c r="O106" i="5"/>
  <c r="GE105" i="5"/>
  <c r="GD105" i="5"/>
  <c r="CN105" i="5"/>
  <c r="CM105" i="5"/>
  <c r="BU105" i="5"/>
  <c r="BT105" i="5"/>
  <c r="BB105" i="5"/>
  <c r="BA105" i="5"/>
  <c r="AI105" i="5"/>
  <c r="AH105" i="5"/>
  <c r="P105" i="5"/>
  <c r="O105" i="5"/>
  <c r="GE104" i="5"/>
  <c r="GD104" i="5"/>
  <c r="CN104" i="5"/>
  <c r="CM104" i="5"/>
  <c r="BU104" i="5"/>
  <c r="BT104" i="5"/>
  <c r="BB104" i="5"/>
  <c r="BA104" i="5"/>
  <c r="AI104" i="5"/>
  <c r="AH104" i="5"/>
  <c r="P104" i="5"/>
  <c r="O104" i="5"/>
  <c r="HO103" i="5"/>
  <c r="HN103" i="5"/>
  <c r="GE103" i="5"/>
  <c r="GD103" i="5"/>
  <c r="CN103" i="5"/>
  <c r="CM103" i="5"/>
  <c r="BU103" i="5"/>
  <c r="BT103" i="5"/>
  <c r="BB103" i="5"/>
  <c r="BA103" i="5"/>
  <c r="AI103" i="5"/>
  <c r="AH103" i="5"/>
  <c r="P103" i="5"/>
  <c r="O103" i="5"/>
  <c r="HO102" i="5"/>
  <c r="HN102" i="5"/>
  <c r="GW102" i="5"/>
  <c r="GV102" i="5"/>
  <c r="GE102" i="5"/>
  <c r="GD102" i="5"/>
  <c r="CN102" i="5"/>
  <c r="CM102" i="5"/>
  <c r="BU102" i="5"/>
  <c r="BT102" i="5"/>
  <c r="BB102" i="5"/>
  <c r="BA102" i="5"/>
  <c r="AI102" i="5"/>
  <c r="AH102" i="5"/>
  <c r="P102" i="5"/>
  <c r="O102" i="5"/>
  <c r="HO101" i="5"/>
  <c r="HN101" i="5"/>
  <c r="GW101" i="5"/>
  <c r="GV101" i="5"/>
  <c r="GE101" i="5"/>
  <c r="GD101" i="5"/>
  <c r="CN101" i="5"/>
  <c r="CM101" i="5"/>
  <c r="BU101" i="5"/>
  <c r="BT101" i="5"/>
  <c r="BB101" i="5"/>
  <c r="BA101" i="5"/>
  <c r="AI101" i="5"/>
  <c r="AH101" i="5"/>
  <c r="P101" i="5"/>
  <c r="O101" i="5"/>
  <c r="HO100" i="5"/>
  <c r="HN100" i="5"/>
  <c r="GE100" i="5"/>
  <c r="GD100" i="5"/>
  <c r="CN100" i="5"/>
  <c r="CM100" i="5"/>
  <c r="BU100" i="5"/>
  <c r="BT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N99" i="5"/>
  <c r="CM99" i="5"/>
  <c r="BU99" i="5"/>
  <c r="BT99" i="5"/>
  <c r="BB99" i="5"/>
  <c r="BA99" i="5"/>
  <c r="AI99" i="5"/>
  <c r="AH99" i="5"/>
  <c r="P99" i="5"/>
  <c r="O99" i="5"/>
  <c r="HO98" i="5"/>
  <c r="HN98" i="5"/>
  <c r="GW98" i="5"/>
  <c r="GV98" i="5"/>
  <c r="GE98" i="5"/>
  <c r="GD98" i="5"/>
  <c r="CN98" i="5"/>
  <c r="CM98" i="5"/>
  <c r="BU98" i="5"/>
  <c r="BT98" i="5"/>
  <c r="BB98" i="5"/>
  <c r="BA98" i="5"/>
  <c r="AI98" i="5"/>
  <c r="AH98" i="5"/>
  <c r="P98" i="5"/>
  <c r="O98" i="5"/>
  <c r="HO97" i="5"/>
  <c r="HN97" i="5"/>
  <c r="GW97" i="5"/>
  <c r="GV97" i="5"/>
  <c r="GE97" i="5"/>
  <c r="GD97" i="5"/>
  <c r="CN97" i="5"/>
  <c r="CM97" i="5"/>
  <c r="BU97" i="5"/>
  <c r="BT97" i="5"/>
  <c r="BB97" i="5"/>
  <c r="BA97" i="5"/>
  <c r="AI97" i="5"/>
  <c r="AH97" i="5"/>
  <c r="P97" i="5"/>
  <c r="O97" i="5"/>
  <c r="HO96" i="5"/>
  <c r="HN96" i="5"/>
  <c r="GW96" i="5"/>
  <c r="GV96" i="5"/>
  <c r="GE96" i="5"/>
  <c r="GD96" i="5"/>
  <c r="CN96" i="5"/>
  <c r="CM96" i="5"/>
  <c r="BU96" i="5"/>
  <c r="BT96" i="5"/>
  <c r="BB96" i="5"/>
  <c r="BA96" i="5"/>
  <c r="AI96" i="5"/>
  <c r="AH96" i="5"/>
  <c r="P96" i="5"/>
  <c r="O96" i="5"/>
  <c r="HO95" i="5"/>
  <c r="HN95" i="5"/>
  <c r="GW95" i="5"/>
  <c r="GV95" i="5"/>
  <c r="GE95" i="5"/>
  <c r="GD95" i="5"/>
  <c r="CN95" i="5"/>
  <c r="CM95" i="5"/>
  <c r="BU95" i="5"/>
  <c r="BT95" i="5"/>
  <c r="BB95" i="5"/>
  <c r="BA95" i="5"/>
  <c r="AI95" i="5"/>
  <c r="AH95" i="5"/>
  <c r="P95" i="5"/>
  <c r="O95" i="5"/>
  <c r="HO94" i="5"/>
  <c r="HN94" i="5"/>
  <c r="GW94" i="5"/>
  <c r="GV94" i="5"/>
  <c r="GE94" i="5"/>
  <c r="GD94" i="5"/>
  <c r="CN94" i="5"/>
  <c r="CM94" i="5"/>
  <c r="BU94" i="5"/>
  <c r="BT94" i="5"/>
  <c r="BB94" i="5"/>
  <c r="BA94" i="5"/>
  <c r="AI94" i="5"/>
  <c r="AH94" i="5"/>
  <c r="P94" i="5"/>
  <c r="O94" i="5"/>
  <c r="HO93" i="5"/>
  <c r="HN93" i="5"/>
  <c r="GW93" i="5"/>
  <c r="GV93" i="5"/>
  <c r="GE93" i="5"/>
  <c r="GD93" i="5"/>
  <c r="CN93" i="5"/>
  <c r="CM93" i="5"/>
  <c r="BU93" i="5"/>
  <c r="BT93" i="5"/>
  <c r="BB93" i="5"/>
  <c r="BA93" i="5"/>
  <c r="AI93" i="5"/>
  <c r="AH93" i="5"/>
  <c r="P93" i="5"/>
  <c r="O93" i="5"/>
  <c r="HO92" i="5"/>
  <c r="HN92" i="5"/>
  <c r="GW92" i="5"/>
  <c r="GV92" i="5"/>
  <c r="GE92" i="5"/>
  <c r="GD92" i="5"/>
  <c r="CN92" i="5"/>
  <c r="CM92" i="5"/>
  <c r="BU92" i="5"/>
  <c r="BT92" i="5"/>
  <c r="BB92" i="5"/>
  <c r="BA92" i="5"/>
  <c r="AI92" i="5"/>
  <c r="AH92" i="5"/>
  <c r="P92" i="5"/>
  <c r="O92" i="5"/>
  <c r="HO91" i="5"/>
  <c r="HN91" i="5"/>
  <c r="GW91" i="5"/>
  <c r="GV91" i="5"/>
  <c r="GE91" i="5"/>
  <c r="GD91" i="5"/>
  <c r="CN91" i="5"/>
  <c r="CM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BU90" i="5"/>
  <c r="BT90" i="5"/>
  <c r="BB90" i="5"/>
  <c r="BA90" i="5"/>
  <c r="AI90" i="5"/>
  <c r="AH90" i="5"/>
  <c r="P90" i="5"/>
  <c r="O90" i="5"/>
  <c r="HO89" i="5"/>
  <c r="HN89" i="5"/>
  <c r="GW89" i="5"/>
  <c r="GV89" i="5"/>
  <c r="GE89" i="5"/>
  <c r="GD89" i="5"/>
  <c r="DG89" i="5"/>
  <c r="DF89" i="5"/>
  <c r="CN89" i="5"/>
  <c r="CM89" i="5"/>
  <c r="BU89" i="5"/>
  <c r="BT89" i="5"/>
  <c r="BB89" i="5"/>
  <c r="BA89" i="5"/>
  <c r="AI89" i="5"/>
  <c r="AH89" i="5"/>
  <c r="P89" i="5"/>
  <c r="O89" i="5"/>
  <c r="HO88" i="5"/>
  <c r="HN88" i="5"/>
  <c r="GW88" i="5"/>
  <c r="GV88" i="5"/>
  <c r="GE88" i="5"/>
  <c r="GD88" i="5"/>
  <c r="DG88" i="5"/>
  <c r="DF88" i="5"/>
  <c r="CN88" i="5"/>
  <c r="CM88" i="5"/>
  <c r="BU88" i="5"/>
  <c r="BT88" i="5"/>
  <c r="BB88" i="5"/>
  <c r="BA88" i="5"/>
  <c r="AI88" i="5"/>
  <c r="AH88" i="5"/>
  <c r="P88" i="5"/>
  <c r="O88" i="5"/>
  <c r="HO87" i="5"/>
  <c r="HN87" i="5"/>
  <c r="GW87" i="5"/>
  <c r="GV87" i="5"/>
  <c r="GE87" i="5"/>
  <c r="GD87" i="5"/>
  <c r="DG87" i="5"/>
  <c r="DF87" i="5"/>
  <c r="CN87" i="5"/>
  <c r="CM87" i="5"/>
  <c r="BU87" i="5"/>
  <c r="BT87" i="5"/>
  <c r="BB87" i="5"/>
  <c r="BA87" i="5"/>
  <c r="AI87" i="5"/>
  <c r="AH87" i="5"/>
  <c r="P87" i="5"/>
  <c r="O87" i="5"/>
  <c r="HO86" i="5"/>
  <c r="HN86" i="5"/>
  <c r="GW86" i="5"/>
  <c r="GV86" i="5"/>
  <c r="GE86" i="5"/>
  <c r="GD86" i="5"/>
  <c r="DG86" i="5"/>
  <c r="DF86" i="5"/>
  <c r="CN86" i="5"/>
  <c r="CM86" i="5"/>
  <c r="BU86" i="5"/>
  <c r="BT86" i="5"/>
  <c r="BB86" i="5"/>
  <c r="BA86" i="5"/>
  <c r="AI86" i="5"/>
  <c r="AH86" i="5"/>
  <c r="P86" i="5"/>
  <c r="O86" i="5"/>
  <c r="HO85" i="5"/>
  <c r="HN85" i="5"/>
  <c r="GW85" i="5"/>
  <c r="GV85" i="5"/>
  <c r="GE85" i="5"/>
  <c r="GD85" i="5"/>
  <c r="DG85" i="5"/>
  <c r="DF85" i="5"/>
  <c r="CN85" i="5"/>
  <c r="CM85" i="5"/>
  <c r="BU85" i="5"/>
  <c r="BT85" i="5"/>
  <c r="BB85" i="5"/>
  <c r="BA85" i="5"/>
  <c r="AI85" i="5"/>
  <c r="AH85" i="5"/>
  <c r="P85" i="5"/>
  <c r="O85" i="5"/>
  <c r="HO84" i="5"/>
  <c r="HN84" i="5"/>
  <c r="GW84" i="5"/>
  <c r="GV84" i="5"/>
  <c r="GE84" i="5"/>
  <c r="GD84" i="5"/>
  <c r="DZ84" i="5"/>
  <c r="DY84" i="5"/>
  <c r="DG84" i="5"/>
  <c r="DF84" i="5"/>
  <c r="CN84" i="5"/>
  <c r="CM84" i="5"/>
  <c r="BU84" i="5"/>
  <c r="BT84" i="5"/>
  <c r="BB84" i="5"/>
  <c r="BA84" i="5"/>
  <c r="AI84" i="5"/>
  <c r="AH84" i="5"/>
  <c r="P84" i="5"/>
  <c r="O84" i="5"/>
  <c r="HO83" i="5"/>
  <c r="HN83" i="5"/>
  <c r="GW83" i="5"/>
  <c r="GV83" i="5"/>
  <c r="GE83" i="5"/>
  <c r="GD83" i="5"/>
  <c r="DZ83" i="5"/>
  <c r="DY83" i="5"/>
  <c r="DG83" i="5"/>
  <c r="DF83" i="5"/>
  <c r="CN83" i="5"/>
  <c r="CM83" i="5"/>
  <c r="BU83" i="5"/>
  <c r="BT83" i="5"/>
  <c r="BB83" i="5"/>
  <c r="BA83" i="5"/>
  <c r="AI83" i="5"/>
  <c r="AH83" i="5"/>
  <c r="P83" i="5"/>
  <c r="O83" i="5"/>
  <c r="HO82" i="5"/>
  <c r="HN82" i="5"/>
  <c r="GW82" i="5"/>
  <c r="GV82" i="5"/>
  <c r="GE82" i="5"/>
  <c r="GD82" i="5"/>
  <c r="DZ82" i="5"/>
  <c r="DY82" i="5"/>
  <c r="DG82" i="5"/>
  <c r="DF82" i="5"/>
  <c r="CN82" i="5"/>
  <c r="CM82" i="5"/>
  <c r="BU82" i="5"/>
  <c r="BT82" i="5"/>
  <c r="BB82" i="5"/>
  <c r="BA82" i="5"/>
  <c r="AI82" i="5"/>
  <c r="AH82" i="5"/>
  <c r="P82" i="5"/>
  <c r="O82" i="5"/>
  <c r="HO81" i="5"/>
  <c r="HN81" i="5"/>
  <c r="GW81" i="5"/>
  <c r="GV81" i="5"/>
  <c r="GE81" i="5"/>
  <c r="GD81" i="5"/>
  <c r="DZ81" i="5"/>
  <c r="DY81" i="5"/>
  <c r="DG81" i="5"/>
  <c r="DF81" i="5"/>
  <c r="CN81" i="5"/>
  <c r="CM81" i="5"/>
  <c r="BU81" i="5"/>
  <c r="BT81" i="5"/>
  <c r="BB81" i="5"/>
  <c r="BA81" i="5"/>
  <c r="AI81" i="5"/>
  <c r="AH81" i="5"/>
  <c r="P81" i="5"/>
  <c r="O81" i="5"/>
  <c r="HO80" i="5"/>
  <c r="HN80" i="5"/>
  <c r="GW80" i="5"/>
  <c r="GV80" i="5"/>
  <c r="GE80" i="5"/>
  <c r="GD80" i="5"/>
  <c r="DZ80" i="5"/>
  <c r="DY80" i="5"/>
  <c r="DG80" i="5"/>
  <c r="DF80" i="5"/>
  <c r="CN80" i="5"/>
  <c r="CM80" i="5"/>
  <c r="BU80" i="5"/>
  <c r="BT80" i="5"/>
  <c r="BB80" i="5"/>
  <c r="BA80" i="5"/>
  <c r="AI80" i="5"/>
  <c r="AH80" i="5"/>
  <c r="P80" i="5"/>
  <c r="O80" i="5"/>
  <c r="HO79" i="5"/>
  <c r="HN79" i="5"/>
  <c r="GW79" i="5"/>
  <c r="GV79" i="5"/>
  <c r="GE79" i="5"/>
  <c r="GD79" i="5"/>
  <c r="DZ79" i="5"/>
  <c r="DY79" i="5"/>
  <c r="DG79" i="5"/>
  <c r="DF79" i="5"/>
  <c r="CN79" i="5"/>
  <c r="CM79" i="5"/>
  <c r="BU79" i="5"/>
  <c r="BT79" i="5"/>
  <c r="BB79" i="5"/>
  <c r="BA79" i="5"/>
  <c r="AI79" i="5"/>
  <c r="AH79" i="5"/>
  <c r="P79" i="5"/>
  <c r="O79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U78" i="5"/>
  <c r="BT78" i="5"/>
  <c r="BB78" i="5"/>
  <c r="BA78" i="5"/>
  <c r="AI78" i="5"/>
  <c r="AH78" i="5"/>
  <c r="P78" i="5"/>
  <c r="O78" i="5"/>
  <c r="HO77" i="5"/>
  <c r="HN77" i="5"/>
  <c r="GW77" i="5"/>
  <c r="GV77" i="5"/>
  <c r="GE77" i="5"/>
  <c r="GD77" i="5"/>
  <c r="DZ77" i="5"/>
  <c r="DY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HO76" i="5"/>
  <c r="HN76" i="5"/>
  <c r="GW76" i="5"/>
  <c r="GV76" i="5"/>
  <c r="GE76" i="5"/>
  <c r="GD76" i="5"/>
  <c r="DZ76" i="5"/>
  <c r="DY76" i="5"/>
  <c r="DG76" i="5"/>
  <c r="DF76" i="5"/>
  <c r="CN76" i="5"/>
  <c r="CM76" i="5"/>
  <c r="BU76" i="5"/>
  <c r="BT76" i="5"/>
  <c r="BB76" i="5"/>
  <c r="BA76" i="5"/>
  <c r="AI76" i="5"/>
  <c r="AH76" i="5"/>
  <c r="P76" i="5"/>
  <c r="O76" i="5"/>
  <c r="HO75" i="5"/>
  <c r="HN75" i="5"/>
  <c r="GW75" i="5"/>
  <c r="GV75" i="5"/>
  <c r="GE75" i="5"/>
  <c r="GD75" i="5"/>
  <c r="DZ75" i="5"/>
  <c r="DY75" i="5"/>
  <c r="DG75" i="5"/>
  <c r="DF75" i="5"/>
  <c r="CN75" i="5"/>
  <c r="CM75" i="5"/>
  <c r="BU75" i="5"/>
  <c r="BT75" i="5"/>
  <c r="BB75" i="5"/>
  <c r="BA75" i="5"/>
  <c r="AI75" i="5"/>
  <c r="AH75" i="5"/>
  <c r="P75" i="5"/>
  <c r="O75" i="5"/>
  <c r="HO74" i="5"/>
  <c r="HN74" i="5"/>
  <c r="GW74" i="5"/>
  <c r="GV74" i="5"/>
  <c r="GE74" i="5"/>
  <c r="GD74" i="5"/>
  <c r="DZ74" i="5"/>
  <c r="DY74" i="5"/>
  <c r="DG74" i="5"/>
  <c r="DF74" i="5"/>
  <c r="CN74" i="5"/>
  <c r="CM74" i="5"/>
  <c r="BU74" i="5"/>
  <c r="BT74" i="5"/>
  <c r="BB74" i="5"/>
  <c r="BA74" i="5"/>
  <c r="AI74" i="5"/>
  <c r="AH74" i="5"/>
  <c r="P74" i="5"/>
  <c r="O74" i="5"/>
  <c r="HO73" i="5"/>
  <c r="HN73" i="5"/>
  <c r="GW73" i="5"/>
  <c r="GV73" i="5"/>
  <c r="GE73" i="5"/>
  <c r="GD73" i="5"/>
  <c r="DZ73" i="5"/>
  <c r="DY73" i="5"/>
  <c r="DG73" i="5"/>
  <c r="DF73" i="5"/>
  <c r="CN73" i="5"/>
  <c r="CM73" i="5"/>
  <c r="BU73" i="5"/>
  <c r="BT73" i="5"/>
  <c r="BB73" i="5"/>
  <c r="BA73" i="5"/>
  <c r="AI73" i="5"/>
  <c r="AH73" i="5"/>
  <c r="P73" i="5"/>
  <c r="O73" i="5"/>
  <c r="HO72" i="5"/>
  <c r="HN72" i="5"/>
  <c r="GW72" i="5"/>
  <c r="GV72" i="5"/>
  <c r="GE72" i="5"/>
  <c r="GD72" i="5"/>
  <c r="DZ72" i="5"/>
  <c r="DY72" i="5"/>
  <c r="DG72" i="5"/>
  <c r="DF72" i="5"/>
  <c r="CN72" i="5"/>
  <c r="CM72" i="5"/>
  <c r="BU72" i="5"/>
  <c r="BT72" i="5"/>
  <c r="BB72" i="5"/>
  <c r="BA72" i="5"/>
  <c r="AI72" i="5"/>
  <c r="AH72" i="5"/>
  <c r="P72" i="5"/>
  <c r="O72" i="5"/>
  <c r="HO71" i="5"/>
  <c r="HN71" i="5"/>
  <c r="GW71" i="5"/>
  <c r="GV71" i="5"/>
  <c r="GE71" i="5"/>
  <c r="GD71" i="5"/>
  <c r="DZ71" i="5"/>
  <c r="DY71" i="5"/>
  <c r="DG71" i="5"/>
  <c r="DF71" i="5"/>
  <c r="CN71" i="5"/>
  <c r="CM71" i="5"/>
  <c r="BU71" i="5"/>
  <c r="BT71" i="5"/>
  <c r="BB71" i="5"/>
  <c r="BA71" i="5"/>
  <c r="AI71" i="5"/>
  <c r="AH71" i="5"/>
  <c r="P71" i="5"/>
  <c r="O71" i="5"/>
  <c r="HO70" i="5"/>
  <c r="HN70" i="5"/>
  <c r="GW70" i="5"/>
  <c r="GV70" i="5"/>
  <c r="GE70" i="5"/>
  <c r="GD70" i="5"/>
  <c r="ES70" i="5"/>
  <c r="ER70" i="5"/>
  <c r="DZ70" i="5"/>
  <c r="DY70" i="5"/>
  <c r="DG70" i="5"/>
  <c r="DF70" i="5"/>
  <c r="CN70" i="5"/>
  <c r="CM70" i="5"/>
  <c r="BU70" i="5"/>
  <c r="BT70" i="5"/>
  <c r="BB70" i="5"/>
  <c r="BA70" i="5"/>
  <c r="AI70" i="5"/>
  <c r="AH70" i="5"/>
  <c r="P70" i="5"/>
  <c r="O70" i="5"/>
  <c r="HO69" i="5"/>
  <c r="HN69" i="5"/>
  <c r="GW69" i="5"/>
  <c r="GV69" i="5"/>
  <c r="GE69" i="5"/>
  <c r="GD69" i="5"/>
  <c r="FL69" i="5"/>
  <c r="FK69" i="5"/>
  <c r="ES69" i="5"/>
  <c r="ER69" i="5"/>
  <c r="DZ69" i="5"/>
  <c r="DY69" i="5"/>
  <c r="DG69" i="5"/>
  <c r="DF69" i="5"/>
  <c r="CN69" i="5"/>
  <c r="CM69" i="5"/>
  <c r="BU69" i="5"/>
  <c r="BT69" i="5"/>
  <c r="BB69" i="5"/>
  <c r="BA69" i="5"/>
  <c r="AI69" i="5"/>
  <c r="AH69" i="5"/>
  <c r="P69" i="5"/>
  <c r="O69" i="5"/>
  <c r="HO68" i="5"/>
  <c r="HN68" i="5"/>
  <c r="GW68" i="5"/>
  <c r="GV68" i="5"/>
  <c r="GE68" i="5"/>
  <c r="GD68" i="5"/>
  <c r="FL68" i="5"/>
  <c r="FK68" i="5"/>
  <c r="ES68" i="5"/>
  <c r="ER68" i="5"/>
  <c r="DZ68" i="5"/>
  <c r="DY68" i="5"/>
  <c r="DG68" i="5"/>
  <c r="DF68" i="5"/>
  <c r="CN68" i="5"/>
  <c r="CM68" i="5"/>
  <c r="BU68" i="5"/>
  <c r="BT68" i="5"/>
  <c r="BB68" i="5"/>
  <c r="BA68" i="5"/>
  <c r="AI68" i="5"/>
  <c r="AH68" i="5"/>
  <c r="P68" i="5"/>
  <c r="O68" i="5"/>
  <c r="HO67" i="5"/>
  <c r="HN67" i="5"/>
  <c r="GW67" i="5"/>
  <c r="GV67" i="5"/>
  <c r="GE67" i="5"/>
  <c r="GD67" i="5"/>
  <c r="FL67" i="5"/>
  <c r="FK67" i="5"/>
  <c r="ES67" i="5"/>
  <c r="ER67" i="5"/>
  <c r="DZ67" i="5"/>
  <c r="DY67" i="5"/>
  <c r="DG67" i="5"/>
  <c r="DF67" i="5"/>
  <c r="CN67" i="5"/>
  <c r="CM67" i="5"/>
  <c r="BU67" i="5"/>
  <c r="BT67" i="5"/>
  <c r="BB67" i="5"/>
  <c r="BA67" i="5"/>
  <c r="AI67" i="5"/>
  <c r="AH67" i="5"/>
  <c r="P67" i="5"/>
  <c r="O67" i="5"/>
  <c r="HO66" i="5"/>
  <c r="HN66" i="5"/>
  <c r="GW66" i="5"/>
  <c r="GV66" i="5"/>
  <c r="GE66" i="5"/>
  <c r="GD66" i="5"/>
  <c r="FL66" i="5"/>
  <c r="FK66" i="5"/>
  <c r="ES66" i="5"/>
  <c r="ER66" i="5"/>
  <c r="DZ66" i="5"/>
  <c r="DY66" i="5"/>
  <c r="DG66" i="5"/>
  <c r="DF66" i="5"/>
  <c r="CN66" i="5"/>
  <c r="CM66" i="5"/>
  <c r="BU66" i="5"/>
  <c r="BT66" i="5"/>
  <c r="BB66" i="5"/>
  <c r="BA66" i="5"/>
  <c r="AI66" i="5"/>
  <c r="AH66" i="5"/>
  <c r="P66" i="5"/>
  <c r="O66" i="5"/>
  <c r="HO65" i="5"/>
  <c r="HN65" i="5"/>
  <c r="GW65" i="5"/>
  <c r="GV65" i="5"/>
  <c r="GE65" i="5"/>
  <c r="GD65" i="5"/>
  <c r="FL65" i="5"/>
  <c r="FK65" i="5"/>
  <c r="ES65" i="5"/>
  <c r="ER65" i="5"/>
  <c r="DZ65" i="5"/>
  <c r="DY65" i="5"/>
  <c r="DG65" i="5"/>
  <c r="DF65" i="5"/>
  <c r="CN65" i="5"/>
  <c r="CM65" i="5"/>
  <c r="BU65" i="5"/>
  <c r="BT65" i="5"/>
  <c r="BB65" i="5"/>
  <c r="BA65" i="5"/>
  <c r="AI65" i="5"/>
  <c r="AH65" i="5"/>
  <c r="P65" i="5"/>
  <c r="O65" i="5"/>
  <c r="HO64" i="5"/>
  <c r="HN64" i="5"/>
  <c r="GW64" i="5"/>
  <c r="GV64" i="5"/>
  <c r="GE64" i="5"/>
  <c r="GD64" i="5"/>
  <c r="FL64" i="5"/>
  <c r="FK64" i="5"/>
  <c r="ES64" i="5"/>
  <c r="ER64" i="5"/>
  <c r="DZ64" i="5"/>
  <c r="DY64" i="5"/>
  <c r="DG64" i="5"/>
  <c r="DF64" i="5"/>
  <c r="CN64" i="5"/>
  <c r="CM64" i="5"/>
  <c r="BU64" i="5"/>
  <c r="BT64" i="5"/>
  <c r="BB64" i="5"/>
  <c r="BA64" i="5"/>
  <c r="AI64" i="5"/>
  <c r="AH64" i="5"/>
  <c r="P64" i="5"/>
  <c r="O64" i="5"/>
  <c r="HO63" i="5"/>
  <c r="HN63" i="5"/>
  <c r="GW63" i="5"/>
  <c r="GV63" i="5"/>
  <c r="GE63" i="5"/>
  <c r="GD63" i="5"/>
  <c r="FL63" i="5"/>
  <c r="FK63" i="5"/>
  <c r="ES63" i="5"/>
  <c r="ER63" i="5"/>
  <c r="DZ63" i="5"/>
  <c r="DY63" i="5"/>
  <c r="DG63" i="5"/>
  <c r="DF63" i="5"/>
  <c r="CN63" i="5"/>
  <c r="CM63" i="5"/>
  <c r="BU63" i="5"/>
  <c r="BT63" i="5"/>
  <c r="BB63" i="5"/>
  <c r="BA63" i="5"/>
  <c r="AI63" i="5"/>
  <c r="AH63" i="5"/>
  <c r="P63" i="5"/>
  <c r="O63" i="5"/>
  <c r="HO62" i="5"/>
  <c r="HN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CN62" i="5"/>
  <c r="CM62" i="5"/>
  <c r="BU62" i="5"/>
  <c r="BT62" i="5"/>
  <c r="BB62" i="5"/>
  <c r="BA62" i="5"/>
  <c r="AI62" i="5"/>
  <c r="AH62" i="5"/>
  <c r="P62" i="5"/>
  <c r="O62" i="5"/>
  <c r="HO61" i="5"/>
  <c r="HN61" i="5"/>
  <c r="GW61" i="5"/>
  <c r="GV61" i="5"/>
  <c r="GE61" i="5"/>
  <c r="GD61" i="5"/>
  <c r="FL61" i="5"/>
  <c r="FK61" i="5"/>
  <c r="ES61" i="5"/>
  <c r="ER61" i="5"/>
  <c r="DZ61" i="5"/>
  <c r="DY61" i="5"/>
  <c r="DG61" i="5"/>
  <c r="DF61" i="5"/>
  <c r="CN61" i="5"/>
  <c r="CM61" i="5"/>
  <c r="BU61" i="5"/>
  <c r="BT61" i="5"/>
  <c r="BB61" i="5"/>
  <c r="BA61" i="5"/>
  <c r="AI61" i="5"/>
  <c r="AH61" i="5"/>
  <c r="P61" i="5"/>
  <c r="O61" i="5"/>
  <c r="HO60" i="5"/>
  <c r="HN60" i="5"/>
  <c r="GW60" i="5"/>
  <c r="GV60" i="5"/>
  <c r="GE60" i="5"/>
  <c r="GD60" i="5"/>
  <c r="FL60" i="5"/>
  <c r="FK60" i="5"/>
  <c r="ES60" i="5"/>
  <c r="ER60" i="5"/>
  <c r="DZ60" i="5"/>
  <c r="DY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HO59" i="5"/>
  <c r="HN59" i="5"/>
  <c r="GW59" i="5"/>
  <c r="GV59" i="5"/>
  <c r="GE59" i="5"/>
  <c r="GD59" i="5"/>
  <c r="FL59" i="5"/>
  <c r="FK59" i="5"/>
  <c r="ES59" i="5"/>
  <c r="ER59" i="5"/>
  <c r="DZ59" i="5"/>
  <c r="DY59" i="5"/>
  <c r="DG59" i="5"/>
  <c r="DF59" i="5"/>
  <c r="CN59" i="5"/>
  <c r="CM59" i="5"/>
  <c r="BU59" i="5"/>
  <c r="BT59" i="5"/>
  <c r="BB59" i="5"/>
  <c r="BA59" i="5"/>
  <c r="AI59" i="5"/>
  <c r="AH59" i="5"/>
  <c r="P59" i="5"/>
  <c r="O59" i="5"/>
  <c r="HO58" i="5"/>
  <c r="HN58" i="5"/>
  <c r="GW58" i="5"/>
  <c r="GV58" i="5"/>
  <c r="GE58" i="5"/>
  <c r="GD58" i="5"/>
  <c r="FL58" i="5"/>
  <c r="FK58" i="5"/>
  <c r="ES58" i="5"/>
  <c r="ER58" i="5"/>
  <c r="DZ58" i="5"/>
  <c r="DY58" i="5"/>
  <c r="DG58" i="5"/>
  <c r="DF58" i="5"/>
  <c r="CN58" i="5"/>
  <c r="CM58" i="5"/>
  <c r="BU58" i="5"/>
  <c r="BT58" i="5"/>
  <c r="BB58" i="5"/>
  <c r="BA58" i="5"/>
  <c r="AI58" i="5"/>
  <c r="AH58" i="5"/>
  <c r="P58" i="5"/>
  <c r="O58" i="5"/>
  <c r="HO57" i="5"/>
  <c r="HN57" i="5"/>
  <c r="GW57" i="5"/>
  <c r="GV57" i="5"/>
  <c r="GE57" i="5"/>
  <c r="GD57" i="5"/>
  <c r="FL57" i="5"/>
  <c r="FK57" i="5"/>
  <c r="ES57" i="5"/>
  <c r="ER57" i="5"/>
  <c r="DZ57" i="5"/>
  <c r="DY57" i="5"/>
  <c r="DG57" i="5"/>
  <c r="DF57" i="5"/>
  <c r="CN57" i="5"/>
  <c r="CM57" i="5"/>
  <c r="BU57" i="5"/>
  <c r="BT57" i="5"/>
  <c r="BB57" i="5"/>
  <c r="BA57" i="5"/>
  <c r="AI57" i="5"/>
  <c r="AH57" i="5"/>
  <c r="P57" i="5"/>
  <c r="O57" i="5"/>
  <c r="HO56" i="5"/>
  <c r="HN56" i="5"/>
  <c r="GW56" i="5"/>
  <c r="GV56" i="5"/>
  <c r="GE56" i="5"/>
  <c r="GD56" i="5"/>
  <c r="FL56" i="5"/>
  <c r="FK56" i="5"/>
  <c r="ES56" i="5"/>
  <c r="ER56" i="5"/>
  <c r="DZ56" i="5"/>
  <c r="DY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HO55" i="5"/>
  <c r="HN55" i="5"/>
  <c r="GW55" i="5"/>
  <c r="GV55" i="5"/>
  <c r="GE55" i="5"/>
  <c r="GD55" i="5"/>
  <c r="FL55" i="5"/>
  <c r="FK55" i="5"/>
  <c r="ES55" i="5"/>
  <c r="ER55" i="5"/>
  <c r="DZ55" i="5"/>
  <c r="DY55" i="5"/>
  <c r="DG55" i="5"/>
  <c r="DF55" i="5"/>
  <c r="CN55" i="5"/>
  <c r="CM55" i="5"/>
  <c r="BU55" i="5"/>
  <c r="BT55" i="5"/>
  <c r="BB55" i="5"/>
  <c r="BA55" i="5"/>
  <c r="AI55" i="5"/>
  <c r="AH55" i="5"/>
  <c r="P55" i="5"/>
  <c r="O55" i="5"/>
  <c r="HO54" i="5"/>
  <c r="HN54" i="5"/>
  <c r="GW54" i="5"/>
  <c r="GV54" i="5"/>
  <c r="GE54" i="5"/>
  <c r="GD54" i="5"/>
  <c r="FL54" i="5"/>
  <c r="FK54" i="5"/>
  <c r="ES54" i="5"/>
  <c r="ER54" i="5"/>
  <c r="DZ54" i="5"/>
  <c r="DY54" i="5"/>
  <c r="DG54" i="5"/>
  <c r="DF54" i="5"/>
  <c r="CN54" i="5"/>
  <c r="CM54" i="5"/>
  <c r="BU54" i="5"/>
  <c r="BT54" i="5"/>
  <c r="BB54" i="5"/>
  <c r="BA54" i="5"/>
  <c r="AI54" i="5"/>
  <c r="AH54" i="5"/>
  <c r="P54" i="5"/>
  <c r="O54" i="5"/>
  <c r="HO53" i="5"/>
  <c r="HN53" i="5"/>
  <c r="GW53" i="5"/>
  <c r="GV53" i="5"/>
  <c r="GE53" i="5"/>
  <c r="GD53" i="5"/>
  <c r="FL53" i="5"/>
  <c r="FK53" i="5"/>
  <c r="ES53" i="5"/>
  <c r="ER53" i="5"/>
  <c r="DZ53" i="5"/>
  <c r="DY53" i="5"/>
  <c r="DG53" i="5"/>
  <c r="DF53" i="5"/>
  <c r="CN53" i="5"/>
  <c r="CM53" i="5"/>
  <c r="BU53" i="5"/>
  <c r="BT53" i="5"/>
  <c r="BB53" i="5"/>
  <c r="BA53" i="5"/>
  <c r="AI53" i="5"/>
  <c r="AH53" i="5"/>
  <c r="P53" i="5"/>
  <c r="O53" i="5"/>
  <c r="HO52" i="5"/>
  <c r="HN52" i="5"/>
  <c r="GW52" i="5"/>
  <c r="GV52" i="5"/>
  <c r="GE52" i="5"/>
  <c r="GD52" i="5"/>
  <c r="FL52" i="5"/>
  <c r="FK52" i="5"/>
  <c r="ES52" i="5"/>
  <c r="ER52" i="5"/>
  <c r="DZ52" i="5"/>
  <c r="DY52" i="5"/>
  <c r="DG52" i="5"/>
  <c r="DF52" i="5"/>
  <c r="CN52" i="5"/>
  <c r="CM52" i="5"/>
  <c r="BU52" i="5"/>
  <c r="BT52" i="5"/>
  <c r="BB52" i="5"/>
  <c r="BA52" i="5"/>
  <c r="AI52" i="5"/>
  <c r="AH52" i="5"/>
  <c r="P52" i="5"/>
  <c r="O52" i="5"/>
  <c r="HO51" i="5"/>
  <c r="HN51" i="5"/>
  <c r="GW51" i="5"/>
  <c r="GV51" i="5"/>
  <c r="GE51" i="5"/>
  <c r="GD51" i="5"/>
  <c r="FL51" i="5"/>
  <c r="FK51" i="5"/>
  <c r="ES51" i="5"/>
  <c r="ER51" i="5"/>
  <c r="DZ51" i="5"/>
  <c r="DY51" i="5"/>
  <c r="DG51" i="5"/>
  <c r="DF51" i="5"/>
  <c r="CN51" i="5"/>
  <c r="CM51" i="5"/>
  <c r="BU51" i="5"/>
  <c r="BT51" i="5"/>
  <c r="BB51" i="5"/>
  <c r="BA51" i="5"/>
  <c r="AI51" i="5"/>
  <c r="AH51" i="5"/>
  <c r="P51" i="5"/>
  <c r="O51" i="5"/>
  <c r="HO50" i="5"/>
  <c r="HN50" i="5"/>
  <c r="GW50" i="5"/>
  <c r="GV50" i="5"/>
  <c r="GE50" i="5"/>
  <c r="GD50" i="5"/>
  <c r="FL50" i="5"/>
  <c r="FK50" i="5"/>
  <c r="ES50" i="5"/>
  <c r="ER50" i="5"/>
  <c r="DZ50" i="5"/>
  <c r="DY50" i="5"/>
  <c r="DG50" i="5"/>
  <c r="DF50" i="5"/>
  <c r="CN50" i="5"/>
  <c r="CM50" i="5"/>
  <c r="BU50" i="5"/>
  <c r="BT50" i="5"/>
  <c r="BB50" i="5"/>
  <c r="BA50" i="5"/>
  <c r="AI50" i="5"/>
  <c r="AH50" i="5"/>
  <c r="P50" i="5"/>
  <c r="O50" i="5"/>
  <c r="HO49" i="5"/>
  <c r="HN49" i="5"/>
  <c r="GW49" i="5"/>
  <c r="GV49" i="5"/>
  <c r="GE49" i="5"/>
  <c r="GD49" i="5"/>
  <c r="FL49" i="5"/>
  <c r="FK49" i="5"/>
  <c r="ES49" i="5"/>
  <c r="ER49" i="5"/>
  <c r="DZ49" i="5"/>
  <c r="DY49" i="5"/>
  <c r="DG49" i="5"/>
  <c r="DF49" i="5"/>
  <c r="CN49" i="5"/>
  <c r="CM49" i="5"/>
  <c r="BU49" i="5"/>
  <c r="BT49" i="5"/>
  <c r="BB49" i="5"/>
  <c r="BA49" i="5"/>
  <c r="AI49" i="5"/>
  <c r="AH49" i="5"/>
  <c r="P49" i="5"/>
  <c r="O49" i="5"/>
  <c r="HO48" i="5"/>
  <c r="HN48" i="5"/>
  <c r="GW48" i="5"/>
  <c r="GV48" i="5"/>
  <c r="GE48" i="5"/>
  <c r="GD48" i="5"/>
  <c r="FL48" i="5"/>
  <c r="FK48" i="5"/>
  <c r="ES48" i="5"/>
  <c r="ER48" i="5"/>
  <c r="DZ48" i="5"/>
  <c r="DY48" i="5"/>
  <c r="DG48" i="5"/>
  <c r="DF48" i="5"/>
  <c r="CN48" i="5"/>
  <c r="CM48" i="5"/>
  <c r="BU48" i="5"/>
  <c r="BT48" i="5"/>
  <c r="BB48" i="5"/>
  <c r="BA48" i="5"/>
  <c r="AI48" i="5"/>
  <c r="AH48" i="5"/>
  <c r="P48" i="5"/>
  <c r="O48" i="5"/>
  <c r="HO47" i="5"/>
  <c r="HN47" i="5"/>
  <c r="GW47" i="5"/>
  <c r="GV47" i="5"/>
  <c r="GE47" i="5"/>
  <c r="GD47" i="5"/>
  <c r="FL47" i="5"/>
  <c r="FK47" i="5"/>
  <c r="ES47" i="5"/>
  <c r="ER47" i="5"/>
  <c r="DZ47" i="5"/>
  <c r="DY47" i="5"/>
  <c r="DG47" i="5"/>
  <c r="DF47" i="5"/>
  <c r="CN47" i="5"/>
  <c r="CM47" i="5"/>
  <c r="BU47" i="5"/>
  <c r="BT47" i="5"/>
  <c r="BB47" i="5"/>
  <c r="BA47" i="5"/>
  <c r="AI47" i="5"/>
  <c r="AH47" i="5"/>
  <c r="P47" i="5"/>
  <c r="O47" i="5"/>
  <c r="HO46" i="5"/>
  <c r="HN46" i="5"/>
  <c r="GW46" i="5"/>
  <c r="GV46" i="5"/>
  <c r="GE46" i="5"/>
  <c r="GD46" i="5"/>
  <c r="FL46" i="5"/>
  <c r="FK46" i="5"/>
  <c r="ES46" i="5"/>
  <c r="ER46" i="5"/>
  <c r="DZ46" i="5"/>
  <c r="DY46" i="5"/>
  <c r="DG46" i="5"/>
  <c r="DF46" i="5"/>
  <c r="CN46" i="5"/>
  <c r="CM46" i="5"/>
  <c r="BU46" i="5"/>
  <c r="BT46" i="5"/>
  <c r="BB46" i="5"/>
  <c r="BA46" i="5"/>
  <c r="AI46" i="5"/>
  <c r="AH46" i="5"/>
  <c r="P46" i="5"/>
  <c r="O46" i="5"/>
  <c r="HO45" i="5"/>
  <c r="HN45" i="5"/>
  <c r="GW45" i="5"/>
  <c r="GV45" i="5"/>
  <c r="GE45" i="5"/>
  <c r="GD45" i="5"/>
  <c r="FL45" i="5"/>
  <c r="FK45" i="5"/>
  <c r="ES45" i="5"/>
  <c r="ER45" i="5"/>
  <c r="DZ45" i="5"/>
  <c r="DY45" i="5"/>
  <c r="DG45" i="5"/>
  <c r="DF45" i="5"/>
  <c r="CN45" i="5"/>
  <c r="CM45" i="5"/>
  <c r="BU45" i="5"/>
  <c r="BT45" i="5"/>
  <c r="BB45" i="5"/>
  <c r="BA45" i="5"/>
  <c r="AI45" i="5"/>
  <c r="AH45" i="5"/>
  <c r="P45" i="5"/>
  <c r="O45" i="5"/>
  <c r="HO44" i="5"/>
  <c r="HN44" i="5"/>
  <c r="GW44" i="5"/>
  <c r="GV44" i="5"/>
  <c r="GE44" i="5"/>
  <c r="GD44" i="5"/>
  <c r="FL44" i="5"/>
  <c r="FK44" i="5"/>
  <c r="ES44" i="5"/>
  <c r="ER44" i="5"/>
  <c r="DZ44" i="5"/>
  <c r="DY44" i="5"/>
  <c r="DG44" i="5"/>
  <c r="DF44" i="5"/>
  <c r="CN44" i="5"/>
  <c r="CM44" i="5"/>
  <c r="BU44" i="5"/>
  <c r="BT44" i="5"/>
  <c r="BB44" i="5"/>
  <c r="BA44" i="5"/>
  <c r="AI44" i="5"/>
  <c r="AH44" i="5"/>
  <c r="P44" i="5"/>
  <c r="O44" i="5"/>
  <c r="HO43" i="5"/>
  <c r="HN43" i="5"/>
  <c r="GW43" i="5"/>
  <c r="GV43" i="5"/>
  <c r="GE43" i="5"/>
  <c r="GD43" i="5"/>
  <c r="FL43" i="5"/>
  <c r="FK43" i="5"/>
  <c r="ES43" i="5"/>
  <c r="ER43" i="5"/>
  <c r="DZ43" i="5"/>
  <c r="DY43" i="5"/>
  <c r="DG43" i="5"/>
  <c r="DF43" i="5"/>
  <c r="CN43" i="5"/>
  <c r="CM43" i="5"/>
  <c r="BU43" i="5"/>
  <c r="BT43" i="5"/>
  <c r="BB43" i="5"/>
  <c r="BA43" i="5"/>
  <c r="AI43" i="5"/>
  <c r="AH43" i="5"/>
  <c r="P43" i="5"/>
  <c r="O43" i="5"/>
  <c r="HO42" i="5"/>
  <c r="HN42" i="5"/>
  <c r="GW42" i="5"/>
  <c r="GV42" i="5"/>
  <c r="GE42" i="5"/>
  <c r="GD42" i="5"/>
  <c r="FL42" i="5"/>
  <c r="FK42" i="5"/>
  <c r="ES42" i="5"/>
  <c r="ER42" i="5"/>
  <c r="DZ42" i="5"/>
  <c r="DY42" i="5"/>
  <c r="DG42" i="5"/>
  <c r="DF42" i="5"/>
  <c r="CN42" i="5"/>
  <c r="CM42" i="5"/>
  <c r="BU42" i="5"/>
  <c r="BT42" i="5"/>
  <c r="BB42" i="5"/>
  <c r="BA42" i="5"/>
  <c r="AI42" i="5"/>
  <c r="AH42" i="5"/>
  <c r="P42" i="5"/>
  <c r="O42" i="5"/>
  <c r="HO41" i="5"/>
  <c r="HN41" i="5"/>
  <c r="GW41" i="5"/>
  <c r="GV41" i="5"/>
  <c r="GE41" i="5"/>
  <c r="GD41" i="5"/>
  <c r="FL41" i="5"/>
  <c r="FK41" i="5"/>
  <c r="ES41" i="5"/>
  <c r="ER41" i="5"/>
  <c r="DZ41" i="5"/>
  <c r="DY41" i="5"/>
  <c r="DG41" i="5"/>
  <c r="DF41" i="5"/>
  <c r="CN41" i="5"/>
  <c r="CM41" i="5"/>
  <c r="BU41" i="5"/>
  <c r="BT41" i="5"/>
  <c r="BB41" i="5"/>
  <c r="BA41" i="5"/>
  <c r="AI41" i="5"/>
  <c r="AH41" i="5"/>
  <c r="P41" i="5"/>
  <c r="O41" i="5"/>
  <c r="HO40" i="5"/>
  <c r="HN40" i="5"/>
  <c r="GW40" i="5"/>
  <c r="GV40" i="5"/>
  <c r="GE40" i="5"/>
  <c r="GD40" i="5"/>
  <c r="FL40" i="5"/>
  <c r="FK40" i="5"/>
  <c r="ES40" i="5"/>
  <c r="ER40" i="5"/>
  <c r="DZ40" i="5"/>
  <c r="DY40" i="5"/>
  <c r="DG40" i="5"/>
  <c r="DF40" i="5"/>
  <c r="CN40" i="5"/>
  <c r="CM40" i="5"/>
  <c r="BU40" i="5"/>
  <c r="BT40" i="5"/>
  <c r="BB40" i="5"/>
  <c r="BA40" i="5"/>
  <c r="AI40" i="5"/>
  <c r="AH40" i="5"/>
  <c r="P40" i="5"/>
  <c r="O40" i="5"/>
  <c r="HO39" i="5"/>
  <c r="HN39" i="5"/>
  <c r="GW39" i="5"/>
  <c r="GV39" i="5"/>
  <c r="GE39" i="5"/>
  <c r="GD39" i="5"/>
  <c r="FL39" i="5"/>
  <c r="FK39" i="5"/>
  <c r="ES39" i="5"/>
  <c r="ER39" i="5"/>
  <c r="DZ39" i="5"/>
  <c r="DY39" i="5"/>
  <c r="DG39" i="5"/>
  <c r="DF39" i="5"/>
  <c r="CN39" i="5"/>
  <c r="CM39" i="5"/>
  <c r="BU39" i="5"/>
  <c r="BT39" i="5"/>
  <c r="BB39" i="5"/>
  <c r="BA39" i="5"/>
  <c r="AI39" i="5"/>
  <c r="AH39" i="5"/>
  <c r="P39" i="5"/>
  <c r="O39" i="5"/>
  <c r="HO38" i="5"/>
  <c r="HN38" i="5"/>
  <c r="GW38" i="5"/>
  <c r="GV38" i="5"/>
  <c r="GE38" i="5"/>
  <c r="GD38" i="5"/>
  <c r="FL38" i="5"/>
  <c r="FK38" i="5"/>
  <c r="ES38" i="5"/>
  <c r="ER38" i="5"/>
  <c r="DZ38" i="5"/>
  <c r="DY38" i="5"/>
  <c r="DG38" i="5"/>
  <c r="DF38" i="5"/>
  <c r="CN38" i="5"/>
  <c r="CM38" i="5"/>
  <c r="BU38" i="5"/>
  <c r="BT38" i="5"/>
  <c r="BB38" i="5"/>
  <c r="BA38" i="5"/>
  <c r="AI38" i="5"/>
  <c r="AH38" i="5"/>
  <c r="P38" i="5"/>
  <c r="O38" i="5"/>
  <c r="HO37" i="5"/>
  <c r="HN37" i="5"/>
  <c r="GW37" i="5"/>
  <c r="GV37" i="5"/>
  <c r="GE37" i="5"/>
  <c r="GD37" i="5"/>
  <c r="FL37" i="5"/>
  <c r="FK37" i="5"/>
  <c r="ES37" i="5"/>
  <c r="ER37" i="5"/>
  <c r="DZ37" i="5"/>
  <c r="DY37" i="5"/>
  <c r="DG37" i="5"/>
  <c r="DF37" i="5"/>
  <c r="CN37" i="5"/>
  <c r="CM37" i="5"/>
  <c r="BU37" i="5"/>
  <c r="BT37" i="5"/>
  <c r="BB37" i="5"/>
  <c r="BA37" i="5"/>
  <c r="AI37" i="5"/>
  <c r="AH37" i="5"/>
  <c r="P37" i="5"/>
  <c r="O37" i="5"/>
  <c r="HO36" i="5"/>
  <c r="HN36" i="5"/>
  <c r="GW36" i="5"/>
  <c r="GV36" i="5"/>
  <c r="GE36" i="5"/>
  <c r="GD36" i="5"/>
  <c r="FL36" i="5"/>
  <c r="FK36" i="5"/>
  <c r="ES36" i="5"/>
  <c r="ER36" i="5"/>
  <c r="DZ36" i="5"/>
  <c r="DY36" i="5"/>
  <c r="DG36" i="5"/>
  <c r="DF36" i="5"/>
  <c r="CN36" i="5"/>
  <c r="CM36" i="5"/>
  <c r="BU36" i="5"/>
  <c r="BT36" i="5"/>
  <c r="BB36" i="5"/>
  <c r="BA36" i="5"/>
  <c r="AI36" i="5"/>
  <c r="AH36" i="5"/>
  <c r="P36" i="5"/>
  <c r="O36" i="5"/>
  <c r="HO35" i="5"/>
  <c r="HN35" i="5"/>
  <c r="GW35" i="5"/>
  <c r="GV35" i="5"/>
  <c r="GE35" i="5"/>
  <c r="GD35" i="5"/>
  <c r="FL35" i="5"/>
  <c r="FK35" i="5"/>
  <c r="ES35" i="5"/>
  <c r="ER35" i="5"/>
  <c r="DZ35" i="5"/>
  <c r="DY35" i="5"/>
  <c r="DG35" i="5"/>
  <c r="DF35" i="5"/>
  <c r="CN35" i="5"/>
  <c r="CM35" i="5"/>
  <c r="BU35" i="5"/>
  <c r="BT35" i="5"/>
  <c r="BB35" i="5"/>
  <c r="BA35" i="5"/>
  <c r="AI35" i="5"/>
  <c r="AH35" i="5"/>
  <c r="P35" i="5"/>
  <c r="O35" i="5"/>
  <c r="HO34" i="5"/>
  <c r="HN34" i="5"/>
  <c r="GW34" i="5"/>
  <c r="GV34" i="5"/>
  <c r="GE34" i="5"/>
  <c r="GD34" i="5"/>
  <c r="FL34" i="5"/>
  <c r="FK34" i="5"/>
  <c r="ES34" i="5"/>
  <c r="ER34" i="5"/>
  <c r="DZ34" i="5"/>
  <c r="DY34" i="5"/>
  <c r="DG34" i="5"/>
  <c r="DF34" i="5"/>
  <c r="CN34" i="5"/>
  <c r="CM34" i="5"/>
  <c r="BU34" i="5"/>
  <c r="BT34" i="5"/>
  <c r="BB34" i="5"/>
  <c r="BA34" i="5"/>
  <c r="AI34" i="5"/>
  <c r="AH34" i="5"/>
  <c r="P34" i="5"/>
  <c r="O34" i="5"/>
  <c r="HO33" i="5"/>
  <c r="HN33" i="5"/>
  <c r="GW33" i="5"/>
  <c r="GV33" i="5"/>
  <c r="GE33" i="5"/>
  <c r="GD33" i="5"/>
  <c r="FL33" i="5"/>
  <c r="FK33" i="5"/>
  <c r="ES33" i="5"/>
  <c r="ER33" i="5"/>
  <c r="DZ33" i="5"/>
  <c r="DY33" i="5"/>
  <c r="DG33" i="5"/>
  <c r="DF33" i="5"/>
  <c r="CN33" i="5"/>
  <c r="CM33" i="5"/>
  <c r="BU33" i="5"/>
  <c r="BT33" i="5"/>
  <c r="BB33" i="5"/>
  <c r="BA33" i="5"/>
  <c r="AI33" i="5"/>
  <c r="AH33" i="5"/>
  <c r="P33" i="5"/>
  <c r="O33" i="5"/>
  <c r="HO32" i="5"/>
  <c r="HN32" i="5"/>
  <c r="GW32" i="5"/>
  <c r="GV32" i="5"/>
  <c r="GE32" i="5"/>
  <c r="GD32" i="5"/>
  <c r="FL32" i="5"/>
  <c r="FK32" i="5"/>
  <c r="ES32" i="5"/>
  <c r="ER32" i="5"/>
  <c r="DZ32" i="5"/>
  <c r="DY32" i="5"/>
  <c r="DG32" i="5"/>
  <c r="DF32" i="5"/>
  <c r="CN32" i="5"/>
  <c r="CM32" i="5"/>
  <c r="BU32" i="5"/>
  <c r="BT32" i="5"/>
  <c r="BB32" i="5"/>
  <c r="BA32" i="5"/>
  <c r="AI32" i="5"/>
  <c r="AH32" i="5"/>
  <c r="P32" i="5"/>
  <c r="O32" i="5"/>
  <c r="HO31" i="5"/>
  <c r="HN31" i="5"/>
  <c r="GW31" i="5"/>
  <c r="GV31" i="5"/>
  <c r="GE31" i="5"/>
  <c r="GD31" i="5"/>
  <c r="FL31" i="5"/>
  <c r="FK31" i="5"/>
  <c r="ES31" i="5"/>
  <c r="ER31" i="5"/>
  <c r="DZ31" i="5"/>
  <c r="DY31" i="5"/>
  <c r="DG31" i="5"/>
  <c r="DF31" i="5"/>
  <c r="CN31" i="5"/>
  <c r="CM31" i="5"/>
  <c r="BU31" i="5"/>
  <c r="BT31" i="5"/>
  <c r="BB31" i="5"/>
  <c r="BA31" i="5"/>
  <c r="AI31" i="5"/>
  <c r="AH31" i="5"/>
  <c r="P31" i="5"/>
  <c r="O31" i="5"/>
  <c r="HO30" i="5"/>
  <c r="HN30" i="5"/>
  <c r="GW30" i="5"/>
  <c r="GV30" i="5"/>
  <c r="GE30" i="5"/>
  <c r="GD30" i="5"/>
  <c r="FL30" i="5"/>
  <c r="FK30" i="5"/>
  <c r="ES30" i="5"/>
  <c r="ER30" i="5"/>
  <c r="DZ30" i="5"/>
  <c r="DY30" i="5"/>
  <c r="DG30" i="5"/>
  <c r="DF30" i="5"/>
  <c r="CN30" i="5"/>
  <c r="CM30" i="5"/>
  <c r="BU30" i="5"/>
  <c r="BT30" i="5"/>
  <c r="BB30" i="5"/>
  <c r="BA30" i="5"/>
  <c r="AI30" i="5"/>
  <c r="AH30" i="5"/>
  <c r="P30" i="5"/>
  <c r="O30" i="5"/>
  <c r="HO29" i="5"/>
  <c r="HN29" i="5"/>
  <c r="GW29" i="5"/>
  <c r="GV29" i="5"/>
  <c r="GE29" i="5"/>
  <c r="GD29" i="5"/>
  <c r="FL29" i="5"/>
  <c r="FK29" i="5"/>
  <c r="ES29" i="5"/>
  <c r="ER29" i="5"/>
  <c r="DZ29" i="5"/>
  <c r="DY29" i="5"/>
  <c r="DG29" i="5"/>
  <c r="DF29" i="5"/>
  <c r="CN29" i="5"/>
  <c r="CM29" i="5"/>
  <c r="BU29" i="5"/>
  <c r="BT29" i="5"/>
  <c r="BB29" i="5"/>
  <c r="BA29" i="5"/>
  <c r="AI29" i="5"/>
  <c r="AH29" i="5"/>
  <c r="P29" i="5"/>
  <c r="O29" i="5"/>
  <c r="HO28" i="5"/>
  <c r="HN28" i="5"/>
  <c r="GW28" i="5"/>
  <c r="GV28" i="5"/>
  <c r="GE28" i="5"/>
  <c r="GD28" i="5"/>
  <c r="FL28" i="5"/>
  <c r="FK28" i="5"/>
  <c r="ES28" i="5"/>
  <c r="ER28" i="5"/>
  <c r="DZ28" i="5"/>
  <c r="DY28" i="5"/>
  <c r="DG28" i="5"/>
  <c r="DF28" i="5"/>
  <c r="CN28" i="5"/>
  <c r="CM28" i="5"/>
  <c r="BU28" i="5"/>
  <c r="BT28" i="5"/>
  <c r="BB28" i="5"/>
  <c r="BA28" i="5"/>
  <c r="AI28" i="5"/>
  <c r="AH28" i="5"/>
  <c r="P28" i="5"/>
  <c r="O28" i="5"/>
  <c r="HO27" i="5"/>
  <c r="HN27" i="5"/>
  <c r="GW27" i="5"/>
  <c r="GV27" i="5"/>
  <c r="GE27" i="5"/>
  <c r="GD27" i="5"/>
  <c r="FL27" i="5"/>
  <c r="FK27" i="5"/>
  <c r="ES27" i="5"/>
  <c r="ER27" i="5"/>
  <c r="DZ27" i="5"/>
  <c r="DY27" i="5"/>
  <c r="DG27" i="5"/>
  <c r="DF27" i="5"/>
  <c r="CN27" i="5"/>
  <c r="CM27" i="5"/>
  <c r="BU27" i="5"/>
  <c r="BT27" i="5"/>
  <c r="BB27" i="5"/>
  <c r="BA27" i="5"/>
  <c r="AI27" i="5"/>
  <c r="AH27" i="5"/>
  <c r="P27" i="5"/>
  <c r="O27" i="5"/>
  <c r="HO26" i="5"/>
  <c r="HN26" i="5"/>
  <c r="GW26" i="5"/>
  <c r="GV26" i="5"/>
  <c r="GE26" i="5"/>
  <c r="GD26" i="5"/>
  <c r="FL26" i="5"/>
  <c r="FK26" i="5"/>
  <c r="ES26" i="5"/>
  <c r="ER26" i="5"/>
  <c r="DZ26" i="5"/>
  <c r="DY26" i="5"/>
  <c r="DG26" i="5"/>
  <c r="DF26" i="5"/>
  <c r="CN26" i="5"/>
  <c r="CM26" i="5"/>
  <c r="BU26" i="5"/>
  <c r="BT26" i="5"/>
  <c r="BB26" i="5"/>
  <c r="BA26" i="5"/>
  <c r="AI26" i="5"/>
  <c r="AH26" i="5"/>
  <c r="P26" i="5"/>
  <c r="O26" i="5"/>
  <c r="HO25" i="5"/>
  <c r="HN25" i="5"/>
  <c r="GW25" i="5"/>
  <c r="GV25" i="5"/>
  <c r="GE25" i="5"/>
  <c r="GD25" i="5"/>
  <c r="FL25" i="5"/>
  <c r="FK25" i="5"/>
  <c r="ES25" i="5"/>
  <c r="ER25" i="5"/>
  <c r="DZ25" i="5"/>
  <c r="DY25" i="5"/>
  <c r="DG25" i="5"/>
  <c r="DF25" i="5"/>
  <c r="CN25" i="5"/>
  <c r="CM25" i="5"/>
  <c r="BU25" i="5"/>
  <c r="BT25" i="5"/>
  <c r="BB25" i="5"/>
  <c r="BA25" i="5"/>
  <c r="AI25" i="5"/>
  <c r="AH25" i="5"/>
  <c r="P25" i="5"/>
  <c r="O25" i="5"/>
  <c r="HO24" i="5"/>
  <c r="HN24" i="5"/>
  <c r="GW24" i="5"/>
  <c r="GV24" i="5"/>
  <c r="GE24" i="5"/>
  <c r="GD24" i="5"/>
  <c r="FL24" i="5"/>
  <c r="FK24" i="5"/>
  <c r="ES24" i="5"/>
  <c r="ER24" i="5"/>
  <c r="DZ24" i="5"/>
  <c r="DY24" i="5"/>
  <c r="DG24" i="5"/>
  <c r="DF24" i="5"/>
  <c r="CN24" i="5"/>
  <c r="CM24" i="5"/>
  <c r="BU24" i="5"/>
  <c r="BT24" i="5"/>
  <c r="BB24" i="5"/>
  <c r="BA24" i="5"/>
  <c r="AI24" i="5"/>
  <c r="AH24" i="5"/>
  <c r="P24" i="5"/>
  <c r="O24" i="5"/>
  <c r="HO23" i="5"/>
  <c r="HN23" i="5"/>
  <c r="GW23" i="5"/>
  <c r="GV23" i="5"/>
  <c r="GE23" i="5"/>
  <c r="GD23" i="5"/>
  <c r="FL23" i="5"/>
  <c r="FK23" i="5"/>
  <c r="ES23" i="5"/>
  <c r="ER23" i="5"/>
  <c r="DZ23" i="5"/>
  <c r="DY23" i="5"/>
  <c r="DG23" i="5"/>
  <c r="DF23" i="5"/>
  <c r="CN23" i="5"/>
  <c r="CM23" i="5"/>
  <c r="BU23" i="5"/>
  <c r="BT23" i="5"/>
  <c r="BB23" i="5"/>
  <c r="BA23" i="5"/>
  <c r="AI23" i="5"/>
  <c r="AH23" i="5"/>
  <c r="P23" i="5"/>
  <c r="O23" i="5"/>
  <c r="HO22" i="5"/>
  <c r="HN22" i="5"/>
  <c r="GW22" i="5"/>
  <c r="GV22" i="5"/>
  <c r="GE22" i="5"/>
  <c r="GD22" i="5"/>
  <c r="FL22" i="5"/>
  <c r="FK22" i="5"/>
  <c r="ES22" i="5"/>
  <c r="ER22" i="5"/>
  <c r="DZ22" i="5"/>
  <c r="DY22" i="5"/>
  <c r="DG22" i="5"/>
  <c r="DF22" i="5"/>
  <c r="CN22" i="5"/>
  <c r="CM22" i="5"/>
  <c r="BU22" i="5"/>
  <c r="BT22" i="5"/>
  <c r="BB22" i="5"/>
  <c r="BA22" i="5"/>
  <c r="AI22" i="5"/>
  <c r="AH22" i="5"/>
  <c r="P22" i="5"/>
  <c r="O22" i="5"/>
  <c r="HO21" i="5"/>
  <c r="HN21" i="5"/>
  <c r="GW21" i="5"/>
  <c r="GV21" i="5"/>
  <c r="GE21" i="5"/>
  <c r="GD21" i="5"/>
  <c r="FL21" i="5"/>
  <c r="FK21" i="5"/>
  <c r="ES21" i="5"/>
  <c r="ER21" i="5"/>
  <c r="DZ21" i="5"/>
  <c r="DY21" i="5"/>
  <c r="DG21" i="5"/>
  <c r="DF21" i="5"/>
  <c r="CN21" i="5"/>
  <c r="CM21" i="5"/>
  <c r="BU21" i="5"/>
  <c r="BT21" i="5"/>
  <c r="BB21" i="5"/>
  <c r="BA21" i="5"/>
  <c r="AI21" i="5"/>
  <c r="AH21" i="5"/>
  <c r="P21" i="5"/>
  <c r="O21" i="5"/>
  <c r="HO20" i="5"/>
  <c r="HN20" i="5"/>
  <c r="GW20" i="5"/>
  <c r="GV20" i="5"/>
  <c r="GE20" i="5"/>
  <c r="GD20" i="5"/>
  <c r="FL20" i="5"/>
  <c r="FK20" i="5"/>
  <c r="ES20" i="5"/>
  <c r="ER20" i="5"/>
  <c r="DZ20" i="5"/>
  <c r="DY20" i="5"/>
  <c r="DG20" i="5"/>
  <c r="DF20" i="5"/>
  <c r="CN20" i="5"/>
  <c r="CM20" i="5"/>
  <c r="BU20" i="5"/>
  <c r="BT20" i="5"/>
  <c r="BB20" i="5"/>
  <c r="BA20" i="5"/>
  <c r="AI20" i="5"/>
  <c r="AH20" i="5"/>
  <c r="P20" i="5"/>
  <c r="O20" i="5"/>
  <c r="HO19" i="5"/>
  <c r="HN19" i="5"/>
  <c r="GW19" i="5"/>
  <c r="GV19" i="5"/>
  <c r="GE19" i="5"/>
  <c r="GD19" i="5"/>
  <c r="FL19" i="5"/>
  <c r="FK19" i="5"/>
  <c r="ES19" i="5"/>
  <c r="ER19" i="5"/>
  <c r="DZ19" i="5"/>
  <c r="DY19" i="5"/>
  <c r="DG19" i="5"/>
  <c r="DF19" i="5"/>
  <c r="CN19" i="5"/>
  <c r="CM19" i="5"/>
  <c r="BU19" i="5"/>
  <c r="BT19" i="5"/>
  <c r="BB19" i="5"/>
  <c r="BA19" i="5"/>
  <c r="AI19" i="5"/>
  <c r="AH19" i="5"/>
  <c r="P19" i="5"/>
  <c r="O19" i="5"/>
  <c r="HO18" i="5"/>
  <c r="HN18" i="5"/>
  <c r="GW18" i="5"/>
  <c r="GV18" i="5"/>
  <c r="GE18" i="5"/>
  <c r="GD18" i="5"/>
  <c r="FL18" i="5"/>
  <c r="FK18" i="5"/>
  <c r="ES18" i="5"/>
  <c r="ER18" i="5"/>
  <c r="DZ18" i="5"/>
  <c r="DY18" i="5"/>
  <c r="DG18" i="5"/>
  <c r="DF18" i="5"/>
  <c r="CN18" i="5"/>
  <c r="CM18" i="5"/>
  <c r="BU18" i="5"/>
  <c r="BT18" i="5"/>
  <c r="BB18" i="5"/>
  <c r="BA18" i="5"/>
  <c r="AI18" i="5"/>
  <c r="AH18" i="5"/>
  <c r="P18" i="5"/>
  <c r="O18" i="5"/>
  <c r="HO17" i="5"/>
  <c r="HN17" i="5"/>
  <c r="GW17" i="5"/>
  <c r="GV17" i="5"/>
  <c r="GE17" i="5"/>
  <c r="GD17" i="5"/>
  <c r="FL17" i="5"/>
  <c r="FK17" i="5"/>
  <c r="ES17" i="5"/>
  <c r="ER17" i="5"/>
  <c r="DZ17" i="5"/>
  <c r="DY17" i="5"/>
  <c r="DG17" i="5"/>
  <c r="DF17" i="5"/>
  <c r="CN17" i="5"/>
  <c r="CM17" i="5"/>
  <c r="BU17" i="5"/>
  <c r="BT17" i="5"/>
  <c r="BB17" i="5"/>
  <c r="BA17" i="5"/>
  <c r="AI17" i="5"/>
  <c r="AH17" i="5"/>
  <c r="P17" i="5"/>
  <c r="O17" i="5"/>
  <c r="HO16" i="5"/>
  <c r="HN16" i="5"/>
  <c r="GW16" i="5"/>
  <c r="GV16" i="5"/>
  <c r="GE16" i="5"/>
  <c r="GD16" i="5"/>
  <c r="FL16" i="5"/>
  <c r="FK16" i="5"/>
  <c r="ES16" i="5"/>
  <c r="ER16" i="5"/>
  <c r="DZ16" i="5"/>
  <c r="DY16" i="5"/>
  <c r="DG16" i="5"/>
  <c r="DF16" i="5"/>
  <c r="CN16" i="5"/>
  <c r="CM16" i="5"/>
  <c r="BU16" i="5"/>
  <c r="BT16" i="5"/>
  <c r="BB16" i="5"/>
  <c r="BA16" i="5"/>
  <c r="AI16" i="5"/>
  <c r="AH16" i="5"/>
  <c r="P16" i="5"/>
  <c r="O16" i="5"/>
  <c r="HO15" i="5"/>
  <c r="HN15" i="5"/>
  <c r="GW15" i="5"/>
  <c r="GV15" i="5"/>
  <c r="GE15" i="5"/>
  <c r="GD15" i="5"/>
  <c r="FL15" i="5"/>
  <c r="FK15" i="5"/>
  <c r="ES15" i="5"/>
  <c r="ER15" i="5"/>
  <c r="DZ15" i="5"/>
  <c r="DY15" i="5"/>
  <c r="DG15" i="5"/>
  <c r="DF15" i="5"/>
  <c r="CN15" i="5"/>
  <c r="CM15" i="5"/>
  <c r="BU15" i="5"/>
  <c r="BT15" i="5"/>
  <c r="BB15" i="5"/>
  <c r="BA15" i="5"/>
  <c r="AI15" i="5"/>
  <c r="AH15" i="5"/>
  <c r="P15" i="5"/>
  <c r="O15" i="5"/>
  <c r="HO14" i="5"/>
  <c r="HN14" i="5"/>
  <c r="GW14" i="5"/>
  <c r="GV14" i="5"/>
  <c r="GE14" i="5"/>
  <c r="GD14" i="5"/>
  <c r="FL14" i="5"/>
  <c r="FK14" i="5"/>
  <c r="ES14" i="5"/>
  <c r="ER14" i="5"/>
  <c r="DZ14" i="5"/>
  <c r="DY14" i="5"/>
  <c r="DG14" i="5"/>
  <c r="DF14" i="5"/>
  <c r="CN14" i="5"/>
  <c r="CM14" i="5"/>
  <c r="BU14" i="5"/>
  <c r="BT14" i="5"/>
  <c r="BB14" i="5"/>
  <c r="BA14" i="5"/>
  <c r="AI14" i="5"/>
  <c r="AH14" i="5"/>
  <c r="P14" i="5"/>
  <c r="O14" i="5"/>
  <c r="HO13" i="5"/>
  <c r="HN13" i="5"/>
  <c r="GW13" i="5"/>
  <c r="GV13" i="5"/>
  <c r="GE13" i="5"/>
  <c r="GD13" i="5"/>
  <c r="FL13" i="5"/>
  <c r="FK13" i="5"/>
  <c r="ES13" i="5"/>
  <c r="ER13" i="5"/>
  <c r="DZ13" i="5"/>
  <c r="DY13" i="5"/>
  <c r="DG13" i="5"/>
  <c r="DF13" i="5"/>
  <c r="CN13" i="5"/>
  <c r="CM13" i="5"/>
  <c r="BU13" i="5"/>
  <c r="BT13" i="5"/>
  <c r="BB13" i="5"/>
  <c r="BA13" i="5"/>
  <c r="AI13" i="5"/>
  <c r="AH13" i="5"/>
  <c r="P13" i="5"/>
  <c r="O13" i="5"/>
  <c r="HO12" i="5"/>
  <c r="HN12" i="5"/>
  <c r="GW12" i="5"/>
  <c r="GV12" i="5"/>
  <c r="GE12" i="5"/>
  <c r="GD12" i="5"/>
  <c r="FL12" i="5"/>
  <c r="FK12" i="5"/>
  <c r="ES12" i="5"/>
  <c r="ER12" i="5"/>
  <c r="DZ12" i="5"/>
  <c r="DY12" i="5"/>
  <c r="DG12" i="5"/>
  <c r="DF12" i="5"/>
  <c r="CN12" i="5"/>
  <c r="CM12" i="5"/>
  <c r="BU12" i="5"/>
  <c r="BT12" i="5"/>
  <c r="BB12" i="5"/>
  <c r="BA12" i="5"/>
  <c r="AI12" i="5"/>
  <c r="AH12" i="5"/>
  <c r="P12" i="5"/>
  <c r="O12" i="5"/>
  <c r="HO11" i="5"/>
  <c r="HN11" i="5"/>
  <c r="GW11" i="5"/>
  <c r="GV11" i="5"/>
  <c r="GE11" i="5"/>
  <c r="GD11" i="5"/>
  <c r="FL11" i="5"/>
  <c r="FK11" i="5"/>
  <c r="ES11" i="5"/>
  <c r="ER11" i="5"/>
  <c r="DZ11" i="5"/>
  <c r="DY11" i="5"/>
  <c r="DG11" i="5"/>
  <c r="DF11" i="5"/>
  <c r="CN11" i="5"/>
  <c r="CM11" i="5"/>
  <c r="BU11" i="5"/>
  <c r="BT11" i="5"/>
  <c r="BB11" i="5"/>
  <c r="BA11" i="5"/>
  <c r="AI11" i="5"/>
  <c r="AH11" i="5"/>
  <c r="P11" i="5"/>
  <c r="O11" i="5"/>
  <c r="HO10" i="5"/>
  <c r="HN10" i="5"/>
  <c r="GW10" i="5"/>
  <c r="GV10" i="5"/>
  <c r="GE10" i="5"/>
  <c r="GD10" i="5"/>
  <c r="FL10" i="5"/>
  <c r="FK10" i="5"/>
  <c r="ES10" i="5"/>
  <c r="ER10" i="5"/>
  <c r="DZ10" i="5"/>
  <c r="DY10" i="5"/>
  <c r="DG10" i="5"/>
  <c r="DF10" i="5"/>
  <c r="CN10" i="5"/>
  <c r="CM10" i="5"/>
  <c r="BU10" i="5"/>
  <c r="BT10" i="5"/>
  <c r="BB10" i="5"/>
  <c r="BA10" i="5"/>
  <c r="AI10" i="5"/>
  <c r="AH10" i="5"/>
  <c r="P10" i="5"/>
  <c r="O10" i="5"/>
  <c r="HO9" i="5"/>
  <c r="HN9" i="5"/>
  <c r="GW9" i="5"/>
  <c r="GV9" i="5"/>
  <c r="GE9" i="5"/>
  <c r="GD9" i="5"/>
  <c r="FL9" i="5"/>
  <c r="FK9" i="5"/>
  <c r="ES9" i="5"/>
  <c r="ER9" i="5"/>
  <c r="DZ9" i="5"/>
  <c r="DY9" i="5"/>
  <c r="DG9" i="5"/>
  <c r="DF9" i="5"/>
  <c r="CN9" i="5"/>
  <c r="CM9" i="5"/>
  <c r="BU9" i="5"/>
  <c r="BT9" i="5"/>
  <c r="BB9" i="5"/>
  <c r="BA9" i="5"/>
  <c r="AI9" i="5"/>
  <c r="AH9" i="5"/>
  <c r="P9" i="5"/>
  <c r="O9" i="5"/>
  <c r="HO8" i="5"/>
  <c r="HN8" i="5"/>
  <c r="GW8" i="5"/>
  <c r="GV8" i="5"/>
  <c r="GE8" i="5"/>
  <c r="GD8" i="5"/>
  <c r="FL8" i="5"/>
  <c r="FK8" i="5"/>
  <c r="ES8" i="5"/>
  <c r="ER8" i="5"/>
  <c r="DZ8" i="5"/>
  <c r="DY8" i="5"/>
  <c r="DG8" i="5"/>
  <c r="DF8" i="5"/>
  <c r="CN8" i="5"/>
  <c r="CM8" i="5"/>
  <c r="BU8" i="5"/>
  <c r="BT8" i="5"/>
  <c r="BB8" i="5"/>
  <c r="BA8" i="5"/>
  <c r="AI8" i="5"/>
  <c r="AH8" i="5"/>
  <c r="P8" i="5"/>
  <c r="O8" i="5"/>
  <c r="HO7" i="5"/>
  <c r="HN7" i="5"/>
  <c r="HI7" i="5"/>
  <c r="GW7" i="5"/>
  <c r="GV7" i="5"/>
  <c r="GQ7" i="5"/>
  <c r="GE7" i="5"/>
  <c r="GD7" i="5"/>
  <c r="FY7" i="5"/>
  <c r="FL7" i="5"/>
  <c r="FK7" i="5"/>
  <c r="ES7" i="5"/>
  <c r="ER7" i="5"/>
  <c r="DZ7" i="5"/>
  <c r="DY7" i="5"/>
  <c r="DG7" i="5"/>
  <c r="DF7" i="5"/>
  <c r="CN7" i="5"/>
  <c r="CM7" i="5"/>
  <c r="BU7" i="5"/>
  <c r="BT7" i="5"/>
  <c r="BB7" i="5"/>
  <c r="BA7" i="5"/>
  <c r="AI7" i="5"/>
  <c r="AH7" i="5"/>
  <c r="P7" i="5"/>
  <c r="O7" i="5"/>
  <c r="HO6" i="5"/>
  <c r="HN6" i="5"/>
  <c r="GW6" i="5"/>
  <c r="GY100" i="5" s="1"/>
  <c r="GV6" i="5"/>
  <c r="GX100" i="5" s="1"/>
  <c r="GE6" i="5"/>
  <c r="GD6" i="5"/>
  <c r="FL6" i="5"/>
  <c r="FK6" i="5"/>
  <c r="ES6" i="5"/>
  <c r="ER6" i="5"/>
  <c r="DZ6" i="5"/>
  <c r="DY6" i="5"/>
  <c r="DG6" i="5"/>
  <c r="DF6" i="5"/>
  <c r="DH6" i="5" s="1"/>
  <c r="CN6" i="5"/>
  <c r="CM6" i="5"/>
  <c r="BU6" i="5"/>
  <c r="BT6" i="5"/>
  <c r="BB6" i="5"/>
  <c r="BA6" i="5"/>
  <c r="AI6" i="5"/>
  <c r="AH6" i="5"/>
  <c r="Y6" i="5"/>
  <c r="HS7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S98" i="2"/>
  <c r="HS99" i="2"/>
  <c r="HS100" i="2"/>
  <c r="HS101" i="2"/>
  <c r="HS102" i="2"/>
  <c r="HS103" i="2"/>
  <c r="HS6" i="2"/>
  <c r="GZ7" i="2"/>
  <c r="GZ8" i="2"/>
  <c r="GZ9" i="2"/>
  <c r="GZ10" i="2"/>
  <c r="GZ11" i="2"/>
  <c r="GZ12" i="2"/>
  <c r="GZ13" i="2"/>
  <c r="GZ14" i="2"/>
  <c r="GZ15" i="2"/>
  <c r="GZ16" i="2"/>
  <c r="GZ17" i="2"/>
  <c r="GZ18" i="2"/>
  <c r="GZ19" i="2"/>
  <c r="GZ20" i="2"/>
  <c r="GZ21" i="2"/>
  <c r="GZ22" i="2"/>
  <c r="GZ23" i="2"/>
  <c r="GZ24" i="2"/>
  <c r="GZ25" i="2"/>
  <c r="GZ26" i="2"/>
  <c r="GZ27" i="2"/>
  <c r="GZ28" i="2"/>
  <c r="GZ29" i="2"/>
  <c r="GZ30" i="2"/>
  <c r="GZ31" i="2"/>
  <c r="GZ32" i="2"/>
  <c r="GZ33" i="2"/>
  <c r="GZ34" i="2"/>
  <c r="GZ35" i="2"/>
  <c r="GZ36" i="2"/>
  <c r="GZ37" i="2"/>
  <c r="GZ38" i="2"/>
  <c r="GZ39" i="2"/>
  <c r="GZ40" i="2"/>
  <c r="GZ41" i="2"/>
  <c r="GZ42" i="2"/>
  <c r="GZ43" i="2"/>
  <c r="GZ44" i="2"/>
  <c r="GZ45" i="2"/>
  <c r="GZ46" i="2"/>
  <c r="GZ47" i="2"/>
  <c r="GZ48" i="2"/>
  <c r="GZ49" i="2"/>
  <c r="GZ50" i="2"/>
  <c r="GZ51" i="2"/>
  <c r="GZ52" i="2"/>
  <c r="GZ53" i="2"/>
  <c r="GZ54" i="2"/>
  <c r="GZ55" i="2"/>
  <c r="GZ56" i="2"/>
  <c r="GZ57" i="2"/>
  <c r="GZ58" i="2"/>
  <c r="GZ59" i="2"/>
  <c r="GZ60" i="2"/>
  <c r="GZ61" i="2"/>
  <c r="GZ62" i="2"/>
  <c r="GZ63" i="2"/>
  <c r="GZ64" i="2"/>
  <c r="GZ65" i="2"/>
  <c r="GZ66" i="2"/>
  <c r="GZ67" i="2"/>
  <c r="GZ68" i="2"/>
  <c r="GZ69" i="2"/>
  <c r="GZ70" i="2"/>
  <c r="GZ71" i="2"/>
  <c r="GZ72" i="2"/>
  <c r="GZ73" i="2"/>
  <c r="GZ74" i="2"/>
  <c r="GZ75" i="2"/>
  <c r="GZ76" i="2"/>
  <c r="GZ77" i="2"/>
  <c r="GZ78" i="2"/>
  <c r="GZ79" i="2"/>
  <c r="GZ80" i="2"/>
  <c r="GZ81" i="2"/>
  <c r="GZ82" i="2"/>
  <c r="GZ83" i="2"/>
  <c r="GZ84" i="2"/>
  <c r="GZ85" i="2"/>
  <c r="GZ86" i="2"/>
  <c r="GZ87" i="2"/>
  <c r="GZ88" i="2"/>
  <c r="GZ89" i="2"/>
  <c r="GZ90" i="2"/>
  <c r="GZ91" i="2"/>
  <c r="GZ92" i="2"/>
  <c r="GZ93" i="2"/>
  <c r="GZ94" i="2"/>
  <c r="GZ95" i="2"/>
  <c r="GZ96" i="2"/>
  <c r="GZ97" i="2"/>
  <c r="GZ98" i="2"/>
  <c r="GZ99" i="2"/>
  <c r="GZ100" i="2"/>
  <c r="GZ101" i="2"/>
  <c r="GZ102" i="2"/>
  <c r="GZ6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50" i="2"/>
  <c r="EV51" i="2"/>
  <c r="EV52" i="2"/>
  <c r="EV53" i="2"/>
  <c r="EV54" i="2"/>
  <c r="EV55" i="2"/>
  <c r="EV56" i="2"/>
  <c r="EV57" i="2"/>
  <c r="EV58" i="2"/>
  <c r="EV59" i="2"/>
  <c r="EV60" i="2"/>
  <c r="EV61" i="2"/>
  <c r="EV62" i="2"/>
  <c r="EV63" i="2"/>
  <c r="EV64" i="2"/>
  <c r="EV65" i="2"/>
  <c r="EV66" i="2"/>
  <c r="EV67" i="2"/>
  <c r="EV68" i="2"/>
  <c r="EV69" i="2"/>
  <c r="EV70" i="2"/>
  <c r="EV71" i="2"/>
  <c r="EV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44" i="2"/>
  <c r="EC45" i="2"/>
  <c r="EC46" i="2"/>
  <c r="EC47" i="2"/>
  <c r="EC48" i="2"/>
  <c r="EC49" i="2"/>
  <c r="EC50" i="2"/>
  <c r="EC51" i="2"/>
  <c r="EC52" i="2"/>
  <c r="EC53" i="2"/>
  <c r="EC54" i="2"/>
  <c r="EC55" i="2"/>
  <c r="EC56" i="2"/>
  <c r="EC57" i="2"/>
  <c r="EC58" i="2"/>
  <c r="EC59" i="2"/>
  <c r="EC60" i="2"/>
  <c r="EC61" i="2"/>
  <c r="EC62" i="2"/>
  <c r="EC63" i="2"/>
  <c r="EC64" i="2"/>
  <c r="EC65" i="2"/>
  <c r="EC66" i="2"/>
  <c r="EC67" i="2"/>
  <c r="EC68" i="2"/>
  <c r="EC69" i="2"/>
  <c r="EC70" i="2"/>
  <c r="EC71" i="2"/>
  <c r="EC72" i="2"/>
  <c r="EC73" i="2"/>
  <c r="EC74" i="2"/>
  <c r="EC75" i="2"/>
  <c r="EC76" i="2"/>
  <c r="EC77" i="2"/>
  <c r="EC78" i="2"/>
  <c r="EC79" i="2"/>
  <c r="EC80" i="2"/>
  <c r="EC81" i="2"/>
  <c r="EC82" i="2"/>
  <c r="EC83" i="2"/>
  <c r="EC84" i="2"/>
  <c r="EC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6" i="2"/>
  <c r="HM7" i="2"/>
  <c r="HO7" i="2" s="1"/>
  <c r="HN7" i="2"/>
  <c r="HM8" i="2"/>
  <c r="HN8" i="2"/>
  <c r="HO8" i="2"/>
  <c r="HM9" i="2"/>
  <c r="HO9" i="2" s="1"/>
  <c r="HN9" i="2"/>
  <c r="HM10" i="2"/>
  <c r="HO10" i="2" s="1"/>
  <c r="HN10" i="2"/>
  <c r="HM11" i="2"/>
  <c r="HN11" i="2"/>
  <c r="HO11" i="2"/>
  <c r="HM12" i="2"/>
  <c r="HN12" i="2"/>
  <c r="HO12" i="2"/>
  <c r="HM13" i="2"/>
  <c r="HN13" i="2"/>
  <c r="HO13" i="2"/>
  <c r="HM14" i="2"/>
  <c r="HO14" i="2" s="1"/>
  <c r="HN14" i="2"/>
  <c r="HM15" i="2"/>
  <c r="HO15" i="2" s="1"/>
  <c r="HN15" i="2"/>
  <c r="HM16" i="2"/>
  <c r="HN16" i="2"/>
  <c r="HO16" i="2"/>
  <c r="HM17" i="2"/>
  <c r="HO17" i="2" s="1"/>
  <c r="HN17" i="2"/>
  <c r="HM18" i="2"/>
  <c r="HN18" i="2"/>
  <c r="HO18" i="2"/>
  <c r="HM19" i="2"/>
  <c r="HN19" i="2"/>
  <c r="HO19" i="2"/>
  <c r="HM20" i="2"/>
  <c r="HN20" i="2"/>
  <c r="HO20" i="2"/>
  <c r="HM21" i="2"/>
  <c r="HN21" i="2"/>
  <c r="HO21" i="2"/>
  <c r="HM22" i="2"/>
  <c r="HO22" i="2" s="1"/>
  <c r="HN22" i="2"/>
  <c r="HM23" i="2"/>
  <c r="HO23" i="2" s="1"/>
  <c r="HN23" i="2"/>
  <c r="HM24" i="2"/>
  <c r="HN24" i="2"/>
  <c r="HO24" i="2"/>
  <c r="HM25" i="2"/>
  <c r="HO25" i="2" s="1"/>
  <c r="HN25" i="2"/>
  <c r="HM26" i="2"/>
  <c r="HN26" i="2"/>
  <c r="HO26" i="2"/>
  <c r="HM27" i="2"/>
  <c r="HN27" i="2"/>
  <c r="HO27" i="2"/>
  <c r="HM28" i="2"/>
  <c r="HN28" i="2"/>
  <c r="HO28" i="2"/>
  <c r="HM29" i="2"/>
  <c r="HN29" i="2"/>
  <c r="HO29" i="2"/>
  <c r="HM30" i="2"/>
  <c r="HO30" i="2" s="1"/>
  <c r="HN30" i="2"/>
  <c r="HM31" i="2"/>
  <c r="HO31" i="2" s="1"/>
  <c r="HN31" i="2"/>
  <c r="HM32" i="2"/>
  <c r="HN32" i="2"/>
  <c r="HO32" i="2"/>
  <c r="HM33" i="2"/>
  <c r="HO33" i="2" s="1"/>
  <c r="HN33" i="2"/>
  <c r="HM34" i="2"/>
  <c r="HN34" i="2"/>
  <c r="HO34" i="2"/>
  <c r="HM35" i="2"/>
  <c r="HN35" i="2"/>
  <c r="HO35" i="2"/>
  <c r="HM36" i="2"/>
  <c r="HN36" i="2"/>
  <c r="HO36" i="2"/>
  <c r="HM37" i="2"/>
  <c r="HN37" i="2"/>
  <c r="HO37" i="2"/>
  <c r="HM38" i="2"/>
  <c r="HO38" i="2" s="1"/>
  <c r="HN38" i="2"/>
  <c r="HM39" i="2"/>
  <c r="HO39" i="2" s="1"/>
  <c r="HN39" i="2"/>
  <c r="HM40" i="2"/>
  <c r="HN40" i="2"/>
  <c r="HO40" i="2"/>
  <c r="HM41" i="2"/>
  <c r="HO41" i="2" s="1"/>
  <c r="HN41" i="2"/>
  <c r="HM42" i="2"/>
  <c r="HN42" i="2"/>
  <c r="HO42" i="2"/>
  <c r="HM43" i="2"/>
  <c r="HN43" i="2"/>
  <c r="HO43" i="2"/>
  <c r="HM44" i="2"/>
  <c r="HN44" i="2"/>
  <c r="HO44" i="2"/>
  <c r="HM45" i="2"/>
  <c r="HN45" i="2"/>
  <c r="HO45" i="2"/>
  <c r="HM46" i="2"/>
  <c r="HO46" i="2" s="1"/>
  <c r="HN46" i="2"/>
  <c r="HM47" i="2"/>
  <c r="HO47" i="2" s="1"/>
  <c r="HN47" i="2"/>
  <c r="HM48" i="2"/>
  <c r="HN48" i="2"/>
  <c r="HO48" i="2"/>
  <c r="HM49" i="2"/>
  <c r="HO49" i="2" s="1"/>
  <c r="HN49" i="2"/>
  <c r="HM50" i="2"/>
  <c r="HN50" i="2"/>
  <c r="HO50" i="2"/>
  <c r="HM51" i="2"/>
  <c r="HN51" i="2"/>
  <c r="HO51" i="2"/>
  <c r="HM52" i="2"/>
  <c r="HN52" i="2"/>
  <c r="HO52" i="2"/>
  <c r="HM53" i="2"/>
  <c r="HN53" i="2"/>
  <c r="HO53" i="2"/>
  <c r="HM54" i="2"/>
  <c r="HO54" i="2" s="1"/>
  <c r="HN54" i="2"/>
  <c r="HM55" i="2"/>
  <c r="HO55" i="2" s="1"/>
  <c r="HN55" i="2"/>
  <c r="HM56" i="2"/>
  <c r="HN56" i="2"/>
  <c r="HO56" i="2"/>
  <c r="HM57" i="2"/>
  <c r="HO57" i="2" s="1"/>
  <c r="HN57" i="2"/>
  <c r="HM58" i="2"/>
  <c r="HN58" i="2"/>
  <c r="HO58" i="2"/>
  <c r="HM59" i="2"/>
  <c r="HN59" i="2"/>
  <c r="HO59" i="2"/>
  <c r="HM60" i="2"/>
  <c r="HN60" i="2"/>
  <c r="HO60" i="2"/>
  <c r="HM61" i="2"/>
  <c r="HN61" i="2"/>
  <c r="HO61" i="2"/>
  <c r="HM62" i="2"/>
  <c r="HO62" i="2" s="1"/>
  <c r="HN62" i="2"/>
  <c r="HM63" i="2"/>
  <c r="HO63" i="2" s="1"/>
  <c r="HN63" i="2"/>
  <c r="HM64" i="2"/>
  <c r="HN64" i="2"/>
  <c r="HO64" i="2"/>
  <c r="HM65" i="2"/>
  <c r="HO65" i="2" s="1"/>
  <c r="HN65" i="2"/>
  <c r="HM66" i="2"/>
  <c r="HN66" i="2"/>
  <c r="HO66" i="2"/>
  <c r="HM67" i="2"/>
  <c r="HN67" i="2"/>
  <c r="HO67" i="2"/>
  <c r="HM68" i="2"/>
  <c r="HN68" i="2"/>
  <c r="HO68" i="2"/>
  <c r="HM69" i="2"/>
  <c r="HN69" i="2"/>
  <c r="HO69" i="2"/>
  <c r="HM70" i="2"/>
  <c r="HO70" i="2" s="1"/>
  <c r="HN70" i="2"/>
  <c r="HM71" i="2"/>
  <c r="HO71" i="2" s="1"/>
  <c r="HN71" i="2"/>
  <c r="HM72" i="2"/>
  <c r="HN72" i="2"/>
  <c r="HO72" i="2"/>
  <c r="HM73" i="2"/>
  <c r="HO73" i="2" s="1"/>
  <c r="HN73" i="2"/>
  <c r="HM74" i="2"/>
  <c r="HN74" i="2"/>
  <c r="HO74" i="2"/>
  <c r="HM75" i="2"/>
  <c r="HN75" i="2"/>
  <c r="HO75" i="2"/>
  <c r="HM76" i="2"/>
  <c r="HN76" i="2"/>
  <c r="HO76" i="2"/>
  <c r="HM77" i="2"/>
  <c r="HN77" i="2"/>
  <c r="HO77" i="2"/>
  <c r="HM78" i="2"/>
  <c r="HO78" i="2" s="1"/>
  <c r="HN78" i="2"/>
  <c r="HM79" i="2"/>
  <c r="HO79" i="2" s="1"/>
  <c r="HN79" i="2"/>
  <c r="HM80" i="2"/>
  <c r="HN80" i="2"/>
  <c r="HO80" i="2"/>
  <c r="HM81" i="2"/>
  <c r="HO81" i="2" s="1"/>
  <c r="HN81" i="2"/>
  <c r="HM82" i="2"/>
  <c r="HN82" i="2"/>
  <c r="HO82" i="2"/>
  <c r="HM83" i="2"/>
  <c r="HN83" i="2"/>
  <c r="HO83" i="2"/>
  <c r="HM84" i="2"/>
  <c r="HN84" i="2"/>
  <c r="HO84" i="2"/>
  <c r="HM85" i="2"/>
  <c r="HN85" i="2"/>
  <c r="HO85" i="2"/>
  <c r="HM86" i="2"/>
  <c r="HO86" i="2" s="1"/>
  <c r="HN86" i="2"/>
  <c r="HM87" i="2"/>
  <c r="HO87" i="2" s="1"/>
  <c r="HN87" i="2"/>
  <c r="HM88" i="2"/>
  <c r="HN88" i="2"/>
  <c r="HO88" i="2"/>
  <c r="HM89" i="2"/>
  <c r="HO89" i="2" s="1"/>
  <c r="HN89" i="2"/>
  <c r="HM90" i="2"/>
  <c r="HN90" i="2"/>
  <c r="HO90" i="2"/>
  <c r="HM91" i="2"/>
  <c r="HN91" i="2"/>
  <c r="HO91" i="2"/>
  <c r="HM92" i="2"/>
  <c r="HN92" i="2"/>
  <c r="HO92" i="2"/>
  <c r="HM93" i="2"/>
  <c r="HN93" i="2"/>
  <c r="HO93" i="2"/>
  <c r="HM94" i="2"/>
  <c r="HO94" i="2" s="1"/>
  <c r="HN94" i="2"/>
  <c r="HM95" i="2"/>
  <c r="HO95" i="2" s="1"/>
  <c r="HN95" i="2"/>
  <c r="HM96" i="2"/>
  <c r="HN96" i="2"/>
  <c r="HO96" i="2"/>
  <c r="HM97" i="2"/>
  <c r="HO97" i="2" s="1"/>
  <c r="HN97" i="2"/>
  <c r="HM98" i="2"/>
  <c r="HN98" i="2"/>
  <c r="HO98" i="2"/>
  <c r="HM99" i="2"/>
  <c r="HN99" i="2"/>
  <c r="HO99" i="2"/>
  <c r="HM100" i="2"/>
  <c r="HN100" i="2"/>
  <c r="HO100" i="2"/>
  <c r="HM101" i="2"/>
  <c r="HN101" i="2"/>
  <c r="HO101" i="2"/>
  <c r="HM102" i="2"/>
  <c r="HO102" i="2" s="1"/>
  <c r="HN102" i="2"/>
  <c r="HM103" i="2"/>
  <c r="HO103" i="2" s="1"/>
  <c r="HN103" i="2"/>
  <c r="HM6" i="2"/>
  <c r="GT7" i="2"/>
  <c r="GV7" i="2" s="1"/>
  <c r="GU7" i="2"/>
  <c r="GT8" i="2"/>
  <c r="GV8" i="2" s="1"/>
  <c r="GU8" i="2"/>
  <c r="GT9" i="2"/>
  <c r="GV9" i="2" s="1"/>
  <c r="GU9" i="2"/>
  <c r="GT10" i="2"/>
  <c r="GU10" i="2"/>
  <c r="GV10" i="2"/>
  <c r="GT11" i="2"/>
  <c r="GU11" i="2"/>
  <c r="GV11" i="2"/>
  <c r="GT12" i="2"/>
  <c r="GV12" i="2" s="1"/>
  <c r="GU12" i="2"/>
  <c r="GT13" i="2"/>
  <c r="GU13" i="2"/>
  <c r="GV13" i="2" s="1"/>
  <c r="GT14" i="2"/>
  <c r="GU14" i="2"/>
  <c r="GV14" i="2"/>
  <c r="GT15" i="2"/>
  <c r="GV15" i="2" s="1"/>
  <c r="GU15" i="2"/>
  <c r="GT16" i="2"/>
  <c r="GU16" i="2"/>
  <c r="GV16" i="2"/>
  <c r="GT17" i="2"/>
  <c r="GV17" i="2" s="1"/>
  <c r="GU17" i="2"/>
  <c r="GT18" i="2"/>
  <c r="GU18" i="2"/>
  <c r="GV18" i="2"/>
  <c r="GT19" i="2"/>
  <c r="GU19" i="2"/>
  <c r="GV19" i="2"/>
  <c r="GT20" i="2"/>
  <c r="GV20" i="2" s="1"/>
  <c r="GU20" i="2"/>
  <c r="GT21" i="2"/>
  <c r="GU21" i="2"/>
  <c r="GV21" i="2" s="1"/>
  <c r="GT22" i="2"/>
  <c r="GU22" i="2"/>
  <c r="GV22" i="2"/>
  <c r="GT23" i="2"/>
  <c r="GV23" i="2" s="1"/>
  <c r="GU23" i="2"/>
  <c r="GT24" i="2"/>
  <c r="GU24" i="2"/>
  <c r="GV24" i="2"/>
  <c r="GT25" i="2"/>
  <c r="GV25" i="2" s="1"/>
  <c r="GU25" i="2"/>
  <c r="GT26" i="2"/>
  <c r="GU26" i="2"/>
  <c r="GV26" i="2"/>
  <c r="GT27" i="2"/>
  <c r="GU27" i="2"/>
  <c r="GV27" i="2"/>
  <c r="GT28" i="2"/>
  <c r="GV28" i="2" s="1"/>
  <c r="GU28" i="2"/>
  <c r="GT29" i="2"/>
  <c r="GU29" i="2"/>
  <c r="GV29" i="2" s="1"/>
  <c r="GT30" i="2"/>
  <c r="GU30" i="2"/>
  <c r="GV30" i="2"/>
  <c r="GT31" i="2"/>
  <c r="GV31" i="2" s="1"/>
  <c r="GU31" i="2"/>
  <c r="GT32" i="2"/>
  <c r="GU32" i="2"/>
  <c r="GV32" i="2"/>
  <c r="GT33" i="2"/>
  <c r="GV33" i="2" s="1"/>
  <c r="GU33" i="2"/>
  <c r="GT34" i="2"/>
  <c r="GU34" i="2"/>
  <c r="GV34" i="2"/>
  <c r="GT35" i="2"/>
  <c r="GU35" i="2"/>
  <c r="GV35" i="2"/>
  <c r="GT36" i="2"/>
  <c r="GV36" i="2" s="1"/>
  <c r="GU36" i="2"/>
  <c r="GT37" i="2"/>
  <c r="GU37" i="2"/>
  <c r="GV37" i="2" s="1"/>
  <c r="GT38" i="2"/>
  <c r="GU38" i="2"/>
  <c r="GV38" i="2"/>
  <c r="GT39" i="2"/>
  <c r="GV39" i="2" s="1"/>
  <c r="GU39" i="2"/>
  <c r="GT40" i="2"/>
  <c r="GU40" i="2"/>
  <c r="GV40" i="2"/>
  <c r="GT41" i="2"/>
  <c r="GV41" i="2" s="1"/>
  <c r="GU41" i="2"/>
  <c r="GT42" i="2"/>
  <c r="GU42" i="2"/>
  <c r="GV42" i="2"/>
  <c r="GT43" i="2"/>
  <c r="GU43" i="2"/>
  <c r="GV43" i="2"/>
  <c r="GT44" i="2"/>
  <c r="GV44" i="2" s="1"/>
  <c r="GU44" i="2"/>
  <c r="GT45" i="2"/>
  <c r="GU45" i="2"/>
  <c r="GV45" i="2" s="1"/>
  <c r="GT46" i="2"/>
  <c r="GU46" i="2"/>
  <c r="GV46" i="2"/>
  <c r="GT47" i="2"/>
  <c r="GV47" i="2" s="1"/>
  <c r="GU47" i="2"/>
  <c r="GT48" i="2"/>
  <c r="GU48" i="2"/>
  <c r="GV48" i="2"/>
  <c r="GT49" i="2"/>
  <c r="GV49" i="2" s="1"/>
  <c r="GU49" i="2"/>
  <c r="GT50" i="2"/>
  <c r="GU50" i="2"/>
  <c r="GV50" i="2"/>
  <c r="GT51" i="2"/>
  <c r="GU51" i="2"/>
  <c r="GV51" i="2"/>
  <c r="GT52" i="2"/>
  <c r="GV52" i="2" s="1"/>
  <c r="GU52" i="2"/>
  <c r="GT53" i="2"/>
  <c r="GU53" i="2"/>
  <c r="GV53" i="2" s="1"/>
  <c r="GT54" i="2"/>
  <c r="GU54" i="2"/>
  <c r="GV54" i="2"/>
  <c r="GT55" i="2"/>
  <c r="GV55" i="2" s="1"/>
  <c r="GU55" i="2"/>
  <c r="GT56" i="2"/>
  <c r="GU56" i="2"/>
  <c r="GV56" i="2"/>
  <c r="GT57" i="2"/>
  <c r="GV57" i="2" s="1"/>
  <c r="GU57" i="2"/>
  <c r="GT58" i="2"/>
  <c r="GU58" i="2"/>
  <c r="GV58" i="2"/>
  <c r="GT59" i="2"/>
  <c r="GU59" i="2"/>
  <c r="GV59" i="2"/>
  <c r="GT60" i="2"/>
  <c r="GV60" i="2" s="1"/>
  <c r="GU60" i="2"/>
  <c r="GT61" i="2"/>
  <c r="GU61" i="2"/>
  <c r="GV61" i="2" s="1"/>
  <c r="GT62" i="2"/>
  <c r="GU62" i="2"/>
  <c r="GV62" i="2"/>
  <c r="GT63" i="2"/>
  <c r="GV63" i="2" s="1"/>
  <c r="GU63" i="2"/>
  <c r="GT64" i="2"/>
  <c r="GU64" i="2"/>
  <c r="GV64" i="2"/>
  <c r="GT65" i="2"/>
  <c r="GV65" i="2" s="1"/>
  <c r="GU65" i="2"/>
  <c r="GT66" i="2"/>
  <c r="GU66" i="2"/>
  <c r="GV66" i="2"/>
  <c r="GT67" i="2"/>
  <c r="GU67" i="2"/>
  <c r="GV67" i="2"/>
  <c r="GT68" i="2"/>
  <c r="GV68" i="2" s="1"/>
  <c r="GU68" i="2"/>
  <c r="GT69" i="2"/>
  <c r="GU69" i="2"/>
  <c r="GV69" i="2" s="1"/>
  <c r="GT70" i="2"/>
  <c r="GU70" i="2"/>
  <c r="GV70" i="2"/>
  <c r="GT71" i="2"/>
  <c r="GV71" i="2" s="1"/>
  <c r="GU71" i="2"/>
  <c r="GT72" i="2"/>
  <c r="GU72" i="2"/>
  <c r="GV72" i="2"/>
  <c r="GT73" i="2"/>
  <c r="GV73" i="2" s="1"/>
  <c r="GU73" i="2"/>
  <c r="GT74" i="2"/>
  <c r="GU74" i="2"/>
  <c r="GV74" i="2"/>
  <c r="GT75" i="2"/>
  <c r="GU75" i="2"/>
  <c r="GV75" i="2"/>
  <c r="GT76" i="2"/>
  <c r="GV76" i="2" s="1"/>
  <c r="GU76" i="2"/>
  <c r="GT77" i="2"/>
  <c r="GU77" i="2"/>
  <c r="GV77" i="2" s="1"/>
  <c r="GT78" i="2"/>
  <c r="GU78" i="2"/>
  <c r="GV78" i="2"/>
  <c r="GT79" i="2"/>
  <c r="GV79" i="2" s="1"/>
  <c r="GU79" i="2"/>
  <c r="GT80" i="2"/>
  <c r="GU80" i="2"/>
  <c r="GV80" i="2"/>
  <c r="GT81" i="2"/>
  <c r="GV81" i="2" s="1"/>
  <c r="GU81" i="2"/>
  <c r="GT82" i="2"/>
  <c r="GU82" i="2"/>
  <c r="GV82" i="2"/>
  <c r="GT83" i="2"/>
  <c r="GU83" i="2"/>
  <c r="GV83" i="2"/>
  <c r="GT84" i="2"/>
  <c r="GV84" i="2" s="1"/>
  <c r="GU84" i="2"/>
  <c r="GT85" i="2"/>
  <c r="GU85" i="2"/>
  <c r="GV85" i="2" s="1"/>
  <c r="GT86" i="2"/>
  <c r="GU86" i="2"/>
  <c r="GV86" i="2"/>
  <c r="GT87" i="2"/>
  <c r="GV87" i="2" s="1"/>
  <c r="GU87" i="2"/>
  <c r="GT88" i="2"/>
  <c r="GU88" i="2"/>
  <c r="GV88" i="2"/>
  <c r="GT89" i="2"/>
  <c r="GV89" i="2" s="1"/>
  <c r="GU89" i="2"/>
  <c r="GT90" i="2"/>
  <c r="GU90" i="2"/>
  <c r="GV90" i="2"/>
  <c r="GT91" i="2"/>
  <c r="GU91" i="2"/>
  <c r="GV91" i="2"/>
  <c r="GT92" i="2"/>
  <c r="GV92" i="2" s="1"/>
  <c r="GU92" i="2"/>
  <c r="GT93" i="2"/>
  <c r="GV93" i="2" s="1"/>
  <c r="GU93" i="2"/>
  <c r="GT94" i="2"/>
  <c r="GU94" i="2"/>
  <c r="GV94" i="2"/>
  <c r="GT95" i="2"/>
  <c r="GV95" i="2" s="1"/>
  <c r="GU95" i="2"/>
  <c r="GT96" i="2"/>
  <c r="GU96" i="2"/>
  <c r="GV96" i="2"/>
  <c r="GT97" i="2"/>
  <c r="GV97" i="2" s="1"/>
  <c r="GU97" i="2"/>
  <c r="GT98" i="2"/>
  <c r="GU98" i="2"/>
  <c r="GV98" i="2"/>
  <c r="GT99" i="2"/>
  <c r="GU99" i="2"/>
  <c r="GV99" i="2"/>
  <c r="GT100" i="2"/>
  <c r="GV100" i="2" s="1"/>
  <c r="GU100" i="2"/>
  <c r="GT101" i="2"/>
  <c r="GV101" i="2" s="1"/>
  <c r="GU101" i="2"/>
  <c r="GT102" i="2"/>
  <c r="GU102" i="2"/>
  <c r="GV102" i="2"/>
  <c r="GB115" i="2"/>
  <c r="GA115" i="2"/>
  <c r="GA109" i="2"/>
  <c r="GB109" i="2"/>
  <c r="GC109" i="2"/>
  <c r="GA110" i="2"/>
  <c r="GB110" i="2"/>
  <c r="GC110" i="2"/>
  <c r="GA111" i="2"/>
  <c r="GC111" i="2" s="1"/>
  <c r="GB111" i="2"/>
  <c r="GA112" i="2"/>
  <c r="GB112" i="2"/>
  <c r="GC112" i="2"/>
  <c r="GA113" i="2"/>
  <c r="GB113" i="2"/>
  <c r="GC113" i="2"/>
  <c r="GA114" i="2"/>
  <c r="GB114" i="2"/>
  <c r="GC114" i="2" s="1"/>
  <c r="GC115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C45" i="2"/>
  <c r="GC46" i="2"/>
  <c r="GC47" i="2"/>
  <c r="GC48" i="2"/>
  <c r="GC49" i="2"/>
  <c r="GC50" i="2"/>
  <c r="GC51" i="2"/>
  <c r="GC52" i="2"/>
  <c r="GC53" i="2"/>
  <c r="GC54" i="2"/>
  <c r="GC55" i="2"/>
  <c r="GC56" i="2"/>
  <c r="GC57" i="2"/>
  <c r="GC58" i="2"/>
  <c r="GC59" i="2"/>
  <c r="GC60" i="2"/>
  <c r="GC61" i="2"/>
  <c r="GC62" i="2"/>
  <c r="GC63" i="2"/>
  <c r="GC64" i="2"/>
  <c r="GC65" i="2"/>
  <c r="GC66" i="2"/>
  <c r="GC67" i="2"/>
  <c r="GC68" i="2"/>
  <c r="GC69" i="2"/>
  <c r="GC70" i="2"/>
  <c r="GC71" i="2"/>
  <c r="GC72" i="2"/>
  <c r="GC73" i="2"/>
  <c r="GC74" i="2"/>
  <c r="GC75" i="2"/>
  <c r="GC76" i="2"/>
  <c r="GC77" i="2"/>
  <c r="GC78" i="2"/>
  <c r="GC79" i="2"/>
  <c r="GC80" i="2"/>
  <c r="GC81" i="2"/>
  <c r="GC82" i="2"/>
  <c r="GC83" i="2"/>
  <c r="GC84" i="2"/>
  <c r="GC85" i="2"/>
  <c r="GC86" i="2"/>
  <c r="GC87" i="2"/>
  <c r="GC88" i="2"/>
  <c r="GC89" i="2"/>
  <c r="GC90" i="2"/>
  <c r="GC91" i="2"/>
  <c r="GC92" i="2"/>
  <c r="GC93" i="2"/>
  <c r="GC94" i="2"/>
  <c r="GC95" i="2"/>
  <c r="GC96" i="2"/>
  <c r="GC97" i="2"/>
  <c r="GC98" i="2"/>
  <c r="GC99" i="2"/>
  <c r="GC100" i="2"/>
  <c r="GC101" i="2"/>
  <c r="GC102" i="2"/>
  <c r="GC103" i="2"/>
  <c r="GC104" i="2"/>
  <c r="GC105" i="2"/>
  <c r="GC106" i="2"/>
  <c r="GC107" i="2"/>
  <c r="GC108" i="2"/>
  <c r="GB23" i="2"/>
  <c r="GA23" i="2"/>
  <c r="GA13" i="2"/>
  <c r="GA6" i="2"/>
  <c r="FI25" i="2"/>
  <c r="FH25" i="2"/>
  <c r="FH6" i="2"/>
  <c r="EP71" i="2"/>
  <c r="EO71" i="2"/>
  <c r="EO7" i="2"/>
  <c r="EP7" i="2"/>
  <c r="EQ7" i="2"/>
  <c r="EO8" i="2"/>
  <c r="EP8" i="2"/>
  <c r="EQ8" i="2"/>
  <c r="EO9" i="2"/>
  <c r="EQ9" i="2" s="1"/>
  <c r="EP9" i="2"/>
  <c r="EO10" i="2"/>
  <c r="EP10" i="2"/>
  <c r="EQ10" i="2"/>
  <c r="EO11" i="2"/>
  <c r="EP11" i="2"/>
  <c r="EQ11" i="2"/>
  <c r="EO12" i="2"/>
  <c r="EQ12" i="2" s="1"/>
  <c r="EP12" i="2"/>
  <c r="EO13" i="2"/>
  <c r="EP13" i="2"/>
  <c r="EQ13" i="2"/>
  <c r="EO14" i="2"/>
  <c r="EP14" i="2"/>
  <c r="EQ14" i="2"/>
  <c r="EO15" i="2"/>
  <c r="EP15" i="2"/>
  <c r="EQ15" i="2"/>
  <c r="EO16" i="2"/>
  <c r="EP16" i="2"/>
  <c r="EQ16" i="2"/>
  <c r="EO17" i="2"/>
  <c r="EQ17" i="2" s="1"/>
  <c r="EP17" i="2"/>
  <c r="EO18" i="2"/>
  <c r="EP18" i="2"/>
  <c r="EQ18" i="2"/>
  <c r="EO19" i="2"/>
  <c r="EP19" i="2"/>
  <c r="EQ19" i="2"/>
  <c r="EO20" i="2"/>
  <c r="EQ20" i="2" s="1"/>
  <c r="EP20" i="2"/>
  <c r="EO21" i="2"/>
  <c r="EP21" i="2"/>
  <c r="EQ21" i="2"/>
  <c r="EO22" i="2"/>
  <c r="EP22" i="2"/>
  <c r="EQ22" i="2"/>
  <c r="EO23" i="2"/>
  <c r="EP23" i="2"/>
  <c r="EQ23" i="2"/>
  <c r="EO24" i="2"/>
  <c r="EP24" i="2"/>
  <c r="EQ24" i="2"/>
  <c r="EO25" i="2"/>
  <c r="EQ25" i="2" s="1"/>
  <c r="EP25" i="2"/>
  <c r="EO26" i="2"/>
  <c r="EP26" i="2"/>
  <c r="EQ26" i="2"/>
  <c r="EO27" i="2"/>
  <c r="EP27" i="2"/>
  <c r="EQ27" i="2"/>
  <c r="EO28" i="2"/>
  <c r="EQ28" i="2" s="1"/>
  <c r="EP28" i="2"/>
  <c r="EO29" i="2"/>
  <c r="EP29" i="2"/>
  <c r="EQ29" i="2"/>
  <c r="EO30" i="2"/>
  <c r="EP30" i="2"/>
  <c r="EQ30" i="2"/>
  <c r="EO31" i="2"/>
  <c r="EP31" i="2"/>
  <c r="EQ31" i="2"/>
  <c r="EO32" i="2"/>
  <c r="EP32" i="2"/>
  <c r="EQ32" i="2"/>
  <c r="EO33" i="2"/>
  <c r="EQ33" i="2" s="1"/>
  <c r="EP33" i="2"/>
  <c r="EO34" i="2"/>
  <c r="EP34" i="2"/>
  <c r="EQ34" i="2"/>
  <c r="EO35" i="2"/>
  <c r="EP35" i="2"/>
  <c r="EQ35" i="2"/>
  <c r="EO36" i="2"/>
  <c r="EQ36" i="2" s="1"/>
  <c r="EP36" i="2"/>
  <c r="EO37" i="2"/>
  <c r="EP37" i="2"/>
  <c r="EQ37" i="2"/>
  <c r="EO38" i="2"/>
  <c r="EP38" i="2"/>
  <c r="EQ38" i="2"/>
  <c r="EO39" i="2"/>
  <c r="EP39" i="2"/>
  <c r="EQ39" i="2"/>
  <c r="EO40" i="2"/>
  <c r="EP40" i="2"/>
  <c r="EQ40" i="2"/>
  <c r="EO41" i="2"/>
  <c r="EQ41" i="2" s="1"/>
  <c r="EP41" i="2"/>
  <c r="EO42" i="2"/>
  <c r="EP42" i="2"/>
  <c r="EQ42" i="2"/>
  <c r="EO43" i="2"/>
  <c r="EP43" i="2"/>
  <c r="EQ43" i="2"/>
  <c r="EO44" i="2"/>
  <c r="EQ44" i="2" s="1"/>
  <c r="EP44" i="2"/>
  <c r="EO45" i="2"/>
  <c r="EP45" i="2"/>
  <c r="EQ45" i="2"/>
  <c r="EO46" i="2"/>
  <c r="EP46" i="2"/>
  <c r="EQ46" i="2"/>
  <c r="EO47" i="2"/>
  <c r="EP47" i="2"/>
  <c r="EQ47" i="2"/>
  <c r="EO48" i="2"/>
  <c r="EP48" i="2"/>
  <c r="EQ48" i="2"/>
  <c r="EO49" i="2"/>
  <c r="EQ49" i="2" s="1"/>
  <c r="EP49" i="2"/>
  <c r="EO50" i="2"/>
  <c r="EP50" i="2"/>
  <c r="EQ50" i="2"/>
  <c r="EO51" i="2"/>
  <c r="EP51" i="2"/>
  <c r="EQ51" i="2"/>
  <c r="EO52" i="2"/>
  <c r="EQ52" i="2" s="1"/>
  <c r="EP52" i="2"/>
  <c r="EO53" i="2"/>
  <c r="EP53" i="2"/>
  <c r="EQ53" i="2"/>
  <c r="EO54" i="2"/>
  <c r="EP54" i="2"/>
  <c r="EQ54" i="2"/>
  <c r="EO55" i="2"/>
  <c r="EP55" i="2"/>
  <c r="EQ55" i="2"/>
  <c r="EO56" i="2"/>
  <c r="EP56" i="2"/>
  <c r="EQ56" i="2"/>
  <c r="EO57" i="2"/>
  <c r="EQ57" i="2" s="1"/>
  <c r="EP57" i="2"/>
  <c r="EO58" i="2"/>
  <c r="EP58" i="2"/>
  <c r="EQ58" i="2"/>
  <c r="EO59" i="2"/>
  <c r="EP59" i="2"/>
  <c r="EQ59" i="2"/>
  <c r="EO60" i="2"/>
  <c r="EQ60" i="2" s="1"/>
  <c r="EP60" i="2"/>
  <c r="EO61" i="2"/>
  <c r="EP61" i="2"/>
  <c r="EQ61" i="2"/>
  <c r="EO62" i="2"/>
  <c r="EP62" i="2"/>
  <c r="EQ62" i="2"/>
  <c r="EO63" i="2"/>
  <c r="EP63" i="2"/>
  <c r="EQ63" i="2"/>
  <c r="EO64" i="2"/>
  <c r="EP64" i="2"/>
  <c r="EQ64" i="2"/>
  <c r="EO65" i="2"/>
  <c r="EQ65" i="2" s="1"/>
  <c r="EP65" i="2"/>
  <c r="EO66" i="2"/>
  <c r="EP66" i="2"/>
  <c r="EQ66" i="2"/>
  <c r="EO67" i="2"/>
  <c r="EP67" i="2"/>
  <c r="EQ67" i="2"/>
  <c r="EO68" i="2"/>
  <c r="EQ68" i="2" s="1"/>
  <c r="EP68" i="2"/>
  <c r="EO69" i="2"/>
  <c r="EP69" i="2"/>
  <c r="EQ69" i="2"/>
  <c r="EO70" i="2"/>
  <c r="EP70" i="2"/>
  <c r="EQ70" i="2"/>
  <c r="EQ71" i="2"/>
  <c r="DV7" i="2"/>
  <c r="DW7" i="2"/>
  <c r="DX7" i="2"/>
  <c r="DV8" i="2"/>
  <c r="DW8" i="2"/>
  <c r="DX8" i="2"/>
  <c r="DV9" i="2"/>
  <c r="DX9" i="2" s="1"/>
  <c r="DW9" i="2"/>
  <c r="DV10" i="2"/>
  <c r="DW10" i="2"/>
  <c r="DX10" i="2"/>
  <c r="DV11" i="2"/>
  <c r="DW11" i="2"/>
  <c r="DX11" i="2"/>
  <c r="DV12" i="2"/>
  <c r="DX12" i="2" s="1"/>
  <c r="DW12" i="2"/>
  <c r="DV13" i="2"/>
  <c r="DW13" i="2"/>
  <c r="DX13" i="2"/>
  <c r="DV14" i="2"/>
  <c r="DW14" i="2"/>
  <c r="DX14" i="2"/>
  <c r="DV15" i="2"/>
  <c r="DW15" i="2"/>
  <c r="DX15" i="2"/>
  <c r="DV16" i="2"/>
  <c r="DW16" i="2"/>
  <c r="DX16" i="2"/>
  <c r="DV17" i="2"/>
  <c r="DX17" i="2" s="1"/>
  <c r="DW17" i="2"/>
  <c r="DV18" i="2"/>
  <c r="DW18" i="2"/>
  <c r="DX18" i="2"/>
  <c r="DV19" i="2"/>
  <c r="DW19" i="2"/>
  <c r="DX19" i="2"/>
  <c r="DV20" i="2"/>
  <c r="DX20" i="2" s="1"/>
  <c r="DW20" i="2"/>
  <c r="DV21" i="2"/>
  <c r="DW21" i="2"/>
  <c r="DX21" i="2"/>
  <c r="DV22" i="2"/>
  <c r="DW22" i="2"/>
  <c r="DX22" i="2"/>
  <c r="DV23" i="2"/>
  <c r="DW23" i="2"/>
  <c r="DX23" i="2"/>
  <c r="DV24" i="2"/>
  <c r="DW24" i="2"/>
  <c r="DX24" i="2"/>
  <c r="DV25" i="2"/>
  <c r="DX25" i="2" s="1"/>
  <c r="DW25" i="2"/>
  <c r="DV26" i="2"/>
  <c r="DW26" i="2"/>
  <c r="DX26" i="2"/>
  <c r="DV27" i="2"/>
  <c r="DW27" i="2"/>
  <c r="DX27" i="2"/>
  <c r="DV28" i="2"/>
  <c r="DX28" i="2" s="1"/>
  <c r="DW28" i="2"/>
  <c r="DV29" i="2"/>
  <c r="DW29" i="2"/>
  <c r="DX29" i="2"/>
  <c r="DV30" i="2"/>
  <c r="DW30" i="2"/>
  <c r="DX30" i="2"/>
  <c r="DV31" i="2"/>
  <c r="DW31" i="2"/>
  <c r="DX31" i="2"/>
  <c r="DV32" i="2"/>
  <c r="DW32" i="2"/>
  <c r="DX32" i="2"/>
  <c r="DV33" i="2"/>
  <c r="DX33" i="2" s="1"/>
  <c r="DW33" i="2"/>
  <c r="DV34" i="2"/>
  <c r="DW34" i="2"/>
  <c r="DX34" i="2"/>
  <c r="DV35" i="2"/>
  <c r="DW35" i="2"/>
  <c r="DX35" i="2"/>
  <c r="DV36" i="2"/>
  <c r="DX36" i="2" s="1"/>
  <c r="DW36" i="2"/>
  <c r="DV37" i="2"/>
  <c r="DW37" i="2"/>
  <c r="DX37" i="2"/>
  <c r="DV38" i="2"/>
  <c r="DW38" i="2"/>
  <c r="DX38" i="2"/>
  <c r="DV39" i="2"/>
  <c r="DW39" i="2"/>
  <c r="DX39" i="2"/>
  <c r="DV40" i="2"/>
  <c r="DW40" i="2"/>
  <c r="DX40" i="2"/>
  <c r="DV41" i="2"/>
  <c r="DX41" i="2" s="1"/>
  <c r="DW41" i="2"/>
  <c r="DV42" i="2"/>
  <c r="DW42" i="2"/>
  <c r="DX42" i="2"/>
  <c r="DV43" i="2"/>
  <c r="DW43" i="2"/>
  <c r="DX43" i="2"/>
  <c r="DV44" i="2"/>
  <c r="DX44" i="2" s="1"/>
  <c r="DW44" i="2"/>
  <c r="DV45" i="2"/>
  <c r="DW45" i="2"/>
  <c r="DX45" i="2"/>
  <c r="DV46" i="2"/>
  <c r="DW46" i="2"/>
  <c r="DX46" i="2"/>
  <c r="DV47" i="2"/>
  <c r="DW47" i="2"/>
  <c r="DX47" i="2"/>
  <c r="DV48" i="2"/>
  <c r="DW48" i="2"/>
  <c r="DX48" i="2"/>
  <c r="DV49" i="2"/>
  <c r="DX49" i="2" s="1"/>
  <c r="DW49" i="2"/>
  <c r="DV50" i="2"/>
  <c r="DW50" i="2"/>
  <c r="DX50" i="2"/>
  <c r="DV51" i="2"/>
  <c r="DW51" i="2"/>
  <c r="DX51" i="2"/>
  <c r="DV52" i="2"/>
  <c r="DX52" i="2" s="1"/>
  <c r="DW52" i="2"/>
  <c r="DV53" i="2"/>
  <c r="DW53" i="2"/>
  <c r="DX53" i="2"/>
  <c r="DV54" i="2"/>
  <c r="DW54" i="2"/>
  <c r="DX54" i="2"/>
  <c r="DV55" i="2"/>
  <c r="DW55" i="2"/>
  <c r="DX55" i="2"/>
  <c r="DV56" i="2"/>
  <c r="DW56" i="2"/>
  <c r="DX56" i="2"/>
  <c r="DV57" i="2"/>
  <c r="DX57" i="2" s="1"/>
  <c r="DW57" i="2"/>
  <c r="DV58" i="2"/>
  <c r="DW58" i="2"/>
  <c r="DX58" i="2"/>
  <c r="DV59" i="2"/>
  <c r="DW59" i="2"/>
  <c r="DX59" i="2"/>
  <c r="DV60" i="2"/>
  <c r="DX60" i="2" s="1"/>
  <c r="DW60" i="2"/>
  <c r="DV61" i="2"/>
  <c r="DW61" i="2"/>
  <c r="DX61" i="2"/>
  <c r="DV62" i="2"/>
  <c r="DW62" i="2"/>
  <c r="DX62" i="2"/>
  <c r="DV63" i="2"/>
  <c r="DW63" i="2"/>
  <c r="DX63" i="2"/>
  <c r="DV64" i="2"/>
  <c r="DW64" i="2"/>
  <c r="DX64" i="2"/>
  <c r="DV65" i="2"/>
  <c r="DX65" i="2" s="1"/>
  <c r="DW65" i="2"/>
  <c r="DV66" i="2"/>
  <c r="DW66" i="2"/>
  <c r="DX66" i="2"/>
  <c r="DV67" i="2"/>
  <c r="DW67" i="2"/>
  <c r="DX67" i="2"/>
  <c r="DV68" i="2"/>
  <c r="DX68" i="2" s="1"/>
  <c r="DW68" i="2"/>
  <c r="DV69" i="2"/>
  <c r="DW69" i="2"/>
  <c r="DX69" i="2"/>
  <c r="DV70" i="2"/>
  <c r="DW70" i="2"/>
  <c r="DX70" i="2"/>
  <c r="DV71" i="2"/>
  <c r="DW71" i="2"/>
  <c r="DX71" i="2"/>
  <c r="DV72" i="2"/>
  <c r="DW72" i="2"/>
  <c r="DX72" i="2"/>
  <c r="DV73" i="2"/>
  <c r="DX73" i="2" s="1"/>
  <c r="DW73" i="2"/>
  <c r="DV74" i="2"/>
  <c r="DW74" i="2"/>
  <c r="DX74" i="2"/>
  <c r="DV75" i="2"/>
  <c r="DW75" i="2"/>
  <c r="DX75" i="2"/>
  <c r="DV76" i="2"/>
  <c r="DX76" i="2" s="1"/>
  <c r="DW76" i="2"/>
  <c r="DV77" i="2"/>
  <c r="DW77" i="2"/>
  <c r="DX77" i="2"/>
  <c r="DV78" i="2"/>
  <c r="DW78" i="2"/>
  <c r="DX78" i="2"/>
  <c r="DV79" i="2"/>
  <c r="DW79" i="2"/>
  <c r="DX79" i="2"/>
  <c r="DV80" i="2"/>
  <c r="DW80" i="2"/>
  <c r="DX80" i="2"/>
  <c r="DV81" i="2"/>
  <c r="DX81" i="2" s="1"/>
  <c r="DW81" i="2"/>
  <c r="DV82" i="2"/>
  <c r="DW82" i="2"/>
  <c r="DX82" i="2"/>
  <c r="DV83" i="2"/>
  <c r="DW83" i="2"/>
  <c r="DX83" i="2"/>
  <c r="DV84" i="2"/>
  <c r="DX84" i="2" s="1"/>
  <c r="DW84" i="2"/>
  <c r="DV6" i="2"/>
  <c r="DC11" i="2"/>
  <c r="DC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J109" i="2"/>
  <c r="CK109" i="2"/>
  <c r="CJ110" i="2"/>
  <c r="CK110" i="2"/>
  <c r="CJ111" i="2"/>
  <c r="CK111" i="2"/>
  <c r="CJ112" i="2"/>
  <c r="CK112" i="2"/>
  <c r="CJ113" i="2"/>
  <c r="CK113" i="2"/>
  <c r="CJ114" i="2"/>
  <c r="CK114" i="2"/>
  <c r="CJ115" i="2"/>
  <c r="CK115" i="2"/>
  <c r="CJ116" i="2"/>
  <c r="CK116" i="2"/>
  <c r="CJ117" i="2"/>
  <c r="CK117" i="2"/>
  <c r="CJ118" i="2"/>
  <c r="CK118" i="2"/>
  <c r="CK85" i="2"/>
  <c r="CJ6" i="2"/>
  <c r="BS43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R102" i="2"/>
  <c r="BR112" i="2"/>
  <c r="BR119" i="2"/>
  <c r="BR26" i="2"/>
  <c r="BR109" i="2"/>
  <c r="BR110" i="2"/>
  <c r="BR111" i="2"/>
  <c r="BR113" i="2"/>
  <c r="BR114" i="2"/>
  <c r="BR115" i="2"/>
  <c r="BR116" i="2"/>
  <c r="BR117" i="2"/>
  <c r="BR118" i="2"/>
  <c r="BQ119" i="2"/>
  <c r="BQ109" i="2"/>
  <c r="BQ110" i="2"/>
  <c r="BQ111" i="2"/>
  <c r="BQ112" i="2"/>
  <c r="BQ113" i="2"/>
  <c r="BQ114" i="2"/>
  <c r="BQ115" i="2"/>
  <c r="BQ116" i="2"/>
  <c r="BQ117" i="2"/>
  <c r="BQ118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HN6" i="2"/>
  <c r="HO6" i="2"/>
  <c r="GU6" i="2"/>
  <c r="GT6" i="2"/>
  <c r="GV6" i="2" s="1"/>
  <c r="GB108" i="2"/>
  <c r="GA108" i="2"/>
  <c r="GB107" i="2"/>
  <c r="GA107" i="2"/>
  <c r="GB106" i="2"/>
  <c r="GA106" i="2"/>
  <c r="GB105" i="2"/>
  <c r="GA105" i="2"/>
  <c r="GB104" i="2"/>
  <c r="GA104" i="2"/>
  <c r="GB103" i="2"/>
  <c r="GA103" i="2"/>
  <c r="GB102" i="2"/>
  <c r="GA102" i="2"/>
  <c r="GB101" i="2"/>
  <c r="GA101" i="2"/>
  <c r="GB100" i="2"/>
  <c r="GA100" i="2"/>
  <c r="GB99" i="2"/>
  <c r="GA99" i="2"/>
  <c r="GB98" i="2"/>
  <c r="GA98" i="2"/>
  <c r="GB97" i="2"/>
  <c r="GA97" i="2"/>
  <c r="GB96" i="2"/>
  <c r="GA96" i="2"/>
  <c r="GB95" i="2"/>
  <c r="GA95" i="2"/>
  <c r="GB94" i="2"/>
  <c r="GA94" i="2"/>
  <c r="GB93" i="2"/>
  <c r="GA93" i="2"/>
  <c r="GB92" i="2"/>
  <c r="GA92" i="2"/>
  <c r="GB91" i="2"/>
  <c r="GA91" i="2"/>
  <c r="GB90" i="2"/>
  <c r="GA90" i="2"/>
  <c r="GB89" i="2"/>
  <c r="GA89" i="2"/>
  <c r="GB88" i="2"/>
  <c r="GA88" i="2"/>
  <c r="GB87" i="2"/>
  <c r="GA87" i="2"/>
  <c r="GB86" i="2"/>
  <c r="GA86" i="2"/>
  <c r="GB85" i="2"/>
  <c r="GA85" i="2"/>
  <c r="GB84" i="2"/>
  <c r="GA84" i="2"/>
  <c r="GB83" i="2"/>
  <c r="GA83" i="2"/>
  <c r="GB82" i="2"/>
  <c r="GA82" i="2"/>
  <c r="GB81" i="2"/>
  <c r="GA81" i="2"/>
  <c r="GB80" i="2"/>
  <c r="GA80" i="2"/>
  <c r="GB79" i="2"/>
  <c r="GA79" i="2"/>
  <c r="GB78" i="2"/>
  <c r="GA78" i="2"/>
  <c r="GB77" i="2"/>
  <c r="GA77" i="2"/>
  <c r="GB76" i="2"/>
  <c r="GA76" i="2"/>
  <c r="GB75" i="2"/>
  <c r="GA75" i="2"/>
  <c r="GB74" i="2"/>
  <c r="GA74" i="2"/>
  <c r="GB73" i="2"/>
  <c r="GA73" i="2"/>
  <c r="GB72" i="2"/>
  <c r="GA72" i="2"/>
  <c r="GB71" i="2"/>
  <c r="GA71" i="2"/>
  <c r="GB70" i="2"/>
  <c r="GA70" i="2"/>
  <c r="GB69" i="2"/>
  <c r="GA69" i="2"/>
  <c r="GB68" i="2"/>
  <c r="GA68" i="2"/>
  <c r="GB67" i="2"/>
  <c r="GA67" i="2"/>
  <c r="GB66" i="2"/>
  <c r="GA66" i="2"/>
  <c r="GB65" i="2"/>
  <c r="GA65" i="2"/>
  <c r="GB64" i="2"/>
  <c r="GA64" i="2"/>
  <c r="GB63" i="2"/>
  <c r="GA63" i="2"/>
  <c r="GB62" i="2"/>
  <c r="GA62" i="2"/>
  <c r="GB61" i="2"/>
  <c r="GA61" i="2"/>
  <c r="GB60" i="2"/>
  <c r="GA60" i="2"/>
  <c r="GB59" i="2"/>
  <c r="GA59" i="2"/>
  <c r="GB58" i="2"/>
  <c r="GA58" i="2"/>
  <c r="GB57" i="2"/>
  <c r="GA57" i="2"/>
  <c r="GB56" i="2"/>
  <c r="GA56" i="2"/>
  <c r="GB55" i="2"/>
  <c r="GA55" i="2"/>
  <c r="GB54" i="2"/>
  <c r="GA54" i="2"/>
  <c r="GB53" i="2"/>
  <c r="GA53" i="2"/>
  <c r="GB52" i="2"/>
  <c r="GA52" i="2"/>
  <c r="GB51" i="2"/>
  <c r="GA51" i="2"/>
  <c r="GB50" i="2"/>
  <c r="GA50" i="2"/>
  <c r="GB49" i="2"/>
  <c r="GA49" i="2"/>
  <c r="GB48" i="2"/>
  <c r="GA48" i="2"/>
  <c r="GB47" i="2"/>
  <c r="GA47" i="2"/>
  <c r="GB46" i="2"/>
  <c r="GA46" i="2"/>
  <c r="GB45" i="2"/>
  <c r="GA45" i="2"/>
  <c r="GB44" i="2"/>
  <c r="GA44" i="2"/>
  <c r="GB43" i="2"/>
  <c r="GA43" i="2"/>
  <c r="GB42" i="2"/>
  <c r="GA42" i="2"/>
  <c r="GB41" i="2"/>
  <c r="GA41" i="2"/>
  <c r="GB40" i="2"/>
  <c r="GA40" i="2"/>
  <c r="GB39" i="2"/>
  <c r="GA39" i="2"/>
  <c r="GB38" i="2"/>
  <c r="GA38" i="2"/>
  <c r="GB37" i="2"/>
  <c r="GA37" i="2"/>
  <c r="GB36" i="2"/>
  <c r="GA36" i="2"/>
  <c r="GB35" i="2"/>
  <c r="GA35" i="2"/>
  <c r="GB34" i="2"/>
  <c r="GA34" i="2"/>
  <c r="GB33" i="2"/>
  <c r="GA33" i="2"/>
  <c r="GB32" i="2"/>
  <c r="GA32" i="2"/>
  <c r="GB31" i="2"/>
  <c r="GA31" i="2"/>
  <c r="GB30" i="2"/>
  <c r="GA30" i="2"/>
  <c r="GB29" i="2"/>
  <c r="GA29" i="2"/>
  <c r="GB28" i="2"/>
  <c r="GA28" i="2"/>
  <c r="GB27" i="2"/>
  <c r="GA27" i="2"/>
  <c r="GB26" i="2"/>
  <c r="GA26" i="2"/>
  <c r="GB25" i="2"/>
  <c r="GA25" i="2"/>
  <c r="GB24" i="2"/>
  <c r="GA24" i="2"/>
  <c r="GB22" i="2"/>
  <c r="GA22" i="2"/>
  <c r="GB21" i="2"/>
  <c r="GA21" i="2"/>
  <c r="GB20" i="2"/>
  <c r="GA20" i="2"/>
  <c r="GB19" i="2"/>
  <c r="GA19" i="2"/>
  <c r="GB18" i="2"/>
  <c r="GA18" i="2"/>
  <c r="GB17" i="2"/>
  <c r="GA17" i="2"/>
  <c r="GB16" i="2"/>
  <c r="GA16" i="2"/>
  <c r="GB15" i="2"/>
  <c r="GA15" i="2"/>
  <c r="GB14" i="2"/>
  <c r="GA14" i="2"/>
  <c r="GB13" i="2"/>
  <c r="GB12" i="2"/>
  <c r="GA12" i="2"/>
  <c r="GB11" i="2"/>
  <c r="GA11" i="2"/>
  <c r="GB10" i="2"/>
  <c r="GA10" i="2"/>
  <c r="GB9" i="2"/>
  <c r="GA9" i="2"/>
  <c r="GB8" i="2"/>
  <c r="GA8" i="2"/>
  <c r="GB7" i="2"/>
  <c r="GA7" i="2"/>
  <c r="GB6" i="2"/>
  <c r="GC6" i="2"/>
  <c r="FI6" i="2"/>
  <c r="FJ6" i="2"/>
  <c r="EP6" i="2"/>
  <c r="EO6" i="2"/>
  <c r="EQ6" i="2" s="1"/>
  <c r="DX6" i="2"/>
  <c r="DW6" i="2"/>
  <c r="DD6" i="2"/>
  <c r="DE6" i="2"/>
  <c r="CK6" i="2"/>
  <c r="CL6" i="2"/>
  <c r="BR6" i="2"/>
  <c r="BQ6" i="2"/>
  <c r="BS6" i="2" s="1"/>
  <c r="AI6" i="2"/>
  <c r="AX6" i="2"/>
  <c r="AY6" i="2"/>
  <c r="AZ6" i="2"/>
  <c r="AF6" i="2"/>
  <c r="AE6" i="2"/>
  <c r="AG6" i="2"/>
  <c r="M6" i="2"/>
  <c r="P24" i="2"/>
  <c r="P19" i="2"/>
  <c r="P7" i="2"/>
  <c r="P6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O6" i="2"/>
  <c r="N6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GZ100" i="5" l="1"/>
  <c r="HD100" i="5" s="1"/>
  <c r="HF100" i="5" s="1"/>
  <c r="CR6" i="5"/>
  <c r="CS6" i="5" s="1"/>
  <c r="AG10" i="1"/>
  <c r="AH10" i="1"/>
  <c r="Y48" i="5"/>
  <c r="GF54" i="5"/>
  <c r="Y7" i="5"/>
  <c r="Y43" i="5"/>
  <c r="GY10" i="5"/>
  <c r="GY13" i="5"/>
  <c r="GX10" i="5"/>
  <c r="Y8" i="5"/>
  <c r="Y39" i="5"/>
  <c r="Y47" i="5"/>
  <c r="GY91" i="5"/>
  <c r="GI47" i="5"/>
  <c r="Y15" i="5"/>
  <c r="Y63" i="5"/>
  <c r="Y55" i="5"/>
  <c r="Y71" i="5"/>
  <c r="Y23" i="5"/>
  <c r="Y31" i="5"/>
  <c r="BY47" i="5"/>
  <c r="HS47" i="5"/>
  <c r="Y59" i="5"/>
  <c r="Y119" i="5"/>
  <c r="Y111" i="5"/>
  <c r="Y103" i="5"/>
  <c r="Y95" i="5"/>
  <c r="Y87" i="5"/>
  <c r="Y79" i="5"/>
  <c r="Y118" i="5"/>
  <c r="Y110" i="5"/>
  <c r="Y102" i="5"/>
  <c r="Y94" i="5"/>
  <c r="Y86" i="5"/>
  <c r="Y78" i="5"/>
  <c r="Y70" i="5"/>
  <c r="Y62" i="5"/>
  <c r="Y54" i="5"/>
  <c r="Y46" i="5"/>
  <c r="Y38" i="5"/>
  <c r="Y30" i="5"/>
  <c r="Y22" i="5"/>
  <c r="Y14" i="5"/>
  <c r="Y117" i="5"/>
  <c r="Y109" i="5"/>
  <c r="Y101" i="5"/>
  <c r="Y93" i="5"/>
  <c r="Y85" i="5"/>
  <c r="Y77" i="5"/>
  <c r="Y69" i="5"/>
  <c r="Y61" i="5"/>
  <c r="Y53" i="5"/>
  <c r="Y45" i="5"/>
  <c r="HA92" i="5"/>
  <c r="HA96" i="5"/>
  <c r="GI40" i="5"/>
  <c r="HS55" i="5"/>
  <c r="BY56" i="5"/>
  <c r="HS56" i="5"/>
  <c r="BF63" i="5"/>
  <c r="FP66" i="5"/>
  <c r="R44" i="5"/>
  <c r="R66" i="5"/>
  <c r="HA81" i="5"/>
  <c r="AM47" i="5"/>
  <c r="ED82" i="5"/>
  <c r="DK55" i="5"/>
  <c r="BF27" i="5"/>
  <c r="HA29" i="5"/>
  <c r="FP46" i="5"/>
  <c r="HS49" i="5"/>
  <c r="GX25" i="5"/>
  <c r="R10" i="5"/>
  <c r="GI20" i="5"/>
  <c r="AM22" i="5"/>
  <c r="R24" i="5"/>
  <c r="FP29" i="5"/>
  <c r="HA45" i="5"/>
  <c r="R54" i="5"/>
  <c r="HA80" i="5"/>
  <c r="BF81" i="5"/>
  <c r="CR95" i="5"/>
  <c r="CR96" i="5"/>
  <c r="FP37" i="5"/>
  <c r="R13" i="5"/>
  <c r="R14" i="5"/>
  <c r="R15" i="5"/>
  <c r="ED14" i="5"/>
  <c r="R28" i="5"/>
  <c r="R31" i="5"/>
  <c r="HA26" i="5"/>
  <c r="GI8" i="5"/>
  <c r="FP15" i="5"/>
  <c r="FP18" i="5"/>
  <c r="FP21" i="5"/>
  <c r="EA35" i="5"/>
  <c r="GI42" i="5"/>
  <c r="EW32" i="5"/>
  <c r="GF46" i="5"/>
  <c r="GX9" i="5"/>
  <c r="BC13" i="5"/>
  <c r="HA20" i="5"/>
  <c r="U7" i="5"/>
  <c r="GI11" i="5"/>
  <c r="GI13" i="5"/>
  <c r="R16" i="5"/>
  <c r="R17" i="5"/>
  <c r="R18" i="5"/>
  <c r="R19" i="5"/>
  <c r="R20" i="5"/>
  <c r="R21" i="5"/>
  <c r="R22" i="5"/>
  <c r="R23" i="5"/>
  <c r="BF56" i="5"/>
  <c r="HA58" i="5"/>
  <c r="GI68" i="5"/>
  <c r="HS83" i="5"/>
  <c r="DK85" i="5"/>
  <c r="BD9" i="5"/>
  <c r="EB10" i="5"/>
  <c r="R36" i="5"/>
  <c r="R38" i="5"/>
  <c r="R39" i="5"/>
  <c r="GI86" i="5"/>
  <c r="DK58" i="5"/>
  <c r="ED74" i="5"/>
  <c r="CR88" i="5"/>
  <c r="BV32" i="5"/>
  <c r="BC41" i="5"/>
  <c r="EW53" i="5"/>
  <c r="HS53" i="5"/>
  <c r="BY54" i="5"/>
  <c r="AM60" i="5"/>
  <c r="GF66" i="5"/>
  <c r="HS73" i="5"/>
  <c r="DK88" i="5"/>
  <c r="HS89" i="5"/>
  <c r="CR116" i="5"/>
  <c r="CU116" i="5"/>
  <c r="CW116" i="5" s="1"/>
  <c r="CU23" i="5"/>
  <c r="CW23" i="5" s="1"/>
  <c r="BV7" i="5"/>
  <c r="HP24" i="5"/>
  <c r="BV40" i="5"/>
  <c r="BF42" i="5"/>
  <c r="HQ54" i="5"/>
  <c r="BC42" i="5"/>
  <c r="Q8" i="5"/>
  <c r="ET10" i="5"/>
  <c r="HA22" i="5"/>
  <c r="BY39" i="5"/>
  <c r="BY41" i="5"/>
  <c r="CR72" i="5"/>
  <c r="AM89" i="5"/>
  <c r="CU71" i="5"/>
  <c r="CW71" i="5" s="1"/>
  <c r="HU77" i="5"/>
  <c r="HW77" i="5" s="1"/>
  <c r="BY94" i="5"/>
  <c r="BY99" i="5"/>
  <c r="BY108" i="5"/>
  <c r="EG78" i="5"/>
  <c r="EI78" i="5" s="1"/>
  <c r="GI31" i="5"/>
  <c r="BY44" i="5"/>
  <c r="GI53" i="5"/>
  <c r="BF68" i="5"/>
  <c r="AM72" i="5"/>
  <c r="HS74" i="5"/>
  <c r="CR84" i="5"/>
  <c r="GI89" i="5"/>
  <c r="CU56" i="5"/>
  <c r="CW56" i="5" s="1"/>
  <c r="GK78" i="5"/>
  <c r="GM78" i="5" s="1"/>
  <c r="AK7" i="5"/>
  <c r="ED9" i="5"/>
  <c r="BC16" i="5"/>
  <c r="BC18" i="5"/>
  <c r="GX18" i="5"/>
  <c r="HA36" i="5"/>
  <c r="GX38" i="5"/>
  <c r="BF45" i="5"/>
  <c r="EW57" i="5"/>
  <c r="BC60" i="5"/>
  <c r="GI81" i="5"/>
  <c r="GK56" i="5"/>
  <c r="GM56" i="5" s="1"/>
  <c r="EB72" i="5"/>
  <c r="GI7" i="5"/>
  <c r="HQ8" i="5"/>
  <c r="ED17" i="5"/>
  <c r="BC22" i="5"/>
  <c r="GG23" i="5"/>
  <c r="AM24" i="5"/>
  <c r="GG24" i="5"/>
  <c r="DK39" i="5"/>
  <c r="BW42" i="5"/>
  <c r="GG49" i="5"/>
  <c r="DK50" i="5"/>
  <c r="AM71" i="5"/>
  <c r="DK71" i="5"/>
  <c r="CR98" i="5"/>
  <c r="FN8" i="5"/>
  <c r="BY11" i="5"/>
  <c r="HQ12" i="5"/>
  <c r="BW13" i="5"/>
  <c r="HQ13" i="5"/>
  <c r="ED23" i="5"/>
  <c r="EA24" i="5"/>
  <c r="AM28" i="5"/>
  <c r="FP31" i="5"/>
  <c r="BY36" i="5"/>
  <c r="HS37" i="5"/>
  <c r="HA49" i="5"/>
  <c r="CR55" i="5"/>
  <c r="HS59" i="5"/>
  <c r="EW62" i="5"/>
  <c r="ED67" i="5"/>
  <c r="DK75" i="5"/>
  <c r="GI87" i="5"/>
  <c r="BF90" i="5"/>
  <c r="BY114" i="5"/>
  <c r="BY116" i="5"/>
  <c r="CU91" i="5"/>
  <c r="CW91" i="5" s="1"/>
  <c r="CU14" i="5"/>
  <c r="CW14" i="5" s="1"/>
  <c r="HU97" i="5"/>
  <c r="HW97" i="5" s="1"/>
  <c r="BW41" i="5"/>
  <c r="CO10" i="5"/>
  <c r="CO18" i="5"/>
  <c r="HS66" i="5"/>
  <c r="CP12" i="5"/>
  <c r="FN26" i="5"/>
  <c r="GF8" i="5"/>
  <c r="DH11" i="5"/>
  <c r="HQ23" i="5"/>
  <c r="BW40" i="5"/>
  <c r="FP59" i="5"/>
  <c r="BV69" i="5"/>
  <c r="BY87" i="5"/>
  <c r="BF97" i="5"/>
  <c r="EG67" i="5"/>
  <c r="EI67" i="5" s="1"/>
  <c r="HU19" i="5"/>
  <c r="HW19" i="5" s="1"/>
  <c r="GX7" i="5"/>
  <c r="BW21" i="5"/>
  <c r="BF54" i="5"/>
  <c r="BY63" i="5"/>
  <c r="EG70" i="5"/>
  <c r="EI70" i="5" s="1"/>
  <c r="HU75" i="5"/>
  <c r="HW75" i="5" s="1"/>
  <c r="GG10" i="5"/>
  <c r="AK11" i="5"/>
  <c r="GI15" i="5"/>
  <c r="FP23" i="5"/>
  <c r="DK45" i="5"/>
  <c r="DK46" i="5"/>
  <c r="EA58" i="5"/>
  <c r="GX71" i="5"/>
  <c r="HS76" i="5"/>
  <c r="HS96" i="5"/>
  <c r="HS98" i="5"/>
  <c r="EG47" i="5"/>
  <c r="EI47" i="5" s="1"/>
  <c r="CB92" i="5"/>
  <c r="CD92" i="5" s="1"/>
  <c r="CB36" i="5"/>
  <c r="CD36" i="5" s="1"/>
  <c r="CB102" i="5"/>
  <c r="CD102" i="5" s="1"/>
  <c r="CB43" i="5"/>
  <c r="CD43" i="5" s="1"/>
  <c r="CB114" i="5"/>
  <c r="CD114" i="5" s="1"/>
  <c r="CB66" i="5"/>
  <c r="CD66" i="5" s="1"/>
  <c r="CB6" i="5"/>
  <c r="CD6" i="5" s="1"/>
  <c r="CB8" i="5"/>
  <c r="CD8" i="5" s="1"/>
  <c r="CB70" i="5"/>
  <c r="CD70" i="5" s="1"/>
  <c r="CB83" i="5"/>
  <c r="CD83" i="5" s="1"/>
  <c r="CO20" i="5"/>
  <c r="EW42" i="5"/>
  <c r="AM98" i="5"/>
  <c r="GI108" i="5"/>
  <c r="CB74" i="5"/>
  <c r="CD74" i="5" s="1"/>
  <c r="BW10" i="5"/>
  <c r="EW10" i="5"/>
  <c r="CO21" i="5"/>
  <c r="CO22" i="5"/>
  <c r="BW24" i="5"/>
  <c r="BW26" i="5"/>
  <c r="DK48" i="5"/>
  <c r="BW73" i="5"/>
  <c r="CR76" i="5"/>
  <c r="DN20" i="5"/>
  <c r="DP20" i="5" s="1"/>
  <c r="DN40" i="5"/>
  <c r="DP40" i="5" s="1"/>
  <c r="DN80" i="5"/>
  <c r="DP80" i="5" s="1"/>
  <c r="CB59" i="5"/>
  <c r="CD59" i="5" s="1"/>
  <c r="DN66" i="5"/>
  <c r="DP66" i="5" s="1"/>
  <c r="BY6" i="5"/>
  <c r="AJ8" i="5"/>
  <c r="HA15" i="5"/>
  <c r="ED16" i="5"/>
  <c r="HA16" i="5"/>
  <c r="GI19" i="5"/>
  <c r="BY68" i="5"/>
  <c r="BF85" i="5"/>
  <c r="CB24" i="5"/>
  <c r="CD24" i="5" s="1"/>
  <c r="CB19" i="5"/>
  <c r="CD19" i="5" s="1"/>
  <c r="CO12" i="5"/>
  <c r="CB15" i="5"/>
  <c r="CD15" i="5" s="1"/>
  <c r="CO14" i="5"/>
  <c r="BW15" i="5"/>
  <c r="CB118" i="5"/>
  <c r="CD118" i="5" s="1"/>
  <c r="CP63" i="5"/>
  <c r="ED59" i="5"/>
  <c r="BF61" i="5"/>
  <c r="HS87" i="5"/>
  <c r="BC9" i="5"/>
  <c r="BC10" i="5"/>
  <c r="HA11" i="5"/>
  <c r="BW19" i="5"/>
  <c r="GI78" i="5"/>
  <c r="BI83" i="5"/>
  <c r="BK83" i="5" s="1"/>
  <c r="BI98" i="5"/>
  <c r="BK98" i="5" s="1"/>
  <c r="BI21" i="5"/>
  <c r="BK21" i="5" s="1"/>
  <c r="HC27" i="5"/>
  <c r="HE27" i="5" s="1"/>
  <c r="HC17" i="5"/>
  <c r="HE17" i="5" s="1"/>
  <c r="HC55" i="5"/>
  <c r="HE55" i="5" s="1"/>
  <c r="CB95" i="5"/>
  <c r="CD95" i="5" s="1"/>
  <c r="GK99" i="5"/>
  <c r="GM99" i="5" s="1"/>
  <c r="AJ13" i="5"/>
  <c r="AJ14" i="5"/>
  <c r="HQ15" i="5"/>
  <c r="BW16" i="5"/>
  <c r="HQ16" i="5"/>
  <c r="BW17" i="5"/>
  <c r="ED30" i="5"/>
  <c r="FP35" i="5"/>
  <c r="HQ38" i="5"/>
  <c r="Q51" i="5"/>
  <c r="BY52" i="5"/>
  <c r="DK56" i="5"/>
  <c r="EW59" i="5"/>
  <c r="AM65" i="5"/>
  <c r="BY85" i="5"/>
  <c r="CR93" i="5"/>
  <c r="CR94" i="5"/>
  <c r="BF103" i="5"/>
  <c r="CU83" i="5"/>
  <c r="CW83" i="5" s="1"/>
  <c r="CU45" i="5"/>
  <c r="CW45" i="5" s="1"/>
  <c r="CU12" i="5"/>
  <c r="CW12" i="5" s="1"/>
  <c r="EG62" i="5"/>
  <c r="EI62" i="5" s="1"/>
  <c r="HU49" i="5"/>
  <c r="HW49" i="5" s="1"/>
  <c r="CO7" i="5"/>
  <c r="AK8" i="5"/>
  <c r="R9" i="5"/>
  <c r="CO9" i="5"/>
  <c r="FP9" i="5"/>
  <c r="AK13" i="5"/>
  <c r="ED19" i="5"/>
  <c r="BC20" i="5"/>
  <c r="GI22" i="5"/>
  <c r="BW29" i="5"/>
  <c r="EW29" i="5"/>
  <c r="HS29" i="5"/>
  <c r="BC31" i="5"/>
  <c r="AM33" i="5"/>
  <c r="DK33" i="5"/>
  <c r="R37" i="5"/>
  <c r="GI41" i="5"/>
  <c r="CO44" i="5"/>
  <c r="BY45" i="5"/>
  <c r="GI49" i="5"/>
  <c r="CO52" i="5"/>
  <c r="GI58" i="5"/>
  <c r="ED63" i="5"/>
  <c r="HA65" i="5"/>
  <c r="BF72" i="5"/>
  <c r="GI75" i="5"/>
  <c r="BV89" i="5"/>
  <c r="HA89" i="5"/>
  <c r="AM90" i="5"/>
  <c r="GI93" i="5"/>
  <c r="AM94" i="5"/>
  <c r="GI96" i="5"/>
  <c r="HS101" i="5"/>
  <c r="GI107" i="5"/>
  <c r="CU6" i="5"/>
  <c r="CW6" i="5" s="1"/>
  <c r="CU82" i="5"/>
  <c r="CW82" i="5" s="1"/>
  <c r="CU41" i="5"/>
  <c r="CW41" i="5" s="1"/>
  <c r="EG49" i="5"/>
  <c r="EI49" i="5" s="1"/>
  <c r="HU33" i="5"/>
  <c r="HW33" i="5" s="1"/>
  <c r="GG19" i="5"/>
  <c r="GG8" i="5"/>
  <c r="CO11" i="5"/>
  <c r="ED13" i="5"/>
  <c r="AJ17" i="5"/>
  <c r="BC24" i="5"/>
  <c r="FP27" i="5"/>
  <c r="FP28" i="5"/>
  <c r="Q40" i="5"/>
  <c r="DK42" i="5"/>
  <c r="U47" i="5"/>
  <c r="EW63" i="5"/>
  <c r="BY64" i="5"/>
  <c r="HA66" i="5"/>
  <c r="ED81" i="5"/>
  <c r="CR104" i="5"/>
  <c r="CU108" i="5"/>
  <c r="CW108" i="5" s="1"/>
  <c r="CU66" i="5"/>
  <c r="CW66" i="5" s="1"/>
  <c r="CU30" i="5"/>
  <c r="CW30" i="5" s="1"/>
  <c r="EG35" i="5"/>
  <c r="EI35" i="5" s="1"/>
  <c r="HU17" i="5"/>
  <c r="HW17" i="5" s="1"/>
  <c r="BV39" i="5"/>
  <c r="HQ7" i="5"/>
  <c r="BV8" i="5"/>
  <c r="ET12" i="5"/>
  <c r="BC15" i="5"/>
  <c r="GI16" i="5"/>
  <c r="GI18" i="5"/>
  <c r="BW20" i="5"/>
  <c r="HS31" i="5"/>
  <c r="HS33" i="5"/>
  <c r="AM45" i="5"/>
  <c r="HQ56" i="5"/>
  <c r="DK59" i="5"/>
  <c r="EW66" i="5"/>
  <c r="ED69" i="5"/>
  <c r="HA93" i="5"/>
  <c r="CR101" i="5"/>
  <c r="CR103" i="5"/>
  <c r="GI106" i="5"/>
  <c r="CU106" i="5"/>
  <c r="CW106" i="5" s="1"/>
  <c r="CU61" i="5"/>
  <c r="CW61" i="5" s="1"/>
  <c r="CU24" i="5"/>
  <c r="CW24" i="5" s="1"/>
  <c r="EG83" i="5"/>
  <c r="EI83" i="5" s="1"/>
  <c r="EG12" i="5"/>
  <c r="EI12" i="5" s="1"/>
  <c r="ED24" i="5"/>
  <c r="AM7" i="5"/>
  <c r="FP69" i="5"/>
  <c r="HS6" i="5"/>
  <c r="HP6" i="5"/>
  <c r="AM10" i="5"/>
  <c r="CO23" i="5"/>
  <c r="BD44" i="5"/>
  <c r="ED22" i="5"/>
  <c r="BD82" i="5"/>
  <c r="BF6" i="5"/>
  <c r="BD74" i="5"/>
  <c r="CO16" i="5"/>
  <c r="CO24" i="5"/>
  <c r="CO15" i="5"/>
  <c r="CO13" i="5"/>
  <c r="CO6" i="5"/>
  <c r="CO36" i="5"/>
  <c r="BD53" i="5"/>
  <c r="AJ70" i="5"/>
  <c r="AJ45" i="5"/>
  <c r="BD7" i="5"/>
  <c r="AM14" i="5"/>
  <c r="CO42" i="5"/>
  <c r="CR56" i="5"/>
  <c r="CO65" i="5"/>
  <c r="FN38" i="5"/>
  <c r="CO66" i="5"/>
  <c r="FS12" i="5"/>
  <c r="FU12" i="5" s="1"/>
  <c r="FS7" i="5"/>
  <c r="FU7" i="5" s="1"/>
  <c r="FS39" i="5"/>
  <c r="FU39" i="5" s="1"/>
  <c r="FS24" i="5"/>
  <c r="FU24" i="5" s="1"/>
  <c r="FS63" i="5"/>
  <c r="FU63" i="5" s="1"/>
  <c r="FS58" i="5"/>
  <c r="FU58" i="5" s="1"/>
  <c r="FS14" i="5"/>
  <c r="FU14" i="5" s="1"/>
  <c r="ED15" i="5"/>
  <c r="FP25" i="5"/>
  <c r="EW26" i="5"/>
  <c r="HP40" i="5"/>
  <c r="AJ42" i="5"/>
  <c r="HS42" i="5"/>
  <c r="HP43" i="5"/>
  <c r="FP45" i="5"/>
  <c r="CR54" i="5"/>
  <c r="BY55" i="5"/>
  <c r="BF78" i="5"/>
  <c r="BY79" i="5"/>
  <c r="CO82" i="5"/>
  <c r="BY88" i="5"/>
  <c r="CR118" i="5"/>
  <c r="BI7" i="5"/>
  <c r="BK7" i="5" s="1"/>
  <c r="BI25" i="5"/>
  <c r="BK25" i="5" s="1"/>
  <c r="BI43" i="5"/>
  <c r="BK43" i="5" s="1"/>
  <c r="BI66" i="5"/>
  <c r="BK66" i="5" s="1"/>
  <c r="BI85" i="5"/>
  <c r="BK85" i="5" s="1"/>
  <c r="BI103" i="5"/>
  <c r="BK103" i="5" s="1"/>
  <c r="BI10" i="5"/>
  <c r="BK10" i="5" s="1"/>
  <c r="BI26" i="5"/>
  <c r="BK26" i="5" s="1"/>
  <c r="BI46" i="5"/>
  <c r="BK46" i="5" s="1"/>
  <c r="BI67" i="5"/>
  <c r="BK67" i="5" s="1"/>
  <c r="BI87" i="5"/>
  <c r="BK87" i="5" s="1"/>
  <c r="BI106" i="5"/>
  <c r="BK106" i="5" s="1"/>
  <c r="BI17" i="5"/>
  <c r="BK17" i="5" s="1"/>
  <c r="BI34" i="5"/>
  <c r="BK34" i="5" s="1"/>
  <c r="BI55" i="5"/>
  <c r="BK55" i="5" s="1"/>
  <c r="BI75" i="5"/>
  <c r="BK75" i="5" s="1"/>
  <c r="BI94" i="5"/>
  <c r="BK94" i="5" s="1"/>
  <c r="GK24" i="5"/>
  <c r="GM24" i="5" s="1"/>
  <c r="GK61" i="5"/>
  <c r="GM61" i="5" s="1"/>
  <c r="GK87" i="5"/>
  <c r="GM87" i="5" s="1"/>
  <c r="GK112" i="5"/>
  <c r="GM112" i="5" s="1"/>
  <c r="GK31" i="5"/>
  <c r="GM31" i="5" s="1"/>
  <c r="GK65" i="5"/>
  <c r="GM65" i="5" s="1"/>
  <c r="GK91" i="5"/>
  <c r="GM91" i="5" s="1"/>
  <c r="GK13" i="5"/>
  <c r="GM13" i="5" s="1"/>
  <c r="GK44" i="5"/>
  <c r="GM44" i="5" s="1"/>
  <c r="GK73" i="5"/>
  <c r="GM73" i="5" s="1"/>
  <c r="GK101" i="5"/>
  <c r="GM101" i="5" s="1"/>
  <c r="BI97" i="5"/>
  <c r="BK97" i="5" s="1"/>
  <c r="BI65" i="5"/>
  <c r="BK65" i="5" s="1"/>
  <c r="BI33" i="5"/>
  <c r="BK33" i="5" s="1"/>
  <c r="GK109" i="5"/>
  <c r="GM109" i="5" s="1"/>
  <c r="GK70" i="5"/>
  <c r="GM70" i="5" s="1"/>
  <c r="GK17" i="5"/>
  <c r="GM17" i="5" s="1"/>
  <c r="AK24" i="5"/>
  <c r="EU9" i="5"/>
  <c r="HQ60" i="5"/>
  <c r="DH7" i="5"/>
  <c r="ET15" i="5"/>
  <c r="AJ21" i="5"/>
  <c r="HQ21" i="5"/>
  <c r="DK25" i="5"/>
  <c r="HP27" i="5"/>
  <c r="BF28" i="5"/>
  <c r="HQ30" i="5"/>
  <c r="BD31" i="5"/>
  <c r="CO33" i="5"/>
  <c r="BY34" i="5"/>
  <c r="FP36" i="5"/>
  <c r="CO37" i="5"/>
  <c r="CO61" i="5"/>
  <c r="HA69" i="5"/>
  <c r="HS85" i="5"/>
  <c r="HA86" i="5"/>
  <c r="HA88" i="5"/>
  <c r="CR90" i="5"/>
  <c r="BF108" i="5"/>
  <c r="BI90" i="5"/>
  <c r="BK90" i="5" s="1"/>
  <c r="BI62" i="5"/>
  <c r="BK62" i="5" s="1"/>
  <c r="BI30" i="5"/>
  <c r="BK30" i="5" s="1"/>
  <c r="DN65" i="5"/>
  <c r="DP65" i="5" s="1"/>
  <c r="GK108" i="5"/>
  <c r="GM108" i="5" s="1"/>
  <c r="GK67" i="5"/>
  <c r="GM67" i="5" s="1"/>
  <c r="GK15" i="5"/>
  <c r="GM15" i="5" s="1"/>
  <c r="FM31" i="5"/>
  <c r="BW9" i="5"/>
  <c r="EW9" i="5"/>
  <c r="BD10" i="5"/>
  <c r="GI10" i="5"/>
  <c r="BD12" i="5"/>
  <c r="ED20" i="5"/>
  <c r="BC23" i="5"/>
  <c r="GI23" i="5"/>
  <c r="CP26" i="5"/>
  <c r="HQ27" i="5"/>
  <c r="HA28" i="5"/>
  <c r="BD29" i="5"/>
  <c r="FN29" i="5"/>
  <c r="CO30" i="5"/>
  <c r="DK32" i="5"/>
  <c r="GF32" i="5"/>
  <c r="BW34" i="5"/>
  <c r="HS34" i="5"/>
  <c r="BV35" i="5"/>
  <c r="BD36" i="5"/>
  <c r="DK54" i="5"/>
  <c r="FP58" i="5"/>
  <c r="GI60" i="5"/>
  <c r="FP62" i="5"/>
  <c r="DK65" i="5"/>
  <c r="GI65" i="5"/>
  <c r="EW69" i="5"/>
  <c r="CR79" i="5"/>
  <c r="CO81" i="5"/>
  <c r="GI84" i="5"/>
  <c r="CR92" i="5"/>
  <c r="CR99" i="5"/>
  <c r="BY103" i="5"/>
  <c r="CR117" i="5"/>
  <c r="HU13" i="5"/>
  <c r="HW13" i="5" s="1"/>
  <c r="HU59" i="5"/>
  <c r="HW59" i="5" s="1"/>
  <c r="HU8" i="5"/>
  <c r="HW8" i="5" s="1"/>
  <c r="HU68" i="5"/>
  <c r="HW68" i="5" s="1"/>
  <c r="HU27" i="5"/>
  <c r="HW27" i="5" s="1"/>
  <c r="HU84" i="5"/>
  <c r="HW84" i="5" s="1"/>
  <c r="BI89" i="5"/>
  <c r="BK89" i="5" s="1"/>
  <c r="BI58" i="5"/>
  <c r="BK58" i="5" s="1"/>
  <c r="BI23" i="5"/>
  <c r="BK23" i="5" s="1"/>
  <c r="DN50" i="5"/>
  <c r="DP50" i="5" s="1"/>
  <c r="EG68" i="5"/>
  <c r="EI68" i="5" s="1"/>
  <c r="GK104" i="5"/>
  <c r="GM104" i="5" s="1"/>
  <c r="GK60" i="5"/>
  <c r="GM60" i="5" s="1"/>
  <c r="HU43" i="5"/>
  <c r="HW43" i="5" s="1"/>
  <c r="EB7" i="5"/>
  <c r="BY12" i="5"/>
  <c r="GI12" i="5"/>
  <c r="AJ15" i="5"/>
  <c r="ED18" i="5"/>
  <c r="ET20" i="5"/>
  <c r="CO28" i="5"/>
  <c r="CO31" i="5"/>
  <c r="CO35" i="5"/>
  <c r="CR52" i="5"/>
  <c r="BY53" i="5"/>
  <c r="BD58" i="5"/>
  <c r="GI71" i="5"/>
  <c r="BI81" i="5"/>
  <c r="BK81" i="5" s="1"/>
  <c r="BI51" i="5"/>
  <c r="BK51" i="5" s="1"/>
  <c r="DN25" i="5"/>
  <c r="DP25" i="5" s="1"/>
  <c r="GK96" i="5"/>
  <c r="GM96" i="5" s="1"/>
  <c r="BY7" i="5"/>
  <c r="BW8" i="5"/>
  <c r="GX12" i="5"/>
  <c r="AM13" i="5"/>
  <c r="CO17" i="5"/>
  <c r="BY25" i="5"/>
  <c r="BD26" i="5"/>
  <c r="GI27" i="5"/>
  <c r="BV29" i="5"/>
  <c r="EB29" i="5"/>
  <c r="HQ31" i="5"/>
  <c r="BY32" i="5"/>
  <c r="AK38" i="5"/>
  <c r="DK38" i="5"/>
  <c r="Q39" i="5"/>
  <c r="DK40" i="5"/>
  <c r="CO41" i="5"/>
  <c r="GX42" i="5"/>
  <c r="DK43" i="5"/>
  <c r="FP44" i="5"/>
  <c r="HP45" i="5"/>
  <c r="CO49" i="5"/>
  <c r="HA50" i="5"/>
  <c r="HP57" i="5"/>
  <c r="CO70" i="5"/>
  <c r="HA75" i="5"/>
  <c r="BY77" i="5"/>
  <c r="AM102" i="5"/>
  <c r="BF107" i="5"/>
  <c r="AM109" i="5"/>
  <c r="EG17" i="5"/>
  <c r="EI17" i="5" s="1"/>
  <c r="EG53" i="5"/>
  <c r="EI53" i="5" s="1"/>
  <c r="EG71" i="5"/>
  <c r="EI71" i="5" s="1"/>
  <c r="EG21" i="5"/>
  <c r="EI21" i="5" s="1"/>
  <c r="EG57" i="5"/>
  <c r="EI57" i="5" s="1"/>
  <c r="EG77" i="5"/>
  <c r="EI77" i="5" s="1"/>
  <c r="EG39" i="5"/>
  <c r="EI39" i="5" s="1"/>
  <c r="EG65" i="5"/>
  <c r="EI65" i="5" s="1"/>
  <c r="BI107" i="5"/>
  <c r="BK107" i="5" s="1"/>
  <c r="BI78" i="5"/>
  <c r="BK78" i="5" s="1"/>
  <c r="BI39" i="5"/>
  <c r="BK39" i="5" s="1"/>
  <c r="BI14" i="5"/>
  <c r="BK14" i="5" s="1"/>
  <c r="EG58" i="5"/>
  <c r="EI58" i="5" s="1"/>
  <c r="GK83" i="5"/>
  <c r="GM83" i="5" s="1"/>
  <c r="GK42" i="5"/>
  <c r="GM42" i="5" s="1"/>
  <c r="GF96" i="5"/>
  <c r="GI14" i="5"/>
  <c r="GF36" i="5"/>
  <c r="BY49" i="5"/>
  <c r="AM68" i="5"/>
  <c r="BY70" i="5"/>
  <c r="DN33" i="5"/>
  <c r="DP33" i="5" s="1"/>
  <c r="DN87" i="5"/>
  <c r="DP87" i="5" s="1"/>
  <c r="DN38" i="5"/>
  <c r="DP38" i="5" s="1"/>
  <c r="DN7" i="5"/>
  <c r="DP7" i="5" s="1"/>
  <c r="DN59" i="5"/>
  <c r="DP59" i="5" s="1"/>
  <c r="BI19" i="5"/>
  <c r="BK19" i="5" s="1"/>
  <c r="GK53" i="5"/>
  <c r="GM53" i="5" s="1"/>
  <c r="CO8" i="5"/>
  <c r="BD11" i="5"/>
  <c r="CR12" i="5"/>
  <c r="BW14" i="5"/>
  <c r="AJ16" i="5"/>
  <c r="HA21" i="5"/>
  <c r="BW23" i="5"/>
  <c r="CO25" i="5"/>
  <c r="HA30" i="5"/>
  <c r="AJ31" i="5"/>
  <c r="BD37" i="5"/>
  <c r="ED37" i="5"/>
  <c r="EA38" i="5"/>
  <c r="HP39" i="5"/>
  <c r="BY40" i="5"/>
  <c r="BF41" i="5"/>
  <c r="BF43" i="5"/>
  <c r="EA43" i="5"/>
  <c r="HA47" i="5"/>
  <c r="FP48" i="5"/>
  <c r="HS54" i="5"/>
  <c r="BW58" i="5"/>
  <c r="BY60" i="5"/>
  <c r="ED62" i="5"/>
  <c r="BY67" i="5"/>
  <c r="AM69" i="5"/>
  <c r="GI69" i="5"/>
  <c r="HS81" i="5"/>
  <c r="GI83" i="5"/>
  <c r="GI95" i="5"/>
  <c r="BF102" i="5"/>
  <c r="AM104" i="5"/>
  <c r="BI99" i="5"/>
  <c r="BK99" i="5" s="1"/>
  <c r="BI74" i="5"/>
  <c r="BK74" i="5" s="1"/>
  <c r="BI37" i="5"/>
  <c r="BK37" i="5" s="1"/>
  <c r="BI11" i="5"/>
  <c r="BK11" i="5" s="1"/>
  <c r="DN12" i="5"/>
  <c r="DP12" i="5" s="1"/>
  <c r="EG51" i="5"/>
  <c r="EI51" i="5" s="1"/>
  <c r="GK82" i="5"/>
  <c r="GM82" i="5" s="1"/>
  <c r="GK38" i="5"/>
  <c r="GM38" i="5" s="1"/>
  <c r="GI26" i="5"/>
  <c r="BW28" i="5"/>
  <c r="EW28" i="5"/>
  <c r="HS28" i="5"/>
  <c r="GF29" i="5"/>
  <c r="FP30" i="5"/>
  <c r="EW31" i="5"/>
  <c r="GI33" i="5"/>
  <c r="CO34" i="5"/>
  <c r="DK36" i="5"/>
  <c r="FP38" i="5"/>
  <c r="HS38" i="5"/>
  <c r="BF39" i="5"/>
  <c r="CO40" i="5"/>
  <c r="FP42" i="5"/>
  <c r="GI46" i="5"/>
  <c r="FP49" i="5"/>
  <c r="FP52" i="5"/>
  <c r="R53" i="5"/>
  <c r="CR58" i="5"/>
  <c r="FP60" i="5"/>
  <c r="EW61" i="5"/>
  <c r="BY62" i="5"/>
  <c r="FP65" i="5"/>
  <c r="BY66" i="5"/>
  <c r="HA71" i="5"/>
  <c r="DK72" i="5"/>
  <c r="HS72" i="5"/>
  <c r="CR74" i="5"/>
  <c r="HA74" i="5"/>
  <c r="DK78" i="5"/>
  <c r="BF79" i="5"/>
  <c r="HA84" i="5"/>
  <c r="CR86" i="5"/>
  <c r="HS88" i="5"/>
  <c r="GI99" i="5"/>
  <c r="AM108" i="5"/>
  <c r="AP102" i="5"/>
  <c r="AR102" i="5" s="1"/>
  <c r="AP34" i="5"/>
  <c r="AR34" i="5" s="1"/>
  <c r="CB106" i="5"/>
  <c r="CD106" i="5" s="1"/>
  <c r="CB68" i="5"/>
  <c r="CD68" i="5" s="1"/>
  <c r="CB22" i="5"/>
  <c r="CD22" i="5" s="1"/>
  <c r="CU114" i="5"/>
  <c r="CW114" i="5" s="1"/>
  <c r="CU87" i="5"/>
  <c r="CW87" i="5" s="1"/>
  <c r="CU59" i="5"/>
  <c r="CW59" i="5" s="1"/>
  <c r="CU36" i="5"/>
  <c r="CW36" i="5" s="1"/>
  <c r="CU15" i="5"/>
  <c r="CW15" i="5" s="1"/>
  <c r="HS84" i="5"/>
  <c r="CR87" i="5"/>
  <c r="AM92" i="5"/>
  <c r="HS93" i="5"/>
  <c r="HA95" i="5"/>
  <c r="AM105" i="5"/>
  <c r="CR114" i="5"/>
  <c r="CB91" i="5"/>
  <c r="CD91" i="5" s="1"/>
  <c r="CB51" i="5"/>
  <c r="CD51" i="5" s="1"/>
  <c r="CB11" i="5"/>
  <c r="CD11" i="5" s="1"/>
  <c r="CU103" i="5"/>
  <c r="CW103" i="5" s="1"/>
  <c r="CU75" i="5"/>
  <c r="CW75" i="5" s="1"/>
  <c r="CU53" i="5"/>
  <c r="CW53" i="5" s="1"/>
  <c r="CU29" i="5"/>
  <c r="CW29" i="5" s="1"/>
  <c r="CU7" i="5"/>
  <c r="CW7" i="5" s="1"/>
  <c r="HC40" i="5"/>
  <c r="HE40" i="5" s="1"/>
  <c r="HA82" i="5"/>
  <c r="GF88" i="5"/>
  <c r="HS100" i="5"/>
  <c r="HA101" i="5"/>
  <c r="CB84" i="5"/>
  <c r="CD84" i="5" s="1"/>
  <c r="CB47" i="5"/>
  <c r="CD47" i="5" s="1"/>
  <c r="CB10" i="5"/>
  <c r="CD10" i="5" s="1"/>
  <c r="CU98" i="5"/>
  <c r="CW98" i="5" s="1"/>
  <c r="CU74" i="5"/>
  <c r="CW74" i="5" s="1"/>
  <c r="CU50" i="5"/>
  <c r="CW50" i="5" s="1"/>
  <c r="CU28" i="5"/>
  <c r="CW28" i="5" s="1"/>
  <c r="GG35" i="5"/>
  <c r="GI35" i="5"/>
  <c r="EZ14" i="5"/>
  <c r="FB14" i="5" s="1"/>
  <c r="EZ19" i="5"/>
  <c r="FB19" i="5" s="1"/>
  <c r="EZ28" i="5"/>
  <c r="FB28" i="5" s="1"/>
  <c r="EZ37" i="5"/>
  <c r="FB37" i="5" s="1"/>
  <c r="EZ46" i="5"/>
  <c r="FB46" i="5" s="1"/>
  <c r="EZ51" i="5"/>
  <c r="FB51" i="5" s="1"/>
  <c r="EZ60" i="5"/>
  <c r="FB60" i="5" s="1"/>
  <c r="EZ69" i="5"/>
  <c r="FB69" i="5" s="1"/>
  <c r="EZ10" i="5"/>
  <c r="FB10" i="5" s="1"/>
  <c r="EZ15" i="5"/>
  <c r="FB15" i="5" s="1"/>
  <c r="EZ24" i="5"/>
  <c r="FB24" i="5" s="1"/>
  <c r="EZ33" i="5"/>
  <c r="FB33" i="5" s="1"/>
  <c r="EZ42" i="5"/>
  <c r="FB42" i="5" s="1"/>
  <c r="EZ47" i="5"/>
  <c r="FB47" i="5" s="1"/>
  <c r="EZ56" i="5"/>
  <c r="FB56" i="5" s="1"/>
  <c r="EZ65" i="5"/>
  <c r="FB65" i="5" s="1"/>
  <c r="EZ12" i="5"/>
  <c r="FB12" i="5" s="1"/>
  <c r="EZ21" i="5"/>
  <c r="FB21" i="5" s="1"/>
  <c r="EZ30" i="5"/>
  <c r="FB30" i="5" s="1"/>
  <c r="EZ35" i="5"/>
  <c r="FB35" i="5" s="1"/>
  <c r="EZ44" i="5"/>
  <c r="FB44" i="5" s="1"/>
  <c r="EZ53" i="5"/>
  <c r="FB53" i="5" s="1"/>
  <c r="EZ62" i="5"/>
  <c r="FB62" i="5" s="1"/>
  <c r="EZ67" i="5"/>
  <c r="FB67" i="5" s="1"/>
  <c r="EZ6" i="5"/>
  <c r="FB6" i="5" s="1"/>
  <c r="EZ7" i="5"/>
  <c r="FB7" i="5" s="1"/>
  <c r="EZ29" i="5"/>
  <c r="FB29" i="5" s="1"/>
  <c r="EZ36" i="5"/>
  <c r="FB36" i="5" s="1"/>
  <c r="EZ50" i="5"/>
  <c r="FB50" i="5" s="1"/>
  <c r="EZ58" i="5"/>
  <c r="FB58" i="5" s="1"/>
  <c r="EZ8" i="5"/>
  <c r="FB8" i="5" s="1"/>
  <c r="EZ22" i="5"/>
  <c r="FB22" i="5" s="1"/>
  <c r="EZ52" i="5"/>
  <c r="FB52" i="5" s="1"/>
  <c r="EZ59" i="5"/>
  <c r="FB59" i="5" s="1"/>
  <c r="EZ66" i="5"/>
  <c r="FB66" i="5" s="1"/>
  <c r="EZ11" i="5"/>
  <c r="FB11" i="5" s="1"/>
  <c r="EZ25" i="5"/>
  <c r="FB25" i="5" s="1"/>
  <c r="EZ32" i="5"/>
  <c r="FB32" i="5" s="1"/>
  <c r="EZ40" i="5"/>
  <c r="FB40" i="5" s="1"/>
  <c r="EZ54" i="5"/>
  <c r="FB54" i="5" s="1"/>
  <c r="EZ13" i="5"/>
  <c r="FB13" i="5" s="1"/>
  <c r="EZ26" i="5"/>
  <c r="FB26" i="5" s="1"/>
  <c r="EZ38" i="5"/>
  <c r="FB38" i="5" s="1"/>
  <c r="EZ49" i="5"/>
  <c r="FB49" i="5" s="1"/>
  <c r="EZ61" i="5"/>
  <c r="FB61" i="5" s="1"/>
  <c r="EZ16" i="5"/>
  <c r="FB16" i="5" s="1"/>
  <c r="EZ27" i="5"/>
  <c r="FB27" i="5" s="1"/>
  <c r="EZ39" i="5"/>
  <c r="FB39" i="5" s="1"/>
  <c r="EZ63" i="5"/>
  <c r="FB63" i="5" s="1"/>
  <c r="EZ20" i="5"/>
  <c r="FB20" i="5" s="1"/>
  <c r="EZ43" i="5"/>
  <c r="FB43" i="5" s="1"/>
  <c r="EZ55" i="5"/>
  <c r="FB55" i="5" s="1"/>
  <c r="EZ23" i="5"/>
  <c r="FB23" i="5" s="1"/>
  <c r="EZ41" i="5"/>
  <c r="FB41" i="5" s="1"/>
  <c r="EZ9" i="5"/>
  <c r="FB9" i="5" s="1"/>
  <c r="EZ45" i="5"/>
  <c r="FB45" i="5" s="1"/>
  <c r="EZ64" i="5"/>
  <c r="FB64" i="5" s="1"/>
  <c r="EZ70" i="5"/>
  <c r="FB70" i="5" s="1"/>
  <c r="EZ17" i="5"/>
  <c r="FB17" i="5" s="1"/>
  <c r="EZ34" i="5"/>
  <c r="FB34" i="5" s="1"/>
  <c r="EZ48" i="5"/>
  <c r="FB48" i="5" s="1"/>
  <c r="CR9" i="5"/>
  <c r="GY14" i="5"/>
  <c r="AM20" i="5"/>
  <c r="AK20" i="5"/>
  <c r="BD33" i="5"/>
  <c r="BF33" i="5"/>
  <c r="GY33" i="5"/>
  <c r="AM34" i="5"/>
  <c r="AK34" i="5"/>
  <c r="FM37" i="5"/>
  <c r="AK41" i="5"/>
  <c r="EW44" i="5"/>
  <c r="FP50" i="5"/>
  <c r="FP61" i="5"/>
  <c r="GY68" i="5"/>
  <c r="DK89" i="5"/>
  <c r="AM8" i="5"/>
  <c r="DH8" i="5"/>
  <c r="FM8" i="5"/>
  <c r="AK9" i="5"/>
  <c r="GG9" i="5"/>
  <c r="BV11" i="5"/>
  <c r="BF12" i="5"/>
  <c r="FM12" i="5"/>
  <c r="DH13" i="5"/>
  <c r="EU15" i="5"/>
  <c r="AM16" i="5"/>
  <c r="DH16" i="5"/>
  <c r="DH19" i="5"/>
  <c r="GY19" i="5"/>
  <c r="AK21" i="5"/>
  <c r="AM23" i="5"/>
  <c r="AK23" i="5"/>
  <c r="DK26" i="5"/>
  <c r="DI26" i="5"/>
  <c r="BV27" i="5"/>
  <c r="AM29" i="5"/>
  <c r="GY35" i="5"/>
  <c r="EW36" i="5"/>
  <c r="GG42" i="5"/>
  <c r="BY57" i="5"/>
  <c r="BY65" i="5"/>
  <c r="HA68" i="5"/>
  <c r="DK74" i="5"/>
  <c r="AJ25" i="5"/>
  <c r="AJ51" i="5"/>
  <c r="AJ20" i="5"/>
  <c r="AJ18" i="5"/>
  <c r="AJ22" i="5"/>
  <c r="AJ19" i="5"/>
  <c r="AJ39" i="5"/>
  <c r="EU7" i="5"/>
  <c r="FP8" i="5"/>
  <c r="DH9" i="5"/>
  <c r="DH12" i="5"/>
  <c r="DH15" i="5"/>
  <c r="FM20" i="5"/>
  <c r="GI21" i="5"/>
  <c r="GY22" i="5"/>
  <c r="AJ23" i="5"/>
  <c r="GY23" i="5"/>
  <c r="EW24" i="5"/>
  <c r="GY29" i="5"/>
  <c r="DH30" i="5"/>
  <c r="EU33" i="5"/>
  <c r="HA35" i="5"/>
  <c r="GG38" i="5"/>
  <c r="HS43" i="5"/>
  <c r="DK53" i="5"/>
  <c r="FP53" i="5"/>
  <c r="FN53" i="5"/>
  <c r="GI56" i="5"/>
  <c r="BY59" i="5"/>
  <c r="HC8" i="5"/>
  <c r="HE8" i="5" s="1"/>
  <c r="HC12" i="5"/>
  <c r="HE12" i="5" s="1"/>
  <c r="HC16" i="5"/>
  <c r="HE16" i="5" s="1"/>
  <c r="HC20" i="5"/>
  <c r="HE20" i="5" s="1"/>
  <c r="HC24" i="5"/>
  <c r="HE24" i="5" s="1"/>
  <c r="HC28" i="5"/>
  <c r="HE28" i="5" s="1"/>
  <c r="HC32" i="5"/>
  <c r="HE32" i="5" s="1"/>
  <c r="HC13" i="5"/>
  <c r="HE13" i="5" s="1"/>
  <c r="HC19" i="5"/>
  <c r="HE19" i="5" s="1"/>
  <c r="HC26" i="5"/>
  <c r="HE26" i="5" s="1"/>
  <c r="HC37" i="5"/>
  <c r="HE37" i="5" s="1"/>
  <c r="HC42" i="5"/>
  <c r="HE42" i="5" s="1"/>
  <c r="HC51" i="5"/>
  <c r="HE51" i="5" s="1"/>
  <c r="HC60" i="5"/>
  <c r="HE60" i="5" s="1"/>
  <c r="HC69" i="5"/>
  <c r="HE69" i="5" s="1"/>
  <c r="HC74" i="5"/>
  <c r="HE74" i="5" s="1"/>
  <c r="HC83" i="5"/>
  <c r="HE83" i="5" s="1"/>
  <c r="HC92" i="5"/>
  <c r="HE92" i="5" s="1"/>
  <c r="HC101" i="5"/>
  <c r="HE101" i="5" s="1"/>
  <c r="HC7" i="5"/>
  <c r="HE7" i="5" s="1"/>
  <c r="HC14" i="5"/>
  <c r="HE14" i="5" s="1"/>
  <c r="HC33" i="5"/>
  <c r="HE33" i="5" s="1"/>
  <c r="HC38" i="5"/>
  <c r="HE38" i="5" s="1"/>
  <c r="HC47" i="5"/>
  <c r="HE47" i="5" s="1"/>
  <c r="HC56" i="5"/>
  <c r="HE56" i="5" s="1"/>
  <c r="HC65" i="5"/>
  <c r="HE65" i="5" s="1"/>
  <c r="HC70" i="5"/>
  <c r="HE70" i="5" s="1"/>
  <c r="HC79" i="5"/>
  <c r="HE79" i="5" s="1"/>
  <c r="HC88" i="5"/>
  <c r="HE88" i="5" s="1"/>
  <c r="HC97" i="5"/>
  <c r="HE97" i="5" s="1"/>
  <c r="HC102" i="5"/>
  <c r="HE102" i="5" s="1"/>
  <c r="HC10" i="5"/>
  <c r="HE10" i="5" s="1"/>
  <c r="HC29" i="5"/>
  <c r="HE29" i="5" s="1"/>
  <c r="HC35" i="5"/>
  <c r="HE35" i="5" s="1"/>
  <c r="HC44" i="5"/>
  <c r="HE44" i="5" s="1"/>
  <c r="HC53" i="5"/>
  <c r="HE53" i="5" s="1"/>
  <c r="HC58" i="5"/>
  <c r="HE58" i="5" s="1"/>
  <c r="HC67" i="5"/>
  <c r="HE67" i="5" s="1"/>
  <c r="HC76" i="5"/>
  <c r="HE76" i="5" s="1"/>
  <c r="HC85" i="5"/>
  <c r="HE85" i="5" s="1"/>
  <c r="HC90" i="5"/>
  <c r="HE90" i="5" s="1"/>
  <c r="HC99" i="5"/>
  <c r="HE99" i="5" s="1"/>
  <c r="HC6" i="5"/>
  <c r="HE6" i="5" s="1"/>
  <c r="HC41" i="5"/>
  <c r="HE41" i="5" s="1"/>
  <c r="HC49" i="5"/>
  <c r="HE49" i="5" s="1"/>
  <c r="HC71" i="5"/>
  <c r="HE71" i="5" s="1"/>
  <c r="HC78" i="5"/>
  <c r="HE78" i="5" s="1"/>
  <c r="HC86" i="5"/>
  <c r="HE86" i="5" s="1"/>
  <c r="HC93" i="5"/>
  <c r="HE93" i="5" s="1"/>
  <c r="HC15" i="5"/>
  <c r="HE15" i="5" s="1"/>
  <c r="HC25" i="5"/>
  <c r="HE25" i="5" s="1"/>
  <c r="HC43" i="5"/>
  <c r="HE43" i="5" s="1"/>
  <c r="HC50" i="5"/>
  <c r="HE50" i="5" s="1"/>
  <c r="HC57" i="5"/>
  <c r="HE57" i="5" s="1"/>
  <c r="HC64" i="5"/>
  <c r="HE64" i="5" s="1"/>
  <c r="HC72" i="5"/>
  <c r="HE72" i="5" s="1"/>
  <c r="HC94" i="5"/>
  <c r="HE94" i="5" s="1"/>
  <c r="HC9" i="5"/>
  <c r="HE9" i="5" s="1"/>
  <c r="HC30" i="5"/>
  <c r="HE30" i="5" s="1"/>
  <c r="HC45" i="5"/>
  <c r="HE45" i="5" s="1"/>
  <c r="HC75" i="5"/>
  <c r="HE75" i="5" s="1"/>
  <c r="HC82" i="5"/>
  <c r="HE82" i="5" s="1"/>
  <c r="HC89" i="5"/>
  <c r="HE89" i="5" s="1"/>
  <c r="HC96" i="5"/>
  <c r="HE96" i="5" s="1"/>
  <c r="HC22" i="5"/>
  <c r="HE22" i="5" s="1"/>
  <c r="HC48" i="5"/>
  <c r="HE48" i="5" s="1"/>
  <c r="HC61" i="5"/>
  <c r="HE61" i="5" s="1"/>
  <c r="HC84" i="5"/>
  <c r="HE84" i="5" s="1"/>
  <c r="HC23" i="5"/>
  <c r="HE23" i="5" s="1"/>
  <c r="HC39" i="5"/>
  <c r="HE39" i="5" s="1"/>
  <c r="HC62" i="5"/>
  <c r="HE62" i="5" s="1"/>
  <c r="HC73" i="5"/>
  <c r="HE73" i="5" s="1"/>
  <c r="HC98" i="5"/>
  <c r="HE98" i="5" s="1"/>
  <c r="HC77" i="5"/>
  <c r="HE77" i="5" s="1"/>
  <c r="HC18" i="5"/>
  <c r="HE18" i="5" s="1"/>
  <c r="HC59" i="5"/>
  <c r="HE59" i="5" s="1"/>
  <c r="HC80" i="5"/>
  <c r="HE80" i="5" s="1"/>
  <c r="HC21" i="5"/>
  <c r="HE21" i="5" s="1"/>
  <c r="HC63" i="5"/>
  <c r="HE63" i="5" s="1"/>
  <c r="HC81" i="5"/>
  <c r="HE81" i="5" s="1"/>
  <c r="HC31" i="5"/>
  <c r="HE31" i="5" s="1"/>
  <c r="HC52" i="5"/>
  <c r="HE52" i="5" s="1"/>
  <c r="HC91" i="5"/>
  <c r="HE91" i="5" s="1"/>
  <c r="HC36" i="5"/>
  <c r="HE36" i="5" s="1"/>
  <c r="HC95" i="5"/>
  <c r="HE95" i="5" s="1"/>
  <c r="HC34" i="5"/>
  <c r="HE34" i="5" s="1"/>
  <c r="HC66" i="5"/>
  <c r="HE66" i="5" s="1"/>
  <c r="HC68" i="5"/>
  <c r="HE68" i="5" s="1"/>
  <c r="HC46" i="5"/>
  <c r="HE46" i="5" s="1"/>
  <c r="HC11" i="5"/>
  <c r="HE11" i="5" s="1"/>
  <c r="AP95" i="5"/>
  <c r="AR95" i="5" s="1"/>
  <c r="AP66" i="5"/>
  <c r="AR66" i="5" s="1"/>
  <c r="EZ31" i="5"/>
  <c r="FB31" i="5" s="1"/>
  <c r="HC87" i="5"/>
  <c r="HE87" i="5" s="1"/>
  <c r="EU19" i="5"/>
  <c r="GY32" i="5"/>
  <c r="AK16" i="5"/>
  <c r="AK6" i="5"/>
  <c r="BC7" i="5"/>
  <c r="BF7" i="5"/>
  <c r="GG11" i="5"/>
  <c r="GG16" i="5"/>
  <c r="GG17" i="5"/>
  <c r="AK43" i="5"/>
  <c r="DH47" i="5"/>
  <c r="HS52" i="5"/>
  <c r="HP52" i="5"/>
  <c r="GG66" i="5"/>
  <c r="GG6" i="5"/>
  <c r="AK10" i="5"/>
  <c r="AJ12" i="5"/>
  <c r="AM12" i="5"/>
  <c r="FM22" i="5"/>
  <c r="DH29" i="5"/>
  <c r="GY34" i="5"/>
  <c r="BV38" i="5"/>
  <c r="FP40" i="5"/>
  <c r="DK41" i="5"/>
  <c r="AK54" i="5"/>
  <c r="EZ18" i="5"/>
  <c r="FB18" i="5" s="1"/>
  <c r="DK7" i="5"/>
  <c r="BV9" i="5"/>
  <c r="DH10" i="5"/>
  <c r="CR11" i="5"/>
  <c r="CP11" i="5"/>
  <c r="GG12" i="5"/>
  <c r="GG14" i="5"/>
  <c r="AK17" i="5"/>
  <c r="AM17" i="5"/>
  <c r="AM18" i="5"/>
  <c r="AK18" i="5"/>
  <c r="ED21" i="5"/>
  <c r="AK22" i="5"/>
  <c r="DH22" i="5"/>
  <c r="BV34" i="5"/>
  <c r="BV36" i="5"/>
  <c r="GG36" i="5"/>
  <c r="GI36" i="5"/>
  <c r="BD40" i="5"/>
  <c r="BF40" i="5"/>
  <c r="GG62" i="5"/>
  <c r="DK77" i="5"/>
  <c r="DH77" i="5"/>
  <c r="EZ57" i="5"/>
  <c r="FB57" i="5" s="1"/>
  <c r="EU13" i="5"/>
  <c r="AM19" i="5"/>
  <c r="AK19" i="5"/>
  <c r="AM36" i="5"/>
  <c r="AJ36" i="5"/>
  <c r="HS48" i="5"/>
  <c r="HQ48" i="5"/>
  <c r="GG34" i="5"/>
  <c r="GG22" i="5"/>
  <c r="EB11" i="5"/>
  <c r="ED11" i="5"/>
  <c r="GG21" i="5"/>
  <c r="AK40" i="5"/>
  <c r="BC47" i="5"/>
  <c r="BF47" i="5"/>
  <c r="AK49" i="5"/>
  <c r="AM49" i="5"/>
  <c r="DK51" i="5"/>
  <c r="DH51" i="5"/>
  <c r="FM7" i="5"/>
  <c r="GG13" i="5"/>
  <c r="FN25" i="5"/>
  <c r="BY37" i="5"/>
  <c r="GG44" i="5"/>
  <c r="GG58" i="5"/>
  <c r="DK62" i="5"/>
  <c r="ED66" i="5"/>
  <c r="EZ68" i="5"/>
  <c r="FB68" i="5" s="1"/>
  <c r="GY7" i="5"/>
  <c r="AK12" i="5"/>
  <c r="HA13" i="5"/>
  <c r="AK14" i="5"/>
  <c r="GG15" i="5"/>
  <c r="GY17" i="5"/>
  <c r="GG18" i="5"/>
  <c r="GG20" i="5"/>
  <c r="U25" i="5"/>
  <c r="BV30" i="5"/>
  <c r="GG37" i="5"/>
  <c r="GY41" i="5"/>
  <c r="BV43" i="5"/>
  <c r="AM46" i="5"/>
  <c r="AJ46" i="5"/>
  <c r="BF60" i="5"/>
  <c r="GG65" i="5"/>
  <c r="CR69" i="5"/>
  <c r="CP69" i="5"/>
  <c r="AP9" i="5"/>
  <c r="AR9" i="5" s="1"/>
  <c r="AP13" i="5"/>
  <c r="AR13" i="5" s="1"/>
  <c r="AP17" i="5"/>
  <c r="AR17" i="5" s="1"/>
  <c r="AP15" i="5"/>
  <c r="AR15" i="5" s="1"/>
  <c r="AP11" i="5"/>
  <c r="AR11" i="5" s="1"/>
  <c r="AP20" i="5"/>
  <c r="AR20" i="5" s="1"/>
  <c r="AP24" i="5"/>
  <c r="AR24" i="5" s="1"/>
  <c r="AP28" i="5"/>
  <c r="AR28" i="5" s="1"/>
  <c r="AP32" i="5"/>
  <c r="AR32" i="5" s="1"/>
  <c r="AP36" i="5"/>
  <c r="AR36" i="5" s="1"/>
  <c r="AP40" i="5"/>
  <c r="AR40" i="5" s="1"/>
  <c r="AP44" i="5"/>
  <c r="AR44" i="5" s="1"/>
  <c r="AP48" i="5"/>
  <c r="AR48" i="5" s="1"/>
  <c r="AP52" i="5"/>
  <c r="AR52" i="5" s="1"/>
  <c r="AP56" i="5"/>
  <c r="AR56" i="5" s="1"/>
  <c r="AP60" i="5"/>
  <c r="AR60" i="5" s="1"/>
  <c r="AP64" i="5"/>
  <c r="AR64" i="5" s="1"/>
  <c r="AP68" i="5"/>
  <c r="AR68" i="5" s="1"/>
  <c r="AP72" i="5"/>
  <c r="AR72" i="5" s="1"/>
  <c r="AP76" i="5"/>
  <c r="AR76" i="5" s="1"/>
  <c r="AP80" i="5"/>
  <c r="AR80" i="5" s="1"/>
  <c r="AP84" i="5"/>
  <c r="AR84" i="5" s="1"/>
  <c r="AP88" i="5"/>
  <c r="AR88" i="5" s="1"/>
  <c r="AP92" i="5"/>
  <c r="AR92" i="5" s="1"/>
  <c r="AP96" i="5"/>
  <c r="AR96" i="5" s="1"/>
  <c r="AP100" i="5"/>
  <c r="AR100" i="5" s="1"/>
  <c r="AP104" i="5"/>
  <c r="AR104" i="5" s="1"/>
  <c r="AP108" i="5"/>
  <c r="AR108" i="5" s="1"/>
  <c r="AP8" i="5"/>
  <c r="AR8" i="5" s="1"/>
  <c r="AP16" i="5"/>
  <c r="AR16" i="5" s="1"/>
  <c r="AP29" i="5"/>
  <c r="AR29" i="5" s="1"/>
  <c r="AP35" i="5"/>
  <c r="AR35" i="5" s="1"/>
  <c r="AP42" i="5"/>
  <c r="AR42" i="5" s="1"/>
  <c r="AP61" i="5"/>
  <c r="AR61" i="5" s="1"/>
  <c r="AP67" i="5"/>
  <c r="AR67" i="5" s="1"/>
  <c r="AP74" i="5"/>
  <c r="AR74" i="5" s="1"/>
  <c r="AP93" i="5"/>
  <c r="AR93" i="5" s="1"/>
  <c r="AP99" i="5"/>
  <c r="AR99" i="5" s="1"/>
  <c r="AP106" i="5"/>
  <c r="AR106" i="5" s="1"/>
  <c r="AP23" i="5"/>
  <c r="AR23" i="5" s="1"/>
  <c r="AP30" i="5"/>
  <c r="AR30" i="5" s="1"/>
  <c r="AP49" i="5"/>
  <c r="AR49" i="5" s="1"/>
  <c r="AP55" i="5"/>
  <c r="AR55" i="5" s="1"/>
  <c r="AP62" i="5"/>
  <c r="AR62" i="5" s="1"/>
  <c r="AP81" i="5"/>
  <c r="AR81" i="5" s="1"/>
  <c r="AP87" i="5"/>
  <c r="AR87" i="5" s="1"/>
  <c r="AP94" i="5"/>
  <c r="AR94" i="5" s="1"/>
  <c r="AP12" i="5"/>
  <c r="AR12" i="5" s="1"/>
  <c r="AP19" i="5"/>
  <c r="AR19" i="5" s="1"/>
  <c r="AP26" i="5"/>
  <c r="AR26" i="5" s="1"/>
  <c r="AP45" i="5"/>
  <c r="AR45" i="5" s="1"/>
  <c r="AP51" i="5"/>
  <c r="AR51" i="5" s="1"/>
  <c r="AP58" i="5"/>
  <c r="AR58" i="5" s="1"/>
  <c r="AP77" i="5"/>
  <c r="AR77" i="5" s="1"/>
  <c r="AP83" i="5"/>
  <c r="AR83" i="5" s="1"/>
  <c r="AP90" i="5"/>
  <c r="AR90" i="5" s="1"/>
  <c r="AP109" i="5"/>
  <c r="AR109" i="5" s="1"/>
  <c r="AP37" i="5"/>
  <c r="AR37" i="5" s="1"/>
  <c r="AP57" i="5"/>
  <c r="AR57" i="5" s="1"/>
  <c r="AP78" i="5"/>
  <c r="AR78" i="5" s="1"/>
  <c r="AP98" i="5"/>
  <c r="AR98" i="5" s="1"/>
  <c r="AP39" i="5"/>
  <c r="AR39" i="5" s="1"/>
  <c r="AP59" i="5"/>
  <c r="AR59" i="5" s="1"/>
  <c r="AP79" i="5"/>
  <c r="AR79" i="5" s="1"/>
  <c r="AP101" i="5"/>
  <c r="AR101" i="5" s="1"/>
  <c r="AP18" i="5"/>
  <c r="AR18" i="5" s="1"/>
  <c r="AP27" i="5"/>
  <c r="AR27" i="5" s="1"/>
  <c r="AP38" i="5"/>
  <c r="AR38" i="5" s="1"/>
  <c r="AP47" i="5"/>
  <c r="AR47" i="5" s="1"/>
  <c r="AP69" i="5"/>
  <c r="AR69" i="5" s="1"/>
  <c r="AP89" i="5"/>
  <c r="AR89" i="5" s="1"/>
  <c r="AP7" i="5"/>
  <c r="AR7" i="5" s="1"/>
  <c r="AP50" i="5"/>
  <c r="AR50" i="5" s="1"/>
  <c r="AP70" i="5"/>
  <c r="AR70" i="5" s="1"/>
  <c r="AP6" i="5"/>
  <c r="AR6" i="5" s="1"/>
  <c r="AP10" i="5"/>
  <c r="AR10" i="5" s="1"/>
  <c r="AP21" i="5"/>
  <c r="AR21" i="5" s="1"/>
  <c r="AP31" i="5"/>
  <c r="AR31" i="5" s="1"/>
  <c r="AP41" i="5"/>
  <c r="AR41" i="5" s="1"/>
  <c r="AP103" i="5"/>
  <c r="AR103" i="5" s="1"/>
  <c r="AP22" i="5"/>
  <c r="AR22" i="5" s="1"/>
  <c r="AP33" i="5"/>
  <c r="AR33" i="5" s="1"/>
  <c r="AP43" i="5"/>
  <c r="AR43" i="5" s="1"/>
  <c r="AP53" i="5"/>
  <c r="AR53" i="5" s="1"/>
  <c r="AP63" i="5"/>
  <c r="AR63" i="5" s="1"/>
  <c r="AP73" i="5"/>
  <c r="AR73" i="5" s="1"/>
  <c r="AP107" i="5"/>
  <c r="AR107" i="5" s="1"/>
  <c r="AP82" i="5"/>
  <c r="AR82" i="5" s="1"/>
  <c r="AP54" i="5"/>
  <c r="AR54" i="5" s="1"/>
  <c r="AP25" i="5"/>
  <c r="AR25" i="5" s="1"/>
  <c r="DH20" i="5"/>
  <c r="EU20" i="5"/>
  <c r="AM21" i="5"/>
  <c r="DK29" i="5"/>
  <c r="AM35" i="5"/>
  <c r="AK37" i="5"/>
  <c r="AM42" i="5"/>
  <c r="DH44" i="5"/>
  <c r="GY44" i="5"/>
  <c r="CR75" i="5"/>
  <c r="CR112" i="5"/>
  <c r="DN6" i="5"/>
  <c r="DP6" i="5" s="1"/>
  <c r="DN14" i="5"/>
  <c r="DP14" i="5" s="1"/>
  <c r="DN19" i="5"/>
  <c r="DP19" i="5" s="1"/>
  <c r="DN28" i="5"/>
  <c r="DP28" i="5" s="1"/>
  <c r="DN37" i="5"/>
  <c r="DP37" i="5" s="1"/>
  <c r="DN46" i="5"/>
  <c r="DP46" i="5" s="1"/>
  <c r="DN51" i="5"/>
  <c r="DP51" i="5" s="1"/>
  <c r="DN60" i="5"/>
  <c r="DP60" i="5" s="1"/>
  <c r="DN69" i="5"/>
  <c r="DP69" i="5" s="1"/>
  <c r="DN78" i="5"/>
  <c r="DP78" i="5" s="1"/>
  <c r="DN83" i="5"/>
  <c r="DP83" i="5" s="1"/>
  <c r="DN11" i="5"/>
  <c r="DP11" i="5" s="1"/>
  <c r="DN16" i="5"/>
  <c r="DP16" i="5" s="1"/>
  <c r="DN21" i="5"/>
  <c r="DP21" i="5" s="1"/>
  <c r="DN26" i="5"/>
  <c r="DP26" i="5" s="1"/>
  <c r="DN42" i="5"/>
  <c r="DP42" i="5" s="1"/>
  <c r="DN63" i="5"/>
  <c r="DP63" i="5" s="1"/>
  <c r="DN68" i="5"/>
  <c r="DP68" i="5" s="1"/>
  <c r="DN73" i="5"/>
  <c r="DP73" i="5" s="1"/>
  <c r="DN79" i="5"/>
  <c r="DP79" i="5" s="1"/>
  <c r="DN84" i="5"/>
  <c r="DP84" i="5" s="1"/>
  <c r="DN89" i="5"/>
  <c r="DP89" i="5" s="1"/>
  <c r="DN27" i="5"/>
  <c r="DP27" i="5" s="1"/>
  <c r="DN32" i="5"/>
  <c r="DP32" i="5" s="1"/>
  <c r="DN43" i="5"/>
  <c r="DP43" i="5" s="1"/>
  <c r="DN48" i="5"/>
  <c r="DP48" i="5" s="1"/>
  <c r="DN53" i="5"/>
  <c r="DP53" i="5" s="1"/>
  <c r="DN58" i="5"/>
  <c r="DP58" i="5" s="1"/>
  <c r="DN74" i="5"/>
  <c r="DP74" i="5" s="1"/>
  <c r="DN8" i="5"/>
  <c r="DP8" i="5" s="1"/>
  <c r="DN13" i="5"/>
  <c r="DP13" i="5" s="1"/>
  <c r="DN18" i="5"/>
  <c r="DP18" i="5" s="1"/>
  <c r="DN24" i="5"/>
  <c r="DP24" i="5" s="1"/>
  <c r="DN29" i="5"/>
  <c r="DP29" i="5" s="1"/>
  <c r="DN34" i="5"/>
  <c r="DP34" i="5" s="1"/>
  <c r="DN55" i="5"/>
  <c r="DP55" i="5" s="1"/>
  <c r="DN71" i="5"/>
  <c r="DP71" i="5" s="1"/>
  <c r="DN76" i="5"/>
  <c r="DP76" i="5" s="1"/>
  <c r="DN81" i="5"/>
  <c r="DP81" i="5" s="1"/>
  <c r="DN86" i="5"/>
  <c r="DP86" i="5" s="1"/>
  <c r="DN9" i="5"/>
  <c r="DP9" i="5" s="1"/>
  <c r="DN35" i="5"/>
  <c r="DP35" i="5" s="1"/>
  <c r="DN85" i="5"/>
  <c r="DP85" i="5" s="1"/>
  <c r="DN10" i="5"/>
  <c r="DP10" i="5" s="1"/>
  <c r="DN44" i="5"/>
  <c r="DP44" i="5" s="1"/>
  <c r="DN52" i="5"/>
  <c r="DP52" i="5" s="1"/>
  <c r="DN61" i="5"/>
  <c r="DP61" i="5" s="1"/>
  <c r="DN77" i="5"/>
  <c r="DP77" i="5" s="1"/>
  <c r="DN22" i="5"/>
  <c r="DP22" i="5" s="1"/>
  <c r="DN30" i="5"/>
  <c r="DP30" i="5" s="1"/>
  <c r="DN39" i="5"/>
  <c r="DP39" i="5" s="1"/>
  <c r="DN47" i="5"/>
  <c r="DP47" i="5" s="1"/>
  <c r="DN56" i="5"/>
  <c r="DP56" i="5" s="1"/>
  <c r="DN64" i="5"/>
  <c r="DP64" i="5" s="1"/>
  <c r="DN72" i="5"/>
  <c r="DP72" i="5" s="1"/>
  <c r="DN62" i="5"/>
  <c r="DP62" i="5" s="1"/>
  <c r="DN49" i="5"/>
  <c r="DP49" i="5" s="1"/>
  <c r="DN36" i="5"/>
  <c r="DP36" i="5" s="1"/>
  <c r="DN23" i="5"/>
  <c r="DP23" i="5" s="1"/>
  <c r="FS22" i="5"/>
  <c r="FU22" i="5" s="1"/>
  <c r="BW88" i="5"/>
  <c r="GX54" i="5"/>
  <c r="FP7" i="5"/>
  <c r="HA7" i="5"/>
  <c r="ED8" i="5"/>
  <c r="HQ9" i="5"/>
  <c r="DK10" i="5"/>
  <c r="HQ10" i="5"/>
  <c r="BC11" i="5"/>
  <c r="FM11" i="5"/>
  <c r="GY11" i="5"/>
  <c r="FP13" i="5"/>
  <c r="GX14" i="5"/>
  <c r="FP16" i="5"/>
  <c r="GY16" i="5"/>
  <c r="EU17" i="5"/>
  <c r="HA17" i="5"/>
  <c r="BW18" i="5"/>
  <c r="FM19" i="5"/>
  <c r="HA19" i="5"/>
  <c r="GY20" i="5"/>
  <c r="HQ22" i="5"/>
  <c r="DH24" i="5"/>
  <c r="GF25" i="5"/>
  <c r="DH28" i="5"/>
  <c r="BY29" i="5"/>
  <c r="AK30" i="5"/>
  <c r="GG31" i="5"/>
  <c r="HP32" i="5"/>
  <c r="FP33" i="5"/>
  <c r="HQ33" i="5"/>
  <c r="FP34" i="5"/>
  <c r="HP34" i="5"/>
  <c r="AK35" i="5"/>
  <c r="HS39" i="5"/>
  <c r="BD41" i="5"/>
  <c r="FP41" i="5"/>
  <c r="HP44" i="5"/>
  <c r="BD45" i="5"/>
  <c r="GG48" i="5"/>
  <c r="BF50" i="5"/>
  <c r="ED51" i="5"/>
  <c r="BW52" i="5"/>
  <c r="ED55" i="5"/>
  <c r="GG55" i="5"/>
  <c r="EW56" i="5"/>
  <c r="HA56" i="5"/>
  <c r="CR59" i="5"/>
  <c r="BY71" i="5"/>
  <c r="AM73" i="5"/>
  <c r="BF74" i="5"/>
  <c r="BY81" i="5"/>
  <c r="AM84" i="5"/>
  <c r="DK84" i="5"/>
  <c r="BY91" i="5"/>
  <c r="BV100" i="5"/>
  <c r="BY106" i="5"/>
  <c r="CO117" i="5"/>
  <c r="EG6" i="5"/>
  <c r="EI6" i="5" s="1"/>
  <c r="EG13" i="5"/>
  <c r="EI13" i="5" s="1"/>
  <c r="EG18" i="5"/>
  <c r="EI18" i="5" s="1"/>
  <c r="EG27" i="5"/>
  <c r="EI27" i="5" s="1"/>
  <c r="EG36" i="5"/>
  <c r="EI36" i="5" s="1"/>
  <c r="EG45" i="5"/>
  <c r="EI45" i="5" s="1"/>
  <c r="EG50" i="5"/>
  <c r="EI50" i="5" s="1"/>
  <c r="EG9" i="5"/>
  <c r="EI9" i="5" s="1"/>
  <c r="EG14" i="5"/>
  <c r="EI14" i="5" s="1"/>
  <c r="EG23" i="5"/>
  <c r="EI23" i="5" s="1"/>
  <c r="EG32" i="5"/>
  <c r="EI32" i="5" s="1"/>
  <c r="EG41" i="5"/>
  <c r="EI41" i="5" s="1"/>
  <c r="EG46" i="5"/>
  <c r="EI46" i="5" s="1"/>
  <c r="EG55" i="5"/>
  <c r="EI55" i="5" s="1"/>
  <c r="EG11" i="5"/>
  <c r="EI11" i="5" s="1"/>
  <c r="EG20" i="5"/>
  <c r="EI20" i="5" s="1"/>
  <c r="EG29" i="5"/>
  <c r="EI29" i="5" s="1"/>
  <c r="EG34" i="5"/>
  <c r="EI34" i="5" s="1"/>
  <c r="EG43" i="5"/>
  <c r="EI43" i="5" s="1"/>
  <c r="EG52" i="5"/>
  <c r="EI52" i="5" s="1"/>
  <c r="EG61" i="5"/>
  <c r="EI61" i="5" s="1"/>
  <c r="EG66" i="5"/>
  <c r="EI66" i="5" s="1"/>
  <c r="EG75" i="5"/>
  <c r="EI75" i="5" s="1"/>
  <c r="EG84" i="5"/>
  <c r="EI84" i="5" s="1"/>
  <c r="EG15" i="5"/>
  <c r="EI15" i="5" s="1"/>
  <c r="EG22" i="5"/>
  <c r="EI22" i="5" s="1"/>
  <c r="EG30" i="5"/>
  <c r="EI30" i="5" s="1"/>
  <c r="EG37" i="5"/>
  <c r="EI37" i="5" s="1"/>
  <c r="EG44" i="5"/>
  <c r="EI44" i="5" s="1"/>
  <c r="EG74" i="5"/>
  <c r="EI74" i="5" s="1"/>
  <c r="EG79" i="5"/>
  <c r="EI79" i="5" s="1"/>
  <c r="EG8" i="5"/>
  <c r="EI8" i="5" s="1"/>
  <c r="EG16" i="5"/>
  <c r="EI16" i="5" s="1"/>
  <c r="EG38" i="5"/>
  <c r="EI38" i="5" s="1"/>
  <c r="EG59" i="5"/>
  <c r="EI59" i="5" s="1"/>
  <c r="EG64" i="5"/>
  <c r="EI64" i="5" s="1"/>
  <c r="EG69" i="5"/>
  <c r="EI69" i="5" s="1"/>
  <c r="EG80" i="5"/>
  <c r="EI80" i="5" s="1"/>
  <c r="EG19" i="5"/>
  <c r="EI19" i="5" s="1"/>
  <c r="EG26" i="5"/>
  <c r="EI26" i="5" s="1"/>
  <c r="EG33" i="5"/>
  <c r="EI33" i="5" s="1"/>
  <c r="EG40" i="5"/>
  <c r="EI40" i="5" s="1"/>
  <c r="EG48" i="5"/>
  <c r="EI48" i="5" s="1"/>
  <c r="EG82" i="5"/>
  <c r="EI82" i="5" s="1"/>
  <c r="EG7" i="5"/>
  <c r="EI7" i="5" s="1"/>
  <c r="EG31" i="5"/>
  <c r="EI31" i="5" s="1"/>
  <c r="EG54" i="5"/>
  <c r="EI54" i="5" s="1"/>
  <c r="EG63" i="5"/>
  <c r="EI63" i="5" s="1"/>
  <c r="EG72" i="5"/>
  <c r="EI72" i="5" s="1"/>
  <c r="EG10" i="5"/>
  <c r="EI10" i="5" s="1"/>
  <c r="EG56" i="5"/>
  <c r="EI56" i="5" s="1"/>
  <c r="EG81" i="5"/>
  <c r="EI81" i="5" s="1"/>
  <c r="EG25" i="5"/>
  <c r="EI25" i="5" s="1"/>
  <c r="EG76" i="5"/>
  <c r="EI76" i="5" s="1"/>
  <c r="CB116" i="5"/>
  <c r="CD116" i="5" s="1"/>
  <c r="DN88" i="5"/>
  <c r="DP88" i="5" s="1"/>
  <c r="DN75" i="5"/>
  <c r="DP75" i="5" s="1"/>
  <c r="EG73" i="5"/>
  <c r="EI73" i="5" s="1"/>
  <c r="EG60" i="5"/>
  <c r="EI60" i="5" s="1"/>
  <c r="EG42" i="5"/>
  <c r="EI42" i="5" s="1"/>
  <c r="EG24" i="5"/>
  <c r="EI24" i="5" s="1"/>
  <c r="FS59" i="5"/>
  <c r="FU59" i="5" s="1"/>
  <c r="FS40" i="5"/>
  <c r="FU40" i="5" s="1"/>
  <c r="FN44" i="5"/>
  <c r="GY8" i="5"/>
  <c r="GY12" i="5"/>
  <c r="BC14" i="5"/>
  <c r="FM14" i="5"/>
  <c r="DH17" i="5"/>
  <c r="GY18" i="5"/>
  <c r="DK27" i="5"/>
  <c r="AJ32" i="5"/>
  <c r="HS45" i="5"/>
  <c r="AM76" i="5"/>
  <c r="DN57" i="5"/>
  <c r="DP57" i="5" s="1"/>
  <c r="DN31" i="5"/>
  <c r="DP31" i="5" s="1"/>
  <c r="DN17" i="5"/>
  <c r="DP17" i="5" s="1"/>
  <c r="BC8" i="5"/>
  <c r="EU8" i="5"/>
  <c r="ED10" i="5"/>
  <c r="HQ11" i="5"/>
  <c r="DH14" i="5"/>
  <c r="HQ20" i="5"/>
  <c r="BC21" i="5"/>
  <c r="GY21" i="5"/>
  <c r="DH23" i="5"/>
  <c r="EU23" i="5"/>
  <c r="AJ24" i="5"/>
  <c r="BC25" i="5"/>
  <c r="CP25" i="5"/>
  <c r="AJ26" i="5"/>
  <c r="BY27" i="5"/>
  <c r="CO29" i="5"/>
  <c r="AK32" i="5"/>
  <c r="DH35" i="5"/>
  <c r="BF37" i="5"/>
  <c r="DK37" i="5"/>
  <c r="BD39" i="5"/>
  <c r="BD43" i="5"/>
  <c r="GY43" i="5"/>
  <c r="BY46" i="5"/>
  <c r="GY48" i="5"/>
  <c r="BF49" i="5"/>
  <c r="CO51" i="5"/>
  <c r="FP54" i="5"/>
  <c r="EW55" i="5"/>
  <c r="FP56" i="5"/>
  <c r="FP57" i="5"/>
  <c r="BF66" i="5"/>
  <c r="BC66" i="5"/>
  <c r="EW67" i="5"/>
  <c r="EA75" i="5"/>
  <c r="CO77" i="5"/>
  <c r="BF80" i="5"/>
  <c r="BD85" i="5"/>
  <c r="BD99" i="5"/>
  <c r="BY102" i="5"/>
  <c r="CB9" i="5"/>
  <c r="CD9" i="5" s="1"/>
  <c r="CB13" i="5"/>
  <c r="CD13" i="5" s="1"/>
  <c r="CB17" i="5"/>
  <c r="CD17" i="5" s="1"/>
  <c r="CB21" i="5"/>
  <c r="CD21" i="5" s="1"/>
  <c r="CB25" i="5"/>
  <c r="CD25" i="5" s="1"/>
  <c r="CB29" i="5"/>
  <c r="CD29" i="5" s="1"/>
  <c r="CB33" i="5"/>
  <c r="CD33" i="5" s="1"/>
  <c r="CB37" i="5"/>
  <c r="CD37" i="5" s="1"/>
  <c r="CB41" i="5"/>
  <c r="CD41" i="5" s="1"/>
  <c r="CB45" i="5"/>
  <c r="CD45" i="5" s="1"/>
  <c r="CB49" i="5"/>
  <c r="CD49" i="5" s="1"/>
  <c r="CB53" i="5"/>
  <c r="CD53" i="5" s="1"/>
  <c r="CB57" i="5"/>
  <c r="CD57" i="5" s="1"/>
  <c r="CB61" i="5"/>
  <c r="CD61" i="5" s="1"/>
  <c r="CB65" i="5"/>
  <c r="CD65" i="5" s="1"/>
  <c r="CB69" i="5"/>
  <c r="CD69" i="5" s="1"/>
  <c r="CB73" i="5"/>
  <c r="CD73" i="5" s="1"/>
  <c r="CB77" i="5"/>
  <c r="CD77" i="5" s="1"/>
  <c r="CB81" i="5"/>
  <c r="CD81" i="5" s="1"/>
  <c r="CB85" i="5"/>
  <c r="CD85" i="5" s="1"/>
  <c r="CB89" i="5"/>
  <c r="CD89" i="5" s="1"/>
  <c r="CB93" i="5"/>
  <c r="CD93" i="5" s="1"/>
  <c r="CB97" i="5"/>
  <c r="CD97" i="5" s="1"/>
  <c r="CB101" i="5"/>
  <c r="CD101" i="5" s="1"/>
  <c r="CB105" i="5"/>
  <c r="CD105" i="5" s="1"/>
  <c r="CB109" i="5"/>
  <c r="CD109" i="5" s="1"/>
  <c r="CB113" i="5"/>
  <c r="CD113" i="5" s="1"/>
  <c r="CB117" i="5"/>
  <c r="CD117" i="5" s="1"/>
  <c r="CB7" i="5"/>
  <c r="CD7" i="5" s="1"/>
  <c r="CB16" i="5"/>
  <c r="CD16" i="5" s="1"/>
  <c r="CB30" i="5"/>
  <c r="CD30" i="5" s="1"/>
  <c r="CB39" i="5"/>
  <c r="CD39" i="5" s="1"/>
  <c r="CB48" i="5"/>
  <c r="CD48" i="5" s="1"/>
  <c r="CB62" i="5"/>
  <c r="CD62" i="5" s="1"/>
  <c r="CB71" i="5"/>
  <c r="CD71" i="5" s="1"/>
  <c r="CB80" i="5"/>
  <c r="CD80" i="5" s="1"/>
  <c r="CB94" i="5"/>
  <c r="CD94" i="5" s="1"/>
  <c r="CB103" i="5"/>
  <c r="CD103" i="5" s="1"/>
  <c r="CB112" i="5"/>
  <c r="CD112" i="5" s="1"/>
  <c r="CB12" i="5"/>
  <c r="CD12" i="5" s="1"/>
  <c r="CB26" i="5"/>
  <c r="CD26" i="5" s="1"/>
  <c r="CB35" i="5"/>
  <c r="CD35" i="5" s="1"/>
  <c r="CB44" i="5"/>
  <c r="CD44" i="5" s="1"/>
  <c r="CB58" i="5"/>
  <c r="CD58" i="5" s="1"/>
  <c r="CB67" i="5"/>
  <c r="CD67" i="5" s="1"/>
  <c r="CB76" i="5"/>
  <c r="CD76" i="5" s="1"/>
  <c r="CB90" i="5"/>
  <c r="CD90" i="5" s="1"/>
  <c r="CB99" i="5"/>
  <c r="CD99" i="5" s="1"/>
  <c r="CB108" i="5"/>
  <c r="CD108" i="5" s="1"/>
  <c r="CB14" i="5"/>
  <c r="CD14" i="5" s="1"/>
  <c r="CB23" i="5"/>
  <c r="CD23" i="5" s="1"/>
  <c r="CB32" i="5"/>
  <c r="CD32" i="5" s="1"/>
  <c r="CB46" i="5"/>
  <c r="CD46" i="5" s="1"/>
  <c r="CB55" i="5"/>
  <c r="CD55" i="5" s="1"/>
  <c r="CB64" i="5"/>
  <c r="CD64" i="5" s="1"/>
  <c r="CB78" i="5"/>
  <c r="CD78" i="5" s="1"/>
  <c r="CB87" i="5"/>
  <c r="CD87" i="5" s="1"/>
  <c r="CB96" i="5"/>
  <c r="CD96" i="5" s="1"/>
  <c r="CB110" i="5"/>
  <c r="CD110" i="5" s="1"/>
  <c r="CB27" i="5"/>
  <c r="CD27" i="5" s="1"/>
  <c r="CB34" i="5"/>
  <c r="CD34" i="5" s="1"/>
  <c r="CB42" i="5"/>
  <c r="CD42" i="5" s="1"/>
  <c r="CB56" i="5"/>
  <c r="CD56" i="5" s="1"/>
  <c r="CB86" i="5"/>
  <c r="CD86" i="5" s="1"/>
  <c r="CB100" i="5"/>
  <c r="CD100" i="5" s="1"/>
  <c r="CB107" i="5"/>
  <c r="CD107" i="5" s="1"/>
  <c r="CB115" i="5"/>
  <c r="CD115" i="5" s="1"/>
  <c r="CB20" i="5"/>
  <c r="CD20" i="5" s="1"/>
  <c r="CB28" i="5"/>
  <c r="CD28" i="5" s="1"/>
  <c r="CB50" i="5"/>
  <c r="CD50" i="5" s="1"/>
  <c r="CB72" i="5"/>
  <c r="CD72" i="5" s="1"/>
  <c r="CB79" i="5"/>
  <c r="CD79" i="5" s="1"/>
  <c r="CB31" i="5"/>
  <c r="CD31" i="5" s="1"/>
  <c r="CB38" i="5"/>
  <c r="CD38" i="5" s="1"/>
  <c r="CB52" i="5"/>
  <c r="CD52" i="5" s="1"/>
  <c r="CB60" i="5"/>
  <c r="CD60" i="5" s="1"/>
  <c r="CB82" i="5"/>
  <c r="CD82" i="5" s="1"/>
  <c r="CB104" i="5"/>
  <c r="CD104" i="5" s="1"/>
  <c r="CB111" i="5"/>
  <c r="CD111" i="5" s="1"/>
  <c r="CB88" i="5"/>
  <c r="CD88" i="5" s="1"/>
  <c r="CB54" i="5"/>
  <c r="CD54" i="5" s="1"/>
  <c r="CB18" i="5"/>
  <c r="CD18" i="5" s="1"/>
  <c r="DN82" i="5"/>
  <c r="DP82" i="5" s="1"/>
  <c r="DN70" i="5"/>
  <c r="DP70" i="5" s="1"/>
  <c r="DN41" i="5"/>
  <c r="DP41" i="5" s="1"/>
  <c r="FS52" i="5"/>
  <c r="FU52" i="5" s="1"/>
  <c r="BC30" i="5"/>
  <c r="AJ7" i="5"/>
  <c r="CR8" i="5"/>
  <c r="AK15" i="5"/>
  <c r="BC17" i="5"/>
  <c r="FM17" i="5"/>
  <c r="EU18" i="5"/>
  <c r="ET23" i="5"/>
  <c r="AM25" i="5"/>
  <c r="BY28" i="5"/>
  <c r="BY38" i="5"/>
  <c r="GG40" i="5"/>
  <c r="DK47" i="5"/>
  <c r="EW48" i="5"/>
  <c r="BF55" i="5"/>
  <c r="AM67" i="5"/>
  <c r="BY95" i="5"/>
  <c r="FS11" i="5"/>
  <c r="FU11" i="5" s="1"/>
  <c r="FS20" i="5"/>
  <c r="FU20" i="5" s="1"/>
  <c r="FS29" i="5"/>
  <c r="FU29" i="5" s="1"/>
  <c r="FS38" i="5"/>
  <c r="FU38" i="5" s="1"/>
  <c r="FS6" i="5"/>
  <c r="FU6" i="5" s="1"/>
  <c r="FS10" i="5"/>
  <c r="FU10" i="5" s="1"/>
  <c r="FS16" i="5"/>
  <c r="FU16" i="5" s="1"/>
  <c r="FS21" i="5"/>
  <c r="FU21" i="5" s="1"/>
  <c r="FS26" i="5"/>
  <c r="FU26" i="5" s="1"/>
  <c r="FS46" i="5"/>
  <c r="FU46" i="5" s="1"/>
  <c r="FS51" i="5"/>
  <c r="FU51" i="5" s="1"/>
  <c r="FS60" i="5"/>
  <c r="FU60" i="5" s="1"/>
  <c r="FS69" i="5"/>
  <c r="FU69" i="5" s="1"/>
  <c r="FS27" i="5"/>
  <c r="FU27" i="5" s="1"/>
  <c r="FS32" i="5"/>
  <c r="FU32" i="5" s="1"/>
  <c r="FS37" i="5"/>
  <c r="FU37" i="5" s="1"/>
  <c r="FS42" i="5"/>
  <c r="FU42" i="5" s="1"/>
  <c r="FS47" i="5"/>
  <c r="FU47" i="5" s="1"/>
  <c r="FS56" i="5"/>
  <c r="FU56" i="5" s="1"/>
  <c r="FS65" i="5"/>
  <c r="FU65" i="5" s="1"/>
  <c r="FS8" i="5"/>
  <c r="FU8" i="5" s="1"/>
  <c r="FS13" i="5"/>
  <c r="FU13" i="5" s="1"/>
  <c r="FS18" i="5"/>
  <c r="FU18" i="5" s="1"/>
  <c r="FS34" i="5"/>
  <c r="FU34" i="5" s="1"/>
  <c r="FS44" i="5"/>
  <c r="FU44" i="5" s="1"/>
  <c r="FS53" i="5"/>
  <c r="FU53" i="5" s="1"/>
  <c r="FS62" i="5"/>
  <c r="FU62" i="5" s="1"/>
  <c r="FS67" i="5"/>
  <c r="FU67" i="5" s="1"/>
  <c r="FS17" i="5"/>
  <c r="FU17" i="5" s="1"/>
  <c r="FS25" i="5"/>
  <c r="FU25" i="5" s="1"/>
  <c r="FS33" i="5"/>
  <c r="FU33" i="5" s="1"/>
  <c r="FS41" i="5"/>
  <c r="FU41" i="5" s="1"/>
  <c r="FS49" i="5"/>
  <c r="FU49" i="5" s="1"/>
  <c r="FS9" i="5"/>
  <c r="FU9" i="5" s="1"/>
  <c r="FS35" i="5"/>
  <c r="FU35" i="5" s="1"/>
  <c r="FS43" i="5"/>
  <c r="FU43" i="5" s="1"/>
  <c r="FS57" i="5"/>
  <c r="FU57" i="5" s="1"/>
  <c r="FS64" i="5"/>
  <c r="FU64" i="5" s="1"/>
  <c r="FS45" i="5"/>
  <c r="FU45" i="5" s="1"/>
  <c r="FS15" i="5"/>
  <c r="FU15" i="5" s="1"/>
  <c r="FS30" i="5"/>
  <c r="FU30" i="5" s="1"/>
  <c r="FS54" i="5"/>
  <c r="FU54" i="5" s="1"/>
  <c r="FS66" i="5"/>
  <c r="FU66" i="5" s="1"/>
  <c r="FS19" i="5"/>
  <c r="FU19" i="5" s="1"/>
  <c r="FS31" i="5"/>
  <c r="FU31" i="5" s="1"/>
  <c r="FS55" i="5"/>
  <c r="FU55" i="5" s="1"/>
  <c r="FS68" i="5"/>
  <c r="FU68" i="5" s="1"/>
  <c r="FS23" i="5"/>
  <c r="FU23" i="5" s="1"/>
  <c r="FS36" i="5"/>
  <c r="FU36" i="5" s="1"/>
  <c r="FS48" i="5"/>
  <c r="FU48" i="5" s="1"/>
  <c r="FS61" i="5"/>
  <c r="FU61" i="5" s="1"/>
  <c r="DN45" i="5"/>
  <c r="DP45" i="5" s="1"/>
  <c r="BD6" i="5"/>
  <c r="GG7" i="5"/>
  <c r="BD8" i="5"/>
  <c r="EW8" i="5"/>
  <c r="GY9" i="5"/>
  <c r="CR10" i="5"/>
  <c r="AM11" i="5"/>
  <c r="BC12" i="5"/>
  <c r="AM15" i="5"/>
  <c r="GI17" i="5"/>
  <c r="HQ17" i="5"/>
  <c r="DH18" i="5"/>
  <c r="HQ18" i="5"/>
  <c r="CO19" i="5"/>
  <c r="DH21" i="5"/>
  <c r="HA23" i="5"/>
  <c r="HS24" i="5"/>
  <c r="BD25" i="5"/>
  <c r="AK27" i="5"/>
  <c r="BC29" i="5"/>
  <c r="CR29" i="5"/>
  <c r="GI29" i="5"/>
  <c r="GG30" i="5"/>
  <c r="HP31" i="5"/>
  <c r="BY33" i="5"/>
  <c r="DK35" i="5"/>
  <c r="DH36" i="5"/>
  <c r="CO38" i="5"/>
  <c r="BC39" i="5"/>
  <c r="EW40" i="5"/>
  <c r="BY42" i="5"/>
  <c r="DH43" i="5"/>
  <c r="GI44" i="5"/>
  <c r="CO46" i="5"/>
  <c r="HP46" i="5"/>
  <c r="DK66" i="5"/>
  <c r="FP67" i="5"/>
  <c r="HQ69" i="5"/>
  <c r="BF76" i="5"/>
  <c r="CR77" i="5"/>
  <c r="AM79" i="5"/>
  <c r="BY82" i="5"/>
  <c r="GI82" i="5"/>
  <c r="HA87" i="5"/>
  <c r="BC96" i="5"/>
  <c r="AM100" i="5"/>
  <c r="AM106" i="5"/>
  <c r="CB98" i="5"/>
  <c r="CD98" i="5" s="1"/>
  <c r="CB75" i="5"/>
  <c r="CD75" i="5" s="1"/>
  <c r="CB63" i="5"/>
  <c r="CD63" i="5" s="1"/>
  <c r="CB40" i="5"/>
  <c r="CD40" i="5" s="1"/>
  <c r="DN67" i="5"/>
  <c r="DP67" i="5" s="1"/>
  <c r="DN54" i="5"/>
  <c r="DP54" i="5" s="1"/>
  <c r="DN15" i="5"/>
  <c r="DP15" i="5" s="1"/>
  <c r="FS50" i="5"/>
  <c r="FU50" i="5" s="1"/>
  <c r="FS28" i="5"/>
  <c r="FU28" i="5" s="1"/>
  <c r="HQ14" i="5"/>
  <c r="GY15" i="5"/>
  <c r="BC19" i="5"/>
  <c r="HQ19" i="5"/>
  <c r="BW22" i="5"/>
  <c r="BY26" i="5"/>
  <c r="HQ26" i="5"/>
  <c r="CR27" i="5"/>
  <c r="GG27" i="5"/>
  <c r="CP28" i="5"/>
  <c r="HQ29" i="5"/>
  <c r="DH31" i="5"/>
  <c r="EA34" i="5"/>
  <c r="BD35" i="5"/>
  <c r="HS35" i="5"/>
  <c r="GI37" i="5"/>
  <c r="DH38" i="5"/>
  <c r="AJ40" i="5"/>
  <c r="DH40" i="5"/>
  <c r="AM41" i="5"/>
  <c r="CO43" i="5"/>
  <c r="GG43" i="5"/>
  <c r="BY51" i="5"/>
  <c r="GI52" i="5"/>
  <c r="CR63" i="5"/>
  <c r="GG64" i="5"/>
  <c r="GY76" i="5"/>
  <c r="GI79" i="5"/>
  <c r="AM81" i="5"/>
  <c r="DK87" i="5"/>
  <c r="BF89" i="5"/>
  <c r="BF100" i="5"/>
  <c r="GI109" i="5"/>
  <c r="CR110" i="5"/>
  <c r="BI8" i="5"/>
  <c r="BK8" i="5" s="1"/>
  <c r="BI12" i="5"/>
  <c r="BK12" i="5" s="1"/>
  <c r="BI16" i="5"/>
  <c r="BK16" i="5" s="1"/>
  <c r="BI20" i="5"/>
  <c r="BK20" i="5" s="1"/>
  <c r="BI24" i="5"/>
  <c r="BK24" i="5" s="1"/>
  <c r="BI28" i="5"/>
  <c r="BK28" i="5" s="1"/>
  <c r="BI32" i="5"/>
  <c r="BK32" i="5" s="1"/>
  <c r="BI36" i="5"/>
  <c r="BK36" i="5" s="1"/>
  <c r="BI40" i="5"/>
  <c r="BK40" i="5" s="1"/>
  <c r="BI44" i="5"/>
  <c r="BK44" i="5" s="1"/>
  <c r="BI48" i="5"/>
  <c r="BK48" i="5" s="1"/>
  <c r="BI52" i="5"/>
  <c r="BK52" i="5" s="1"/>
  <c r="BI56" i="5"/>
  <c r="BK56" i="5" s="1"/>
  <c r="BI60" i="5"/>
  <c r="BK60" i="5" s="1"/>
  <c r="BI64" i="5"/>
  <c r="BK64" i="5" s="1"/>
  <c r="BI68" i="5"/>
  <c r="BK68" i="5" s="1"/>
  <c r="BI72" i="5"/>
  <c r="BK72" i="5" s="1"/>
  <c r="BI76" i="5"/>
  <c r="BK76" i="5" s="1"/>
  <c r="BI80" i="5"/>
  <c r="BK80" i="5" s="1"/>
  <c r="BI84" i="5"/>
  <c r="BK84" i="5" s="1"/>
  <c r="BI88" i="5"/>
  <c r="BK88" i="5" s="1"/>
  <c r="BI92" i="5"/>
  <c r="BK92" i="5" s="1"/>
  <c r="BI96" i="5"/>
  <c r="BK96" i="5" s="1"/>
  <c r="BI100" i="5"/>
  <c r="BK100" i="5" s="1"/>
  <c r="BI104" i="5"/>
  <c r="BK104" i="5" s="1"/>
  <c r="BI108" i="5"/>
  <c r="BK108" i="5" s="1"/>
  <c r="BI13" i="5"/>
  <c r="BK13" i="5" s="1"/>
  <c r="BI22" i="5"/>
  <c r="BK22" i="5" s="1"/>
  <c r="BI31" i="5"/>
  <c r="BK31" i="5" s="1"/>
  <c r="BI45" i="5"/>
  <c r="BK45" i="5" s="1"/>
  <c r="BI54" i="5"/>
  <c r="BK54" i="5" s="1"/>
  <c r="BI63" i="5"/>
  <c r="BK63" i="5" s="1"/>
  <c r="BI77" i="5"/>
  <c r="BK77" i="5" s="1"/>
  <c r="BI86" i="5"/>
  <c r="BK86" i="5" s="1"/>
  <c r="BI95" i="5"/>
  <c r="BK95" i="5" s="1"/>
  <c r="BI9" i="5"/>
  <c r="BK9" i="5" s="1"/>
  <c r="BI18" i="5"/>
  <c r="BK18" i="5" s="1"/>
  <c r="BI27" i="5"/>
  <c r="BK27" i="5" s="1"/>
  <c r="BI41" i="5"/>
  <c r="BK41" i="5" s="1"/>
  <c r="BI50" i="5"/>
  <c r="BK50" i="5" s="1"/>
  <c r="BI59" i="5"/>
  <c r="BK59" i="5" s="1"/>
  <c r="BI73" i="5"/>
  <c r="BK73" i="5" s="1"/>
  <c r="BI82" i="5"/>
  <c r="BK82" i="5" s="1"/>
  <c r="BI91" i="5"/>
  <c r="BK91" i="5" s="1"/>
  <c r="BI105" i="5"/>
  <c r="BK105" i="5" s="1"/>
  <c r="BI6" i="5"/>
  <c r="BK6" i="5" s="1"/>
  <c r="BI15" i="5"/>
  <c r="BK15" i="5" s="1"/>
  <c r="BI29" i="5"/>
  <c r="BK29" i="5" s="1"/>
  <c r="BI38" i="5"/>
  <c r="BK38" i="5" s="1"/>
  <c r="BI47" i="5"/>
  <c r="BK47" i="5" s="1"/>
  <c r="BI61" i="5"/>
  <c r="BK61" i="5" s="1"/>
  <c r="BI70" i="5"/>
  <c r="BK70" i="5" s="1"/>
  <c r="BI79" i="5"/>
  <c r="BK79" i="5" s="1"/>
  <c r="BI93" i="5"/>
  <c r="BK93" i="5" s="1"/>
  <c r="BI102" i="5"/>
  <c r="BK102" i="5" s="1"/>
  <c r="GK6" i="5"/>
  <c r="GM6" i="5" s="1"/>
  <c r="GK9" i="5"/>
  <c r="GM9" i="5" s="1"/>
  <c r="GK18" i="5"/>
  <c r="GM18" i="5" s="1"/>
  <c r="GK27" i="5"/>
  <c r="GM27" i="5" s="1"/>
  <c r="GK36" i="5"/>
  <c r="GM36" i="5" s="1"/>
  <c r="GK41" i="5"/>
  <c r="GM41" i="5" s="1"/>
  <c r="GK50" i="5"/>
  <c r="GM50" i="5" s="1"/>
  <c r="GK59" i="5"/>
  <c r="GM59" i="5" s="1"/>
  <c r="GK14" i="5"/>
  <c r="GM14" i="5" s="1"/>
  <c r="GK23" i="5"/>
  <c r="GM23" i="5" s="1"/>
  <c r="GK32" i="5"/>
  <c r="GM32" i="5" s="1"/>
  <c r="GK37" i="5"/>
  <c r="GM37" i="5" s="1"/>
  <c r="GK46" i="5"/>
  <c r="GM46" i="5" s="1"/>
  <c r="GK55" i="5"/>
  <c r="GM55" i="5" s="1"/>
  <c r="GK64" i="5"/>
  <c r="GM64" i="5" s="1"/>
  <c r="GK11" i="5"/>
  <c r="GM11" i="5" s="1"/>
  <c r="GK20" i="5"/>
  <c r="GM20" i="5" s="1"/>
  <c r="GK25" i="5"/>
  <c r="GM25" i="5" s="1"/>
  <c r="GK34" i="5"/>
  <c r="GM34" i="5" s="1"/>
  <c r="GK43" i="5"/>
  <c r="GM43" i="5" s="1"/>
  <c r="GK52" i="5"/>
  <c r="GM52" i="5" s="1"/>
  <c r="GK57" i="5"/>
  <c r="GM57" i="5" s="1"/>
  <c r="GK66" i="5"/>
  <c r="GM66" i="5" s="1"/>
  <c r="GK75" i="5"/>
  <c r="GM75" i="5" s="1"/>
  <c r="GK84" i="5"/>
  <c r="GM84" i="5" s="1"/>
  <c r="GK89" i="5"/>
  <c r="GM89" i="5" s="1"/>
  <c r="GK98" i="5"/>
  <c r="GM98" i="5" s="1"/>
  <c r="GK107" i="5"/>
  <c r="GM107" i="5" s="1"/>
  <c r="GK33" i="5"/>
  <c r="GM33" i="5" s="1"/>
  <c r="GK47" i="5"/>
  <c r="GM47" i="5" s="1"/>
  <c r="GK54" i="5"/>
  <c r="GM54" i="5" s="1"/>
  <c r="GK62" i="5"/>
  <c r="GM62" i="5" s="1"/>
  <c r="GK68" i="5"/>
  <c r="GM68" i="5" s="1"/>
  <c r="GK105" i="5"/>
  <c r="GM105" i="5" s="1"/>
  <c r="GK110" i="5"/>
  <c r="GM110" i="5" s="1"/>
  <c r="GK115" i="5"/>
  <c r="GM115" i="5" s="1"/>
  <c r="GK19" i="5"/>
  <c r="GM19" i="5" s="1"/>
  <c r="GK26" i="5"/>
  <c r="GM26" i="5" s="1"/>
  <c r="GK40" i="5"/>
  <c r="GM40" i="5" s="1"/>
  <c r="GK48" i="5"/>
  <c r="GM48" i="5" s="1"/>
  <c r="GK69" i="5"/>
  <c r="GM69" i="5" s="1"/>
  <c r="GK74" i="5"/>
  <c r="GM74" i="5" s="1"/>
  <c r="GK79" i="5"/>
  <c r="GM79" i="5" s="1"/>
  <c r="GK85" i="5"/>
  <c r="GM85" i="5" s="1"/>
  <c r="GK90" i="5"/>
  <c r="GM90" i="5" s="1"/>
  <c r="GK95" i="5"/>
  <c r="GM95" i="5" s="1"/>
  <c r="GK100" i="5"/>
  <c r="GM100" i="5" s="1"/>
  <c r="GK7" i="5"/>
  <c r="GM7" i="5" s="1"/>
  <c r="GK29" i="5"/>
  <c r="GM29" i="5" s="1"/>
  <c r="GK51" i="5"/>
  <c r="GM51" i="5" s="1"/>
  <c r="GK58" i="5"/>
  <c r="GM58" i="5" s="1"/>
  <c r="GK71" i="5"/>
  <c r="GM71" i="5" s="1"/>
  <c r="GK76" i="5"/>
  <c r="GM76" i="5" s="1"/>
  <c r="GK97" i="5"/>
  <c r="GM97" i="5" s="1"/>
  <c r="GK102" i="5"/>
  <c r="GM102" i="5" s="1"/>
  <c r="GK113" i="5"/>
  <c r="GM113" i="5" s="1"/>
  <c r="GK10" i="5"/>
  <c r="GM10" i="5" s="1"/>
  <c r="GK22" i="5"/>
  <c r="GM22" i="5" s="1"/>
  <c r="GK45" i="5"/>
  <c r="GM45" i="5" s="1"/>
  <c r="GK77" i="5"/>
  <c r="GM77" i="5" s="1"/>
  <c r="GK93" i="5"/>
  <c r="GM93" i="5" s="1"/>
  <c r="GK12" i="5"/>
  <c r="GM12" i="5" s="1"/>
  <c r="GK35" i="5"/>
  <c r="GM35" i="5" s="1"/>
  <c r="GK86" i="5"/>
  <c r="GM86" i="5" s="1"/>
  <c r="GK94" i="5"/>
  <c r="GM94" i="5" s="1"/>
  <c r="GK103" i="5"/>
  <c r="GM103" i="5" s="1"/>
  <c r="GK111" i="5"/>
  <c r="GM111" i="5" s="1"/>
  <c r="GK16" i="5"/>
  <c r="GM16" i="5" s="1"/>
  <c r="GK28" i="5"/>
  <c r="GM28" i="5" s="1"/>
  <c r="GK39" i="5"/>
  <c r="GM39" i="5" s="1"/>
  <c r="GK63" i="5"/>
  <c r="GM63" i="5" s="1"/>
  <c r="GK72" i="5"/>
  <c r="GM72" i="5" s="1"/>
  <c r="GK81" i="5"/>
  <c r="GM81" i="5" s="1"/>
  <c r="GK88" i="5"/>
  <c r="GM88" i="5" s="1"/>
  <c r="GK106" i="5"/>
  <c r="GM106" i="5" s="1"/>
  <c r="GK114" i="5"/>
  <c r="GM114" i="5" s="1"/>
  <c r="BI101" i="5"/>
  <c r="BK101" i="5" s="1"/>
  <c r="BI71" i="5"/>
  <c r="BK71" i="5" s="1"/>
  <c r="BI57" i="5"/>
  <c r="BK57" i="5" s="1"/>
  <c r="BI49" i="5"/>
  <c r="BK49" i="5" s="1"/>
  <c r="BI42" i="5"/>
  <c r="BK42" i="5" s="1"/>
  <c r="CU97" i="5"/>
  <c r="CW97" i="5" s="1"/>
  <c r="CU88" i="5"/>
  <c r="CW88" i="5" s="1"/>
  <c r="CU80" i="5"/>
  <c r="CW80" i="5" s="1"/>
  <c r="CU64" i="5"/>
  <c r="CW64" i="5" s="1"/>
  <c r="CU46" i="5"/>
  <c r="CW46" i="5" s="1"/>
  <c r="CU38" i="5"/>
  <c r="CW38" i="5" s="1"/>
  <c r="CU22" i="5"/>
  <c r="CW22" i="5" s="1"/>
  <c r="GK92" i="5"/>
  <c r="GM92" i="5" s="1"/>
  <c r="GK80" i="5"/>
  <c r="GM80" i="5" s="1"/>
  <c r="GK49" i="5"/>
  <c r="GM49" i="5" s="1"/>
  <c r="GK30" i="5"/>
  <c r="GM30" i="5" s="1"/>
  <c r="GK8" i="5"/>
  <c r="GM8" i="5" s="1"/>
  <c r="ED47" i="5"/>
  <c r="GF47" i="5"/>
  <c r="AM48" i="5"/>
  <c r="DK49" i="5"/>
  <c r="AJ50" i="5"/>
  <c r="CO53" i="5"/>
  <c r="FP55" i="5"/>
  <c r="ED76" i="5"/>
  <c r="BY80" i="5"/>
  <c r="GI85" i="5"/>
  <c r="BY86" i="5"/>
  <c r="BF92" i="5"/>
  <c r="HS102" i="5"/>
  <c r="CU111" i="5"/>
  <c r="CW111" i="5" s="1"/>
  <c r="CU102" i="5"/>
  <c r="CW102" i="5" s="1"/>
  <c r="CU93" i="5"/>
  <c r="CW93" i="5" s="1"/>
  <c r="CU85" i="5"/>
  <c r="CW85" i="5" s="1"/>
  <c r="CU77" i="5"/>
  <c r="CW77" i="5" s="1"/>
  <c r="CU69" i="5"/>
  <c r="CW69" i="5" s="1"/>
  <c r="CU35" i="5"/>
  <c r="CW35" i="5" s="1"/>
  <c r="BF48" i="5"/>
  <c r="DI49" i="5"/>
  <c r="DK52" i="5"/>
  <c r="GI54" i="5"/>
  <c r="HS60" i="5"/>
  <c r="GI67" i="5"/>
  <c r="HA73" i="5"/>
  <c r="BY84" i="5"/>
  <c r="HS90" i="5"/>
  <c r="GI104" i="5"/>
  <c r="CU8" i="5"/>
  <c r="CW8" i="5" s="1"/>
  <c r="CU17" i="5"/>
  <c r="CW17" i="5" s="1"/>
  <c r="CU26" i="5"/>
  <c r="CW26" i="5" s="1"/>
  <c r="CU31" i="5"/>
  <c r="CW31" i="5" s="1"/>
  <c r="CU40" i="5"/>
  <c r="CW40" i="5" s="1"/>
  <c r="CU49" i="5"/>
  <c r="CW49" i="5" s="1"/>
  <c r="CU58" i="5"/>
  <c r="CW58" i="5" s="1"/>
  <c r="CU63" i="5"/>
  <c r="CW63" i="5" s="1"/>
  <c r="CU72" i="5"/>
  <c r="CW72" i="5" s="1"/>
  <c r="CU81" i="5"/>
  <c r="CW81" i="5" s="1"/>
  <c r="CU90" i="5"/>
  <c r="CW90" i="5" s="1"/>
  <c r="CU95" i="5"/>
  <c r="CW95" i="5" s="1"/>
  <c r="CU104" i="5"/>
  <c r="CW104" i="5" s="1"/>
  <c r="CU113" i="5"/>
  <c r="CW113" i="5" s="1"/>
  <c r="CU10" i="5"/>
  <c r="CW10" i="5" s="1"/>
  <c r="CU47" i="5"/>
  <c r="CW47" i="5" s="1"/>
  <c r="CU52" i="5"/>
  <c r="CW52" i="5" s="1"/>
  <c r="CU57" i="5"/>
  <c r="CW57" i="5" s="1"/>
  <c r="CU62" i="5"/>
  <c r="CW62" i="5" s="1"/>
  <c r="CU68" i="5"/>
  <c r="CW68" i="5" s="1"/>
  <c r="CU73" i="5"/>
  <c r="CW73" i="5" s="1"/>
  <c r="CU78" i="5"/>
  <c r="CW78" i="5" s="1"/>
  <c r="CU99" i="5"/>
  <c r="CW99" i="5" s="1"/>
  <c r="CU115" i="5"/>
  <c r="CW115" i="5" s="1"/>
  <c r="CU11" i="5"/>
  <c r="CW11" i="5" s="1"/>
  <c r="CU16" i="5"/>
  <c r="CW16" i="5" s="1"/>
  <c r="CU21" i="5"/>
  <c r="CW21" i="5" s="1"/>
  <c r="CU27" i="5"/>
  <c r="CW27" i="5" s="1"/>
  <c r="CU32" i="5"/>
  <c r="CW32" i="5" s="1"/>
  <c r="CU37" i="5"/>
  <c r="CW37" i="5" s="1"/>
  <c r="CU42" i="5"/>
  <c r="CW42" i="5" s="1"/>
  <c r="CU79" i="5"/>
  <c r="CW79" i="5" s="1"/>
  <c r="CU84" i="5"/>
  <c r="CW84" i="5" s="1"/>
  <c r="CU89" i="5"/>
  <c r="CW89" i="5" s="1"/>
  <c r="CU94" i="5"/>
  <c r="CW94" i="5" s="1"/>
  <c r="CU100" i="5"/>
  <c r="CW100" i="5" s="1"/>
  <c r="CU105" i="5"/>
  <c r="CW105" i="5" s="1"/>
  <c r="CU110" i="5"/>
  <c r="CW110" i="5" s="1"/>
  <c r="CU13" i="5"/>
  <c r="CW13" i="5" s="1"/>
  <c r="CU18" i="5"/>
  <c r="CW18" i="5" s="1"/>
  <c r="CU39" i="5"/>
  <c r="CW39" i="5" s="1"/>
  <c r="CU44" i="5"/>
  <c r="CW44" i="5" s="1"/>
  <c r="CU55" i="5"/>
  <c r="CW55" i="5" s="1"/>
  <c r="CU60" i="5"/>
  <c r="CW60" i="5" s="1"/>
  <c r="CU65" i="5"/>
  <c r="CW65" i="5" s="1"/>
  <c r="CU70" i="5"/>
  <c r="CW70" i="5" s="1"/>
  <c r="CU86" i="5"/>
  <c r="CW86" i="5" s="1"/>
  <c r="CU107" i="5"/>
  <c r="CW107" i="5" s="1"/>
  <c r="CU112" i="5"/>
  <c r="CW112" i="5" s="1"/>
  <c r="CU117" i="5"/>
  <c r="CW117" i="5" s="1"/>
  <c r="CU118" i="5"/>
  <c r="CW118" i="5" s="1"/>
  <c r="CU109" i="5"/>
  <c r="CW109" i="5" s="1"/>
  <c r="CU101" i="5"/>
  <c r="CW101" i="5" s="1"/>
  <c r="CU76" i="5"/>
  <c r="CW76" i="5" s="1"/>
  <c r="CU67" i="5"/>
  <c r="CW67" i="5" s="1"/>
  <c r="CU51" i="5"/>
  <c r="CW51" i="5" s="1"/>
  <c r="CU43" i="5"/>
  <c r="CW43" i="5" s="1"/>
  <c r="CU34" i="5"/>
  <c r="CW34" i="5" s="1"/>
  <c r="CU25" i="5"/>
  <c r="CW25" i="5" s="1"/>
  <c r="CU9" i="5"/>
  <c r="CW9" i="5" s="1"/>
  <c r="BF82" i="5"/>
  <c r="AM87" i="5"/>
  <c r="HU96" i="5"/>
  <c r="HW96" i="5" s="1"/>
  <c r="HU64" i="5"/>
  <c r="HW64" i="5" s="1"/>
  <c r="HU29" i="5"/>
  <c r="HW29" i="5" s="1"/>
  <c r="HU10" i="5"/>
  <c r="HW10" i="5" s="1"/>
  <c r="HU14" i="5"/>
  <c r="HW14" i="5" s="1"/>
  <c r="HU18" i="5"/>
  <c r="HW18" i="5" s="1"/>
  <c r="HU22" i="5"/>
  <c r="HW22" i="5" s="1"/>
  <c r="HU26" i="5"/>
  <c r="HW26" i="5" s="1"/>
  <c r="HU30" i="5"/>
  <c r="HW30" i="5" s="1"/>
  <c r="HU34" i="5"/>
  <c r="HW34" i="5" s="1"/>
  <c r="HU38" i="5"/>
  <c r="HW38" i="5" s="1"/>
  <c r="HU42" i="5"/>
  <c r="HW42" i="5" s="1"/>
  <c r="HU46" i="5"/>
  <c r="HW46" i="5" s="1"/>
  <c r="HU50" i="5"/>
  <c r="HW50" i="5" s="1"/>
  <c r="HU54" i="5"/>
  <c r="HW54" i="5" s="1"/>
  <c r="HU58" i="5"/>
  <c r="HW58" i="5" s="1"/>
  <c r="HU62" i="5"/>
  <c r="HW62" i="5" s="1"/>
  <c r="HU66" i="5"/>
  <c r="HW66" i="5" s="1"/>
  <c r="HU70" i="5"/>
  <c r="HW70" i="5" s="1"/>
  <c r="HU74" i="5"/>
  <c r="HW74" i="5" s="1"/>
  <c r="HU78" i="5"/>
  <c r="HW78" i="5" s="1"/>
  <c r="HU82" i="5"/>
  <c r="HW82" i="5" s="1"/>
  <c r="HU86" i="5"/>
  <c r="HW86" i="5" s="1"/>
  <c r="HU90" i="5"/>
  <c r="HW90" i="5" s="1"/>
  <c r="HU94" i="5"/>
  <c r="HW94" i="5" s="1"/>
  <c r="HU98" i="5"/>
  <c r="HW98" i="5" s="1"/>
  <c r="HU102" i="5"/>
  <c r="HW102" i="5" s="1"/>
  <c r="HU15" i="5"/>
  <c r="HW15" i="5" s="1"/>
  <c r="HU21" i="5"/>
  <c r="HW21" i="5" s="1"/>
  <c r="HU28" i="5"/>
  <c r="HW28" i="5" s="1"/>
  <c r="HU47" i="5"/>
  <c r="HW47" i="5" s="1"/>
  <c r="HU53" i="5"/>
  <c r="HW53" i="5" s="1"/>
  <c r="HU60" i="5"/>
  <c r="HW60" i="5" s="1"/>
  <c r="HU79" i="5"/>
  <c r="HW79" i="5" s="1"/>
  <c r="HU85" i="5"/>
  <c r="HW85" i="5" s="1"/>
  <c r="HU92" i="5"/>
  <c r="HW92" i="5" s="1"/>
  <c r="HU6" i="5"/>
  <c r="HW6" i="5" s="1"/>
  <c r="HU9" i="5"/>
  <c r="HW9" i="5" s="1"/>
  <c r="HU16" i="5"/>
  <c r="HW16" i="5" s="1"/>
  <c r="HU35" i="5"/>
  <c r="HW35" i="5" s="1"/>
  <c r="HU41" i="5"/>
  <c r="HW41" i="5" s="1"/>
  <c r="HU48" i="5"/>
  <c r="HW48" i="5" s="1"/>
  <c r="HU67" i="5"/>
  <c r="HW67" i="5" s="1"/>
  <c r="HU73" i="5"/>
  <c r="HW73" i="5" s="1"/>
  <c r="HU80" i="5"/>
  <c r="HW80" i="5" s="1"/>
  <c r="HU99" i="5"/>
  <c r="HW99" i="5" s="1"/>
  <c r="HU12" i="5"/>
  <c r="HW12" i="5" s="1"/>
  <c r="HU31" i="5"/>
  <c r="HW31" i="5" s="1"/>
  <c r="HU37" i="5"/>
  <c r="HW37" i="5" s="1"/>
  <c r="HU44" i="5"/>
  <c r="HW44" i="5" s="1"/>
  <c r="HU63" i="5"/>
  <c r="HW63" i="5" s="1"/>
  <c r="HU69" i="5"/>
  <c r="HW69" i="5" s="1"/>
  <c r="HU76" i="5"/>
  <c r="HW76" i="5" s="1"/>
  <c r="HU95" i="5"/>
  <c r="HW95" i="5" s="1"/>
  <c r="HU101" i="5"/>
  <c r="HW101" i="5" s="1"/>
  <c r="HU20" i="5"/>
  <c r="HW20" i="5" s="1"/>
  <c r="HU40" i="5"/>
  <c r="HW40" i="5" s="1"/>
  <c r="HU51" i="5"/>
  <c r="HW51" i="5" s="1"/>
  <c r="HU61" i="5"/>
  <c r="HW61" i="5" s="1"/>
  <c r="HU71" i="5"/>
  <c r="HW71" i="5" s="1"/>
  <c r="HU81" i="5"/>
  <c r="HW81" i="5" s="1"/>
  <c r="HU91" i="5"/>
  <c r="HW91" i="5" s="1"/>
  <c r="HU11" i="5"/>
  <c r="HW11" i="5" s="1"/>
  <c r="HU32" i="5"/>
  <c r="HW32" i="5" s="1"/>
  <c r="HU52" i="5"/>
  <c r="HW52" i="5" s="1"/>
  <c r="HU72" i="5"/>
  <c r="HW72" i="5" s="1"/>
  <c r="HU83" i="5"/>
  <c r="HW83" i="5" s="1"/>
  <c r="HU93" i="5"/>
  <c r="HW93" i="5" s="1"/>
  <c r="HU103" i="5"/>
  <c r="HW103" i="5" s="1"/>
  <c r="HU25" i="5"/>
  <c r="HW25" i="5" s="1"/>
  <c r="HU36" i="5"/>
  <c r="HW36" i="5" s="1"/>
  <c r="HU45" i="5"/>
  <c r="HW45" i="5" s="1"/>
  <c r="HU56" i="5"/>
  <c r="HW56" i="5" s="1"/>
  <c r="HU65" i="5"/>
  <c r="HW65" i="5" s="1"/>
  <c r="HU87" i="5"/>
  <c r="HW87" i="5" s="1"/>
  <c r="HU89" i="5"/>
  <c r="HW89" i="5" s="1"/>
  <c r="HU57" i="5"/>
  <c r="HW57" i="5" s="1"/>
  <c r="HU39" i="5"/>
  <c r="HW39" i="5" s="1"/>
  <c r="HU24" i="5"/>
  <c r="HW24" i="5" s="1"/>
  <c r="HU7" i="5"/>
  <c r="HW7" i="5" s="1"/>
  <c r="HU88" i="5"/>
  <c r="HW88" i="5" s="1"/>
  <c r="HU55" i="5"/>
  <c r="HW55" i="5" s="1"/>
  <c r="HU23" i="5"/>
  <c r="HW23" i="5" s="1"/>
  <c r="GI25" i="5"/>
  <c r="GG25" i="5"/>
  <c r="HP30" i="5"/>
  <c r="HS30" i="5"/>
  <c r="FM39" i="5"/>
  <c r="FP39" i="5"/>
  <c r="CR16" i="5"/>
  <c r="CP16" i="5"/>
  <c r="CR24" i="5"/>
  <c r="CP24" i="5"/>
  <c r="EB28" i="5"/>
  <c r="ED28" i="5"/>
  <c r="DK30" i="5"/>
  <c r="DI30" i="5"/>
  <c r="HP61" i="5"/>
  <c r="HS61" i="5"/>
  <c r="EA71" i="5"/>
  <c r="ED71" i="5"/>
  <c r="ET69" i="5"/>
  <c r="ET63" i="5"/>
  <c r="ET66" i="5"/>
  <c r="ET65" i="5"/>
  <c r="ET61" i="5"/>
  <c r="ET67" i="5"/>
  <c r="ET6" i="5"/>
  <c r="ET55" i="5"/>
  <c r="ET29" i="5"/>
  <c r="ET56" i="5"/>
  <c r="ET26" i="5"/>
  <c r="ET24" i="5"/>
  <c r="ET32" i="5"/>
  <c r="ET28" i="5"/>
  <c r="ET11" i="5"/>
  <c r="ET68" i="5"/>
  <c r="ET58" i="5"/>
  <c r="ET52" i="5"/>
  <c r="ET31" i="5"/>
  <c r="CP7" i="5"/>
  <c r="CR7" i="5"/>
  <c r="EW12" i="5"/>
  <c r="CR13" i="5"/>
  <c r="CP13" i="5"/>
  <c r="ET17" i="5"/>
  <c r="CR21" i="5"/>
  <c r="CP21" i="5"/>
  <c r="GX31" i="5"/>
  <c r="HA31" i="5"/>
  <c r="EU35" i="5"/>
  <c r="EW35" i="5"/>
  <c r="CR36" i="5"/>
  <c r="CP36" i="5"/>
  <c r="AM39" i="5"/>
  <c r="AK39" i="5"/>
  <c r="HA60" i="5"/>
  <c r="GY60" i="5"/>
  <c r="HA63" i="5"/>
  <c r="GY63" i="5"/>
  <c r="DI89" i="5"/>
  <c r="DI88" i="5"/>
  <c r="DI83" i="5"/>
  <c r="DI81" i="5"/>
  <c r="DI87" i="5"/>
  <c r="DI75" i="5"/>
  <c r="DI68" i="5"/>
  <c r="DI61" i="5"/>
  <c r="DI85" i="5"/>
  <c r="DI74" i="5"/>
  <c r="DI57" i="5"/>
  <c r="DI55" i="5"/>
  <c r="DI53" i="5"/>
  <c r="DI51" i="5"/>
  <c r="DI67" i="5"/>
  <c r="DI60" i="5"/>
  <c r="DI72" i="5"/>
  <c r="DI59" i="5"/>
  <c r="DI50" i="5"/>
  <c r="DI48" i="5"/>
  <c r="DI56" i="5"/>
  <c r="DI52" i="5"/>
  <c r="DI70" i="5"/>
  <c r="DI58" i="5"/>
  <c r="DI45" i="5"/>
  <c r="DK6" i="5"/>
  <c r="DI46" i="5"/>
  <c r="DI6" i="5"/>
  <c r="DJ6" i="5" s="1"/>
  <c r="DI54" i="5"/>
  <c r="DI38" i="5"/>
  <c r="DI35" i="5"/>
  <c r="DI9" i="5"/>
  <c r="DI42" i="5"/>
  <c r="DI62" i="5"/>
  <c r="DI43" i="5"/>
  <c r="DI31" i="5"/>
  <c r="DI33" i="5"/>
  <c r="AM9" i="5"/>
  <c r="AJ9" i="5"/>
  <c r="DK12" i="5"/>
  <c r="DI12" i="5"/>
  <c r="ET14" i="5"/>
  <c r="CR18" i="5"/>
  <c r="CP18" i="5"/>
  <c r="ET22" i="5"/>
  <c r="FM24" i="5"/>
  <c r="FP24" i="5"/>
  <c r="GY24" i="5"/>
  <c r="HA24" i="5"/>
  <c r="FM32" i="5"/>
  <c r="FP32" i="5"/>
  <c r="AJ44" i="5"/>
  <c r="AM44" i="5"/>
  <c r="ET60" i="5"/>
  <c r="EW60" i="5"/>
  <c r="EW14" i="5"/>
  <c r="CR15" i="5"/>
  <c r="CP15" i="5"/>
  <c r="ET19" i="5"/>
  <c r="EW22" i="5"/>
  <c r="CR23" i="5"/>
  <c r="CP23" i="5"/>
  <c r="ED25" i="5"/>
  <c r="EB25" i="5"/>
  <c r="EA30" i="5"/>
  <c r="ED33" i="5"/>
  <c r="EB33" i="5"/>
  <c r="BC34" i="5"/>
  <c r="BF34" i="5"/>
  <c r="GG39" i="5"/>
  <c r="GI39" i="5"/>
  <c r="DI47" i="5"/>
  <c r="AM70" i="5"/>
  <c r="AK70" i="5"/>
  <c r="GF9" i="5"/>
  <c r="GI9" i="5"/>
  <c r="U27" i="5"/>
  <c r="R27" i="5"/>
  <c r="R8" i="5"/>
  <c r="U8" i="5"/>
  <c r="HA8" i="5"/>
  <c r="GX8" i="5"/>
  <c r="HQ41" i="5"/>
  <c r="HS41" i="5"/>
  <c r="FM10" i="5"/>
  <c r="FP10" i="5"/>
  <c r="ET9" i="5"/>
  <c r="DI11" i="5"/>
  <c r="EB12" i="5"/>
  <c r="ED12" i="5"/>
  <c r="ET13" i="5"/>
  <c r="DI16" i="5"/>
  <c r="EW16" i="5"/>
  <c r="CR17" i="5"/>
  <c r="CP17" i="5"/>
  <c r="ET21" i="5"/>
  <c r="GI24" i="5"/>
  <c r="GF24" i="5"/>
  <c r="ET37" i="5"/>
  <c r="CR61" i="5"/>
  <c r="CP61" i="5"/>
  <c r="DI66" i="5"/>
  <c r="DI77" i="5"/>
  <c r="CR19" i="5"/>
  <c r="CP19" i="5"/>
  <c r="BY31" i="5"/>
  <c r="BW31" i="5"/>
  <c r="R40" i="5"/>
  <c r="U40" i="5"/>
  <c r="ED68" i="5"/>
  <c r="EB68" i="5"/>
  <c r="BW35" i="5"/>
  <c r="BY35" i="5"/>
  <c r="HS8" i="5"/>
  <c r="HP8" i="5"/>
  <c r="ET16" i="5"/>
  <c r="CR20" i="5"/>
  <c r="CP20" i="5"/>
  <c r="GY25" i="5"/>
  <c r="HA25" i="5"/>
  <c r="CR38" i="5"/>
  <c r="CP38" i="5"/>
  <c r="ET54" i="5"/>
  <c r="EA84" i="5"/>
  <c r="EA80" i="5"/>
  <c r="EA76" i="5"/>
  <c r="EA73" i="5"/>
  <c r="EA62" i="5"/>
  <c r="EA63" i="5"/>
  <c r="EA60" i="5"/>
  <c r="EA59" i="5"/>
  <c r="EA68" i="5"/>
  <c r="EA56" i="5"/>
  <c r="EA51" i="5"/>
  <c r="EA47" i="5"/>
  <c r="EA46" i="5"/>
  <c r="EA41" i="5"/>
  <c r="EA31" i="5"/>
  <c r="EA74" i="5"/>
  <c r="EA33" i="5"/>
  <c r="EA6" i="5"/>
  <c r="EA37" i="5"/>
  <c r="EA25" i="5"/>
  <c r="EA26" i="5"/>
  <c r="EA67" i="5"/>
  <c r="EA55" i="5"/>
  <c r="EA28" i="5"/>
  <c r="ET8" i="5"/>
  <c r="EW11" i="5"/>
  <c r="EU11" i="5"/>
  <c r="CR14" i="5"/>
  <c r="CP14" i="5"/>
  <c r="ET18" i="5"/>
  <c r="EW21" i="5"/>
  <c r="CR22" i="5"/>
  <c r="CP22" i="5"/>
  <c r="ET25" i="5"/>
  <c r="ED26" i="5"/>
  <c r="EB26" i="5"/>
  <c r="EA27" i="5"/>
  <c r="GG32" i="5"/>
  <c r="GI32" i="5"/>
  <c r="DI39" i="5"/>
  <c r="GI50" i="5"/>
  <c r="GF50" i="5"/>
  <c r="EA54" i="5"/>
  <c r="EA64" i="5"/>
  <c r="EU70" i="5"/>
  <c r="EU64" i="5"/>
  <c r="EU69" i="5"/>
  <c r="EU60" i="5"/>
  <c r="EU66" i="5"/>
  <c r="EU65" i="5"/>
  <c r="EU61" i="5"/>
  <c r="EU45" i="5"/>
  <c r="EU63" i="5"/>
  <c r="EU67" i="5"/>
  <c r="EU48" i="5"/>
  <c r="EU29" i="5"/>
  <c r="EU34" i="5"/>
  <c r="EU28" i="5"/>
  <c r="EU25" i="5"/>
  <c r="EU26" i="5"/>
  <c r="EA7" i="5"/>
  <c r="DK13" i="5"/>
  <c r="BF14" i="5"/>
  <c r="BD14" i="5"/>
  <c r="EB14" i="5"/>
  <c r="BF15" i="5"/>
  <c r="BD15" i="5"/>
  <c r="DK15" i="5"/>
  <c r="BF16" i="5"/>
  <c r="BD16" i="5"/>
  <c r="BF18" i="5"/>
  <c r="BD18" i="5"/>
  <c r="DK18" i="5"/>
  <c r="DK19" i="5"/>
  <c r="BF22" i="5"/>
  <c r="BD22" i="5"/>
  <c r="DK24" i="5"/>
  <c r="DI24" i="5"/>
  <c r="GX34" i="5"/>
  <c r="HA34" i="5"/>
  <c r="FM36" i="5"/>
  <c r="FM40" i="5"/>
  <c r="ET45" i="5"/>
  <c r="EW47" i="5"/>
  <c r="EU47" i="5"/>
  <c r="FM51" i="5"/>
  <c r="DK57" i="5"/>
  <c r="DH57" i="5"/>
  <c r="HA76" i="5"/>
  <c r="GX76" i="5"/>
  <c r="GI100" i="5"/>
  <c r="GF100" i="5"/>
  <c r="EB6" i="5"/>
  <c r="Q9" i="5"/>
  <c r="HS15" i="5"/>
  <c r="HP15" i="5"/>
  <c r="HS20" i="5"/>
  <c r="HP20" i="5"/>
  <c r="EU24" i="5"/>
  <c r="AK33" i="5"/>
  <c r="EU36" i="5"/>
  <c r="EA40" i="5"/>
  <c r="ED41" i="5"/>
  <c r="EB41" i="5"/>
  <c r="HA44" i="5"/>
  <c r="AM50" i="5"/>
  <c r="Q76" i="5"/>
  <c r="FM6" i="5"/>
  <c r="EA8" i="5"/>
  <c r="AJ10" i="5"/>
  <c r="FN10" i="5"/>
  <c r="GF12" i="5"/>
  <c r="BY13" i="5"/>
  <c r="GF14" i="5"/>
  <c r="BY16" i="5"/>
  <c r="EU16" i="5"/>
  <c r="GF16" i="5"/>
  <c r="BY18" i="5"/>
  <c r="FM18" i="5"/>
  <c r="BY19" i="5"/>
  <c r="GF19" i="5"/>
  <c r="BY21" i="5"/>
  <c r="FM21" i="5"/>
  <c r="EU22" i="5"/>
  <c r="BY23" i="5"/>
  <c r="FM23" i="5"/>
  <c r="GF23" i="5"/>
  <c r="BY24" i="5"/>
  <c r="DI25" i="5"/>
  <c r="BY30" i="5"/>
  <c r="BW30" i="5"/>
  <c r="GF31" i="5"/>
  <c r="FN32" i="5"/>
  <c r="Q33" i="5"/>
  <c r="GF33" i="5"/>
  <c r="U38" i="5"/>
  <c r="GF38" i="5"/>
  <c r="GX40" i="5"/>
  <c r="AK42" i="5"/>
  <c r="HA42" i="5"/>
  <c r="GF45" i="5"/>
  <c r="GX61" i="5"/>
  <c r="HA61" i="5"/>
  <c r="EA65" i="5"/>
  <c r="ED65" i="5"/>
  <c r="GX77" i="5"/>
  <c r="HA77" i="5"/>
  <c r="U87" i="5"/>
  <c r="FN6" i="5"/>
  <c r="R7" i="5"/>
  <c r="BF8" i="5"/>
  <c r="DK8" i="5"/>
  <c r="U13" i="5"/>
  <c r="U14" i="5"/>
  <c r="U15" i="5"/>
  <c r="EW15" i="5"/>
  <c r="GX15" i="5"/>
  <c r="U17" i="5"/>
  <c r="FP17" i="5"/>
  <c r="EW19" i="5"/>
  <c r="GX19" i="5"/>
  <c r="FP20" i="5"/>
  <c r="GX22" i="5"/>
  <c r="U24" i="5"/>
  <c r="BD30" i="5"/>
  <c r="BF30" i="5"/>
  <c r="ET30" i="5"/>
  <c r="DK34" i="5"/>
  <c r="DI34" i="5"/>
  <c r="EB35" i="5"/>
  <c r="BC36" i="5"/>
  <c r="HQ36" i="5"/>
  <c r="HS36" i="5"/>
  <c r="U39" i="5"/>
  <c r="EA39" i="5"/>
  <c r="HQ39" i="5"/>
  <c r="EB40" i="5"/>
  <c r="AJ41" i="5"/>
  <c r="DI41" i="5"/>
  <c r="GF41" i="5"/>
  <c r="FN43" i="5"/>
  <c r="GI43" i="5"/>
  <c r="Q44" i="5"/>
  <c r="EA44" i="5"/>
  <c r="EU44" i="5"/>
  <c r="FM44" i="5"/>
  <c r="GF44" i="5"/>
  <c r="R45" i="5"/>
  <c r="EA45" i="5"/>
  <c r="Q46" i="5"/>
  <c r="EB47" i="5"/>
  <c r="GI48" i="5"/>
  <c r="GF48" i="5"/>
  <c r="AK50" i="5"/>
  <c r="EW51" i="5"/>
  <c r="ET51" i="5"/>
  <c r="GI51" i="5"/>
  <c r="GF51" i="5"/>
  <c r="U54" i="5"/>
  <c r="GY54" i="5"/>
  <c r="U58" i="5"/>
  <c r="EU58" i="5"/>
  <c r="EW58" i="5"/>
  <c r="FM61" i="5"/>
  <c r="ET62" i="5"/>
  <c r="HS65" i="5"/>
  <c r="HQ65" i="5"/>
  <c r="BY75" i="5"/>
  <c r="BW75" i="5"/>
  <c r="HQ85" i="5"/>
  <c r="GY86" i="5"/>
  <c r="BC90" i="5"/>
  <c r="AJ6" i="5"/>
  <c r="BV114" i="5"/>
  <c r="BV103" i="5"/>
  <c r="BV118" i="5"/>
  <c r="BV116" i="5"/>
  <c r="BV95" i="5"/>
  <c r="BV102" i="5"/>
  <c r="BV86" i="5"/>
  <c r="BV99" i="5"/>
  <c r="BV98" i="5"/>
  <c r="BV110" i="5"/>
  <c r="BV91" i="5"/>
  <c r="BV101" i="5"/>
  <c r="BV97" i="5"/>
  <c r="BV90" i="5"/>
  <c r="BV79" i="5"/>
  <c r="BV80" i="5"/>
  <c r="BV71" i="5"/>
  <c r="BV112" i="5"/>
  <c r="BV67" i="5"/>
  <c r="BV59" i="5"/>
  <c r="BV84" i="5"/>
  <c r="BV78" i="5"/>
  <c r="BV68" i="5"/>
  <c r="BV57" i="5"/>
  <c r="BV55" i="5"/>
  <c r="BV53" i="5"/>
  <c r="BV51" i="5"/>
  <c r="BV93" i="5"/>
  <c r="BV81" i="5"/>
  <c r="BV65" i="5"/>
  <c r="BV62" i="5"/>
  <c r="BV70" i="5"/>
  <c r="BV60" i="5"/>
  <c r="BV82" i="5"/>
  <c r="BV64" i="5"/>
  <c r="BV45" i="5"/>
  <c r="BV41" i="5"/>
  <c r="BV37" i="5"/>
  <c r="BV74" i="5"/>
  <c r="BV61" i="5"/>
  <c r="BV54" i="5"/>
  <c r="BV47" i="5"/>
  <c r="BV117" i="5"/>
  <c r="BV49" i="5"/>
  <c r="BV46" i="5"/>
  <c r="BV63" i="5"/>
  <c r="BV26" i="5"/>
  <c r="BV87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31" i="5"/>
  <c r="FP6" i="5"/>
  <c r="GF6" i="5"/>
  <c r="GY6" i="5"/>
  <c r="Q7" i="5"/>
  <c r="T7" i="5" s="1"/>
  <c r="EW7" i="5"/>
  <c r="FN7" i="5"/>
  <c r="BY8" i="5"/>
  <c r="CP8" i="5"/>
  <c r="DI8" i="5"/>
  <c r="EB8" i="5"/>
  <c r="BF9" i="5"/>
  <c r="DK9" i="5"/>
  <c r="HA9" i="5"/>
  <c r="U10" i="5"/>
  <c r="BV10" i="5"/>
  <c r="EA10" i="5"/>
  <c r="BW11" i="5"/>
  <c r="FP11" i="5"/>
  <c r="GX11" i="5"/>
  <c r="Q12" i="5"/>
  <c r="BV25" i="5"/>
  <c r="BW27" i="5"/>
  <c r="HS27" i="5"/>
  <c r="HQ28" i="5"/>
  <c r="R29" i="5"/>
  <c r="DI29" i="5"/>
  <c r="U30" i="5"/>
  <c r="AJ30" i="5"/>
  <c r="FM30" i="5"/>
  <c r="GF30" i="5"/>
  <c r="GX30" i="5"/>
  <c r="EU31" i="5"/>
  <c r="FN31" i="5"/>
  <c r="U32" i="5"/>
  <c r="R32" i="5"/>
  <c r="AM32" i="5"/>
  <c r="DI32" i="5"/>
  <c r="EB32" i="5"/>
  <c r="EU32" i="5"/>
  <c r="HQ32" i="5"/>
  <c r="FM33" i="5"/>
  <c r="Q34" i="5"/>
  <c r="HQ35" i="5"/>
  <c r="DI37" i="5"/>
  <c r="HA38" i="5"/>
  <c r="HA40" i="5"/>
  <c r="U41" i="5"/>
  <c r="R42" i="5"/>
  <c r="FM42" i="5"/>
  <c r="AM43" i="5"/>
  <c r="BV44" i="5"/>
  <c r="ED44" i="5"/>
  <c r="BW45" i="5"/>
  <c r="GI45" i="5"/>
  <c r="BF46" i="5"/>
  <c r="BC46" i="5"/>
  <c r="FM46" i="5"/>
  <c r="FP47" i="5"/>
  <c r="FM47" i="5"/>
  <c r="EB49" i="5"/>
  <c r="Q50" i="5"/>
  <c r="BV50" i="5"/>
  <c r="BC51" i="5"/>
  <c r="BF51" i="5"/>
  <c r="HS51" i="5"/>
  <c r="HP51" i="5"/>
  <c r="GF53" i="5"/>
  <c r="AJ56" i="5"/>
  <c r="EA57" i="5"/>
  <c r="ED57" i="5"/>
  <c r="GY61" i="5"/>
  <c r="U62" i="5"/>
  <c r="R62" i="5"/>
  <c r="BD62" i="5"/>
  <c r="BF62" i="5"/>
  <c r="CP62" i="5"/>
  <c r="AJ64" i="5"/>
  <c r="DK64" i="5"/>
  <c r="DI64" i="5"/>
  <c r="BV66" i="5"/>
  <c r="BF73" i="5"/>
  <c r="BD73" i="5"/>
  <c r="U74" i="5"/>
  <c r="Q74" i="5"/>
  <c r="HS78" i="5"/>
  <c r="HP78" i="5"/>
  <c r="AM85" i="5"/>
  <c r="AK85" i="5"/>
  <c r="GF91" i="5"/>
  <c r="GI91" i="5"/>
  <c r="EB83" i="5"/>
  <c r="EB81" i="5"/>
  <c r="EB63" i="5"/>
  <c r="EB76" i="5"/>
  <c r="EB71" i="5"/>
  <c r="EB69" i="5"/>
  <c r="EB57" i="5"/>
  <c r="EB55" i="5"/>
  <c r="EB53" i="5"/>
  <c r="EB51" i="5"/>
  <c r="EB65" i="5"/>
  <c r="EB66" i="5"/>
  <c r="EB56" i="5"/>
  <c r="EB77" i="5"/>
  <c r="EB74" i="5"/>
  <c r="EB46" i="5"/>
  <c r="ED6" i="5"/>
  <c r="EB58" i="5"/>
  <c r="EB30" i="5"/>
  <c r="EB24" i="5"/>
  <c r="ET7" i="5"/>
  <c r="EU10" i="5"/>
  <c r="EB13" i="5"/>
  <c r="EB15" i="5"/>
  <c r="EB16" i="5"/>
  <c r="DK17" i="5"/>
  <c r="BF19" i="5"/>
  <c r="BD19" i="5"/>
  <c r="EB19" i="5"/>
  <c r="BF20" i="5"/>
  <c r="BD20" i="5"/>
  <c r="DK20" i="5"/>
  <c r="BF21" i="5"/>
  <c r="BD21" i="5"/>
  <c r="DK21" i="5"/>
  <c r="DK22" i="5"/>
  <c r="DK23" i="5"/>
  <c r="EW25" i="5"/>
  <c r="FM27" i="5"/>
  <c r="DK28" i="5"/>
  <c r="HQ40" i="5"/>
  <c r="HS40" i="5"/>
  <c r="DI44" i="5"/>
  <c r="CR50" i="5"/>
  <c r="CP50" i="5"/>
  <c r="HA51" i="5"/>
  <c r="GX51" i="5"/>
  <c r="BC53" i="5"/>
  <c r="BF53" i="5"/>
  <c r="HP69" i="5"/>
  <c r="HS69" i="5"/>
  <c r="BD84" i="5"/>
  <c r="BF84" i="5"/>
  <c r="Q115" i="5"/>
  <c r="Q111" i="5"/>
  <c r="Q119" i="5"/>
  <c r="Q102" i="5"/>
  <c r="Q117" i="5"/>
  <c r="Q98" i="5"/>
  <c r="U101" i="5"/>
  <c r="Q92" i="5"/>
  <c r="U105" i="5"/>
  <c r="U97" i="5"/>
  <c r="Q96" i="5"/>
  <c r="U94" i="5"/>
  <c r="Q99" i="5"/>
  <c r="U115" i="5"/>
  <c r="U111" i="5"/>
  <c r="U107" i="5"/>
  <c r="Q91" i="5"/>
  <c r="U88" i="5"/>
  <c r="Q87" i="5"/>
  <c r="Q84" i="5"/>
  <c r="Q81" i="5"/>
  <c r="Q73" i="5"/>
  <c r="Q101" i="5"/>
  <c r="Q90" i="5"/>
  <c r="U106" i="5"/>
  <c r="Q100" i="5"/>
  <c r="Q97" i="5"/>
  <c r="Q88" i="5"/>
  <c r="Q72" i="5"/>
  <c r="Q85" i="5"/>
  <c r="U84" i="5"/>
  <c r="Q82" i="5"/>
  <c r="U71" i="5"/>
  <c r="Q68" i="5"/>
  <c r="U98" i="5"/>
  <c r="Q94" i="5"/>
  <c r="Q75" i="5"/>
  <c r="Q60" i="5"/>
  <c r="U90" i="5"/>
  <c r="Q58" i="5"/>
  <c r="Q56" i="5"/>
  <c r="Q54" i="5"/>
  <c r="Q52" i="5"/>
  <c r="U113" i="5"/>
  <c r="U76" i="5"/>
  <c r="U73" i="5"/>
  <c r="Q69" i="5"/>
  <c r="Q67" i="5"/>
  <c r="U65" i="5"/>
  <c r="Q63" i="5"/>
  <c r="Q70" i="5"/>
  <c r="U63" i="5"/>
  <c r="Q61" i="5"/>
  <c r="U102" i="5"/>
  <c r="U86" i="5"/>
  <c r="U69" i="5"/>
  <c r="Q86" i="5"/>
  <c r="U80" i="5"/>
  <c r="U67" i="5"/>
  <c r="Q64" i="5"/>
  <c r="Q47" i="5"/>
  <c r="U72" i="5"/>
  <c r="Q65" i="5"/>
  <c r="U56" i="5"/>
  <c r="Q49" i="5"/>
  <c r="U48" i="5"/>
  <c r="Q53" i="5"/>
  <c r="Q59" i="5"/>
  <c r="Q48" i="5"/>
  <c r="Q45" i="5"/>
  <c r="Q41" i="5"/>
  <c r="Q37" i="5"/>
  <c r="Q28" i="5"/>
  <c r="U68" i="5"/>
  <c r="U66" i="5"/>
  <c r="U55" i="5"/>
  <c r="Q38" i="5"/>
  <c r="Q36" i="5"/>
  <c r="U35" i="5"/>
  <c r="U33" i="5"/>
  <c r="Q27" i="5"/>
  <c r="Q24" i="5"/>
  <c r="Q23" i="5"/>
  <c r="Q22" i="5"/>
  <c r="Q21" i="5"/>
  <c r="Q20" i="5"/>
  <c r="Q19" i="5"/>
  <c r="Q18" i="5"/>
  <c r="Q17" i="5"/>
  <c r="Q16" i="5"/>
  <c r="Q15" i="5"/>
  <c r="Q14" i="5"/>
  <c r="Q13" i="5"/>
  <c r="Q66" i="5"/>
  <c r="Q62" i="5"/>
  <c r="U60" i="5"/>
  <c r="Q55" i="5"/>
  <c r="FN68" i="5"/>
  <c r="FN60" i="5"/>
  <c r="FN58" i="5"/>
  <c r="FN56" i="5"/>
  <c r="FN54" i="5"/>
  <c r="FN52" i="5"/>
  <c r="FN50" i="5"/>
  <c r="FN63" i="5"/>
  <c r="FN64" i="5"/>
  <c r="FN59" i="5"/>
  <c r="FN65" i="5"/>
  <c r="FN61" i="5"/>
  <c r="FN49" i="5"/>
  <c r="FN47" i="5"/>
  <c r="FN45" i="5"/>
  <c r="FN62" i="5"/>
  <c r="FN69" i="5"/>
  <c r="FN41" i="5"/>
  <c r="FN37" i="5"/>
  <c r="FN33" i="5"/>
  <c r="FN66" i="5"/>
  <c r="FN28" i="5"/>
  <c r="FN55" i="5"/>
  <c r="FN48" i="5"/>
  <c r="FN40" i="5"/>
  <c r="FN34" i="5"/>
  <c r="FN27" i="5"/>
  <c r="FN23" i="5"/>
  <c r="FN22" i="5"/>
  <c r="FN21" i="5"/>
  <c r="FN20" i="5"/>
  <c r="FN19" i="5"/>
  <c r="FN18" i="5"/>
  <c r="FN17" i="5"/>
  <c r="FN16" i="5"/>
  <c r="FN15" i="5"/>
  <c r="FN14" i="5"/>
  <c r="FN13" i="5"/>
  <c r="FN12" i="5"/>
  <c r="FN9" i="5"/>
  <c r="HS10" i="5"/>
  <c r="HP10" i="5"/>
  <c r="HS13" i="5"/>
  <c r="HP13" i="5"/>
  <c r="HS14" i="5"/>
  <c r="HP14" i="5"/>
  <c r="HS16" i="5"/>
  <c r="HP16" i="5"/>
  <c r="DI17" i="5"/>
  <c r="HS18" i="5"/>
  <c r="HP18" i="5"/>
  <c r="DI19" i="5"/>
  <c r="HS19" i="5"/>
  <c r="HP19" i="5"/>
  <c r="DI20" i="5"/>
  <c r="HS22" i="5"/>
  <c r="HP22" i="5"/>
  <c r="DI23" i="5"/>
  <c r="ED27" i="5"/>
  <c r="DI28" i="5"/>
  <c r="BF35" i="5"/>
  <c r="BC35" i="5"/>
  <c r="EB36" i="5"/>
  <c r="EU40" i="5"/>
  <c r="FM43" i="5"/>
  <c r="FP43" i="5"/>
  <c r="EA50" i="5"/>
  <c r="GY52" i="5"/>
  <c r="HA52" i="5"/>
  <c r="BD59" i="5"/>
  <c r="BF59" i="5"/>
  <c r="BD65" i="5"/>
  <c r="BF65" i="5"/>
  <c r="HP67" i="5"/>
  <c r="HS67" i="5"/>
  <c r="BW110" i="5"/>
  <c r="BY110" i="5"/>
  <c r="R112" i="5"/>
  <c r="R106" i="5"/>
  <c r="R109" i="5"/>
  <c r="R119" i="5"/>
  <c r="R117" i="5"/>
  <c r="R118" i="5"/>
  <c r="R110" i="5"/>
  <c r="R97" i="5"/>
  <c r="R86" i="5"/>
  <c r="R116" i="5"/>
  <c r="R101" i="5"/>
  <c r="R78" i="5"/>
  <c r="R71" i="5"/>
  <c r="R91" i="5"/>
  <c r="R88" i="5"/>
  <c r="R80" i="5"/>
  <c r="R85" i="5"/>
  <c r="R82" i="5"/>
  <c r="R68" i="5"/>
  <c r="R65" i="5"/>
  <c r="R75" i="5"/>
  <c r="R81" i="5"/>
  <c r="R67" i="5"/>
  <c r="R105" i="5"/>
  <c r="R84" i="5"/>
  <c r="R74" i="5"/>
  <c r="R114" i="5"/>
  <c r="R89" i="5"/>
  <c r="R58" i="5"/>
  <c r="R102" i="5"/>
  <c r="R70" i="5"/>
  <c r="R61" i="5"/>
  <c r="R46" i="5"/>
  <c r="R43" i="5"/>
  <c r="R26" i="5"/>
  <c r="R73" i="5"/>
  <c r="R52" i="5"/>
  <c r="R50" i="5"/>
  <c r="R48" i="5"/>
  <c r="R35" i="5"/>
  <c r="R33" i="5"/>
  <c r="GX87" i="5"/>
  <c r="GX102" i="5"/>
  <c r="GX96" i="5"/>
  <c r="GX99" i="5"/>
  <c r="GX90" i="5"/>
  <c r="GX98" i="5"/>
  <c r="GX92" i="5"/>
  <c r="GX81" i="5"/>
  <c r="GX79" i="5"/>
  <c r="GX88" i="5"/>
  <c r="GX86" i="5"/>
  <c r="GX68" i="5"/>
  <c r="GX63" i="5"/>
  <c r="GX82" i="5"/>
  <c r="GX59" i="5"/>
  <c r="GX69" i="5"/>
  <c r="GX84" i="5"/>
  <c r="GX73" i="5"/>
  <c r="GX58" i="5"/>
  <c r="GX50" i="5"/>
  <c r="GX60" i="5"/>
  <c r="GX52" i="5"/>
  <c r="GX6" i="5"/>
  <c r="GX26" i="5"/>
  <c r="GX24" i="5"/>
  <c r="DI7" i="5"/>
  <c r="GF10" i="5"/>
  <c r="R11" i="5"/>
  <c r="HS11" i="5"/>
  <c r="HP11" i="5"/>
  <c r="EU12" i="5"/>
  <c r="FM13" i="5"/>
  <c r="EU14" i="5"/>
  <c r="BY15" i="5"/>
  <c r="FM15" i="5"/>
  <c r="FM16" i="5"/>
  <c r="GF17" i="5"/>
  <c r="GF18" i="5"/>
  <c r="BY20" i="5"/>
  <c r="EU21" i="5"/>
  <c r="GF21" i="5"/>
  <c r="GF22" i="5"/>
  <c r="FN24" i="5"/>
  <c r="HS26" i="5"/>
  <c r="BF31" i="5"/>
  <c r="EA32" i="5"/>
  <c r="U36" i="5"/>
  <c r="BW37" i="5"/>
  <c r="ED38" i="5"/>
  <c r="EB38" i="5"/>
  <c r="GF42" i="5"/>
  <c r="U46" i="5"/>
  <c r="GF49" i="5"/>
  <c r="ET53" i="5"/>
  <c r="R56" i="5"/>
  <c r="GX56" i="5"/>
  <c r="U59" i="5"/>
  <c r="R59" i="5"/>
  <c r="GF60" i="5"/>
  <c r="EA72" i="5"/>
  <c r="AJ88" i="5"/>
  <c r="AM88" i="5"/>
  <c r="U99" i="5"/>
  <c r="R99" i="5"/>
  <c r="BC102" i="5"/>
  <c r="BC92" i="5"/>
  <c r="BC98" i="5"/>
  <c r="BC82" i="5"/>
  <c r="BC78" i="5"/>
  <c r="BC100" i="5"/>
  <c r="BC89" i="5"/>
  <c r="BC87" i="5"/>
  <c r="BC76" i="5"/>
  <c r="BC72" i="5"/>
  <c r="BC68" i="5"/>
  <c r="BC75" i="5"/>
  <c r="BC88" i="5"/>
  <c r="BC63" i="5"/>
  <c r="BC84" i="5"/>
  <c r="BC71" i="5"/>
  <c r="BC65" i="5"/>
  <c r="BC69" i="5"/>
  <c r="BC64" i="5"/>
  <c r="BC45" i="5"/>
  <c r="BC50" i="5"/>
  <c r="BC27" i="5"/>
  <c r="BC48" i="5"/>
  <c r="BC43" i="5"/>
  <c r="BC26" i="5"/>
  <c r="BC37" i="5"/>
  <c r="BC32" i="5"/>
  <c r="EW6" i="5"/>
  <c r="HQ101" i="5"/>
  <c r="HQ97" i="5"/>
  <c r="HQ94" i="5"/>
  <c r="HQ91" i="5"/>
  <c r="HQ96" i="5"/>
  <c r="HQ93" i="5"/>
  <c r="HQ100" i="5"/>
  <c r="HQ80" i="5"/>
  <c r="HQ78" i="5"/>
  <c r="HQ98" i="5"/>
  <c r="HQ87" i="5"/>
  <c r="HQ76" i="5"/>
  <c r="HQ92" i="5"/>
  <c r="HQ81" i="5"/>
  <c r="HQ90" i="5"/>
  <c r="HQ74" i="5"/>
  <c r="HQ95" i="5"/>
  <c r="HQ88" i="5"/>
  <c r="HQ86" i="5"/>
  <c r="HQ67" i="5"/>
  <c r="HQ99" i="5"/>
  <c r="HQ73" i="5"/>
  <c r="HQ68" i="5"/>
  <c r="HQ57" i="5"/>
  <c r="HQ55" i="5"/>
  <c r="HQ53" i="5"/>
  <c r="HQ51" i="5"/>
  <c r="HQ75" i="5"/>
  <c r="HQ62" i="5"/>
  <c r="HQ63" i="5"/>
  <c r="HQ84" i="5"/>
  <c r="HQ58" i="5"/>
  <c r="HQ50" i="5"/>
  <c r="HQ89" i="5"/>
  <c r="HQ82" i="5"/>
  <c r="HQ61" i="5"/>
  <c r="HQ52" i="5"/>
  <c r="HQ49" i="5"/>
  <c r="HQ47" i="5"/>
  <c r="HQ42" i="5"/>
  <c r="HQ34" i="5"/>
  <c r="U9" i="5"/>
  <c r="EA9" i="5"/>
  <c r="AJ11" i="5"/>
  <c r="FN11" i="5"/>
  <c r="FP12" i="5"/>
  <c r="EW13" i="5"/>
  <c r="GX13" i="5"/>
  <c r="FP14" i="5"/>
  <c r="GX16" i="5"/>
  <c r="EW17" i="5"/>
  <c r="GX17" i="5"/>
  <c r="EW18" i="5"/>
  <c r="U19" i="5"/>
  <c r="FP19" i="5"/>
  <c r="EW20" i="5"/>
  <c r="EX20" i="5" s="1"/>
  <c r="GX20" i="5"/>
  <c r="GX21" i="5"/>
  <c r="FP22" i="5"/>
  <c r="EW23" i="5"/>
  <c r="GX23" i="5"/>
  <c r="BF26" i="5"/>
  <c r="DI27" i="5"/>
  <c r="EB27" i="5"/>
  <c r="GF28" i="5"/>
  <c r="BF29" i="5"/>
  <c r="R34" i="5"/>
  <c r="GY38" i="5"/>
  <c r="U6" i="5"/>
  <c r="BC6" i="5"/>
  <c r="BW111" i="5"/>
  <c r="BW115" i="5"/>
  <c r="BW113" i="5"/>
  <c r="BW109" i="5"/>
  <c r="BW108" i="5"/>
  <c r="BW103" i="5"/>
  <c r="BW77" i="5"/>
  <c r="BW70" i="5"/>
  <c r="BW89" i="5"/>
  <c r="BW95" i="5"/>
  <c r="BW80" i="5"/>
  <c r="BW71" i="5"/>
  <c r="BW64" i="5"/>
  <c r="BW81" i="5"/>
  <c r="BW65" i="5"/>
  <c r="BW86" i="5"/>
  <c r="BW85" i="5"/>
  <c r="BW59" i="5"/>
  <c r="BW82" i="5"/>
  <c r="BW57" i="5"/>
  <c r="BW54" i="5"/>
  <c r="BW47" i="5"/>
  <c r="BW84" i="5"/>
  <c r="BW63" i="5"/>
  <c r="BW55" i="5"/>
  <c r="BW51" i="5"/>
  <c r="BW44" i="5"/>
  <c r="BW38" i="5"/>
  <c r="BW33" i="5"/>
  <c r="BW32" i="5"/>
  <c r="BW25" i="5"/>
  <c r="BW66" i="5"/>
  <c r="BW60" i="5"/>
  <c r="BW36" i="5"/>
  <c r="BW6" i="5"/>
  <c r="HQ6" i="5"/>
  <c r="BY9" i="5"/>
  <c r="CP9" i="5"/>
  <c r="EB9" i="5"/>
  <c r="BF10" i="5"/>
  <c r="HA10" i="5"/>
  <c r="U11" i="5"/>
  <c r="EA11" i="5"/>
  <c r="BW12" i="5"/>
  <c r="HA12" i="5"/>
  <c r="HA14" i="5"/>
  <c r="HA18" i="5"/>
  <c r="HQ24" i="5"/>
  <c r="Q25" i="5"/>
  <c r="BF25" i="5"/>
  <c r="HP25" i="5"/>
  <c r="HS25" i="5"/>
  <c r="FP26" i="5"/>
  <c r="FM26" i="5"/>
  <c r="GF26" i="5"/>
  <c r="GY27" i="5"/>
  <c r="AJ28" i="5"/>
  <c r="GX28" i="5"/>
  <c r="Q30" i="5"/>
  <c r="EU30" i="5"/>
  <c r="FN30" i="5"/>
  <c r="GY30" i="5"/>
  <c r="U31" i="5"/>
  <c r="Q32" i="5"/>
  <c r="ED32" i="5"/>
  <c r="HA32" i="5"/>
  <c r="GX32" i="5"/>
  <c r="HS32" i="5"/>
  <c r="BC33" i="5"/>
  <c r="CP33" i="5"/>
  <c r="ET33" i="5"/>
  <c r="FM34" i="5"/>
  <c r="BF36" i="5"/>
  <c r="AJ37" i="5"/>
  <c r="AJ38" i="5"/>
  <c r="AM38" i="5"/>
  <c r="GI38" i="5"/>
  <c r="EB39" i="5"/>
  <c r="GY39" i="5"/>
  <c r="R41" i="5"/>
  <c r="FM41" i="5"/>
  <c r="Q42" i="5"/>
  <c r="Q43" i="5"/>
  <c r="ET43" i="5"/>
  <c r="HQ43" i="5"/>
  <c r="U44" i="5"/>
  <c r="EB44" i="5"/>
  <c r="FN46" i="5"/>
  <c r="GX46" i="5"/>
  <c r="HA46" i="5"/>
  <c r="BY48" i="5"/>
  <c r="BW48" i="5"/>
  <c r="U50" i="5"/>
  <c r="EA52" i="5"/>
  <c r="AJ53" i="5"/>
  <c r="CR53" i="5"/>
  <c r="HP53" i="5"/>
  <c r="HA54" i="5"/>
  <c r="GF56" i="5"/>
  <c r="CO57" i="5"/>
  <c r="CR57" i="5"/>
  <c r="BC61" i="5"/>
  <c r="GI62" i="5"/>
  <c r="GF62" i="5"/>
  <c r="FN67" i="5"/>
  <c r="EA70" i="5"/>
  <c r="GY70" i="5"/>
  <c r="HQ71" i="5"/>
  <c r="R92" i="5"/>
  <c r="U92" i="5"/>
  <c r="FM69" i="5"/>
  <c r="FM60" i="5"/>
  <c r="FM58" i="5"/>
  <c r="FM59" i="5"/>
  <c r="FM57" i="5"/>
  <c r="FM50" i="5"/>
  <c r="FM54" i="5"/>
  <c r="FM45" i="5"/>
  <c r="FM67" i="5"/>
  <c r="FM66" i="5"/>
  <c r="FM56" i="5"/>
  <c r="FM52" i="5"/>
  <c r="FM28" i="5"/>
  <c r="FM9" i="5"/>
  <c r="HS9" i="5"/>
  <c r="HP9" i="5"/>
  <c r="BF13" i="5"/>
  <c r="BD13" i="5"/>
  <c r="DK14" i="5"/>
  <c r="DK16" i="5"/>
  <c r="BF17" i="5"/>
  <c r="BD17" i="5"/>
  <c r="EB17" i="5"/>
  <c r="EB18" i="5"/>
  <c r="EB20" i="5"/>
  <c r="EB21" i="5"/>
  <c r="EB22" i="5"/>
  <c r="BF23" i="5"/>
  <c r="BD23" i="5"/>
  <c r="EB23" i="5"/>
  <c r="BF24" i="5"/>
  <c r="BD24" i="5"/>
  <c r="EW27" i="5"/>
  <c r="ET27" i="5"/>
  <c r="EW37" i="5"/>
  <c r="ET38" i="5"/>
  <c r="EW38" i="5"/>
  <c r="EU42" i="5"/>
  <c r="EU46" i="5"/>
  <c r="BY101" i="5"/>
  <c r="BW101" i="5"/>
  <c r="EU6" i="5"/>
  <c r="ED7" i="5"/>
  <c r="HS12" i="5"/>
  <c r="HP12" i="5"/>
  <c r="DI13" i="5"/>
  <c r="DI14" i="5"/>
  <c r="DI15" i="5"/>
  <c r="HS17" i="5"/>
  <c r="HP17" i="5"/>
  <c r="DI18" i="5"/>
  <c r="DI21" i="5"/>
  <c r="HS21" i="5"/>
  <c r="HP21" i="5"/>
  <c r="DI22" i="5"/>
  <c r="HS23" i="5"/>
  <c r="HP23" i="5"/>
  <c r="EA29" i="5"/>
  <c r="CR30" i="5"/>
  <c r="CP30" i="5"/>
  <c r="BD32" i="5"/>
  <c r="BF32" i="5"/>
  <c r="GF34" i="5"/>
  <c r="GI34" i="5"/>
  <c r="FN36" i="5"/>
  <c r="EU37" i="5"/>
  <c r="FN39" i="5"/>
  <c r="EB43" i="5"/>
  <c r="DK44" i="5"/>
  <c r="CR46" i="5"/>
  <c r="CP46" i="5"/>
  <c r="GX48" i="5"/>
  <c r="HA48" i="5"/>
  <c r="AJ106" i="5"/>
  <c r="AJ109" i="5"/>
  <c r="AJ105" i="5"/>
  <c r="AJ108" i="5"/>
  <c r="AJ104" i="5"/>
  <c r="AJ102" i="5"/>
  <c r="AJ107" i="5"/>
  <c r="AJ89" i="5"/>
  <c r="AJ101" i="5"/>
  <c r="AJ100" i="5"/>
  <c r="AJ97" i="5"/>
  <c r="AJ94" i="5"/>
  <c r="AJ91" i="5"/>
  <c r="AJ93" i="5"/>
  <c r="AJ84" i="5"/>
  <c r="AJ81" i="5"/>
  <c r="AJ79" i="5"/>
  <c r="AJ78" i="5"/>
  <c r="AJ71" i="5"/>
  <c r="AJ87" i="5"/>
  <c r="AJ90" i="5"/>
  <c r="AJ76" i="5"/>
  <c r="AJ73" i="5"/>
  <c r="AJ72" i="5"/>
  <c r="AJ65" i="5"/>
  <c r="AJ82" i="5"/>
  <c r="AJ75" i="5"/>
  <c r="AJ60" i="5"/>
  <c r="AJ67" i="5"/>
  <c r="AJ74" i="5"/>
  <c r="AJ61" i="5"/>
  <c r="AJ55" i="5"/>
  <c r="AJ54" i="5"/>
  <c r="AJ59" i="5"/>
  <c r="AJ43" i="5"/>
  <c r="AJ27" i="5"/>
  <c r="AJ35" i="5"/>
  <c r="AJ33" i="5"/>
  <c r="GF111" i="5"/>
  <c r="GF106" i="5"/>
  <c r="GF108" i="5"/>
  <c r="GF105" i="5"/>
  <c r="GF115" i="5"/>
  <c r="GF93" i="5"/>
  <c r="GF92" i="5"/>
  <c r="GF109" i="5"/>
  <c r="GF90" i="5"/>
  <c r="GF81" i="5"/>
  <c r="GF104" i="5"/>
  <c r="GF80" i="5"/>
  <c r="GF78" i="5"/>
  <c r="GF95" i="5"/>
  <c r="GF77" i="5"/>
  <c r="GF107" i="5"/>
  <c r="GF99" i="5"/>
  <c r="GF85" i="5"/>
  <c r="GF65" i="5"/>
  <c r="GF82" i="5"/>
  <c r="GF76" i="5"/>
  <c r="GF89" i="5"/>
  <c r="GF86" i="5"/>
  <c r="GF84" i="5"/>
  <c r="GF67" i="5"/>
  <c r="GF61" i="5"/>
  <c r="GF52" i="5"/>
  <c r="GF58" i="5"/>
  <c r="GF72" i="5"/>
  <c r="GF40" i="5"/>
  <c r="GF39" i="5"/>
  <c r="GF27" i="5"/>
  <c r="GF55" i="5"/>
  <c r="Q10" i="5"/>
  <c r="GF13" i="5"/>
  <c r="BY14" i="5"/>
  <c r="GF15" i="5"/>
  <c r="BY17" i="5"/>
  <c r="GF20" i="5"/>
  <c r="BY22" i="5"/>
  <c r="EU27" i="5"/>
  <c r="AJ29" i="5"/>
  <c r="ED29" i="5"/>
  <c r="AK31" i="5"/>
  <c r="AM31" i="5"/>
  <c r="EB31" i="5"/>
  <c r="EB37" i="5"/>
  <c r="EU38" i="5"/>
  <c r="ET39" i="5"/>
  <c r="CR42" i="5"/>
  <c r="CP42" i="5"/>
  <c r="GF43" i="5"/>
  <c r="EW45" i="5"/>
  <c r="EA48" i="5"/>
  <c r="BF52" i="5"/>
  <c r="BD52" i="5"/>
  <c r="U53" i="5"/>
  <c r="AJ66" i="5"/>
  <c r="R93" i="5"/>
  <c r="GY88" i="5"/>
  <c r="GY83" i="5"/>
  <c r="GY78" i="5"/>
  <c r="GY75" i="5"/>
  <c r="GY74" i="5"/>
  <c r="GY71" i="5"/>
  <c r="GY87" i="5"/>
  <c r="GY77" i="5"/>
  <c r="GY101" i="5"/>
  <c r="GY95" i="5"/>
  <c r="GY66" i="5"/>
  <c r="GY82" i="5"/>
  <c r="GY85" i="5"/>
  <c r="GY81" i="5"/>
  <c r="GY59" i="5"/>
  <c r="GY47" i="5"/>
  <c r="GY49" i="5"/>
  <c r="GY45" i="5"/>
  <c r="GY42" i="5"/>
  <c r="GY26" i="5"/>
  <c r="GY31" i="5"/>
  <c r="Q11" i="5"/>
  <c r="GF11" i="5"/>
  <c r="R12" i="5"/>
  <c r="U16" i="5"/>
  <c r="U18" i="5"/>
  <c r="U20" i="5"/>
  <c r="U21" i="5"/>
  <c r="U22" i="5"/>
  <c r="U23" i="5"/>
  <c r="CP27" i="5"/>
  <c r="GX27" i="5"/>
  <c r="CR28" i="5"/>
  <c r="Q29" i="5"/>
  <c r="DK31" i="5"/>
  <c r="ED31" i="5"/>
  <c r="DI36" i="5"/>
  <c r="HQ37" i="5"/>
  <c r="BF38" i="5"/>
  <c r="BC38" i="5"/>
  <c r="AM6" i="5"/>
  <c r="BV6" i="5"/>
  <c r="CP101" i="5"/>
  <c r="CP118" i="5"/>
  <c r="CP116" i="5"/>
  <c r="CP93" i="5"/>
  <c r="CP94" i="5"/>
  <c r="CP112" i="5"/>
  <c r="CP99" i="5"/>
  <c r="CP117" i="5"/>
  <c r="CP103" i="5"/>
  <c r="CP102" i="5"/>
  <c r="CP91" i="5"/>
  <c r="CP110" i="5"/>
  <c r="CP88" i="5"/>
  <c r="CP96" i="5"/>
  <c r="CP98" i="5"/>
  <c r="CP86" i="5"/>
  <c r="CP79" i="5"/>
  <c r="CP67" i="5"/>
  <c r="CP76" i="5"/>
  <c r="CP71" i="5"/>
  <c r="CP70" i="5"/>
  <c r="CP84" i="5"/>
  <c r="CP68" i="5"/>
  <c r="CP58" i="5"/>
  <c r="CP56" i="5"/>
  <c r="CP54" i="5"/>
  <c r="CP52" i="5"/>
  <c r="CP114" i="5"/>
  <c r="CP92" i="5"/>
  <c r="CP74" i="5"/>
  <c r="CP65" i="5"/>
  <c r="CP104" i="5"/>
  <c r="CP64" i="5"/>
  <c r="CP59" i="5"/>
  <c r="CP77" i="5"/>
  <c r="CP87" i="5"/>
  <c r="CP78" i="5"/>
  <c r="CP55" i="5"/>
  <c r="CP72" i="5"/>
  <c r="CP53" i="5"/>
  <c r="CP6" i="5"/>
  <c r="CP66" i="5"/>
  <c r="GI6" i="5"/>
  <c r="HA6" i="5"/>
  <c r="BW7" i="5"/>
  <c r="GF7" i="5"/>
  <c r="HS7" i="5"/>
  <c r="HP7" i="5"/>
  <c r="BY10" i="5"/>
  <c r="CP10" i="5"/>
  <c r="DI10" i="5"/>
  <c r="BF11" i="5"/>
  <c r="DK11" i="5"/>
  <c r="U12" i="5"/>
  <c r="BV12" i="5"/>
  <c r="EA12" i="5"/>
  <c r="EA13" i="5"/>
  <c r="EA14" i="5"/>
  <c r="EA15" i="5"/>
  <c r="EA16" i="5"/>
  <c r="EA17" i="5"/>
  <c r="EA18" i="5"/>
  <c r="EA19" i="5"/>
  <c r="EA20" i="5"/>
  <c r="EA21" i="5"/>
  <c r="EA22" i="5"/>
  <c r="EA23" i="5"/>
  <c r="R25" i="5"/>
  <c r="AK25" i="5"/>
  <c r="FM25" i="5"/>
  <c r="HQ25" i="5"/>
  <c r="Q26" i="5"/>
  <c r="AM27" i="5"/>
  <c r="HA27" i="5"/>
  <c r="BC28" i="5"/>
  <c r="BV28" i="5"/>
  <c r="GI28" i="5"/>
  <c r="GY28" i="5"/>
  <c r="CP29" i="5"/>
  <c r="FM29" i="5"/>
  <c r="GX29" i="5"/>
  <c r="R30" i="5"/>
  <c r="AM30" i="5"/>
  <c r="EW30" i="5"/>
  <c r="GI30" i="5"/>
  <c r="Q31" i="5"/>
  <c r="CP31" i="5"/>
  <c r="CR32" i="5"/>
  <c r="CP32" i="5"/>
  <c r="BV33" i="5"/>
  <c r="U34" i="5"/>
  <c r="Q35" i="5"/>
  <c r="CR35" i="5"/>
  <c r="CP35" i="5"/>
  <c r="ET35" i="5"/>
  <c r="FN35" i="5"/>
  <c r="GF35" i="5"/>
  <c r="AM37" i="5"/>
  <c r="GF37" i="5"/>
  <c r="GY37" i="5"/>
  <c r="FM38" i="5"/>
  <c r="AM40" i="5"/>
  <c r="ET41" i="5"/>
  <c r="U42" i="5"/>
  <c r="BV42" i="5"/>
  <c r="EA42" i="5"/>
  <c r="FN42" i="5"/>
  <c r="U43" i="5"/>
  <c r="EU43" i="5"/>
  <c r="EW43" i="5"/>
  <c r="GX43" i="5"/>
  <c r="HA43" i="5"/>
  <c r="ET46" i="5"/>
  <c r="EW46" i="5"/>
  <c r="AK48" i="5"/>
  <c r="BV48" i="5"/>
  <c r="FM48" i="5"/>
  <c r="BC49" i="5"/>
  <c r="BW49" i="5"/>
  <c r="FM49" i="5"/>
  <c r="HS50" i="5"/>
  <c r="HP50" i="5"/>
  <c r="CR51" i="5"/>
  <c r="CP51" i="5"/>
  <c r="AJ52" i="5"/>
  <c r="BV52" i="5"/>
  <c r="ED52" i="5"/>
  <c r="EB52" i="5"/>
  <c r="BW53" i="5"/>
  <c r="FM53" i="5"/>
  <c r="EU54" i="5"/>
  <c r="EW54" i="5"/>
  <c r="R55" i="5"/>
  <c r="FM55" i="5"/>
  <c r="BW56" i="5"/>
  <c r="AJ57" i="5"/>
  <c r="HS57" i="5"/>
  <c r="BV58" i="5"/>
  <c r="EB62" i="5"/>
  <c r="HQ64" i="5"/>
  <c r="GX65" i="5"/>
  <c r="BY69" i="5"/>
  <c r="BW69" i="5"/>
  <c r="ED70" i="5"/>
  <c r="EB70" i="5"/>
  <c r="Q71" i="5"/>
  <c r="BC77" i="5"/>
  <c r="BF77" i="5"/>
  <c r="GF79" i="5"/>
  <c r="AK109" i="5"/>
  <c r="AK106" i="5"/>
  <c r="AK100" i="5"/>
  <c r="AK105" i="5"/>
  <c r="AK98" i="5"/>
  <c r="AK101" i="5"/>
  <c r="AK96" i="5"/>
  <c r="AK86" i="5"/>
  <c r="AK87" i="5"/>
  <c r="AK80" i="5"/>
  <c r="AK90" i="5"/>
  <c r="AK83" i="5"/>
  <c r="AK102" i="5"/>
  <c r="AK94" i="5"/>
  <c r="AK68" i="5"/>
  <c r="AK72" i="5"/>
  <c r="AK71" i="5"/>
  <c r="AK63" i="5"/>
  <c r="AK69" i="5"/>
  <c r="AK108" i="5"/>
  <c r="AK92" i="5"/>
  <c r="AK84" i="5"/>
  <c r="AK73" i="5"/>
  <c r="AK58" i="5"/>
  <c r="AK76" i="5"/>
  <c r="AK52" i="5"/>
  <c r="AK45" i="5"/>
  <c r="AK81" i="5"/>
  <c r="AK79" i="5"/>
  <c r="AK60" i="5"/>
  <c r="AK56" i="5"/>
  <c r="CO112" i="5"/>
  <c r="CO114" i="5"/>
  <c r="CO118" i="5"/>
  <c r="CO116" i="5"/>
  <c r="CO105" i="5"/>
  <c r="CO102" i="5"/>
  <c r="CO96" i="5"/>
  <c r="CO106" i="5"/>
  <c r="CO88" i="5"/>
  <c r="CO87" i="5"/>
  <c r="CO92" i="5"/>
  <c r="CO99" i="5"/>
  <c r="CO98" i="5"/>
  <c r="CO94" i="5"/>
  <c r="CO76" i="5"/>
  <c r="CQ76" i="5" s="1"/>
  <c r="CO74" i="5"/>
  <c r="CO73" i="5"/>
  <c r="CO72" i="5"/>
  <c r="CO110" i="5"/>
  <c r="CO83" i="5"/>
  <c r="CO86" i="5"/>
  <c r="CO79" i="5"/>
  <c r="CO95" i="5"/>
  <c r="CO103" i="5"/>
  <c r="CO101" i="5"/>
  <c r="CO62" i="5"/>
  <c r="CO59" i="5"/>
  <c r="CO84" i="5"/>
  <c r="CO68" i="5"/>
  <c r="CO100" i="5"/>
  <c r="CO69" i="5"/>
  <c r="CO54" i="5"/>
  <c r="GG107" i="5"/>
  <c r="GG106" i="5"/>
  <c r="GG114" i="5"/>
  <c r="GG112" i="5"/>
  <c r="GG97" i="5"/>
  <c r="GG95" i="5"/>
  <c r="GG93" i="5"/>
  <c r="GG91" i="5"/>
  <c r="GG103" i="5"/>
  <c r="GG110" i="5"/>
  <c r="GG105" i="5"/>
  <c r="GG99" i="5"/>
  <c r="GG104" i="5"/>
  <c r="GG80" i="5"/>
  <c r="GG78" i="5"/>
  <c r="GG83" i="5"/>
  <c r="GG75" i="5"/>
  <c r="GG96" i="5"/>
  <c r="GG86" i="5"/>
  <c r="GG79" i="5"/>
  <c r="GG82" i="5"/>
  <c r="GG68" i="5"/>
  <c r="GG89" i="5"/>
  <c r="GG84" i="5"/>
  <c r="GG69" i="5"/>
  <c r="GG50" i="5"/>
  <c r="GG108" i="5"/>
  <c r="GG98" i="5"/>
  <c r="GG71" i="5"/>
  <c r="GG52" i="5"/>
  <c r="GG47" i="5"/>
  <c r="GG60" i="5"/>
  <c r="GG54" i="5"/>
  <c r="GG56" i="5"/>
  <c r="U26" i="5"/>
  <c r="AK26" i="5"/>
  <c r="GG26" i="5"/>
  <c r="HP26" i="5"/>
  <c r="CR31" i="5"/>
  <c r="CO32" i="5"/>
  <c r="DH32" i="5"/>
  <c r="CR33" i="5"/>
  <c r="EW33" i="5"/>
  <c r="GG33" i="5"/>
  <c r="DH34" i="5"/>
  <c r="ED34" i="5"/>
  <c r="EB34" i="5"/>
  <c r="ET34" i="5"/>
  <c r="AK36" i="5"/>
  <c r="HP36" i="5"/>
  <c r="U37" i="5"/>
  <c r="GX39" i="5"/>
  <c r="ED40" i="5"/>
  <c r="GY40" i="5"/>
  <c r="HP42" i="5"/>
  <c r="BW43" i="5"/>
  <c r="CR43" i="5"/>
  <c r="CP43" i="5"/>
  <c r="BC44" i="5"/>
  <c r="CR44" i="5"/>
  <c r="CP44" i="5"/>
  <c r="U45" i="5"/>
  <c r="BW46" i="5"/>
  <c r="CR49" i="5"/>
  <c r="CP49" i="5"/>
  <c r="ET49" i="5"/>
  <c r="AM51" i="5"/>
  <c r="AK51" i="5"/>
  <c r="BC52" i="5"/>
  <c r="ED54" i="5"/>
  <c r="EB54" i="5"/>
  <c r="ED58" i="5"/>
  <c r="EA61" i="5"/>
  <c r="ED61" i="5"/>
  <c r="GG61" i="5"/>
  <c r="BC62" i="5"/>
  <c r="CO63" i="5"/>
  <c r="U64" i="5"/>
  <c r="R64" i="5"/>
  <c r="HP64" i="5"/>
  <c r="HS64" i="5"/>
  <c r="EA66" i="5"/>
  <c r="DH68" i="5"/>
  <c r="DK68" i="5"/>
  <c r="EW70" i="5"/>
  <c r="ET70" i="5"/>
  <c r="BC73" i="5"/>
  <c r="GI73" i="5"/>
  <c r="GF73" i="5"/>
  <c r="CO107" i="5"/>
  <c r="CR25" i="5"/>
  <c r="CO26" i="5"/>
  <c r="DH26" i="5"/>
  <c r="BD27" i="5"/>
  <c r="U28" i="5"/>
  <c r="AK28" i="5"/>
  <c r="GG28" i="5"/>
  <c r="HP28" i="5"/>
  <c r="AJ34" i="5"/>
  <c r="CR34" i="5"/>
  <c r="CP34" i="5"/>
  <c r="FM35" i="5"/>
  <c r="HP35" i="5"/>
  <c r="EA36" i="5"/>
  <c r="GX36" i="5"/>
  <c r="CO39" i="5"/>
  <c r="DH39" i="5"/>
  <c r="EU39" i="5"/>
  <c r="DI40" i="5"/>
  <c r="EW41" i="5"/>
  <c r="GG41" i="5"/>
  <c r="DH42" i="5"/>
  <c r="ED42" i="5"/>
  <c r="EB42" i="5"/>
  <c r="ET42" i="5"/>
  <c r="AK44" i="5"/>
  <c r="HS44" i="5"/>
  <c r="HQ44" i="5"/>
  <c r="CO47" i="5"/>
  <c r="EA49" i="5"/>
  <c r="U51" i="5"/>
  <c r="HA53" i="5"/>
  <c r="GX53" i="5"/>
  <c r="CO55" i="5"/>
  <c r="BD56" i="5"/>
  <c r="Q57" i="5"/>
  <c r="U57" i="5"/>
  <c r="BC58" i="5"/>
  <c r="GG59" i="5"/>
  <c r="AM61" i="5"/>
  <c r="AK61" i="5"/>
  <c r="CO64" i="5"/>
  <c r="FP64" i="5"/>
  <c r="FM64" i="5"/>
  <c r="GG72" i="5"/>
  <c r="CR73" i="5"/>
  <c r="CP73" i="5"/>
  <c r="BF75" i="5"/>
  <c r="BD75" i="5"/>
  <c r="DK76" i="5"/>
  <c r="DI76" i="5"/>
  <c r="DH83" i="5"/>
  <c r="BC106" i="5"/>
  <c r="BD106" i="5"/>
  <c r="BD107" i="5"/>
  <c r="BD108" i="5"/>
  <c r="BD95" i="5"/>
  <c r="BD100" i="5"/>
  <c r="BD103" i="5"/>
  <c r="BD91" i="5"/>
  <c r="BD97" i="5"/>
  <c r="BD93" i="5"/>
  <c r="BD89" i="5"/>
  <c r="BD90" i="5"/>
  <c r="BD92" i="5"/>
  <c r="BD80" i="5"/>
  <c r="BD98" i="5"/>
  <c r="BD94" i="5"/>
  <c r="BD88" i="5"/>
  <c r="BD78" i="5"/>
  <c r="BD79" i="5"/>
  <c r="BD50" i="5"/>
  <c r="BD49" i="5"/>
  <c r="BD48" i="5"/>
  <c r="BD72" i="5"/>
  <c r="BD57" i="5"/>
  <c r="BD51" i="5"/>
  <c r="BD76" i="5"/>
  <c r="BD55" i="5"/>
  <c r="DH88" i="5"/>
  <c r="DH86" i="5"/>
  <c r="DH87" i="5"/>
  <c r="DH84" i="5"/>
  <c r="DH76" i="5"/>
  <c r="DH73" i="5"/>
  <c r="DH50" i="5"/>
  <c r="DH49" i="5"/>
  <c r="DH48" i="5"/>
  <c r="DH75" i="5"/>
  <c r="DH78" i="5"/>
  <c r="DH74" i="5"/>
  <c r="DH72" i="5"/>
  <c r="DH53" i="5"/>
  <c r="DH52" i="5"/>
  <c r="DH85" i="5"/>
  <c r="DH55" i="5"/>
  <c r="DH54" i="5"/>
  <c r="HP103" i="5"/>
  <c r="HP93" i="5"/>
  <c r="HP102" i="5"/>
  <c r="HP96" i="5"/>
  <c r="HP90" i="5"/>
  <c r="HP99" i="5"/>
  <c r="HP89" i="5"/>
  <c r="HP83" i="5"/>
  <c r="HP82" i="5"/>
  <c r="HP81" i="5"/>
  <c r="HP75" i="5"/>
  <c r="HP74" i="5"/>
  <c r="HP73" i="5"/>
  <c r="HP71" i="5"/>
  <c r="HP98" i="5"/>
  <c r="HP87" i="5"/>
  <c r="HP84" i="5"/>
  <c r="HP76" i="5"/>
  <c r="HP49" i="5"/>
  <c r="HP48" i="5"/>
  <c r="HP47" i="5"/>
  <c r="HP86" i="5"/>
  <c r="HP72" i="5"/>
  <c r="HP55" i="5"/>
  <c r="DH25" i="5"/>
  <c r="AM26" i="5"/>
  <c r="CR26" i="5"/>
  <c r="CO27" i="5"/>
  <c r="DH27" i="5"/>
  <c r="BD28" i="5"/>
  <c r="U29" i="5"/>
  <c r="AK29" i="5"/>
  <c r="GG29" i="5"/>
  <c r="HP29" i="5"/>
  <c r="EW34" i="5"/>
  <c r="GX35" i="5"/>
  <c r="ED36" i="5"/>
  <c r="GY36" i="5"/>
  <c r="HP38" i="5"/>
  <c r="BW39" i="5"/>
  <c r="CR39" i="5"/>
  <c r="CP39" i="5"/>
  <c r="EW39" i="5"/>
  <c r="HA39" i="5"/>
  <c r="BC40" i="5"/>
  <c r="CR40" i="5"/>
  <c r="CP40" i="5"/>
  <c r="EU41" i="5"/>
  <c r="BY43" i="5"/>
  <c r="BF44" i="5"/>
  <c r="GX44" i="5"/>
  <c r="CO45" i="5"/>
  <c r="GG45" i="5"/>
  <c r="DH46" i="5"/>
  <c r="R47" i="5"/>
  <c r="AJ48" i="5"/>
  <c r="R51" i="5"/>
  <c r="FP51" i="5"/>
  <c r="FN51" i="5"/>
  <c r="EU52" i="5"/>
  <c r="EW52" i="5"/>
  <c r="ED53" i="5"/>
  <c r="EA53" i="5"/>
  <c r="BD54" i="5"/>
  <c r="HP54" i="5"/>
  <c r="DH56" i="5"/>
  <c r="BC57" i="5"/>
  <c r="BF57" i="5"/>
  <c r="BF58" i="5"/>
  <c r="DH58" i="5"/>
  <c r="AK59" i="5"/>
  <c r="HQ59" i="5"/>
  <c r="BY61" i="5"/>
  <c r="BW61" i="5"/>
  <c r="AM64" i="5"/>
  <c r="AK64" i="5"/>
  <c r="GY65" i="5"/>
  <c r="EA79" i="5"/>
  <c r="ED80" i="5"/>
  <c r="EB80" i="5"/>
  <c r="BC94" i="5"/>
  <c r="GI98" i="5"/>
  <c r="GF98" i="5"/>
  <c r="GX33" i="5"/>
  <c r="HP33" i="5"/>
  <c r="ED35" i="5"/>
  <c r="GX37" i="5"/>
  <c r="HP37" i="5"/>
  <c r="ED39" i="5"/>
  <c r="GX41" i="5"/>
  <c r="HP41" i="5"/>
  <c r="ED43" i="5"/>
  <c r="AK46" i="5"/>
  <c r="BD46" i="5"/>
  <c r="HS46" i="5"/>
  <c r="HQ46" i="5"/>
  <c r="CR47" i="5"/>
  <c r="CP47" i="5"/>
  <c r="AJ49" i="5"/>
  <c r="CO50" i="5"/>
  <c r="GY51" i="5"/>
  <c r="AM53" i="5"/>
  <c r="AK53" i="5"/>
  <c r="AJ58" i="5"/>
  <c r="CO58" i="5"/>
  <c r="BC59" i="5"/>
  <c r="EU59" i="5"/>
  <c r="GI61" i="5"/>
  <c r="AJ62" i="5"/>
  <c r="HA64" i="5"/>
  <c r="GX64" i="5"/>
  <c r="ED72" i="5"/>
  <c r="GG73" i="5"/>
  <c r="AM74" i="5"/>
  <c r="AK74" i="5"/>
  <c r="BV75" i="5"/>
  <c r="GG90" i="5"/>
  <c r="AM91" i="5"/>
  <c r="AK91" i="5"/>
  <c r="CO97" i="5"/>
  <c r="AJ99" i="5"/>
  <c r="HA99" i="5"/>
  <c r="GY99" i="5"/>
  <c r="BY105" i="5"/>
  <c r="BW105" i="5"/>
  <c r="BW112" i="5"/>
  <c r="BY112" i="5"/>
  <c r="U118" i="5"/>
  <c r="Q118" i="5"/>
  <c r="DH45" i="5"/>
  <c r="GX45" i="5"/>
  <c r="GY46" i="5"/>
  <c r="AJ47" i="5"/>
  <c r="CO48" i="5"/>
  <c r="U49" i="5"/>
  <c r="R49" i="5"/>
  <c r="ED49" i="5"/>
  <c r="EW49" i="5"/>
  <c r="ET50" i="5"/>
  <c r="GG51" i="5"/>
  <c r="GY53" i="5"/>
  <c r="CO56" i="5"/>
  <c r="R57" i="5"/>
  <c r="CP57" i="5"/>
  <c r="BY58" i="5"/>
  <c r="HS58" i="5"/>
  <c r="HP58" i="5"/>
  <c r="R60" i="5"/>
  <c r="CO60" i="5"/>
  <c r="BD61" i="5"/>
  <c r="HA62" i="5"/>
  <c r="GX62" i="5"/>
  <c r="AJ63" i="5"/>
  <c r="AM63" i="5"/>
  <c r="GF63" i="5"/>
  <c r="GI63" i="5"/>
  <c r="EW64" i="5"/>
  <c r="ET64" i="5"/>
  <c r="CO67" i="5"/>
  <c r="BC70" i="5"/>
  <c r="BD71" i="5"/>
  <c r="BF71" i="5"/>
  <c r="BV73" i="5"/>
  <c r="BY73" i="5"/>
  <c r="HQ77" i="5"/>
  <c r="Q79" i="5"/>
  <c r="U79" i="5"/>
  <c r="HS79" i="5"/>
  <c r="HP79" i="5"/>
  <c r="CR82" i="5"/>
  <c r="CP82" i="5"/>
  <c r="Q83" i="5"/>
  <c r="U83" i="5"/>
  <c r="HS94" i="5"/>
  <c r="HP94" i="5"/>
  <c r="BW98" i="5"/>
  <c r="BY98" i="5"/>
  <c r="DH33" i="5"/>
  <c r="HA33" i="5"/>
  <c r="BD34" i="5"/>
  <c r="ET36" i="5"/>
  <c r="CR37" i="5"/>
  <c r="CP37" i="5"/>
  <c r="DH37" i="5"/>
  <c r="HA37" i="5"/>
  <c r="BD38" i="5"/>
  <c r="ET40" i="5"/>
  <c r="CR41" i="5"/>
  <c r="CP41" i="5"/>
  <c r="DH41" i="5"/>
  <c r="HA41" i="5"/>
  <c r="BD42" i="5"/>
  <c r="ET44" i="5"/>
  <c r="CR45" i="5"/>
  <c r="CP45" i="5"/>
  <c r="HQ45" i="5"/>
  <c r="GG46" i="5"/>
  <c r="AK47" i="5"/>
  <c r="ET47" i="5"/>
  <c r="CR48" i="5"/>
  <c r="CP48" i="5"/>
  <c r="EU49" i="5"/>
  <c r="BY50" i="5"/>
  <c r="BW50" i="5"/>
  <c r="U52" i="5"/>
  <c r="GG53" i="5"/>
  <c r="GY55" i="5"/>
  <c r="BV56" i="5"/>
  <c r="ET57" i="5"/>
  <c r="AM59" i="5"/>
  <c r="GF59" i="5"/>
  <c r="GI59" i="5"/>
  <c r="GY62" i="5"/>
  <c r="DK63" i="5"/>
  <c r="DI63" i="5"/>
  <c r="GG63" i="5"/>
  <c r="CR66" i="5"/>
  <c r="AK67" i="5"/>
  <c r="FM68" i="5"/>
  <c r="FP68" i="5"/>
  <c r="HP70" i="5"/>
  <c r="HS70" i="5"/>
  <c r="BC74" i="5"/>
  <c r="GF75" i="5"/>
  <c r="HS77" i="5"/>
  <c r="GX78" i="5"/>
  <c r="HA78" i="5"/>
  <c r="HQ79" i="5"/>
  <c r="GG87" i="5"/>
  <c r="GG88" i="5"/>
  <c r="GY90" i="5"/>
  <c r="HA90" i="5"/>
  <c r="GI94" i="5"/>
  <c r="GF94" i="5"/>
  <c r="HQ102" i="5"/>
  <c r="ED45" i="5"/>
  <c r="ED48" i="5"/>
  <c r="ED50" i="5"/>
  <c r="EU50" i="5"/>
  <c r="GY50" i="5"/>
  <c r="BC56" i="5"/>
  <c r="AM57" i="5"/>
  <c r="AK57" i="5"/>
  <c r="GI57" i="5"/>
  <c r="HA57" i="5"/>
  <c r="GX57" i="5"/>
  <c r="ET59" i="5"/>
  <c r="DH60" i="5"/>
  <c r="DK60" i="5"/>
  <c r="ED60" i="5"/>
  <c r="EB60" i="5"/>
  <c r="AM62" i="5"/>
  <c r="AK62" i="5"/>
  <c r="FP63" i="5"/>
  <c r="FM63" i="5"/>
  <c r="HP63" i="5"/>
  <c r="HS63" i="5"/>
  <c r="ED64" i="5"/>
  <c r="GY64" i="5"/>
  <c r="AM66" i="5"/>
  <c r="AK66" i="5"/>
  <c r="BC67" i="5"/>
  <c r="HQ70" i="5"/>
  <c r="GY72" i="5"/>
  <c r="AJ77" i="5"/>
  <c r="DH80" i="5"/>
  <c r="HA83" i="5"/>
  <c r="GX83" i="5"/>
  <c r="CO85" i="5"/>
  <c r="BC86" i="5"/>
  <c r="GY89" i="5"/>
  <c r="BD47" i="5"/>
  <c r="GX47" i="5"/>
  <c r="ET48" i="5"/>
  <c r="GX49" i="5"/>
  <c r="BC55" i="5"/>
  <c r="GG57" i="5"/>
  <c r="GY57" i="5"/>
  <c r="GY58" i="5"/>
  <c r="CR60" i="5"/>
  <c r="CP60" i="5"/>
  <c r="U61" i="5"/>
  <c r="DH61" i="5"/>
  <c r="EU62" i="5"/>
  <c r="DH66" i="5"/>
  <c r="DI69" i="5"/>
  <c r="DK69" i="5"/>
  <c r="U70" i="5"/>
  <c r="AM77" i="5"/>
  <c r="AK77" i="5"/>
  <c r="CO78" i="5"/>
  <c r="DI80" i="5"/>
  <c r="DK80" i="5"/>
  <c r="HP80" i="5"/>
  <c r="HS80" i="5"/>
  <c r="DK81" i="5"/>
  <c r="DH81" i="5"/>
  <c r="CR85" i="5"/>
  <c r="CP85" i="5"/>
  <c r="BV92" i="5"/>
  <c r="BY92" i="5"/>
  <c r="Q103" i="5"/>
  <c r="U103" i="5"/>
  <c r="EB45" i="5"/>
  <c r="ED46" i="5"/>
  <c r="EB48" i="5"/>
  <c r="EB50" i="5"/>
  <c r="EW50" i="5"/>
  <c r="BC54" i="5"/>
  <c r="AM55" i="5"/>
  <c r="AK55" i="5"/>
  <c r="GI55" i="5"/>
  <c r="HA55" i="5"/>
  <c r="GX55" i="5"/>
  <c r="ED56" i="5"/>
  <c r="EU56" i="5"/>
  <c r="GY56" i="5"/>
  <c r="HP56" i="5"/>
  <c r="FN57" i="5"/>
  <c r="GF57" i="5"/>
  <c r="EB59" i="5"/>
  <c r="FM62" i="5"/>
  <c r="HP62" i="5"/>
  <c r="HS62" i="5"/>
  <c r="DH63" i="5"/>
  <c r="BD64" i="5"/>
  <c r="BF64" i="5"/>
  <c r="DH64" i="5"/>
  <c r="EB64" i="5"/>
  <c r="GI64" i="5"/>
  <c r="GF64" i="5"/>
  <c r="AK65" i="5"/>
  <c r="EU68" i="5"/>
  <c r="EW68" i="5"/>
  <c r="BD69" i="5"/>
  <c r="BF69" i="5"/>
  <c r="GF69" i="5"/>
  <c r="HA70" i="5"/>
  <c r="GX70" i="5"/>
  <c r="GI72" i="5"/>
  <c r="GG74" i="5"/>
  <c r="CR78" i="5"/>
  <c r="DI78" i="5"/>
  <c r="DK79" i="5"/>
  <c r="DI79" i="5"/>
  <c r="EB84" i="5"/>
  <c r="ED84" i="5"/>
  <c r="AJ85" i="5"/>
  <c r="GI88" i="5"/>
  <c r="BW94" i="5"/>
  <c r="BY97" i="5"/>
  <c r="BW97" i="5"/>
  <c r="HA59" i="5"/>
  <c r="HP59" i="5"/>
  <c r="DK61" i="5"/>
  <c r="EB61" i="5"/>
  <c r="BW62" i="5"/>
  <c r="R63" i="5"/>
  <c r="CR65" i="5"/>
  <c r="DI65" i="5"/>
  <c r="BD67" i="5"/>
  <c r="BF67" i="5"/>
  <c r="BW67" i="5"/>
  <c r="GX67" i="5"/>
  <c r="HA67" i="5"/>
  <c r="ED75" i="5"/>
  <c r="EB75" i="5"/>
  <c r="EA78" i="5"/>
  <c r="EB79" i="5"/>
  <c r="ED79" i="5"/>
  <c r="BC83" i="5"/>
  <c r="EA83" i="5"/>
  <c r="ED83" i="5"/>
  <c r="HA85" i="5"/>
  <c r="GX85" i="5"/>
  <c r="U93" i="5"/>
  <c r="Q93" i="5"/>
  <c r="BY93" i="5"/>
  <c r="BW93" i="5"/>
  <c r="BF96" i="5"/>
  <c r="BD96" i="5"/>
  <c r="Q109" i="5"/>
  <c r="U109" i="5"/>
  <c r="DH59" i="5"/>
  <c r="DH62" i="5"/>
  <c r="BD63" i="5"/>
  <c r="GX66" i="5"/>
  <c r="HQ66" i="5"/>
  <c r="GY67" i="5"/>
  <c r="BD70" i="5"/>
  <c r="BF70" i="5"/>
  <c r="DH70" i="5"/>
  <c r="GI70" i="5"/>
  <c r="GF70" i="5"/>
  <c r="DI73" i="5"/>
  <c r="DK73" i="5"/>
  <c r="ED73" i="5"/>
  <c r="EB73" i="5"/>
  <c r="AK75" i="5"/>
  <c r="AM75" i="5"/>
  <c r="GG76" i="5"/>
  <c r="BY78" i="5"/>
  <c r="BW78" i="5"/>
  <c r="ED78" i="5"/>
  <c r="EB78" i="5"/>
  <c r="Q80" i="5"/>
  <c r="CO80" i="5"/>
  <c r="CR81" i="5"/>
  <c r="CP81" i="5"/>
  <c r="BD83" i="5"/>
  <c r="BF83" i="5"/>
  <c r="BC85" i="5"/>
  <c r="BC91" i="5"/>
  <c r="BF91" i="5"/>
  <c r="HS95" i="5"/>
  <c r="HP95" i="5"/>
  <c r="CR97" i="5"/>
  <c r="CP97" i="5"/>
  <c r="GX97" i="5"/>
  <c r="HA97" i="5"/>
  <c r="EU51" i="5"/>
  <c r="AM52" i="5"/>
  <c r="EU53" i="5"/>
  <c r="AM54" i="5"/>
  <c r="EU55" i="5"/>
  <c r="AM56" i="5"/>
  <c r="EU57" i="5"/>
  <c r="AM58" i="5"/>
  <c r="BD60" i="5"/>
  <c r="HP60" i="5"/>
  <c r="EW65" i="5"/>
  <c r="FM65" i="5"/>
  <c r="HP65" i="5"/>
  <c r="GI66" i="5"/>
  <c r="GG67" i="5"/>
  <c r="AJ68" i="5"/>
  <c r="GF68" i="5"/>
  <c r="DH69" i="5"/>
  <c r="DJ69" i="5" s="1"/>
  <c r="EA69" i="5"/>
  <c r="GY69" i="5"/>
  <c r="DK70" i="5"/>
  <c r="GG70" i="5"/>
  <c r="CO71" i="5"/>
  <c r="BY74" i="5"/>
  <c r="BW74" i="5"/>
  <c r="CP75" i="5"/>
  <c r="GX75" i="5"/>
  <c r="DH79" i="5"/>
  <c r="CR80" i="5"/>
  <c r="CP80" i="5"/>
  <c r="EA81" i="5"/>
  <c r="R95" i="5"/>
  <c r="BC95" i="5"/>
  <c r="BF95" i="5"/>
  <c r="BW100" i="5"/>
  <c r="BY100" i="5"/>
  <c r="AK104" i="5"/>
  <c r="BV104" i="5"/>
  <c r="BY104" i="5"/>
  <c r="CR62" i="5"/>
  <c r="DH65" i="5"/>
  <c r="BD66" i="5"/>
  <c r="HP66" i="5"/>
  <c r="CR67" i="5"/>
  <c r="CR71" i="5"/>
  <c r="DI71" i="5"/>
  <c r="GX74" i="5"/>
  <c r="BV76" i="5"/>
  <c r="U77" i="5"/>
  <c r="Q77" i="5"/>
  <c r="U78" i="5"/>
  <c r="Q78" i="5"/>
  <c r="AK82" i="5"/>
  <c r="AM82" i="5"/>
  <c r="AM83" i="5"/>
  <c r="AJ83" i="5"/>
  <c r="CR83" i="5"/>
  <c r="CP83" i="5"/>
  <c r="DI84" i="5"/>
  <c r="U85" i="5"/>
  <c r="AM86" i="5"/>
  <c r="AJ86" i="5"/>
  <c r="DI86" i="5"/>
  <c r="DK86" i="5"/>
  <c r="BD87" i="5"/>
  <c r="BF87" i="5"/>
  <c r="AK88" i="5"/>
  <c r="HS91" i="5"/>
  <c r="HP91" i="5"/>
  <c r="GG92" i="5"/>
  <c r="HS92" i="5"/>
  <c r="HP92" i="5"/>
  <c r="BC93" i="5"/>
  <c r="BF93" i="5"/>
  <c r="BF94" i="5"/>
  <c r="GG94" i="5"/>
  <c r="GI97" i="5"/>
  <c r="GF97" i="5"/>
  <c r="HA102" i="5"/>
  <c r="GY102" i="5"/>
  <c r="DH67" i="5"/>
  <c r="BD68" i="5"/>
  <c r="HP68" i="5"/>
  <c r="HS68" i="5"/>
  <c r="AJ69" i="5"/>
  <c r="BV72" i="5"/>
  <c r="BW76" i="5"/>
  <c r="BY76" i="5"/>
  <c r="R77" i="5"/>
  <c r="BV77" i="5"/>
  <c r="EA77" i="5"/>
  <c r="GG77" i="5"/>
  <c r="GI77" i="5"/>
  <c r="BW79" i="5"/>
  <c r="AJ80" i="5"/>
  <c r="GX80" i="5"/>
  <c r="DH82" i="5"/>
  <c r="EB82" i="5"/>
  <c r="GF83" i="5"/>
  <c r="GG85" i="5"/>
  <c r="BY90" i="5"/>
  <c r="BW90" i="5"/>
  <c r="CO91" i="5"/>
  <c r="AM96" i="5"/>
  <c r="AJ96" i="5"/>
  <c r="HS97" i="5"/>
  <c r="HP97" i="5"/>
  <c r="BC99" i="5"/>
  <c r="R100" i="5"/>
  <c r="CR64" i="5"/>
  <c r="DK67" i="5"/>
  <c r="EB67" i="5"/>
  <c r="BW68" i="5"/>
  <c r="R69" i="5"/>
  <c r="GF71" i="5"/>
  <c r="BW72" i="5"/>
  <c r="BY72" i="5"/>
  <c r="HA72" i="5"/>
  <c r="GX72" i="5"/>
  <c r="GI74" i="5"/>
  <c r="GF74" i="5"/>
  <c r="ED77" i="5"/>
  <c r="HP77" i="5"/>
  <c r="GY79" i="5"/>
  <c r="DK82" i="5"/>
  <c r="DI82" i="5"/>
  <c r="BY83" i="5"/>
  <c r="BV83" i="5"/>
  <c r="GY84" i="5"/>
  <c r="BF99" i="5"/>
  <c r="CR100" i="5"/>
  <c r="CP100" i="5"/>
  <c r="CO111" i="5"/>
  <c r="CR111" i="5"/>
  <c r="U112" i="5"/>
  <c r="Q112" i="5"/>
  <c r="CR68" i="5"/>
  <c r="DH71" i="5"/>
  <c r="HS71" i="5"/>
  <c r="HQ72" i="5"/>
  <c r="GY73" i="5"/>
  <c r="CO75" i="5"/>
  <c r="HS75" i="5"/>
  <c r="BD77" i="5"/>
  <c r="R79" i="5"/>
  <c r="AM80" i="5"/>
  <c r="GY80" i="5"/>
  <c r="U81" i="5"/>
  <c r="EA82" i="5"/>
  <c r="HS82" i="5"/>
  <c r="R83" i="5"/>
  <c r="DK83" i="5"/>
  <c r="GF87" i="5"/>
  <c r="GH87" i="5" s="1"/>
  <c r="U91" i="5"/>
  <c r="HA98" i="5"/>
  <c r="AM99" i="5"/>
  <c r="AK99" i="5"/>
  <c r="HS99" i="5"/>
  <c r="AK103" i="5"/>
  <c r="AM103" i="5"/>
  <c r="CO115" i="5"/>
  <c r="U75" i="5"/>
  <c r="AK78" i="5"/>
  <c r="AM78" i="5"/>
  <c r="BC79" i="5"/>
  <c r="BC80" i="5"/>
  <c r="BC81" i="5"/>
  <c r="GG81" i="5"/>
  <c r="U82" i="5"/>
  <c r="HQ83" i="5"/>
  <c r="R87" i="5"/>
  <c r="U89" i="5"/>
  <c r="Q89" i="5"/>
  <c r="CO90" i="5"/>
  <c r="GX91" i="5"/>
  <c r="HA91" i="5"/>
  <c r="AM93" i="5"/>
  <c r="AK93" i="5"/>
  <c r="GY98" i="5"/>
  <c r="BF101" i="5"/>
  <c r="BC101" i="5"/>
  <c r="GI101" i="5"/>
  <c r="GG101" i="5"/>
  <c r="U116" i="5"/>
  <c r="Q116" i="5"/>
  <c r="CR70" i="5"/>
  <c r="R72" i="5"/>
  <c r="R76" i="5"/>
  <c r="BD81" i="5"/>
  <c r="BV85" i="5"/>
  <c r="DH89" i="5"/>
  <c r="CP90" i="5"/>
  <c r="BW91" i="5"/>
  <c r="BV94" i="5"/>
  <c r="HA94" i="5"/>
  <c r="GX94" i="5"/>
  <c r="AM95" i="5"/>
  <c r="AK95" i="5"/>
  <c r="CP95" i="5"/>
  <c r="BY96" i="5"/>
  <c r="BV96" i="5"/>
  <c r="GI76" i="5"/>
  <c r="HA79" i="5"/>
  <c r="GI80" i="5"/>
  <c r="CR91" i="5"/>
  <c r="GI92" i="5"/>
  <c r="GY92" i="5"/>
  <c r="AJ95" i="5"/>
  <c r="GG102" i="5"/>
  <c r="CP107" i="5"/>
  <c r="CR107" i="5"/>
  <c r="BD86" i="5"/>
  <c r="BF86" i="5"/>
  <c r="HP88" i="5"/>
  <c r="AK89" i="5"/>
  <c r="CO89" i="5"/>
  <c r="AJ92" i="5"/>
  <c r="GY93" i="5"/>
  <c r="GY94" i="5"/>
  <c r="GX95" i="5"/>
  <c r="R96" i="5"/>
  <c r="U96" i="5"/>
  <c r="GY97" i="5"/>
  <c r="AJ98" i="5"/>
  <c r="BW99" i="5"/>
  <c r="GG100" i="5"/>
  <c r="CO109" i="5"/>
  <c r="CO113" i="5"/>
  <c r="U114" i="5"/>
  <c r="Q114" i="5"/>
  <c r="BW118" i="5"/>
  <c r="BY118" i="5"/>
  <c r="HS86" i="5"/>
  <c r="BF88" i="5"/>
  <c r="BV88" i="5"/>
  <c r="BY89" i="5"/>
  <c r="CP89" i="5"/>
  <c r="CR89" i="5"/>
  <c r="R90" i="5"/>
  <c r="CO93" i="5"/>
  <c r="U95" i="5"/>
  <c r="Q95" i="5"/>
  <c r="U100" i="5"/>
  <c r="HP100" i="5"/>
  <c r="AJ103" i="5"/>
  <c r="R104" i="5"/>
  <c r="BC105" i="5"/>
  <c r="BW106" i="5"/>
  <c r="CR109" i="5"/>
  <c r="CP109" i="5"/>
  <c r="U110" i="5"/>
  <c r="Q110" i="5"/>
  <c r="BW117" i="5"/>
  <c r="BY117" i="5"/>
  <c r="BW83" i="5"/>
  <c r="HP85" i="5"/>
  <c r="GX89" i="5"/>
  <c r="GI90" i="5"/>
  <c r="GX93" i="5"/>
  <c r="BW96" i="5"/>
  <c r="R98" i="5"/>
  <c r="HP101" i="5"/>
  <c r="BW102" i="5"/>
  <c r="GF102" i="5"/>
  <c r="GI102" i="5"/>
  <c r="BC104" i="5"/>
  <c r="R108" i="5"/>
  <c r="GF113" i="5"/>
  <c r="U119" i="5"/>
  <c r="GX101" i="5"/>
  <c r="BD102" i="5"/>
  <c r="BF104" i="5"/>
  <c r="BD104" i="5"/>
  <c r="CR105" i="5"/>
  <c r="CP105" i="5"/>
  <c r="BV109" i="5"/>
  <c r="BY111" i="5"/>
  <c r="BV111" i="5"/>
  <c r="BV113" i="5"/>
  <c r="GG113" i="5"/>
  <c r="GG115" i="5"/>
  <c r="GI115" i="5"/>
  <c r="BW92" i="5"/>
  <c r="R94" i="5"/>
  <c r="GY96" i="5"/>
  <c r="AM97" i="5"/>
  <c r="AK97" i="5"/>
  <c r="BC97" i="5"/>
  <c r="BF98" i="5"/>
  <c r="GF101" i="5"/>
  <c r="BV106" i="5"/>
  <c r="R107" i="5"/>
  <c r="BY107" i="5"/>
  <c r="BW107" i="5"/>
  <c r="GI113" i="5"/>
  <c r="BW87" i="5"/>
  <c r="AM101" i="5"/>
  <c r="BD101" i="5"/>
  <c r="BC103" i="5"/>
  <c r="Q104" i="5"/>
  <c r="U104" i="5"/>
  <c r="BV107" i="5"/>
  <c r="Q108" i="5"/>
  <c r="U108" i="5"/>
  <c r="CR108" i="5"/>
  <c r="CO108" i="5"/>
  <c r="CP115" i="5"/>
  <c r="CR115" i="5"/>
  <c r="GF103" i="5"/>
  <c r="GI103" i="5"/>
  <c r="Q105" i="5"/>
  <c r="BF105" i="5"/>
  <c r="BV108" i="5"/>
  <c r="CR113" i="5"/>
  <c r="R103" i="5"/>
  <c r="HS103" i="5"/>
  <c r="HQ103" i="5"/>
  <c r="CO104" i="5"/>
  <c r="BD105" i="5"/>
  <c r="CP106" i="5"/>
  <c r="CR106" i="5"/>
  <c r="GG109" i="5"/>
  <c r="GG111" i="5"/>
  <c r="GI111" i="5"/>
  <c r="CP113" i="5"/>
  <c r="BY115" i="5"/>
  <c r="BV115" i="5"/>
  <c r="BW104" i="5"/>
  <c r="GI105" i="5"/>
  <c r="Q106" i="5"/>
  <c r="BF106" i="5"/>
  <c r="BC107" i="5"/>
  <c r="CP108" i="5"/>
  <c r="BY109" i="5"/>
  <c r="BY113" i="5"/>
  <c r="BC108" i="5"/>
  <c r="GI110" i="5"/>
  <c r="GF110" i="5"/>
  <c r="R111" i="5"/>
  <c r="Q113" i="5"/>
  <c r="R115" i="5"/>
  <c r="Q107" i="5"/>
  <c r="AM107" i="5"/>
  <c r="AK107" i="5"/>
  <c r="GI112" i="5"/>
  <c r="GF112" i="5"/>
  <c r="R113" i="5"/>
  <c r="BW114" i="5"/>
  <c r="GI114" i="5"/>
  <c r="GF114" i="5"/>
  <c r="CR102" i="5"/>
  <c r="BV105" i="5"/>
  <c r="CP111" i="5"/>
  <c r="BW116" i="5"/>
  <c r="U117" i="5"/>
  <c r="HL6" i="2"/>
  <c r="HK6" i="2"/>
  <c r="HP6" i="2" s="1"/>
  <c r="GS6" i="2"/>
  <c r="GR6" i="2"/>
  <c r="GW6" i="2" s="1"/>
  <c r="GD6" i="2"/>
  <c r="FZ6" i="2"/>
  <c r="FY6" i="2"/>
  <c r="FG6" i="2"/>
  <c r="FK6" i="2" s="1"/>
  <c r="FL6" i="2" s="1"/>
  <c r="FF6" i="2"/>
  <c r="EN6" i="2"/>
  <c r="ER6" i="2" s="1"/>
  <c r="ES6" i="2" s="1"/>
  <c r="EM6" i="2"/>
  <c r="DU6" i="2"/>
  <c r="DT6" i="2"/>
  <c r="DA6" i="2"/>
  <c r="DB6" i="2"/>
  <c r="CH6" i="2"/>
  <c r="AW6" i="2"/>
  <c r="AK6" i="2"/>
  <c r="GZ91" i="5" l="1"/>
  <c r="HD91" i="5" s="1"/>
  <c r="HF91" i="5" s="1"/>
  <c r="CQ7" i="5"/>
  <c r="CV7" i="5" s="1"/>
  <c r="CX7" i="5" s="1"/>
  <c r="T10" i="5"/>
  <c r="GH54" i="5"/>
  <c r="GL54" i="5" s="1"/>
  <c r="GN54" i="5" s="1"/>
  <c r="EC10" i="5"/>
  <c r="EH10" i="5" s="1"/>
  <c r="EJ10" i="5" s="1"/>
  <c r="CS93" i="5"/>
  <c r="HR34" i="5"/>
  <c r="HV34" i="5" s="1"/>
  <c r="HX34" i="5" s="1"/>
  <c r="GZ13" i="5"/>
  <c r="HD13" i="5" s="1"/>
  <c r="HF13" i="5" s="1"/>
  <c r="GZ10" i="5"/>
  <c r="HD10" i="5" s="1"/>
  <c r="HF10" i="5" s="1"/>
  <c r="T28" i="5"/>
  <c r="GZ6" i="5"/>
  <c r="GH66" i="5"/>
  <c r="GL66" i="5" s="1"/>
  <c r="GN66" i="5" s="1"/>
  <c r="T44" i="5"/>
  <c r="BE18" i="5"/>
  <c r="BJ18" i="5" s="1"/>
  <c r="BL18" i="5" s="1"/>
  <c r="BE7" i="5"/>
  <c r="BJ7" i="5" s="1"/>
  <c r="BL7" i="5" s="1"/>
  <c r="T13" i="5"/>
  <c r="BG36" i="5"/>
  <c r="T31" i="5"/>
  <c r="T17" i="5"/>
  <c r="T66" i="5"/>
  <c r="T24" i="5"/>
  <c r="GZ25" i="5"/>
  <c r="HD25" i="5" s="1"/>
  <c r="HF25" i="5" s="1"/>
  <c r="X8" i="5"/>
  <c r="CS41" i="5"/>
  <c r="GZ83" i="5"/>
  <c r="HD83" i="5" s="1"/>
  <c r="HF83" i="5" s="1"/>
  <c r="BZ73" i="5"/>
  <c r="GH9" i="5"/>
  <c r="GL9" i="5" s="1"/>
  <c r="GN9" i="5" s="1"/>
  <c r="EC35" i="5"/>
  <c r="EH35" i="5" s="1"/>
  <c r="EJ35" i="5" s="1"/>
  <c r="BE9" i="5"/>
  <c r="BJ9" i="5" s="1"/>
  <c r="BL9" i="5" s="1"/>
  <c r="BZ83" i="5"/>
  <c r="GZ55" i="5"/>
  <c r="HD55" i="5" s="1"/>
  <c r="HF55" i="5" s="1"/>
  <c r="GH10" i="5"/>
  <c r="GL10" i="5" s="1"/>
  <c r="GN10" i="5" s="1"/>
  <c r="EV12" i="5"/>
  <c r="FA12" i="5" s="1"/>
  <c r="FC12" i="5" s="1"/>
  <c r="BX88" i="5"/>
  <c r="CC88" i="5" s="1"/>
  <c r="CE88" i="5" s="1"/>
  <c r="BG90" i="5"/>
  <c r="BG96" i="5"/>
  <c r="BG40" i="5"/>
  <c r="BG12" i="5"/>
  <c r="BG82" i="5"/>
  <c r="EE62" i="5"/>
  <c r="BG94" i="5"/>
  <c r="BX100" i="5"/>
  <c r="CC100" i="5" s="1"/>
  <c r="CE100" i="5" s="1"/>
  <c r="BE42" i="5"/>
  <c r="BJ42" i="5" s="1"/>
  <c r="BL42" i="5" s="1"/>
  <c r="BE70" i="5"/>
  <c r="BJ70" i="5" s="1"/>
  <c r="BL70" i="5" s="1"/>
  <c r="HR69" i="5"/>
  <c r="HV69" i="5" s="1"/>
  <c r="HX69" i="5" s="1"/>
  <c r="GH8" i="5"/>
  <c r="GL8" i="5" s="1"/>
  <c r="GN8" i="5" s="1"/>
  <c r="BG38" i="5"/>
  <c r="BG7" i="5"/>
  <c r="BG25" i="5"/>
  <c r="GH46" i="5"/>
  <c r="GL46" i="5" s="1"/>
  <c r="GN46" i="5" s="1"/>
  <c r="BE37" i="5"/>
  <c r="BJ37" i="5" s="1"/>
  <c r="BL37" i="5" s="1"/>
  <c r="GZ22" i="5"/>
  <c r="HD22" i="5" s="1"/>
  <c r="HF22" i="5" s="1"/>
  <c r="GZ9" i="5"/>
  <c r="HD9" i="5" s="1"/>
  <c r="HF9" i="5" s="1"/>
  <c r="EX32" i="5"/>
  <c r="CQ91" i="5"/>
  <c r="CV91" i="5" s="1"/>
  <c r="CX91" i="5" s="1"/>
  <c r="GZ74" i="5"/>
  <c r="HD74" i="5" s="1"/>
  <c r="HF74" i="5" s="1"/>
  <c r="EC79" i="5"/>
  <c r="EH79" i="5" s="1"/>
  <c r="EJ79" i="5" s="1"/>
  <c r="DJ46" i="5"/>
  <c r="DO46" i="5" s="1"/>
  <c r="DQ46" i="5" s="1"/>
  <c r="AL25" i="5"/>
  <c r="AQ25" i="5" s="1"/>
  <c r="AS25" i="5" s="1"/>
  <c r="BX7" i="5"/>
  <c r="CC7" i="5" s="1"/>
  <c r="CE7" i="5" s="1"/>
  <c r="HR23" i="5"/>
  <c r="HV23" i="5" s="1"/>
  <c r="HX23" i="5" s="1"/>
  <c r="BG86" i="5"/>
  <c r="BG83" i="5"/>
  <c r="HR62" i="5"/>
  <c r="HV62" i="5" s="1"/>
  <c r="HX62" i="5" s="1"/>
  <c r="EE56" i="5"/>
  <c r="BG77" i="5"/>
  <c r="CQ51" i="5"/>
  <c r="CV51" i="5" s="1"/>
  <c r="CX51" i="5" s="1"/>
  <c r="BG11" i="5"/>
  <c r="GZ71" i="5"/>
  <c r="HD71" i="5" s="1"/>
  <c r="HF71" i="5" s="1"/>
  <c r="GZ48" i="5"/>
  <c r="HD48" i="5" s="1"/>
  <c r="HF48" i="5" s="1"/>
  <c r="CQ33" i="5"/>
  <c r="CV33" i="5" s="1"/>
  <c r="CX33" i="5" s="1"/>
  <c r="CQ22" i="5"/>
  <c r="CV22" i="5" s="1"/>
  <c r="CX22" i="5" s="1"/>
  <c r="BE41" i="5"/>
  <c r="BJ41" i="5" s="1"/>
  <c r="BL41" i="5" s="1"/>
  <c r="AL21" i="5"/>
  <c r="AQ21" i="5" s="1"/>
  <c r="AS21" i="5" s="1"/>
  <c r="CQ12" i="5"/>
  <c r="CV12" i="5" s="1"/>
  <c r="CX12" i="5" s="1"/>
  <c r="BZ11" i="5"/>
  <c r="HR16" i="5"/>
  <c r="HV16" i="5" s="1"/>
  <c r="HX16" i="5" s="1"/>
  <c r="HR52" i="5"/>
  <c r="HV52" i="5" s="1"/>
  <c r="HX52" i="5" s="1"/>
  <c r="HR54" i="5"/>
  <c r="HV54" i="5" s="1"/>
  <c r="HX54" i="5" s="1"/>
  <c r="CQ30" i="5"/>
  <c r="CV30" i="5" s="1"/>
  <c r="CX30" i="5" s="1"/>
  <c r="HR13" i="5"/>
  <c r="HV13" i="5" s="1"/>
  <c r="HX13" i="5" s="1"/>
  <c r="EC58" i="5"/>
  <c r="EH58" i="5" s="1"/>
  <c r="EJ58" i="5" s="1"/>
  <c r="CQ36" i="5"/>
  <c r="CV36" i="5" s="1"/>
  <c r="CX36" i="5" s="1"/>
  <c r="BE13" i="5"/>
  <c r="BJ13" i="5" s="1"/>
  <c r="BL13" i="5" s="1"/>
  <c r="GH32" i="5"/>
  <c r="GL32" i="5" s="1"/>
  <c r="GN32" i="5" s="1"/>
  <c r="BG45" i="5"/>
  <c r="BG67" i="5"/>
  <c r="BG71" i="5"/>
  <c r="BG13" i="5"/>
  <c r="HR24" i="5"/>
  <c r="HV24" i="5" s="1"/>
  <c r="HX24" i="5" s="1"/>
  <c r="BG10" i="5"/>
  <c r="BG26" i="5"/>
  <c r="BG42" i="5"/>
  <c r="BE53" i="5"/>
  <c r="BJ53" i="5" s="1"/>
  <c r="BL53" i="5" s="1"/>
  <c r="BX17" i="5"/>
  <c r="CC17" i="5" s="1"/>
  <c r="CE17" i="5" s="1"/>
  <c r="GH24" i="5"/>
  <c r="GL24" i="5" s="1"/>
  <c r="GN24" i="5" s="1"/>
  <c r="DL33" i="5"/>
  <c r="BG100" i="5"/>
  <c r="BG37" i="5"/>
  <c r="BG72" i="5"/>
  <c r="CS87" i="5"/>
  <c r="BZ44" i="5"/>
  <c r="BG106" i="5"/>
  <c r="BG52" i="5"/>
  <c r="BG32" i="5"/>
  <c r="BG54" i="5"/>
  <c r="BG65" i="5"/>
  <c r="BG73" i="5"/>
  <c r="CQ19" i="5"/>
  <c r="CV19" i="5" s="1"/>
  <c r="CX19" i="5" s="1"/>
  <c r="CQ24" i="5"/>
  <c r="CV24" i="5" s="1"/>
  <c r="CX24" i="5" s="1"/>
  <c r="GH25" i="5"/>
  <c r="AL70" i="5"/>
  <c r="AQ70" i="5" s="1"/>
  <c r="AS70" i="5" s="1"/>
  <c r="EE9" i="5"/>
  <c r="EX30" i="5"/>
  <c r="BX89" i="5"/>
  <c r="CC89" i="5" s="1"/>
  <c r="CE89" i="5" s="1"/>
  <c r="BG87" i="5"/>
  <c r="BG64" i="5"/>
  <c r="BG47" i="5"/>
  <c r="BG105" i="5"/>
  <c r="BG104" i="5"/>
  <c r="GH43" i="5"/>
  <c r="GL43" i="5" s="1"/>
  <c r="GN43" i="5" s="1"/>
  <c r="BG17" i="5"/>
  <c r="BX38" i="5"/>
  <c r="CC38" i="5" s="1"/>
  <c r="CE38" i="5" s="1"/>
  <c r="BG29" i="5"/>
  <c r="GZ21" i="5"/>
  <c r="HD21" i="5" s="1"/>
  <c r="HF21" i="5" s="1"/>
  <c r="BE35" i="5"/>
  <c r="BJ35" i="5" s="1"/>
  <c r="BL35" i="5" s="1"/>
  <c r="GH48" i="5"/>
  <c r="GL48" i="5" s="1"/>
  <c r="GN48" i="5" s="1"/>
  <c r="CQ20" i="5"/>
  <c r="CV20" i="5" s="1"/>
  <c r="CX20" i="5" s="1"/>
  <c r="BE29" i="5"/>
  <c r="BJ29" i="5" s="1"/>
  <c r="BL29" i="5" s="1"/>
  <c r="CQ52" i="5"/>
  <c r="CV52" i="5" s="1"/>
  <c r="CX52" i="5" s="1"/>
  <c r="BX32" i="5"/>
  <c r="CC32" i="5" s="1"/>
  <c r="CE32" i="5" s="1"/>
  <c r="CQ34" i="5"/>
  <c r="CV34" i="5" s="1"/>
  <c r="CX34" i="5" s="1"/>
  <c r="AL39" i="5"/>
  <c r="AQ39" i="5" s="1"/>
  <c r="AS39" i="5" s="1"/>
  <c r="FO8" i="5"/>
  <c r="FT8" i="5" s="1"/>
  <c r="FV8" i="5" s="1"/>
  <c r="BG95" i="5"/>
  <c r="BG70" i="5"/>
  <c r="BX41" i="5"/>
  <c r="CC41" i="5" s="1"/>
  <c r="CE41" i="5" s="1"/>
  <c r="AL7" i="5"/>
  <c r="AQ7" i="5" s="1"/>
  <c r="AS7" i="5" s="1"/>
  <c r="BG66" i="5"/>
  <c r="EE37" i="5"/>
  <c r="HR38" i="5"/>
  <c r="HV38" i="5" s="1"/>
  <c r="HX38" i="5" s="1"/>
  <c r="CQ39" i="5"/>
  <c r="CV39" i="5" s="1"/>
  <c r="CX39" i="5" s="1"/>
  <c r="CQ62" i="5"/>
  <c r="CV62" i="5" s="1"/>
  <c r="CX62" i="5" s="1"/>
  <c r="GH7" i="5"/>
  <c r="GL7" i="5" s="1"/>
  <c r="GN7" i="5" s="1"/>
  <c r="BG23" i="5"/>
  <c r="FO59" i="5"/>
  <c r="FT59" i="5" s="1"/>
  <c r="FV59" i="5" s="1"/>
  <c r="HR11" i="5"/>
  <c r="HV11" i="5" s="1"/>
  <c r="HX11" i="5" s="1"/>
  <c r="BG19" i="5"/>
  <c r="FO7" i="5"/>
  <c r="FT7" i="5" s="1"/>
  <c r="FV7" i="5" s="1"/>
  <c r="GZ54" i="5"/>
  <c r="HD54" i="5" s="1"/>
  <c r="HF54" i="5" s="1"/>
  <c r="BG48" i="5"/>
  <c r="DJ36" i="5"/>
  <c r="DO36" i="5" s="1"/>
  <c r="DQ36" i="5" s="1"/>
  <c r="GZ7" i="5"/>
  <c r="HD7" i="5" s="1"/>
  <c r="HF7" i="5" s="1"/>
  <c r="BX40" i="5"/>
  <c r="CC40" i="5" s="1"/>
  <c r="CE40" i="5" s="1"/>
  <c r="CS98" i="5"/>
  <c r="CS99" i="5"/>
  <c r="AL46" i="5"/>
  <c r="AQ46" i="5" s="1"/>
  <c r="AS46" i="5" s="1"/>
  <c r="HR33" i="5"/>
  <c r="HV33" i="5" s="1"/>
  <c r="HX33" i="5" s="1"/>
  <c r="BX28" i="5"/>
  <c r="CC28" i="5" s="1"/>
  <c r="CE28" i="5" s="1"/>
  <c r="DJ30" i="5"/>
  <c r="DO30" i="5" s="1"/>
  <c r="DQ30" i="5" s="1"/>
  <c r="CS58" i="5"/>
  <c r="BZ25" i="5"/>
  <c r="BG98" i="5"/>
  <c r="GZ89" i="5"/>
  <c r="HD89" i="5" s="1"/>
  <c r="HF89" i="5" s="1"/>
  <c r="BZ106" i="5"/>
  <c r="CS107" i="5"/>
  <c r="BG101" i="5"/>
  <c r="BG57" i="5"/>
  <c r="HR96" i="5"/>
  <c r="HV96" i="5" s="1"/>
  <c r="HX96" i="5" s="1"/>
  <c r="CQ96" i="5"/>
  <c r="CV96" i="5" s="1"/>
  <c r="CX96" i="5" s="1"/>
  <c r="GH107" i="5"/>
  <c r="GL107" i="5" s="1"/>
  <c r="GN107" i="5" s="1"/>
  <c r="DJ22" i="5"/>
  <c r="DO22" i="5" s="1"/>
  <c r="DQ22" i="5" s="1"/>
  <c r="BG53" i="5"/>
  <c r="BG62" i="5"/>
  <c r="BX24" i="5"/>
  <c r="CC24" i="5" s="1"/>
  <c r="CE24" i="5" s="1"/>
  <c r="CQ18" i="5"/>
  <c r="CV18" i="5" s="1"/>
  <c r="CX18" i="5" s="1"/>
  <c r="BG92" i="5"/>
  <c r="BG55" i="5"/>
  <c r="BG80" i="5"/>
  <c r="AN36" i="5"/>
  <c r="BG107" i="5"/>
  <c r="EV15" i="5"/>
  <c r="FA15" i="5" s="1"/>
  <c r="FC15" i="5" s="1"/>
  <c r="CS81" i="5"/>
  <c r="DJ70" i="5"/>
  <c r="DO70" i="5" s="1"/>
  <c r="DQ70" i="5" s="1"/>
  <c r="CS22" i="5"/>
  <c r="BE31" i="5"/>
  <c r="BJ31" i="5" s="1"/>
  <c r="BL31" i="5" s="1"/>
  <c r="BZ114" i="5"/>
  <c r="BE20" i="5"/>
  <c r="BJ20" i="5" s="1"/>
  <c r="BL20" i="5" s="1"/>
  <c r="CS68" i="5"/>
  <c r="BG91" i="5"/>
  <c r="GH88" i="5"/>
  <c r="GL88" i="5" s="1"/>
  <c r="GN88" i="5" s="1"/>
  <c r="DJ87" i="5"/>
  <c r="DO87" i="5" s="1"/>
  <c r="DQ87" i="5" s="1"/>
  <c r="CS44" i="5"/>
  <c r="AL45" i="5"/>
  <c r="AQ45" i="5" s="1"/>
  <c r="AS45" i="5" s="1"/>
  <c r="CS32" i="5"/>
  <c r="FO29" i="5"/>
  <c r="FT29" i="5" s="1"/>
  <c r="FV29" i="5" s="1"/>
  <c r="CQ117" i="5"/>
  <c r="CV117" i="5" s="1"/>
  <c r="CX117" i="5" s="1"/>
  <c r="FO26" i="5"/>
  <c r="FT26" i="5" s="1"/>
  <c r="FV26" i="5" s="1"/>
  <c r="EV10" i="5"/>
  <c r="FA10" i="5" s="1"/>
  <c r="FC10" i="5" s="1"/>
  <c r="BG51" i="5"/>
  <c r="BE46" i="5"/>
  <c r="BJ46" i="5" s="1"/>
  <c r="BL46" i="5" s="1"/>
  <c r="FO31" i="5"/>
  <c r="FT31" i="5" s="1"/>
  <c r="FV31" i="5" s="1"/>
  <c r="FQ49" i="5"/>
  <c r="BX19" i="5"/>
  <c r="CC19" i="5" s="1"/>
  <c r="CE19" i="5" s="1"/>
  <c r="BG16" i="5"/>
  <c r="BG89" i="5"/>
  <c r="BZ51" i="5"/>
  <c r="AL15" i="5"/>
  <c r="AQ15" i="5" s="1"/>
  <c r="AS15" i="5" s="1"/>
  <c r="BG33" i="5"/>
  <c r="BG79" i="5"/>
  <c r="BG41" i="5"/>
  <c r="BX8" i="5"/>
  <c r="CC8" i="5" s="1"/>
  <c r="CE8" i="5" s="1"/>
  <c r="BG28" i="5"/>
  <c r="BG78" i="5"/>
  <c r="BG103" i="5"/>
  <c r="DJ17" i="5"/>
  <c r="DO17" i="5" s="1"/>
  <c r="DQ17" i="5" s="1"/>
  <c r="BE16" i="5"/>
  <c r="BJ16" i="5" s="1"/>
  <c r="BL16" i="5" s="1"/>
  <c r="CS103" i="5"/>
  <c r="EX64" i="5"/>
  <c r="BG56" i="5"/>
  <c r="HR37" i="5"/>
  <c r="HV37" i="5" s="1"/>
  <c r="HX37" i="5" s="1"/>
  <c r="EX33" i="5"/>
  <c r="EV35" i="5"/>
  <c r="FA35" i="5" s="1"/>
  <c r="FC35" i="5" s="1"/>
  <c r="AL31" i="5"/>
  <c r="AQ31" i="5" s="1"/>
  <c r="AS31" i="5" s="1"/>
  <c r="GH82" i="5"/>
  <c r="GL82" i="5" s="1"/>
  <c r="GN82" i="5" s="1"/>
  <c r="CQ8" i="5"/>
  <c r="CV8" i="5" s="1"/>
  <c r="CX8" i="5" s="1"/>
  <c r="BX31" i="5"/>
  <c r="CC31" i="5" s="1"/>
  <c r="CE31" i="5" s="1"/>
  <c r="AL42" i="5"/>
  <c r="AQ42" i="5" s="1"/>
  <c r="AS42" i="5" s="1"/>
  <c r="BE22" i="5"/>
  <c r="BJ22" i="5" s="1"/>
  <c r="BL22" i="5" s="1"/>
  <c r="BG6" i="5"/>
  <c r="BG102" i="5"/>
  <c r="EX26" i="5"/>
  <c r="GZ45" i="5"/>
  <c r="HD45" i="5" s="1"/>
  <c r="HF45" i="5" s="1"/>
  <c r="BE36" i="5"/>
  <c r="BJ36" i="5" s="1"/>
  <c r="BL36" i="5" s="1"/>
  <c r="FO20" i="5"/>
  <c r="FT20" i="5" s="1"/>
  <c r="FV20" i="5" s="1"/>
  <c r="BZ109" i="5"/>
  <c r="BZ115" i="5"/>
  <c r="CS110" i="5"/>
  <c r="BZ93" i="5"/>
  <c r="CS85" i="5"/>
  <c r="HR36" i="5"/>
  <c r="HV36" i="5" s="1"/>
  <c r="HX36" i="5" s="1"/>
  <c r="AN40" i="5"/>
  <c r="AL78" i="5"/>
  <c r="AQ78" i="5" s="1"/>
  <c r="AS78" i="5" s="1"/>
  <c r="HR12" i="5"/>
  <c r="HV12" i="5" s="1"/>
  <c r="HX12" i="5" s="1"/>
  <c r="GH49" i="5"/>
  <c r="GL49" i="5" s="1"/>
  <c r="GN49" i="5" s="1"/>
  <c r="EC32" i="5"/>
  <c r="EH32" i="5" s="1"/>
  <c r="EJ32" i="5" s="1"/>
  <c r="HR32" i="5"/>
  <c r="HV32" i="5" s="1"/>
  <c r="HX32" i="5" s="1"/>
  <c r="BX20" i="5"/>
  <c r="CC20" i="5" s="1"/>
  <c r="CE20" i="5" s="1"/>
  <c r="BZ16" i="5"/>
  <c r="HR8" i="5"/>
  <c r="HV8" i="5" s="1"/>
  <c r="HX8" i="5" s="1"/>
  <c r="CQ21" i="5"/>
  <c r="CV21" i="5" s="1"/>
  <c r="CX21" i="5" s="1"/>
  <c r="CQ25" i="5"/>
  <c r="CV25" i="5" s="1"/>
  <c r="CX25" i="5" s="1"/>
  <c r="AN76" i="5"/>
  <c r="CS114" i="5"/>
  <c r="CS117" i="5"/>
  <c r="BZ55" i="5"/>
  <c r="BZ45" i="5"/>
  <c r="CS76" i="5"/>
  <c r="CS100" i="5"/>
  <c r="CS67" i="5"/>
  <c r="BZ100" i="5"/>
  <c r="DJ81" i="5"/>
  <c r="DO81" i="5" s="1"/>
  <c r="DQ81" i="5" s="1"/>
  <c r="AN77" i="5"/>
  <c r="BZ98" i="5"/>
  <c r="EE49" i="5"/>
  <c r="AL36" i="5"/>
  <c r="AQ36" i="5" s="1"/>
  <c r="AS36" i="5" s="1"/>
  <c r="CS35" i="5"/>
  <c r="EC17" i="5"/>
  <c r="EH17" i="5" s="1"/>
  <c r="EJ17" i="5" s="1"/>
  <c r="CQ70" i="5"/>
  <c r="CV70" i="5" s="1"/>
  <c r="CX70" i="5" s="1"/>
  <c r="GH11" i="5"/>
  <c r="GL11" i="5" s="1"/>
  <c r="GN11" i="5" s="1"/>
  <c r="CQ42" i="5"/>
  <c r="CV42" i="5" s="1"/>
  <c r="CX42" i="5" s="1"/>
  <c r="AL54" i="5"/>
  <c r="AQ54" i="5" s="1"/>
  <c r="AS54" i="5" s="1"/>
  <c r="EC72" i="5"/>
  <c r="EH72" i="5" s="1"/>
  <c r="EJ72" i="5" s="1"/>
  <c r="GH17" i="5"/>
  <c r="GL17" i="5" s="1"/>
  <c r="GN17" i="5" s="1"/>
  <c r="GZ60" i="5"/>
  <c r="HD60" i="5" s="1"/>
  <c r="HF60" i="5" s="1"/>
  <c r="EC24" i="5"/>
  <c r="EH24" i="5" s="1"/>
  <c r="EJ24" i="5" s="1"/>
  <c r="BZ8" i="5"/>
  <c r="BX13" i="5"/>
  <c r="CC13" i="5" s="1"/>
  <c r="CE13" i="5" s="1"/>
  <c r="BX21" i="5"/>
  <c r="CC21" i="5" s="1"/>
  <c r="CE21" i="5" s="1"/>
  <c r="GH14" i="5"/>
  <c r="GL14" i="5" s="1"/>
  <c r="GN14" i="5" s="1"/>
  <c r="CQ14" i="5"/>
  <c r="CV14" i="5" s="1"/>
  <c r="CX14" i="5" s="1"/>
  <c r="DJ38" i="5"/>
  <c r="DO38" i="5" s="1"/>
  <c r="DQ38" i="5" s="1"/>
  <c r="BG74" i="5"/>
  <c r="CS74" i="5"/>
  <c r="BG39" i="5"/>
  <c r="BZ103" i="5"/>
  <c r="DL25" i="5"/>
  <c r="CS54" i="5"/>
  <c r="CS94" i="5"/>
  <c r="AL13" i="5"/>
  <c r="AQ13" i="5" s="1"/>
  <c r="AS13" i="5" s="1"/>
  <c r="BX39" i="5"/>
  <c r="CC39" i="5" s="1"/>
  <c r="CE39" i="5" s="1"/>
  <c r="BX69" i="5"/>
  <c r="CC69" i="5" s="1"/>
  <c r="CE69" i="5" s="1"/>
  <c r="EC29" i="5"/>
  <c r="EH29" i="5" s="1"/>
  <c r="EJ29" i="5" s="1"/>
  <c r="EC52" i="5"/>
  <c r="EH52" i="5" s="1"/>
  <c r="EJ52" i="5" s="1"/>
  <c r="EV69" i="5"/>
  <c r="FA69" i="5" s="1"/>
  <c r="FC69" i="5" s="1"/>
  <c r="HR30" i="5"/>
  <c r="HV30" i="5" s="1"/>
  <c r="HX30" i="5" s="1"/>
  <c r="BZ96" i="5"/>
  <c r="AN64" i="5"/>
  <c r="FQ27" i="5"/>
  <c r="CS57" i="5"/>
  <c r="HR15" i="5"/>
  <c r="HV15" i="5" s="1"/>
  <c r="HX15" i="5" s="1"/>
  <c r="CS36" i="5"/>
  <c r="AN11" i="5"/>
  <c r="AN49" i="5"/>
  <c r="BZ89" i="5"/>
  <c r="BE93" i="5"/>
  <c r="BJ93" i="5" s="1"/>
  <c r="BL93" i="5" s="1"/>
  <c r="HR60" i="5"/>
  <c r="HV60" i="5" s="1"/>
  <c r="HX60" i="5" s="1"/>
  <c r="HR56" i="5"/>
  <c r="HV56" i="5" s="1"/>
  <c r="HX56" i="5" s="1"/>
  <c r="CS26" i="5"/>
  <c r="HR50" i="5"/>
  <c r="HV50" i="5" s="1"/>
  <c r="HX50" i="5" s="1"/>
  <c r="CQ10" i="5"/>
  <c r="CV10" i="5" s="1"/>
  <c r="CX10" i="5" s="1"/>
  <c r="BZ22" i="5"/>
  <c r="AL33" i="5"/>
  <c r="AQ33" i="5" s="1"/>
  <c r="AS33" i="5" s="1"/>
  <c r="CQ46" i="5"/>
  <c r="CV46" i="5" s="1"/>
  <c r="CX46" i="5" s="1"/>
  <c r="EE22" i="5"/>
  <c r="BX16" i="5"/>
  <c r="CC16" i="5" s="1"/>
  <c r="CE16" i="5" s="1"/>
  <c r="GH23" i="5"/>
  <c r="GL23" i="5" s="1"/>
  <c r="GN23" i="5" s="1"/>
  <c r="EE23" i="5"/>
  <c r="GZ18" i="5"/>
  <c r="HD18" i="5" s="1"/>
  <c r="HF18" i="5" s="1"/>
  <c r="DJ47" i="5"/>
  <c r="DO47" i="5" s="1"/>
  <c r="DQ47" i="5" s="1"/>
  <c r="DJ75" i="5"/>
  <c r="DO75" i="5" s="1"/>
  <c r="DQ75" i="5" s="1"/>
  <c r="DJ52" i="5"/>
  <c r="DO52" i="5" s="1"/>
  <c r="DQ52" i="5" s="1"/>
  <c r="BE24" i="5"/>
  <c r="BJ24" i="5" s="1"/>
  <c r="BL24" i="5" s="1"/>
  <c r="EC75" i="5"/>
  <c r="EH75" i="5" s="1"/>
  <c r="EJ75" i="5" s="1"/>
  <c r="GZ44" i="5"/>
  <c r="HD44" i="5" s="1"/>
  <c r="HF44" i="5" s="1"/>
  <c r="HR17" i="5"/>
  <c r="HV17" i="5" s="1"/>
  <c r="HX17" i="5" s="1"/>
  <c r="HR40" i="5"/>
  <c r="HV40" i="5" s="1"/>
  <c r="HX40" i="5" s="1"/>
  <c r="GH12" i="5"/>
  <c r="GL12" i="5" s="1"/>
  <c r="GN12" i="5" s="1"/>
  <c r="DJ11" i="5"/>
  <c r="DO11" i="5" s="1"/>
  <c r="DQ11" i="5" s="1"/>
  <c r="AL20" i="5"/>
  <c r="AQ20" i="5" s="1"/>
  <c r="AS20" i="5" s="1"/>
  <c r="BE104" i="5"/>
  <c r="BJ104" i="5" s="1"/>
  <c r="BL104" i="5" s="1"/>
  <c r="CS62" i="5"/>
  <c r="BE60" i="5"/>
  <c r="BJ60" i="5" s="1"/>
  <c r="BL60" i="5" s="1"/>
  <c r="CS47" i="5"/>
  <c r="HR81" i="5"/>
  <c r="HV81" i="5" s="1"/>
  <c r="HX81" i="5" s="1"/>
  <c r="HR93" i="5"/>
  <c r="HV93" i="5" s="1"/>
  <c r="HX93" i="5" s="1"/>
  <c r="DJ26" i="5"/>
  <c r="DO26" i="5" s="1"/>
  <c r="DQ26" i="5" s="1"/>
  <c r="BX42" i="5"/>
  <c r="CC42" i="5" s="1"/>
  <c r="CE42" i="5" s="1"/>
  <c r="EC13" i="5"/>
  <c r="EH13" i="5" s="1"/>
  <c r="EJ13" i="5" s="1"/>
  <c r="BZ10" i="5"/>
  <c r="CQ6" i="5"/>
  <c r="CV6" i="5" s="1"/>
  <c r="CX6" i="5" s="1"/>
  <c r="GZ42" i="5"/>
  <c r="HD42" i="5" s="1"/>
  <c r="HF42" i="5" s="1"/>
  <c r="DJ15" i="5"/>
  <c r="DO15" i="5" s="1"/>
  <c r="DQ15" i="5" s="1"/>
  <c r="BZ101" i="5"/>
  <c r="BE23" i="5"/>
  <c r="BJ23" i="5" s="1"/>
  <c r="BL23" i="5" s="1"/>
  <c r="FO28" i="5"/>
  <c r="FT28" i="5" s="1"/>
  <c r="FV28" i="5" s="1"/>
  <c r="CQ9" i="5"/>
  <c r="CV9" i="5" s="1"/>
  <c r="CX9" i="5" s="1"/>
  <c r="GZ38" i="5"/>
  <c r="HD38" i="5" s="1"/>
  <c r="HF38" i="5" s="1"/>
  <c r="AL11" i="5"/>
  <c r="AQ11" i="5" s="1"/>
  <c r="AS11" i="5" s="1"/>
  <c r="HR22" i="5"/>
  <c r="HV22" i="5" s="1"/>
  <c r="HX22" i="5" s="1"/>
  <c r="AL17" i="5"/>
  <c r="AQ17" i="5" s="1"/>
  <c r="AS17" i="5" s="1"/>
  <c r="EE81" i="5"/>
  <c r="DJ88" i="5"/>
  <c r="DO88" i="5" s="1"/>
  <c r="DQ88" i="5" s="1"/>
  <c r="AL8" i="5"/>
  <c r="AQ8" i="5" s="1"/>
  <c r="AS8" i="5" s="1"/>
  <c r="DL83" i="5"/>
  <c r="DL87" i="5"/>
  <c r="DL21" i="5"/>
  <c r="BX10" i="5"/>
  <c r="CC10" i="5" s="1"/>
  <c r="CE10" i="5" s="1"/>
  <c r="AL14" i="5"/>
  <c r="AQ14" i="5" s="1"/>
  <c r="AS14" i="5" s="1"/>
  <c r="BX9" i="5"/>
  <c r="CC9" i="5" s="1"/>
  <c r="CE9" i="5" s="1"/>
  <c r="DL42" i="5"/>
  <c r="CS95" i="5"/>
  <c r="CS101" i="5"/>
  <c r="CS88" i="5"/>
  <c r="CS72" i="5"/>
  <c r="CS11" i="5"/>
  <c r="CS79" i="5"/>
  <c r="CS96" i="5"/>
  <c r="CS56" i="5"/>
  <c r="BZ79" i="5"/>
  <c r="BZ26" i="5"/>
  <c r="BZ59" i="5"/>
  <c r="BZ88" i="5"/>
  <c r="BZ36" i="5"/>
  <c r="BZ94" i="5"/>
  <c r="BZ65" i="5"/>
  <c r="BZ99" i="5"/>
  <c r="BZ108" i="5"/>
  <c r="BZ68" i="5"/>
  <c r="BZ102" i="5"/>
  <c r="BZ47" i="5"/>
  <c r="BZ6" i="5"/>
  <c r="BZ29" i="5"/>
  <c r="BZ54" i="5"/>
  <c r="BZ53" i="5"/>
  <c r="BZ41" i="5"/>
  <c r="BZ85" i="5"/>
  <c r="BZ64" i="5"/>
  <c r="CS104" i="5"/>
  <c r="CS86" i="5"/>
  <c r="BZ70" i="5"/>
  <c r="DL79" i="5"/>
  <c r="DL60" i="5"/>
  <c r="CS66" i="5"/>
  <c r="CS33" i="5"/>
  <c r="GH96" i="5"/>
  <c r="GL96" i="5" s="1"/>
  <c r="GN96" i="5" s="1"/>
  <c r="DL16" i="5"/>
  <c r="CS116" i="5"/>
  <c r="EC7" i="5"/>
  <c r="EH7" i="5" s="1"/>
  <c r="EJ7" i="5" s="1"/>
  <c r="DL7" i="5"/>
  <c r="AL16" i="5"/>
  <c r="AQ16" i="5" s="1"/>
  <c r="AS16" i="5" s="1"/>
  <c r="CS9" i="5"/>
  <c r="CS90" i="5"/>
  <c r="CS102" i="5"/>
  <c r="BZ113" i="5"/>
  <c r="CS109" i="5"/>
  <c r="CS91" i="5"/>
  <c r="CS60" i="5"/>
  <c r="BZ71" i="5"/>
  <c r="BE57" i="5"/>
  <c r="BJ57" i="5" s="1"/>
  <c r="BL57" i="5" s="1"/>
  <c r="BE73" i="5"/>
  <c r="BJ73" i="5" s="1"/>
  <c r="BL73" i="5" s="1"/>
  <c r="BZ56" i="5"/>
  <c r="CQ49" i="5"/>
  <c r="CV49" i="5" s="1"/>
  <c r="CX49" i="5" s="1"/>
  <c r="BZ14" i="5"/>
  <c r="GH58" i="5"/>
  <c r="GL58" i="5" s="1"/>
  <c r="GN58" i="5" s="1"/>
  <c r="GH105" i="5"/>
  <c r="GL105" i="5" s="1"/>
  <c r="GN105" i="5" s="1"/>
  <c r="HR21" i="5"/>
  <c r="HV21" i="5" s="1"/>
  <c r="HX21" i="5" s="1"/>
  <c r="BZ42" i="5"/>
  <c r="BZ9" i="5"/>
  <c r="CS23" i="5"/>
  <c r="EX8" i="5"/>
  <c r="BZ95" i="5"/>
  <c r="BZ27" i="5"/>
  <c r="EX56" i="5"/>
  <c r="BX30" i="5"/>
  <c r="CC30" i="5" s="1"/>
  <c r="CE30" i="5" s="1"/>
  <c r="HR27" i="5"/>
  <c r="HV27" i="5" s="1"/>
  <c r="HX27" i="5" s="1"/>
  <c r="CQ40" i="5"/>
  <c r="CV40" i="5" s="1"/>
  <c r="CX40" i="5" s="1"/>
  <c r="DL22" i="5"/>
  <c r="DL67" i="5"/>
  <c r="BZ67" i="5"/>
  <c r="CS48" i="5"/>
  <c r="BZ58" i="5"/>
  <c r="CS84" i="5"/>
  <c r="HR29" i="5"/>
  <c r="HV29" i="5" s="1"/>
  <c r="HX29" i="5" s="1"/>
  <c r="DJ40" i="5"/>
  <c r="DO40" i="5" s="1"/>
  <c r="DQ40" i="5" s="1"/>
  <c r="CS31" i="5"/>
  <c r="CS42" i="5"/>
  <c r="BZ20" i="5"/>
  <c r="BZ84" i="5"/>
  <c r="CQ28" i="5"/>
  <c r="CV28" i="5" s="1"/>
  <c r="CX28" i="5" s="1"/>
  <c r="BZ82" i="5"/>
  <c r="BZ81" i="5"/>
  <c r="FQ13" i="5"/>
  <c r="CS112" i="5"/>
  <c r="DL56" i="5"/>
  <c r="DL47" i="5"/>
  <c r="FQ30" i="5"/>
  <c r="BZ39" i="5"/>
  <c r="BZ116" i="5"/>
  <c r="AL50" i="5"/>
  <c r="AQ50" i="5" s="1"/>
  <c r="AS50" i="5" s="1"/>
  <c r="BZ66" i="5"/>
  <c r="BZ104" i="5"/>
  <c r="CS55" i="5"/>
  <c r="AL63" i="5"/>
  <c r="AQ63" i="5" s="1"/>
  <c r="AS63" i="5" s="1"/>
  <c r="HR46" i="5"/>
  <c r="HV46" i="5" s="1"/>
  <c r="HX46" i="5" s="1"/>
  <c r="BZ87" i="5"/>
  <c r="BZ61" i="5"/>
  <c r="BZ118" i="5"/>
  <c r="BZ90" i="5"/>
  <c r="BZ63" i="5"/>
  <c r="CQ85" i="5"/>
  <c r="CV85" i="5" s="1"/>
  <c r="CX85" i="5" s="1"/>
  <c r="DL54" i="5"/>
  <c r="EV47" i="5"/>
  <c r="FA47" i="5" s="1"/>
  <c r="FC47" i="5" s="1"/>
  <c r="CQ37" i="5"/>
  <c r="CV37" i="5" s="1"/>
  <c r="CX37" i="5" s="1"/>
  <c r="CS69" i="5"/>
  <c r="BZ52" i="5"/>
  <c r="CS51" i="5"/>
  <c r="GH37" i="5"/>
  <c r="GL37" i="5" s="1"/>
  <c r="GN37" i="5" s="1"/>
  <c r="EX42" i="5"/>
  <c r="EX40" i="5"/>
  <c r="BZ23" i="5"/>
  <c r="CS19" i="5"/>
  <c r="CS21" i="5"/>
  <c r="BZ74" i="5"/>
  <c r="CS65" i="5"/>
  <c r="BZ97" i="5"/>
  <c r="DJ41" i="5"/>
  <c r="DO41" i="5" s="1"/>
  <c r="DQ41" i="5" s="1"/>
  <c r="CS37" i="5"/>
  <c r="BZ43" i="5"/>
  <c r="CS39" i="5"/>
  <c r="GH29" i="5"/>
  <c r="GL29" i="5" s="1"/>
  <c r="GN29" i="5" s="1"/>
  <c r="DL76" i="5"/>
  <c r="CQ55" i="5"/>
  <c r="CV55" i="5" s="1"/>
  <c r="CX55" i="5" s="1"/>
  <c r="CS34" i="5"/>
  <c r="CQ26" i="5"/>
  <c r="CV26" i="5" s="1"/>
  <c r="CX26" i="5" s="1"/>
  <c r="CS49" i="5"/>
  <c r="CS43" i="5"/>
  <c r="BZ69" i="5"/>
  <c r="CS30" i="5"/>
  <c r="DJ21" i="5"/>
  <c r="DO21" i="5" s="1"/>
  <c r="DQ21" i="5" s="1"/>
  <c r="GH30" i="5"/>
  <c r="GL30" i="5" s="1"/>
  <c r="GN30" i="5" s="1"/>
  <c r="BX14" i="5"/>
  <c r="CC14" i="5" s="1"/>
  <c r="CE14" i="5" s="1"/>
  <c r="BZ75" i="5"/>
  <c r="BZ30" i="5"/>
  <c r="BZ21" i="5"/>
  <c r="BE15" i="5"/>
  <c r="BJ15" i="5" s="1"/>
  <c r="BL15" i="5" s="1"/>
  <c r="EC28" i="5"/>
  <c r="EH28" i="5" s="1"/>
  <c r="EJ28" i="5" s="1"/>
  <c r="CS20" i="5"/>
  <c r="EE21" i="5"/>
  <c r="CS13" i="5"/>
  <c r="CS24" i="5"/>
  <c r="BZ86" i="5"/>
  <c r="CS63" i="5"/>
  <c r="BZ33" i="5"/>
  <c r="BE25" i="5"/>
  <c r="BJ25" i="5" s="1"/>
  <c r="BL25" i="5" s="1"/>
  <c r="CS75" i="5"/>
  <c r="BZ37" i="5"/>
  <c r="CS12" i="5"/>
  <c r="CQ17" i="5"/>
  <c r="CV17" i="5" s="1"/>
  <c r="CX17" i="5" s="1"/>
  <c r="CS92" i="5"/>
  <c r="BZ34" i="5"/>
  <c r="CS118" i="5"/>
  <c r="CS115" i="5"/>
  <c r="BZ107" i="5"/>
  <c r="BZ111" i="5"/>
  <c r="BZ117" i="5"/>
  <c r="CS111" i="5"/>
  <c r="EC77" i="5"/>
  <c r="EH77" i="5" s="1"/>
  <c r="EJ77" i="5" s="1"/>
  <c r="CS71" i="5"/>
  <c r="DL73" i="5"/>
  <c r="CS78" i="5"/>
  <c r="GZ47" i="5"/>
  <c r="HD47" i="5" s="1"/>
  <c r="HF47" i="5" s="1"/>
  <c r="BZ112" i="5"/>
  <c r="EE80" i="5"/>
  <c r="HR87" i="5"/>
  <c r="HV87" i="5" s="1"/>
  <c r="HX87" i="5" s="1"/>
  <c r="DJ86" i="5"/>
  <c r="DO86" i="5" s="1"/>
  <c r="DQ86" i="5" s="1"/>
  <c r="DJ39" i="5"/>
  <c r="DO39" i="5" s="1"/>
  <c r="DQ39" i="5" s="1"/>
  <c r="CS25" i="5"/>
  <c r="EX70" i="5"/>
  <c r="CQ63" i="5"/>
  <c r="CV63" i="5" s="1"/>
  <c r="CX63" i="5" s="1"/>
  <c r="GH35" i="5"/>
  <c r="GL35" i="5" s="1"/>
  <c r="GN35" i="5" s="1"/>
  <c r="CQ66" i="5"/>
  <c r="CV66" i="5" s="1"/>
  <c r="CX66" i="5" s="1"/>
  <c r="EE31" i="5"/>
  <c r="DJ18" i="5"/>
  <c r="DO18" i="5" s="1"/>
  <c r="DQ18" i="5" s="1"/>
  <c r="BZ48" i="5"/>
  <c r="BE26" i="5"/>
  <c r="BJ26" i="5" s="1"/>
  <c r="BL26" i="5" s="1"/>
  <c r="BZ110" i="5"/>
  <c r="FO30" i="5"/>
  <c r="FT30" i="5" s="1"/>
  <c r="FV30" i="5" s="1"/>
  <c r="BX15" i="5"/>
  <c r="CC15" i="5" s="1"/>
  <c r="CE15" i="5" s="1"/>
  <c r="GH38" i="5"/>
  <c r="GL38" i="5" s="1"/>
  <c r="GN38" i="5" s="1"/>
  <c r="GH19" i="5"/>
  <c r="GL19" i="5" s="1"/>
  <c r="GN19" i="5" s="1"/>
  <c r="BZ13" i="5"/>
  <c r="GZ76" i="5"/>
  <c r="HD76" i="5" s="1"/>
  <c r="HF76" i="5" s="1"/>
  <c r="DL19" i="5"/>
  <c r="CQ61" i="5"/>
  <c r="CV61" i="5" s="1"/>
  <c r="CX61" i="5" s="1"/>
  <c r="CS17" i="5"/>
  <c r="CQ16" i="5"/>
  <c r="CV16" i="5" s="1"/>
  <c r="CX16" i="5" s="1"/>
  <c r="CS27" i="5"/>
  <c r="CS77" i="5"/>
  <c r="HR31" i="5"/>
  <c r="HV31" i="5" s="1"/>
  <c r="HX31" i="5" s="1"/>
  <c r="BE12" i="5"/>
  <c r="BJ12" i="5" s="1"/>
  <c r="BL12" i="5" s="1"/>
  <c r="DJ20" i="5"/>
  <c r="DO20" i="5" s="1"/>
  <c r="DQ20" i="5" s="1"/>
  <c r="BE47" i="5"/>
  <c r="BJ47" i="5" s="1"/>
  <c r="BL47" i="5" s="1"/>
  <c r="DJ77" i="5"/>
  <c r="DO77" i="5" s="1"/>
  <c r="DQ77" i="5" s="1"/>
  <c r="BX34" i="5"/>
  <c r="CC34" i="5" s="1"/>
  <c r="CE34" i="5" s="1"/>
  <c r="BZ32" i="5"/>
  <c r="EX23" i="5"/>
  <c r="BZ19" i="5"/>
  <c r="DL18" i="5"/>
  <c r="EX16" i="5"/>
  <c r="CQ15" i="5"/>
  <c r="CV15" i="5" s="1"/>
  <c r="CX15" i="5" s="1"/>
  <c r="CS16" i="5"/>
  <c r="BZ80" i="5"/>
  <c r="BZ77" i="5"/>
  <c r="CS113" i="5"/>
  <c r="CS89" i="5"/>
  <c r="CS64" i="5"/>
  <c r="DJ67" i="5"/>
  <c r="DO67" i="5" s="1"/>
  <c r="DQ67" i="5" s="1"/>
  <c r="CS80" i="5"/>
  <c r="BZ78" i="5"/>
  <c r="EC83" i="5"/>
  <c r="EH83" i="5" s="1"/>
  <c r="EJ83" i="5" s="1"/>
  <c r="DJ60" i="5"/>
  <c r="DO60" i="5" s="1"/>
  <c r="DQ60" i="5" s="1"/>
  <c r="GH75" i="5"/>
  <c r="GL75" i="5" s="1"/>
  <c r="GN75" i="5" s="1"/>
  <c r="BZ50" i="5"/>
  <c r="CQ82" i="5"/>
  <c r="CV82" i="5" s="1"/>
  <c r="CX82" i="5" s="1"/>
  <c r="BX73" i="5"/>
  <c r="CC73" i="5" s="1"/>
  <c r="CE73" i="5" s="1"/>
  <c r="GZ33" i="5"/>
  <c r="HD33" i="5" s="1"/>
  <c r="HF33" i="5" s="1"/>
  <c r="CS40" i="5"/>
  <c r="EE34" i="5"/>
  <c r="BX52" i="5"/>
  <c r="CC52" i="5" s="1"/>
  <c r="CE52" i="5" s="1"/>
  <c r="GZ43" i="5"/>
  <c r="HD43" i="5" s="1"/>
  <c r="HF43" i="5" s="1"/>
  <c r="CQ31" i="5"/>
  <c r="CV31" i="5" s="1"/>
  <c r="CX31" i="5" s="1"/>
  <c r="EC20" i="5"/>
  <c r="EH20" i="5" s="1"/>
  <c r="EJ20" i="5" s="1"/>
  <c r="EC12" i="5"/>
  <c r="EH12" i="5" s="1"/>
  <c r="EJ12" i="5" s="1"/>
  <c r="HR7" i="5"/>
  <c r="HV7" i="5" s="1"/>
  <c r="HX7" i="5" s="1"/>
  <c r="CQ53" i="5"/>
  <c r="CV53" i="5" s="1"/>
  <c r="CX53" i="5" s="1"/>
  <c r="CS46" i="5"/>
  <c r="GH34" i="5"/>
  <c r="GL34" i="5" s="1"/>
  <c r="GN34" i="5" s="1"/>
  <c r="CS53" i="5"/>
  <c r="HR6" i="5"/>
  <c r="EX17" i="5"/>
  <c r="EC38" i="5"/>
  <c r="EH38" i="5" s="1"/>
  <c r="EJ38" i="5" s="1"/>
  <c r="CS50" i="5"/>
  <c r="BE30" i="5"/>
  <c r="BJ30" i="5" s="1"/>
  <c r="BL30" i="5" s="1"/>
  <c r="CS38" i="5"/>
  <c r="CS15" i="5"/>
  <c r="DJ31" i="5"/>
  <c r="DO31" i="5" s="1"/>
  <c r="DQ31" i="5" s="1"/>
  <c r="FQ39" i="5"/>
  <c r="CS10" i="5"/>
  <c r="BZ38" i="5"/>
  <c r="CS8" i="5"/>
  <c r="CS59" i="5"/>
  <c r="CQ11" i="5"/>
  <c r="CV11" i="5" s="1"/>
  <c r="CX11" i="5" s="1"/>
  <c r="BE43" i="5"/>
  <c r="BJ43" i="5" s="1"/>
  <c r="BL43" i="5" s="1"/>
  <c r="DL9" i="5"/>
  <c r="BX98" i="5"/>
  <c r="CC98" i="5" s="1"/>
  <c r="CE98" i="5" s="1"/>
  <c r="BZ24" i="5"/>
  <c r="CS14" i="5"/>
  <c r="CS61" i="5"/>
  <c r="CS18" i="5"/>
  <c r="CS7" i="5"/>
  <c r="CS106" i="5"/>
  <c r="BX108" i="5"/>
  <c r="CC108" i="5" s="1"/>
  <c r="CE108" i="5" s="1"/>
  <c r="CS108" i="5"/>
  <c r="CS105" i="5"/>
  <c r="CS70" i="5"/>
  <c r="DL82" i="5"/>
  <c r="BZ72" i="5"/>
  <c r="BZ76" i="5"/>
  <c r="CS83" i="5"/>
  <c r="CS97" i="5"/>
  <c r="GH64" i="5"/>
  <c r="GL64" i="5" s="1"/>
  <c r="GN64" i="5" s="1"/>
  <c r="BZ92" i="5"/>
  <c r="FO63" i="5"/>
  <c r="FT63" i="5" s="1"/>
  <c r="FV63" i="5" s="1"/>
  <c r="CS45" i="5"/>
  <c r="CS82" i="5"/>
  <c r="BZ105" i="5"/>
  <c r="AL49" i="5"/>
  <c r="AQ49" i="5" s="1"/>
  <c r="AS49" i="5" s="1"/>
  <c r="BE40" i="5"/>
  <c r="BJ40" i="5" s="1"/>
  <c r="BL40" i="5" s="1"/>
  <c r="CS73" i="5"/>
  <c r="BE58" i="5"/>
  <c r="BJ58" i="5" s="1"/>
  <c r="BL58" i="5" s="1"/>
  <c r="EE61" i="5"/>
  <c r="CQ44" i="5"/>
  <c r="CV44" i="5" s="1"/>
  <c r="CX44" i="5" s="1"/>
  <c r="EE40" i="5"/>
  <c r="CS28" i="5"/>
  <c r="BZ17" i="5"/>
  <c r="GH40" i="5"/>
  <c r="GL40" i="5" s="1"/>
  <c r="GN40" i="5" s="1"/>
  <c r="AL27" i="5"/>
  <c r="AQ27" i="5" s="1"/>
  <c r="AS27" i="5" s="1"/>
  <c r="GH22" i="5"/>
  <c r="GL22" i="5" s="1"/>
  <c r="GN22" i="5" s="1"/>
  <c r="BZ15" i="5"/>
  <c r="DJ7" i="5"/>
  <c r="DO7" i="5" s="1"/>
  <c r="DQ7" i="5" s="1"/>
  <c r="DJ28" i="5"/>
  <c r="DO28" i="5" s="1"/>
  <c r="DQ28" i="5" s="1"/>
  <c r="DJ44" i="5"/>
  <c r="DO44" i="5" s="1"/>
  <c r="DQ44" i="5" s="1"/>
  <c r="FO42" i="5"/>
  <c r="FT42" i="5" s="1"/>
  <c r="FV42" i="5" s="1"/>
  <c r="FQ11" i="5"/>
  <c r="BX26" i="5"/>
  <c r="CC26" i="5" s="1"/>
  <c r="CE26" i="5" s="1"/>
  <c r="GZ15" i="5"/>
  <c r="HD15" i="5" s="1"/>
  <c r="HF15" i="5" s="1"/>
  <c r="BZ18" i="5"/>
  <c r="GZ34" i="5"/>
  <c r="HD34" i="5" s="1"/>
  <c r="HF34" i="5" s="1"/>
  <c r="BZ35" i="5"/>
  <c r="BZ31" i="5"/>
  <c r="EV13" i="5"/>
  <c r="FA13" i="5" s="1"/>
  <c r="FC13" i="5" s="1"/>
  <c r="DL52" i="5"/>
  <c r="CS29" i="5"/>
  <c r="BZ28" i="5"/>
  <c r="BZ46" i="5"/>
  <c r="BZ91" i="5"/>
  <c r="BX43" i="5"/>
  <c r="CC43" i="5" s="1"/>
  <c r="CE43" i="5" s="1"/>
  <c r="DJ51" i="5"/>
  <c r="DO51" i="5" s="1"/>
  <c r="DQ51" i="5" s="1"/>
  <c r="BZ57" i="5"/>
  <c r="DL26" i="5"/>
  <c r="BZ62" i="5"/>
  <c r="FQ42" i="5"/>
  <c r="BZ60" i="5"/>
  <c r="BZ40" i="5"/>
  <c r="BZ49" i="5"/>
  <c r="BX29" i="5"/>
  <c r="CC29" i="5" s="1"/>
  <c r="CE29" i="5" s="1"/>
  <c r="BZ7" i="5"/>
  <c r="CS52" i="5"/>
  <c r="BZ12" i="5"/>
  <c r="BE10" i="5"/>
  <c r="BJ10" i="5" s="1"/>
  <c r="BL10" i="5" s="1"/>
  <c r="CQ13" i="5"/>
  <c r="CV13" i="5" s="1"/>
  <c r="CX13" i="5" s="1"/>
  <c r="AL109" i="5"/>
  <c r="AQ109" i="5" s="1"/>
  <c r="AS109" i="5" s="1"/>
  <c r="AL53" i="5"/>
  <c r="AQ53" i="5" s="1"/>
  <c r="AS53" i="5" s="1"/>
  <c r="GH59" i="5"/>
  <c r="GL59" i="5" s="1"/>
  <c r="GN59" i="5" s="1"/>
  <c r="CQ67" i="5"/>
  <c r="CV67" i="5" s="1"/>
  <c r="CX67" i="5" s="1"/>
  <c r="HR84" i="5"/>
  <c r="HV84" i="5" s="1"/>
  <c r="HX84" i="5" s="1"/>
  <c r="CQ64" i="5"/>
  <c r="CV64" i="5" s="1"/>
  <c r="CX64" i="5" s="1"/>
  <c r="EV70" i="5"/>
  <c r="FA70" i="5" s="1"/>
  <c r="FC70" i="5" s="1"/>
  <c r="FQ9" i="5"/>
  <c r="FQ31" i="5"/>
  <c r="FQ34" i="5"/>
  <c r="DJ29" i="5"/>
  <c r="DO29" i="5" s="1"/>
  <c r="DQ29" i="5" s="1"/>
  <c r="BE97" i="5"/>
  <c r="BJ97" i="5" s="1"/>
  <c r="BL97" i="5" s="1"/>
  <c r="GZ80" i="5"/>
  <c r="HD80" i="5" s="1"/>
  <c r="HF80" i="5" s="1"/>
  <c r="HR92" i="5"/>
  <c r="HV92" i="5" s="1"/>
  <c r="HX92" i="5" s="1"/>
  <c r="FQ66" i="5"/>
  <c r="GH70" i="5"/>
  <c r="GL70" i="5" s="1"/>
  <c r="GN70" i="5" s="1"/>
  <c r="GZ66" i="5"/>
  <c r="HD66" i="5" s="1"/>
  <c r="HF66" i="5" s="1"/>
  <c r="HR63" i="5"/>
  <c r="HV63" i="5" s="1"/>
  <c r="HX63" i="5" s="1"/>
  <c r="BE56" i="5"/>
  <c r="BJ56" i="5" s="1"/>
  <c r="BL56" i="5" s="1"/>
  <c r="CQ41" i="5"/>
  <c r="CV41" i="5" s="1"/>
  <c r="CX41" i="5" s="1"/>
  <c r="EV36" i="5"/>
  <c r="FA36" i="5" s="1"/>
  <c r="FC36" i="5" s="1"/>
  <c r="HR55" i="5"/>
  <c r="HV55" i="5" s="1"/>
  <c r="HX55" i="5" s="1"/>
  <c r="HR83" i="5"/>
  <c r="HV83" i="5" s="1"/>
  <c r="HX83" i="5" s="1"/>
  <c r="DJ54" i="5"/>
  <c r="DO54" i="5" s="1"/>
  <c r="DQ54" i="5" s="1"/>
  <c r="GZ53" i="5"/>
  <c r="HD53" i="5" s="1"/>
  <c r="HF53" i="5" s="1"/>
  <c r="GH61" i="5"/>
  <c r="GL61" i="5" s="1"/>
  <c r="GN61" i="5" s="1"/>
  <c r="AL72" i="5"/>
  <c r="AQ72" i="5" s="1"/>
  <c r="AS72" i="5" s="1"/>
  <c r="FQ28" i="5"/>
  <c r="FO52" i="5"/>
  <c r="FT52" i="5" s="1"/>
  <c r="FV52" i="5" s="1"/>
  <c r="FO13" i="5"/>
  <c r="FT13" i="5" s="1"/>
  <c r="FV13" i="5" s="1"/>
  <c r="HR10" i="5"/>
  <c r="HV10" i="5" s="1"/>
  <c r="HX10" i="5" s="1"/>
  <c r="FO23" i="5"/>
  <c r="FT23" i="5" s="1"/>
  <c r="FV23" i="5" s="1"/>
  <c r="BX35" i="5"/>
  <c r="CC35" i="5" s="1"/>
  <c r="CE35" i="5" s="1"/>
  <c r="FQ54" i="5"/>
  <c r="FQ7" i="5"/>
  <c r="EV20" i="5"/>
  <c r="FA20" i="5" s="1"/>
  <c r="FC20" i="5" s="1"/>
  <c r="BG60" i="5"/>
  <c r="GH36" i="5"/>
  <c r="GL36" i="5" s="1"/>
  <c r="GN36" i="5" s="1"/>
  <c r="FO22" i="5"/>
  <c r="FT22" i="5" s="1"/>
  <c r="FV22" i="5" s="1"/>
  <c r="BE86" i="5"/>
  <c r="BJ86" i="5" s="1"/>
  <c r="BL86" i="5" s="1"/>
  <c r="GZ59" i="5"/>
  <c r="HD59" i="5" s="1"/>
  <c r="HF59" i="5" s="1"/>
  <c r="BE52" i="5"/>
  <c r="BJ52" i="5" s="1"/>
  <c r="BL52" i="5" s="1"/>
  <c r="EC84" i="5"/>
  <c r="EH84" i="5" s="1"/>
  <c r="EJ84" i="5" s="1"/>
  <c r="AL86" i="5"/>
  <c r="AQ86" i="5" s="1"/>
  <c r="AS86" i="5" s="1"/>
  <c r="GH69" i="5"/>
  <c r="GL69" i="5" s="1"/>
  <c r="GN69" i="5" s="1"/>
  <c r="FQ62" i="5"/>
  <c r="DJ27" i="5"/>
  <c r="DO27" i="5" s="1"/>
  <c r="DQ27" i="5" s="1"/>
  <c r="HR47" i="5"/>
  <c r="HV47" i="5" s="1"/>
  <c r="HX47" i="5" s="1"/>
  <c r="HR73" i="5"/>
  <c r="HV73" i="5" s="1"/>
  <c r="HX73" i="5" s="1"/>
  <c r="HR90" i="5"/>
  <c r="HV90" i="5" s="1"/>
  <c r="HX90" i="5" s="1"/>
  <c r="AL51" i="5"/>
  <c r="AQ51" i="5" s="1"/>
  <c r="AS51" i="5" s="1"/>
  <c r="CQ29" i="5"/>
  <c r="CV29" i="5" s="1"/>
  <c r="CX29" i="5" s="1"/>
  <c r="BX6" i="5"/>
  <c r="CC6" i="5" s="1"/>
  <c r="CE6" i="5" s="1"/>
  <c r="FO67" i="5"/>
  <c r="FT67" i="5" s="1"/>
  <c r="FV67" i="5" s="1"/>
  <c r="BX25" i="5"/>
  <c r="CC25" i="5" s="1"/>
  <c r="CE25" i="5" s="1"/>
  <c r="BX23" i="5"/>
  <c r="CC23" i="5" s="1"/>
  <c r="CE23" i="5" s="1"/>
  <c r="EV9" i="5"/>
  <c r="FA9" i="5" s="1"/>
  <c r="FC9" i="5" s="1"/>
  <c r="FQ33" i="5"/>
  <c r="BE66" i="5"/>
  <c r="BJ66" i="5" s="1"/>
  <c r="BL66" i="5" s="1"/>
  <c r="BG68" i="5"/>
  <c r="BG61" i="5"/>
  <c r="BG63" i="5"/>
  <c r="BG97" i="5"/>
  <c r="BG81" i="5"/>
  <c r="BG50" i="5"/>
  <c r="BG85" i="5"/>
  <c r="BG108" i="5"/>
  <c r="BG27" i="5"/>
  <c r="BG43" i="5"/>
  <c r="CQ102" i="5"/>
  <c r="CV102" i="5" s="1"/>
  <c r="CX102" i="5" s="1"/>
  <c r="BE103" i="5"/>
  <c r="BJ103" i="5" s="1"/>
  <c r="BL103" i="5" s="1"/>
  <c r="AL92" i="5"/>
  <c r="AQ92" i="5" s="1"/>
  <c r="AS92" i="5" s="1"/>
  <c r="BE79" i="5"/>
  <c r="BJ79" i="5" s="1"/>
  <c r="BL79" i="5" s="1"/>
  <c r="AL58" i="5"/>
  <c r="AQ58" i="5" s="1"/>
  <c r="AS58" i="5" s="1"/>
  <c r="CQ27" i="5"/>
  <c r="CV27" i="5" s="1"/>
  <c r="CX27" i="5" s="1"/>
  <c r="HR53" i="5"/>
  <c r="HV53" i="5" s="1"/>
  <c r="HX53" i="5" s="1"/>
  <c r="AL38" i="5"/>
  <c r="AQ38" i="5" s="1"/>
  <c r="AS38" i="5" s="1"/>
  <c r="GZ68" i="5"/>
  <c r="HD68" i="5" s="1"/>
  <c r="HF68" i="5" s="1"/>
  <c r="DJ9" i="5"/>
  <c r="DO9" i="5" s="1"/>
  <c r="DQ9" i="5" s="1"/>
  <c r="CQ43" i="5"/>
  <c r="CV43" i="5" s="1"/>
  <c r="CX43" i="5" s="1"/>
  <c r="BX27" i="5"/>
  <c r="CC27" i="5" s="1"/>
  <c r="CE27" i="5" s="1"/>
  <c r="GZ12" i="5"/>
  <c r="HD12" i="5" s="1"/>
  <c r="HF12" i="5" s="1"/>
  <c r="BX106" i="5"/>
  <c r="CC106" i="5" s="1"/>
  <c r="CE106" i="5" s="1"/>
  <c r="AL98" i="5"/>
  <c r="AQ98" i="5" s="1"/>
  <c r="AS98" i="5" s="1"/>
  <c r="HR68" i="5"/>
  <c r="HV68" i="5" s="1"/>
  <c r="HX68" i="5" s="1"/>
  <c r="FQ68" i="5"/>
  <c r="FQ51" i="5"/>
  <c r="BX58" i="5"/>
  <c r="CC58" i="5" s="1"/>
  <c r="CE58" i="5" s="1"/>
  <c r="BX48" i="5"/>
  <c r="CC48" i="5" s="1"/>
  <c r="CE48" i="5" s="1"/>
  <c r="FO38" i="5"/>
  <c r="FT38" i="5" s="1"/>
  <c r="FV38" i="5" s="1"/>
  <c r="FO25" i="5"/>
  <c r="FT25" i="5" s="1"/>
  <c r="FV25" i="5" s="1"/>
  <c r="AL75" i="5"/>
  <c r="AQ75" i="5" s="1"/>
  <c r="AS75" i="5" s="1"/>
  <c r="EC43" i="5"/>
  <c r="EH43" i="5" s="1"/>
  <c r="EJ43" i="5" s="1"/>
  <c r="DJ14" i="5"/>
  <c r="DO14" i="5" s="1"/>
  <c r="DQ14" i="5" s="1"/>
  <c r="FQ22" i="5"/>
  <c r="EC9" i="5"/>
  <c r="EH9" i="5" s="1"/>
  <c r="EJ9" i="5" s="1"/>
  <c r="BE89" i="5"/>
  <c r="BJ89" i="5" s="1"/>
  <c r="BL89" i="5" s="1"/>
  <c r="FO15" i="5"/>
  <c r="FT15" i="5" s="1"/>
  <c r="FV15" i="5" s="1"/>
  <c r="BG35" i="5"/>
  <c r="BG20" i="5"/>
  <c r="EC45" i="5"/>
  <c r="EH45" i="5" s="1"/>
  <c r="EJ45" i="5" s="1"/>
  <c r="BG30" i="5"/>
  <c r="BG8" i="5"/>
  <c r="FO47" i="5"/>
  <c r="FT47" i="5" s="1"/>
  <c r="FV47" i="5" s="1"/>
  <c r="HR39" i="5"/>
  <c r="HV39" i="5" s="1"/>
  <c r="HX39" i="5" s="1"/>
  <c r="FQ20" i="5"/>
  <c r="GH16" i="5"/>
  <c r="GL16" i="5" s="1"/>
  <c r="GN16" i="5" s="1"/>
  <c r="AL10" i="5"/>
  <c r="AQ10" i="5" s="1"/>
  <c r="AS10" i="5" s="1"/>
  <c r="BG18" i="5"/>
  <c r="BG14" i="5"/>
  <c r="EV19" i="5"/>
  <c r="FA19" i="5" s="1"/>
  <c r="FC19" i="5" s="1"/>
  <c r="BG76" i="5"/>
  <c r="AL24" i="5"/>
  <c r="AQ24" i="5" s="1"/>
  <c r="AS24" i="5" s="1"/>
  <c r="EE51" i="5"/>
  <c r="FQ61" i="5"/>
  <c r="GH101" i="5"/>
  <c r="GL101" i="5" s="1"/>
  <c r="GN101" i="5" s="1"/>
  <c r="HR100" i="5"/>
  <c r="HV100" i="5" s="1"/>
  <c r="HX100" i="5" s="1"/>
  <c r="AL95" i="5"/>
  <c r="AQ95" i="5" s="1"/>
  <c r="AS95" i="5" s="1"/>
  <c r="BX96" i="5"/>
  <c r="CC96" i="5" s="1"/>
  <c r="CE96" i="5" s="1"/>
  <c r="BX77" i="5"/>
  <c r="CC77" i="5" s="1"/>
  <c r="CE77" i="5" s="1"/>
  <c r="BG93" i="5"/>
  <c r="BG69" i="5"/>
  <c r="BE55" i="5"/>
  <c r="BJ55" i="5" s="1"/>
  <c r="BL55" i="5" s="1"/>
  <c r="FQ63" i="5"/>
  <c r="BE74" i="5"/>
  <c r="BJ74" i="5" s="1"/>
  <c r="BL74" i="5" s="1"/>
  <c r="HR45" i="5"/>
  <c r="HV45" i="5" s="1"/>
  <c r="HX45" i="5" s="1"/>
  <c r="AL62" i="5"/>
  <c r="AQ62" i="5" s="1"/>
  <c r="AS62" i="5" s="1"/>
  <c r="BG44" i="5"/>
  <c r="HR49" i="5"/>
  <c r="HV49" i="5" s="1"/>
  <c r="HX49" i="5" s="1"/>
  <c r="HR64" i="5"/>
  <c r="HV64" i="5" s="1"/>
  <c r="HX64" i="5" s="1"/>
  <c r="BE44" i="5"/>
  <c r="BJ44" i="5" s="1"/>
  <c r="BL44" i="5" s="1"/>
  <c r="CQ116" i="5"/>
  <c r="CV116" i="5" s="1"/>
  <c r="CX116" i="5" s="1"/>
  <c r="CQ35" i="5"/>
  <c r="CV35" i="5" s="1"/>
  <c r="CX35" i="5" s="1"/>
  <c r="EC19" i="5"/>
  <c r="EH19" i="5" s="1"/>
  <c r="EJ19" i="5" s="1"/>
  <c r="CQ65" i="5"/>
  <c r="CV65" i="5" s="1"/>
  <c r="CX65" i="5" s="1"/>
  <c r="AN16" i="5"/>
  <c r="GH20" i="5"/>
  <c r="GL20" i="5" s="1"/>
  <c r="GN20" i="5" s="1"/>
  <c r="AL35" i="5"/>
  <c r="AQ35" i="5" s="1"/>
  <c r="AS35" i="5" s="1"/>
  <c r="EV27" i="5"/>
  <c r="FA27" i="5" s="1"/>
  <c r="FC27" i="5" s="1"/>
  <c r="FO56" i="5"/>
  <c r="FT56" i="5" s="1"/>
  <c r="FV56" i="5" s="1"/>
  <c r="HR43" i="5"/>
  <c r="HV43" i="5" s="1"/>
  <c r="HX43" i="5" s="1"/>
  <c r="FO34" i="5"/>
  <c r="FT34" i="5" s="1"/>
  <c r="FV34" i="5" s="1"/>
  <c r="EE32" i="5"/>
  <c r="HR57" i="5"/>
  <c r="HV57" i="5" s="1"/>
  <c r="HX57" i="5" s="1"/>
  <c r="BE82" i="5"/>
  <c r="BJ82" i="5" s="1"/>
  <c r="BL82" i="5" s="1"/>
  <c r="GZ24" i="5"/>
  <c r="HD24" i="5" s="1"/>
  <c r="HF24" i="5" s="1"/>
  <c r="FQ43" i="5"/>
  <c r="FO37" i="5"/>
  <c r="FT37" i="5" s="1"/>
  <c r="FV37" i="5" s="1"/>
  <c r="BE19" i="5"/>
  <c r="BJ19" i="5" s="1"/>
  <c r="BL19" i="5" s="1"/>
  <c r="BX66" i="5"/>
  <c r="CC66" i="5" s="1"/>
  <c r="CE66" i="5" s="1"/>
  <c r="BG9" i="5"/>
  <c r="GZ77" i="5"/>
  <c r="HD77" i="5" s="1"/>
  <c r="HF77" i="5" s="1"/>
  <c r="GH31" i="5"/>
  <c r="GL31" i="5" s="1"/>
  <c r="GN31" i="5" s="1"/>
  <c r="EC56" i="5"/>
  <c r="EH56" i="5" s="1"/>
  <c r="EJ56" i="5" s="1"/>
  <c r="DJ16" i="5"/>
  <c r="DO16" i="5" s="1"/>
  <c r="DQ16" i="5" s="1"/>
  <c r="DJ12" i="5"/>
  <c r="DO12" i="5" s="1"/>
  <c r="DQ12" i="5" s="1"/>
  <c r="EX29" i="5"/>
  <c r="BG49" i="5"/>
  <c r="BE11" i="5"/>
  <c r="BJ11" i="5" s="1"/>
  <c r="BL11" i="5" s="1"/>
  <c r="DL74" i="5"/>
  <c r="GZ52" i="5"/>
  <c r="HD52" i="5" s="1"/>
  <c r="HF52" i="5" s="1"/>
  <c r="BG59" i="5"/>
  <c r="FO19" i="5"/>
  <c r="FT19" i="5" s="1"/>
  <c r="FV19" i="5" s="1"/>
  <c r="GZ51" i="5"/>
  <c r="HD51" i="5" s="1"/>
  <c r="HF51" i="5" s="1"/>
  <c r="BG21" i="5"/>
  <c r="BG46" i="5"/>
  <c r="EV45" i="5"/>
  <c r="FA45" i="5" s="1"/>
  <c r="FC45" i="5" s="1"/>
  <c r="BG22" i="5"/>
  <c r="EE68" i="5"/>
  <c r="BG34" i="5"/>
  <c r="AL9" i="5"/>
  <c r="AQ9" i="5" s="1"/>
  <c r="AS9" i="5" s="1"/>
  <c r="EV17" i="5"/>
  <c r="FA17" i="5" s="1"/>
  <c r="FC17" i="5" s="1"/>
  <c r="BE21" i="5"/>
  <c r="BJ21" i="5" s="1"/>
  <c r="BL21" i="5" s="1"/>
  <c r="FQ16" i="5"/>
  <c r="FQ53" i="5"/>
  <c r="DJ8" i="5"/>
  <c r="DO8" i="5" s="1"/>
  <c r="DQ8" i="5" s="1"/>
  <c r="GH103" i="5"/>
  <c r="GL103" i="5" s="1"/>
  <c r="GN103" i="5" s="1"/>
  <c r="BG88" i="5"/>
  <c r="BG99" i="5"/>
  <c r="GH71" i="5"/>
  <c r="GL71" i="5" s="1"/>
  <c r="GN71" i="5" s="1"/>
  <c r="BE99" i="5"/>
  <c r="BJ99" i="5" s="1"/>
  <c r="BL99" i="5" s="1"/>
  <c r="EC69" i="5"/>
  <c r="EH69" i="5" s="1"/>
  <c r="EJ69" i="5" s="1"/>
  <c r="CQ81" i="5"/>
  <c r="CV81" i="5" s="1"/>
  <c r="CX81" i="5" s="1"/>
  <c r="AL85" i="5"/>
  <c r="AQ85" i="5" s="1"/>
  <c r="AS85" i="5" s="1"/>
  <c r="BE54" i="5"/>
  <c r="BJ54" i="5" s="1"/>
  <c r="BL54" i="5" s="1"/>
  <c r="EE72" i="5"/>
  <c r="HR41" i="5"/>
  <c r="HV41" i="5" s="1"/>
  <c r="HX41" i="5" s="1"/>
  <c r="BG58" i="5"/>
  <c r="HR98" i="5"/>
  <c r="HV98" i="5" s="1"/>
  <c r="HX98" i="5" s="1"/>
  <c r="HR89" i="5"/>
  <c r="HV89" i="5" s="1"/>
  <c r="HX89" i="5" s="1"/>
  <c r="DJ55" i="5"/>
  <c r="DO55" i="5" s="1"/>
  <c r="DQ55" i="5" s="1"/>
  <c r="DJ48" i="5"/>
  <c r="DO48" i="5" s="1"/>
  <c r="DQ48" i="5" s="1"/>
  <c r="BG75" i="5"/>
  <c r="EC34" i="5"/>
  <c r="EH34" i="5" s="1"/>
  <c r="EJ34" i="5" s="1"/>
  <c r="CQ54" i="5"/>
  <c r="CV54" i="5" s="1"/>
  <c r="CX54" i="5" s="1"/>
  <c r="CQ74" i="5"/>
  <c r="CV74" i="5" s="1"/>
  <c r="CX74" i="5" s="1"/>
  <c r="EC23" i="5"/>
  <c r="EH23" i="5" s="1"/>
  <c r="EJ23" i="5" s="1"/>
  <c r="DJ10" i="5"/>
  <c r="DO10" i="5" s="1"/>
  <c r="DQ10" i="5" s="1"/>
  <c r="EE29" i="5"/>
  <c r="GH65" i="5"/>
  <c r="GL65" i="5" s="1"/>
  <c r="GN65" i="5" s="1"/>
  <c r="BG24" i="5"/>
  <c r="GZ17" i="5"/>
  <c r="HD17" i="5" s="1"/>
  <c r="HF17" i="5" s="1"/>
  <c r="BE71" i="5"/>
  <c r="BJ71" i="5" s="1"/>
  <c r="BL71" i="5" s="1"/>
  <c r="BE87" i="5"/>
  <c r="BJ87" i="5" s="1"/>
  <c r="BL87" i="5" s="1"/>
  <c r="BG31" i="5"/>
  <c r="FO12" i="5"/>
  <c r="FT12" i="5" s="1"/>
  <c r="FV12" i="5" s="1"/>
  <c r="BG84" i="5"/>
  <c r="FO44" i="5"/>
  <c r="FT44" i="5" s="1"/>
  <c r="FV44" i="5" s="1"/>
  <c r="AL41" i="5"/>
  <c r="AQ41" i="5" s="1"/>
  <c r="AS41" i="5" s="1"/>
  <c r="BG15" i="5"/>
  <c r="EV21" i="5"/>
  <c r="FA21" i="5" s="1"/>
  <c r="FC21" i="5" s="1"/>
  <c r="CQ23" i="5"/>
  <c r="CV23" i="5" s="1"/>
  <c r="CX23" i="5" s="1"/>
  <c r="EV63" i="5"/>
  <c r="FA63" i="5" s="1"/>
  <c r="FC63" i="5" s="1"/>
  <c r="FQ56" i="5"/>
  <c r="AL26" i="5"/>
  <c r="AQ26" i="5" s="1"/>
  <c r="AS26" i="5" s="1"/>
  <c r="GZ14" i="5"/>
  <c r="HD14" i="5" s="1"/>
  <c r="HF14" i="5" s="1"/>
  <c r="EE66" i="5"/>
  <c r="EX24" i="5"/>
  <c r="AL18" i="5"/>
  <c r="AQ18" i="5" s="1"/>
  <c r="AS18" i="5" s="1"/>
  <c r="DJ13" i="5"/>
  <c r="DO13" i="5" s="1"/>
  <c r="DQ13" i="5" s="1"/>
  <c r="AN8" i="5"/>
  <c r="DO6" i="5"/>
  <c r="DQ6" i="5" s="1"/>
  <c r="EV41" i="5"/>
  <c r="GH108" i="5"/>
  <c r="GZ19" i="5"/>
  <c r="EV25" i="5"/>
  <c r="EC68" i="5"/>
  <c r="EV58" i="5"/>
  <c r="GH114" i="5"/>
  <c r="AL96" i="5"/>
  <c r="DO69" i="5"/>
  <c r="DQ69" i="5" s="1"/>
  <c r="EX65" i="5"/>
  <c r="DJ61" i="5"/>
  <c r="GZ49" i="5"/>
  <c r="DJ45" i="5"/>
  <c r="EX52" i="5"/>
  <c r="HR72" i="5"/>
  <c r="AL52" i="5"/>
  <c r="FO48" i="5"/>
  <c r="EX43" i="5"/>
  <c r="GH85" i="5"/>
  <c r="GH81" i="5"/>
  <c r="GH106" i="5"/>
  <c r="AL55" i="5"/>
  <c r="EC70" i="5"/>
  <c r="GH56" i="5"/>
  <c r="EC11" i="5"/>
  <c r="GZ16" i="5"/>
  <c r="BE63" i="5"/>
  <c r="GZ63" i="5"/>
  <c r="AL30" i="5"/>
  <c r="AN21" i="5"/>
  <c r="BX22" i="5"/>
  <c r="GH41" i="5"/>
  <c r="EV30" i="5"/>
  <c r="EE41" i="5"/>
  <c r="EC74" i="5"/>
  <c r="GZ8" i="5"/>
  <c r="EE33" i="5"/>
  <c r="DJ35" i="5"/>
  <c r="EX12" i="5"/>
  <c r="EV68" i="5"/>
  <c r="AL19" i="5"/>
  <c r="HR85" i="5"/>
  <c r="AN96" i="5"/>
  <c r="DJ82" i="5"/>
  <c r="T93" i="5"/>
  <c r="EX50" i="5"/>
  <c r="AN98" i="5"/>
  <c r="HR80" i="5"/>
  <c r="EV64" i="5"/>
  <c r="T118" i="5"/>
  <c r="GZ41" i="5"/>
  <c r="CQ45" i="5"/>
  <c r="EE36" i="5"/>
  <c r="HR99" i="5"/>
  <c r="DJ85" i="5"/>
  <c r="DJ49" i="5"/>
  <c r="CQ101" i="5"/>
  <c r="EE70" i="5"/>
  <c r="FO53" i="5"/>
  <c r="EC18" i="5"/>
  <c r="GH55" i="5"/>
  <c r="EX38" i="5"/>
  <c r="EX27" i="5"/>
  <c r="FO66" i="5"/>
  <c r="EV43" i="5"/>
  <c r="EV33" i="5"/>
  <c r="BX36" i="5"/>
  <c r="GH28" i="5"/>
  <c r="GZ20" i="5"/>
  <c r="FQ14" i="5"/>
  <c r="BE88" i="5"/>
  <c r="BE78" i="5"/>
  <c r="EV53" i="5"/>
  <c r="HR19" i="5"/>
  <c r="HR14" i="5"/>
  <c r="T41" i="5"/>
  <c r="AN13" i="5"/>
  <c r="EX7" i="5"/>
  <c r="BX47" i="5"/>
  <c r="BX82" i="5"/>
  <c r="BX53" i="5"/>
  <c r="BX112" i="5"/>
  <c r="BX110" i="5"/>
  <c r="BX103" i="5"/>
  <c r="EX57" i="5"/>
  <c r="GH44" i="5"/>
  <c r="FO6" i="5"/>
  <c r="FT6" i="5" s="1"/>
  <c r="EC40" i="5"/>
  <c r="HR20" i="5"/>
  <c r="BE14" i="5"/>
  <c r="FQ15" i="5"/>
  <c r="EE18" i="5"/>
  <c r="EX60" i="5"/>
  <c r="FQ21" i="5"/>
  <c r="EE13" i="5"/>
  <c r="EX10" i="5"/>
  <c r="AL12" i="5"/>
  <c r="AL22" i="5"/>
  <c r="AQ22" i="5" s="1"/>
  <c r="AS22" i="5" s="1"/>
  <c r="AL100" i="5"/>
  <c r="FO57" i="5"/>
  <c r="BX104" i="5"/>
  <c r="BE49" i="5"/>
  <c r="T55" i="5"/>
  <c r="CQ56" i="5"/>
  <c r="BX75" i="5"/>
  <c r="CQ103" i="5"/>
  <c r="CQ106" i="5"/>
  <c r="T43" i="5"/>
  <c r="T12" i="5"/>
  <c r="X7" i="5"/>
  <c r="Z7" i="5" s="1"/>
  <c r="BX60" i="5"/>
  <c r="EC41" i="5"/>
  <c r="GZ101" i="5"/>
  <c r="GL87" i="5"/>
  <c r="GN87" i="5" s="1"/>
  <c r="AL80" i="5"/>
  <c r="EX39" i="5"/>
  <c r="HR74" i="5"/>
  <c r="DJ53" i="5"/>
  <c r="EC61" i="5"/>
  <c r="GH47" i="5"/>
  <c r="CQ69" i="5"/>
  <c r="CV76" i="5"/>
  <c r="CX76" i="5" s="1"/>
  <c r="GH79" i="5"/>
  <c r="AL57" i="5"/>
  <c r="EX37" i="5"/>
  <c r="HR9" i="5"/>
  <c r="T61" i="5"/>
  <c r="T75" i="5"/>
  <c r="T81" i="5"/>
  <c r="T117" i="5"/>
  <c r="DJ24" i="5"/>
  <c r="BX109" i="5"/>
  <c r="CQ90" i="5"/>
  <c r="BE80" i="5"/>
  <c r="HR77" i="5"/>
  <c r="GZ97" i="5"/>
  <c r="BE85" i="5"/>
  <c r="EE78" i="5"/>
  <c r="BE96" i="5"/>
  <c r="DJ66" i="5"/>
  <c r="EE60" i="5"/>
  <c r="AN57" i="5"/>
  <c r="GH94" i="5"/>
  <c r="FO68" i="5"/>
  <c r="EV44" i="5"/>
  <c r="HR79" i="5"/>
  <c r="GH63" i="5"/>
  <c r="HR58" i="5"/>
  <c r="CQ97" i="5"/>
  <c r="AN74" i="5"/>
  <c r="GZ37" i="5"/>
  <c r="HR44" i="5"/>
  <c r="EX41" i="5"/>
  <c r="FO35" i="5"/>
  <c r="EE58" i="5"/>
  <c r="HR26" i="5"/>
  <c r="CQ100" i="5"/>
  <c r="CQ79" i="5"/>
  <c r="CQ94" i="5"/>
  <c r="GZ65" i="5"/>
  <c r="EV46" i="5"/>
  <c r="BX33" i="5"/>
  <c r="CQ77" i="5"/>
  <c r="GH89" i="5"/>
  <c r="GH95" i="5"/>
  <c r="GH93" i="5"/>
  <c r="AL60" i="5"/>
  <c r="AL87" i="5"/>
  <c r="AL94" i="5"/>
  <c r="AL108" i="5"/>
  <c r="EE7" i="5"/>
  <c r="FO54" i="5"/>
  <c r="GZ46" i="5"/>
  <c r="GH21" i="5"/>
  <c r="GZ84" i="5"/>
  <c r="GZ79" i="5"/>
  <c r="GZ87" i="5"/>
  <c r="EE27" i="5"/>
  <c r="HR18" i="5"/>
  <c r="T59" i="5"/>
  <c r="T64" i="5"/>
  <c r="T84" i="5"/>
  <c r="T102" i="5"/>
  <c r="EV7" i="5"/>
  <c r="T50" i="5"/>
  <c r="GH6" i="5"/>
  <c r="GL6" i="5" s="1"/>
  <c r="BX18" i="5"/>
  <c r="BX62" i="5"/>
  <c r="BX68" i="5"/>
  <c r="BX79" i="5"/>
  <c r="BX86" i="5"/>
  <c r="EX15" i="5"/>
  <c r="GH33" i="5"/>
  <c r="EX59" i="5"/>
  <c r="EC27" i="5"/>
  <c r="EV8" i="5"/>
  <c r="EC25" i="5"/>
  <c r="EC47" i="5"/>
  <c r="EC73" i="5"/>
  <c r="CQ38" i="5"/>
  <c r="EX31" i="5"/>
  <c r="EE25" i="5"/>
  <c r="AL44" i="5"/>
  <c r="DJ43" i="5"/>
  <c r="EV24" i="5"/>
  <c r="BE8" i="5"/>
  <c r="BJ8" i="5" s="1"/>
  <c r="BL8" i="5" s="1"/>
  <c r="AL23" i="5"/>
  <c r="AL59" i="5"/>
  <c r="AL34" i="5"/>
  <c r="GH13" i="5"/>
  <c r="AL65" i="5"/>
  <c r="AL106" i="5"/>
  <c r="CQ57" i="5"/>
  <c r="GH18" i="5"/>
  <c r="FO62" i="5"/>
  <c r="CQ60" i="5"/>
  <c r="GZ35" i="5"/>
  <c r="GH27" i="5"/>
  <c r="EV38" i="5"/>
  <c r="AL28" i="5"/>
  <c r="BE45" i="5"/>
  <c r="FO14" i="5"/>
  <c r="EC57" i="5"/>
  <c r="BX54" i="5"/>
  <c r="BX55" i="5"/>
  <c r="BX114" i="5"/>
  <c r="BE39" i="5"/>
  <c r="GZ85" i="5"/>
  <c r="DJ33" i="5"/>
  <c r="DJ56" i="5"/>
  <c r="EX34" i="5"/>
  <c r="HR48" i="5"/>
  <c r="CQ95" i="5"/>
  <c r="EX46" i="5"/>
  <c r="GH62" i="5"/>
  <c r="BE33" i="5"/>
  <c r="BE6" i="5"/>
  <c r="DJ19" i="5"/>
  <c r="T47" i="5"/>
  <c r="BX50" i="5"/>
  <c r="FO33" i="5"/>
  <c r="GZ11" i="5"/>
  <c r="BX87" i="5"/>
  <c r="BX70" i="5"/>
  <c r="AL6" i="5"/>
  <c r="EX21" i="5"/>
  <c r="FO39" i="5"/>
  <c r="AL32" i="5"/>
  <c r="AQ32" i="5" s="1"/>
  <c r="AS32" i="5" s="1"/>
  <c r="GH112" i="5"/>
  <c r="GH110" i="5"/>
  <c r="T106" i="5"/>
  <c r="CQ108" i="5"/>
  <c r="GH113" i="5"/>
  <c r="AL103" i="5"/>
  <c r="T112" i="5"/>
  <c r="EE77" i="5"/>
  <c r="AN56" i="5"/>
  <c r="EE83" i="5"/>
  <c r="EE75" i="5"/>
  <c r="EX68" i="5"/>
  <c r="EX63" i="5"/>
  <c r="GZ78" i="5"/>
  <c r="DJ37" i="5"/>
  <c r="BE59" i="5"/>
  <c r="EE35" i="5"/>
  <c r="EV49" i="5"/>
  <c r="FO49" i="5"/>
  <c r="GZ29" i="5"/>
  <c r="AL66" i="5"/>
  <c r="GH15" i="5"/>
  <c r="GH72" i="5"/>
  <c r="GH76" i="5"/>
  <c r="GH115" i="5"/>
  <c r="AL43" i="5"/>
  <c r="AL71" i="5"/>
  <c r="AL97" i="5"/>
  <c r="AL105" i="5"/>
  <c r="BE17" i="5"/>
  <c r="AL37" i="5"/>
  <c r="GZ32" i="5"/>
  <c r="GZ23" i="5"/>
  <c r="FO11" i="5"/>
  <c r="GH42" i="5"/>
  <c r="GZ26" i="5"/>
  <c r="FO43" i="5"/>
  <c r="DJ23" i="5"/>
  <c r="FO17" i="5"/>
  <c r="T52" i="5"/>
  <c r="T97" i="5"/>
  <c r="T87" i="5"/>
  <c r="T96" i="5"/>
  <c r="BX11" i="5"/>
  <c r="BX37" i="5"/>
  <c r="BX65" i="5"/>
  <c r="BX102" i="5"/>
  <c r="FO61" i="5"/>
  <c r="T33" i="5"/>
  <c r="GH50" i="5"/>
  <c r="EV18" i="5"/>
  <c r="EC37" i="5"/>
  <c r="EC51" i="5"/>
  <c r="EV31" i="5"/>
  <c r="EV26" i="5"/>
  <c r="AL40" i="5"/>
  <c r="EV23" i="5"/>
  <c r="BX12" i="5"/>
  <c r="HR25" i="5"/>
  <c r="BE84" i="5"/>
  <c r="GZ56" i="5"/>
  <c r="T94" i="5"/>
  <c r="DL75" i="5"/>
  <c r="DL85" i="5"/>
  <c r="DL72" i="5"/>
  <c r="DL71" i="5"/>
  <c r="DL58" i="5"/>
  <c r="DL55" i="5"/>
  <c r="DL6" i="5"/>
  <c r="DL10" i="5"/>
  <c r="DL45" i="5"/>
  <c r="DL53" i="5"/>
  <c r="DL39" i="5"/>
  <c r="DL65" i="5"/>
  <c r="DL40" i="5"/>
  <c r="DL59" i="5"/>
  <c r="DL50" i="5"/>
  <c r="EV52" i="5"/>
  <c r="EV66" i="5"/>
  <c r="GZ93" i="5"/>
  <c r="AN84" i="5"/>
  <c r="HR71" i="5"/>
  <c r="AN51" i="5"/>
  <c r="BE38" i="5"/>
  <c r="AL82" i="5"/>
  <c r="DL14" i="5"/>
  <c r="BE100" i="5"/>
  <c r="AN41" i="5"/>
  <c r="AN19" i="5"/>
  <c r="DL34" i="5"/>
  <c r="AN33" i="5"/>
  <c r="AN105" i="5"/>
  <c r="T116" i="5"/>
  <c r="AN69" i="5"/>
  <c r="DJ64" i="5"/>
  <c r="BE67" i="5"/>
  <c r="EV59" i="5"/>
  <c r="AN59" i="5"/>
  <c r="AN91" i="5"/>
  <c r="CQ58" i="5"/>
  <c r="CQ68" i="5"/>
  <c r="CQ105" i="5"/>
  <c r="DL11" i="5"/>
  <c r="GH52" i="5"/>
  <c r="FO60" i="5"/>
  <c r="AL88" i="5"/>
  <c r="GZ82" i="5"/>
  <c r="T63" i="5"/>
  <c r="T100" i="5"/>
  <c r="EE82" i="5"/>
  <c r="EE69" i="5"/>
  <c r="EE59" i="5"/>
  <c r="EE6" i="5"/>
  <c r="EE30" i="5"/>
  <c r="DL64" i="5"/>
  <c r="EV62" i="5"/>
  <c r="GH100" i="5"/>
  <c r="AN39" i="5"/>
  <c r="EV29" i="5"/>
  <c r="HR88" i="5"/>
  <c r="AN95" i="5"/>
  <c r="AN99" i="5"/>
  <c r="DL86" i="5"/>
  <c r="T77" i="5"/>
  <c r="AN63" i="5"/>
  <c r="CQ48" i="5"/>
  <c r="DJ73" i="5"/>
  <c r="AL29" i="5"/>
  <c r="AL89" i="5"/>
  <c r="T42" i="5"/>
  <c r="T27" i="5"/>
  <c r="DL28" i="5"/>
  <c r="AL64" i="5"/>
  <c r="FQ60" i="5"/>
  <c r="FQ59" i="5"/>
  <c r="FQ55" i="5"/>
  <c r="FQ36" i="5"/>
  <c r="FQ40" i="5"/>
  <c r="FQ6" i="5"/>
  <c r="FQ58" i="5"/>
  <c r="FQ38" i="5"/>
  <c r="FQ57" i="5"/>
  <c r="FQ44" i="5"/>
  <c r="BX78" i="5"/>
  <c r="BX90" i="5"/>
  <c r="EX19" i="5"/>
  <c r="DL8" i="5"/>
  <c r="EE65" i="5"/>
  <c r="AN50" i="5"/>
  <c r="FQ37" i="5"/>
  <c r="EX53" i="5"/>
  <c r="DL13" i="5"/>
  <c r="EC59" i="5"/>
  <c r="AN7" i="5"/>
  <c r="DL32" i="5"/>
  <c r="EX36" i="5"/>
  <c r="FQ10" i="5"/>
  <c r="AN70" i="5"/>
  <c r="EX22" i="5"/>
  <c r="EV60" i="5"/>
  <c r="FQ24" i="5"/>
  <c r="EE16" i="5"/>
  <c r="EV11" i="5"/>
  <c r="EV55" i="5"/>
  <c r="DL38" i="5"/>
  <c r="EE14" i="5"/>
  <c r="T107" i="5"/>
  <c r="CQ104" i="5"/>
  <c r="BX107" i="5"/>
  <c r="BX113" i="5"/>
  <c r="GH102" i="5"/>
  <c r="CQ113" i="5"/>
  <c r="AN102" i="5"/>
  <c r="GZ94" i="5"/>
  <c r="CQ115" i="5"/>
  <c r="BX83" i="5"/>
  <c r="GH74" i="5"/>
  <c r="HR97" i="5"/>
  <c r="BX72" i="5"/>
  <c r="GH97" i="5"/>
  <c r="AL83" i="5"/>
  <c r="CQ71" i="5"/>
  <c r="AL68" i="5"/>
  <c r="AN52" i="5"/>
  <c r="CQ80" i="5"/>
  <c r="DJ59" i="5"/>
  <c r="EE79" i="5"/>
  <c r="GZ67" i="5"/>
  <c r="GH57" i="5"/>
  <c r="CQ78" i="5"/>
  <c r="EE67" i="5"/>
  <c r="DJ80" i="5"/>
  <c r="AN66" i="5"/>
  <c r="EE48" i="5"/>
  <c r="BX56" i="5"/>
  <c r="EX67" i="5"/>
  <c r="DL51" i="5"/>
  <c r="AL47" i="5"/>
  <c r="GZ64" i="5"/>
  <c r="GH98" i="5"/>
  <c r="FQ69" i="5"/>
  <c r="EC53" i="5"/>
  <c r="FQ48" i="5"/>
  <c r="HR75" i="5"/>
  <c r="HR102" i="5"/>
  <c r="DJ72" i="5"/>
  <c r="DJ76" i="5"/>
  <c r="BE106" i="5"/>
  <c r="EE47" i="5"/>
  <c r="EE42" i="5"/>
  <c r="GZ36" i="5"/>
  <c r="DL68" i="5"/>
  <c r="DL62" i="5"/>
  <c r="CQ59" i="5"/>
  <c r="CQ110" i="5"/>
  <c r="CQ92" i="5"/>
  <c r="CQ118" i="5"/>
  <c r="BE77" i="5"/>
  <c r="EE63" i="5"/>
  <c r="FO55" i="5"/>
  <c r="EE52" i="5"/>
  <c r="EC42" i="5"/>
  <c r="AN37" i="5"/>
  <c r="EC15" i="5"/>
  <c r="DL37" i="5"/>
  <c r="GZ27" i="5"/>
  <c r="GH67" i="5"/>
  <c r="GH99" i="5"/>
  <c r="GH90" i="5"/>
  <c r="GH111" i="5"/>
  <c r="AL61" i="5"/>
  <c r="AL73" i="5"/>
  <c r="AL84" i="5"/>
  <c r="AL107" i="5"/>
  <c r="FO45" i="5"/>
  <c r="DL89" i="5"/>
  <c r="AN67" i="5"/>
  <c r="FO41" i="5"/>
  <c r="GH26" i="5"/>
  <c r="FQ19" i="5"/>
  <c r="EX13" i="5"/>
  <c r="BE32" i="5"/>
  <c r="BE64" i="5"/>
  <c r="BE68" i="5"/>
  <c r="BE98" i="5"/>
  <c r="GH60" i="5"/>
  <c r="FO16" i="5"/>
  <c r="GZ50" i="5"/>
  <c r="GZ99" i="5"/>
  <c r="T67" i="5"/>
  <c r="T58" i="5"/>
  <c r="T82" i="5"/>
  <c r="T90" i="5"/>
  <c r="T92" i="5"/>
  <c r="FO27" i="5"/>
  <c r="EE57" i="5"/>
  <c r="FQ47" i="5"/>
  <c r="EE44" i="5"/>
  <c r="AN24" i="5"/>
  <c r="BX46" i="5"/>
  <c r="BX81" i="5"/>
  <c r="BX84" i="5"/>
  <c r="BX97" i="5"/>
  <c r="BX95" i="5"/>
  <c r="EX58" i="5"/>
  <c r="EC44" i="5"/>
  <c r="FQ17" i="5"/>
  <c r="EC65" i="5"/>
  <c r="GZ40" i="5"/>
  <c r="EC8" i="5"/>
  <c r="FO51" i="5"/>
  <c r="FO40" i="5"/>
  <c r="DL24" i="5"/>
  <c r="FQ35" i="5"/>
  <c r="EE26" i="5"/>
  <c r="EX11" i="5"/>
  <c r="EC55" i="5"/>
  <c r="EC31" i="5"/>
  <c r="EC60" i="5"/>
  <c r="EV16" i="5"/>
  <c r="FQ45" i="5"/>
  <c r="DL36" i="5"/>
  <c r="EE12" i="5"/>
  <c r="FQ25" i="5"/>
  <c r="FO10" i="5"/>
  <c r="EX14" i="5"/>
  <c r="EX44" i="5"/>
  <c r="FQ32" i="5"/>
  <c r="FO24" i="5"/>
  <c r="DL12" i="5"/>
  <c r="EV28" i="5"/>
  <c r="EV6" i="5"/>
  <c r="DL30" i="5"/>
  <c r="FQ8" i="5"/>
  <c r="HR67" i="5"/>
  <c r="EV65" i="5"/>
  <c r="AN109" i="5"/>
  <c r="AN106" i="5"/>
  <c r="AN94" i="5"/>
  <c r="AN81" i="5"/>
  <c r="AN89" i="5"/>
  <c r="AN73" i="5"/>
  <c r="AN92" i="5"/>
  <c r="AN6" i="5"/>
  <c r="GH78" i="5"/>
  <c r="BE61" i="5"/>
  <c r="GZ28" i="5"/>
  <c r="GZ81" i="5"/>
  <c r="AN35" i="5"/>
  <c r="BX71" i="5"/>
  <c r="GH45" i="5"/>
  <c r="HR61" i="5"/>
  <c r="AN101" i="5"/>
  <c r="CQ89" i="5"/>
  <c r="CQ75" i="5"/>
  <c r="T78" i="5"/>
  <c r="HR65" i="5"/>
  <c r="DL69" i="5"/>
  <c r="HR86" i="5"/>
  <c r="AN72" i="5"/>
  <c r="DJ34" i="5"/>
  <c r="GH80" i="5"/>
  <c r="FO58" i="5"/>
  <c r="T119" i="5"/>
  <c r="T74" i="5"/>
  <c r="GH53" i="5"/>
  <c r="BX80" i="5"/>
  <c r="DL43" i="5"/>
  <c r="FO18" i="5"/>
  <c r="DJ57" i="5"/>
  <c r="DL46" i="5"/>
  <c r="DL29" i="5"/>
  <c r="EC6" i="5"/>
  <c r="EH6" i="5" s="1"/>
  <c r="EC80" i="5"/>
  <c r="GZ31" i="5"/>
  <c r="AN12" i="5"/>
  <c r="EV56" i="5"/>
  <c r="BE108" i="5"/>
  <c r="AN93" i="5"/>
  <c r="EC81" i="5"/>
  <c r="FO65" i="5"/>
  <c r="AN71" i="5"/>
  <c r="BX92" i="5"/>
  <c r="CQ86" i="5"/>
  <c r="AL79" i="5"/>
  <c r="AN38" i="5"/>
  <c r="BE50" i="5"/>
  <c r="GZ98" i="5"/>
  <c r="T68" i="5"/>
  <c r="HR51" i="5"/>
  <c r="EC33" i="5"/>
  <c r="EV37" i="5"/>
  <c r="EE20" i="5"/>
  <c r="AN107" i="5"/>
  <c r="BX115" i="5"/>
  <c r="T108" i="5"/>
  <c r="DJ89" i="5"/>
  <c r="CQ111" i="5"/>
  <c r="HR66" i="5"/>
  <c r="GH68" i="5"/>
  <c r="AN68" i="5"/>
  <c r="GZ57" i="5"/>
  <c r="EV57" i="5"/>
  <c r="CQ107" i="5"/>
  <c r="CQ84" i="5"/>
  <c r="CQ99" i="5"/>
  <c r="BE28" i="5"/>
  <c r="EV39" i="5"/>
  <c r="AL81" i="5"/>
  <c r="T86" i="5"/>
  <c r="DL48" i="5"/>
  <c r="AN17" i="5"/>
  <c r="GH51" i="5"/>
  <c r="FQ41" i="5"/>
  <c r="AN97" i="5"/>
  <c r="BE105" i="5"/>
  <c r="CQ109" i="5"/>
  <c r="AN80" i="5"/>
  <c r="AL69" i="5"/>
  <c r="HR91" i="5"/>
  <c r="AN83" i="5"/>
  <c r="DJ79" i="5"/>
  <c r="DL61" i="5"/>
  <c r="GZ70" i="5"/>
  <c r="EX66" i="5"/>
  <c r="DL78" i="5"/>
  <c r="AN62" i="5"/>
  <c r="EE45" i="5"/>
  <c r="T83" i="5"/>
  <c r="GZ62" i="5"/>
  <c r="EV50" i="5"/>
  <c r="DJ58" i="5"/>
  <c r="EE53" i="5"/>
  <c r="AL48" i="5"/>
  <c r="AN26" i="5"/>
  <c r="HR76" i="5"/>
  <c r="DJ74" i="5"/>
  <c r="DJ84" i="5"/>
  <c r="DJ83" i="5"/>
  <c r="FO64" i="5"/>
  <c r="T57" i="5"/>
  <c r="CQ47" i="5"/>
  <c r="DJ42" i="5"/>
  <c r="EC36" i="5"/>
  <c r="DJ68" i="5"/>
  <c r="BE62" i="5"/>
  <c r="EE54" i="5"/>
  <c r="DJ32" i="5"/>
  <c r="CQ72" i="5"/>
  <c r="CQ87" i="5"/>
  <c r="CQ114" i="5"/>
  <c r="DL49" i="5"/>
  <c r="EC22" i="5"/>
  <c r="EC14" i="5"/>
  <c r="EC48" i="5"/>
  <c r="GH84" i="5"/>
  <c r="GH109" i="5"/>
  <c r="AL74" i="5"/>
  <c r="AL76" i="5"/>
  <c r="AL93" i="5"/>
  <c r="AL102" i="5"/>
  <c r="EE55" i="5"/>
  <c r="DL41" i="5"/>
  <c r="FQ12" i="5"/>
  <c r="BE69" i="5"/>
  <c r="BE72" i="5"/>
  <c r="BE92" i="5"/>
  <c r="EE38" i="5"/>
  <c r="GZ58" i="5"/>
  <c r="GZ86" i="5"/>
  <c r="GZ96" i="5"/>
  <c r="T62" i="5"/>
  <c r="T65" i="5"/>
  <c r="T69" i="5"/>
  <c r="T101" i="5"/>
  <c r="EX25" i="5"/>
  <c r="AN85" i="5"/>
  <c r="BE51" i="5"/>
  <c r="BX44" i="5"/>
  <c r="AN29" i="5"/>
  <c r="AN23" i="5"/>
  <c r="AN15" i="5"/>
  <c r="BX49" i="5"/>
  <c r="BX45" i="5"/>
  <c r="BX93" i="5"/>
  <c r="BX59" i="5"/>
  <c r="BX101" i="5"/>
  <c r="BX116" i="5"/>
  <c r="EV51" i="5"/>
  <c r="FO21" i="5"/>
  <c r="FO36" i="5"/>
  <c r="DL15" i="5"/>
  <c r="EC64" i="5"/>
  <c r="EC67" i="5"/>
  <c r="EC63" i="5"/>
  <c r="EE15" i="5"/>
  <c r="AN10" i="5"/>
  <c r="DL27" i="5"/>
  <c r="FO32" i="5"/>
  <c r="EE24" i="5"/>
  <c r="EX35" i="5"/>
  <c r="EV32" i="5"/>
  <c r="EV67" i="5"/>
  <c r="EE71" i="5"/>
  <c r="EE28" i="5"/>
  <c r="T99" i="5"/>
  <c r="T89" i="5"/>
  <c r="AN31" i="5"/>
  <c r="AN48" i="5"/>
  <c r="BE48" i="5"/>
  <c r="GZ69" i="5"/>
  <c r="AN32" i="5"/>
  <c r="AN20" i="5"/>
  <c r="T76" i="5"/>
  <c r="EC76" i="5"/>
  <c r="BX105" i="5"/>
  <c r="AN78" i="5"/>
  <c r="DL80" i="5"/>
  <c r="AN60" i="5"/>
  <c r="AN104" i="5"/>
  <c r="AN61" i="5"/>
  <c r="GZ39" i="5"/>
  <c r="AN79" i="5"/>
  <c r="DL31" i="5"/>
  <c r="AN47" i="5"/>
  <c r="BE27" i="5"/>
  <c r="AN88" i="5"/>
  <c r="GZ92" i="5"/>
  <c r="DL17" i="5"/>
  <c r="AN34" i="5"/>
  <c r="BX61" i="5"/>
  <c r="BX57" i="5"/>
  <c r="BX99" i="5"/>
  <c r="EC39" i="5"/>
  <c r="T114" i="5"/>
  <c r="AN90" i="5"/>
  <c r="EC82" i="5"/>
  <c r="AN54" i="5"/>
  <c r="HR94" i="5"/>
  <c r="DJ50" i="5"/>
  <c r="EV42" i="5"/>
  <c r="CQ98" i="5"/>
  <c r="GH104" i="5"/>
  <c r="AL101" i="5"/>
  <c r="T111" i="5"/>
  <c r="T34" i="5"/>
  <c r="AN18" i="5"/>
  <c r="BX74" i="5"/>
  <c r="BE90" i="5"/>
  <c r="DL57" i="5"/>
  <c r="AN28" i="5"/>
  <c r="AN42" i="5"/>
  <c r="EE19" i="5"/>
  <c r="EC30" i="5"/>
  <c r="DL35" i="5"/>
  <c r="AN9" i="5"/>
  <c r="DL84" i="5"/>
  <c r="DL77" i="5"/>
  <c r="HR95" i="5"/>
  <c r="AN75" i="5"/>
  <c r="DJ62" i="5"/>
  <c r="BE83" i="5"/>
  <c r="EE46" i="5"/>
  <c r="EV48" i="5"/>
  <c r="EE50" i="5"/>
  <c r="CQ50" i="5"/>
  <c r="EE43" i="5"/>
  <c r="EC49" i="5"/>
  <c r="HR28" i="5"/>
  <c r="CQ83" i="5"/>
  <c r="AN30" i="5"/>
  <c r="EC16" i="5"/>
  <c r="DL44" i="5"/>
  <c r="FO69" i="5"/>
  <c r="EX61" i="5"/>
  <c r="EX62" i="5"/>
  <c r="EX48" i="5"/>
  <c r="EX55" i="5"/>
  <c r="EX28" i="5"/>
  <c r="EX6" i="5"/>
  <c r="BE75" i="5"/>
  <c r="GZ90" i="5"/>
  <c r="T49" i="5"/>
  <c r="T56" i="5"/>
  <c r="DL20" i="5"/>
  <c r="GH91" i="5"/>
  <c r="AN25" i="5"/>
  <c r="BX63" i="5"/>
  <c r="BX111" i="5"/>
  <c r="CQ93" i="5"/>
  <c r="GZ95" i="5"/>
  <c r="BX85" i="5"/>
  <c r="AN103" i="5"/>
  <c r="DJ71" i="5"/>
  <c r="AN108" i="5"/>
  <c r="EE76" i="5"/>
  <c r="DJ65" i="5"/>
  <c r="BE95" i="5"/>
  <c r="T80" i="5"/>
  <c r="EE84" i="5"/>
  <c r="HR70" i="5"/>
  <c r="T113" i="5"/>
  <c r="BE107" i="5"/>
  <c r="HR101" i="5"/>
  <c r="AN87" i="5"/>
  <c r="AN100" i="5"/>
  <c r="BX94" i="5"/>
  <c r="BE101" i="5"/>
  <c r="BE81" i="5"/>
  <c r="GZ72" i="5"/>
  <c r="GH83" i="5"/>
  <c r="AN86" i="5"/>
  <c r="AN82" i="5"/>
  <c r="BX76" i="5"/>
  <c r="GZ75" i="5"/>
  <c r="DL70" i="5"/>
  <c r="FQ67" i="5"/>
  <c r="AN58" i="5"/>
  <c r="BE91" i="5"/>
  <c r="EE73" i="5"/>
  <c r="T109" i="5"/>
  <c r="DL88" i="5"/>
  <c r="EC78" i="5"/>
  <c r="HR59" i="5"/>
  <c r="DJ63" i="5"/>
  <c r="AN55" i="5"/>
  <c r="T103" i="5"/>
  <c r="DL81" i="5"/>
  <c r="AN65" i="5"/>
  <c r="AL77" i="5"/>
  <c r="EE64" i="5"/>
  <c r="EX69" i="5"/>
  <c r="DL63" i="5"/>
  <c r="EV40" i="5"/>
  <c r="DL66" i="5"/>
  <c r="EX49" i="5"/>
  <c r="FQ46" i="5"/>
  <c r="AL99" i="5"/>
  <c r="EE74" i="5"/>
  <c r="AN53" i="5"/>
  <c r="EE39" i="5"/>
  <c r="BE94" i="5"/>
  <c r="FQ65" i="5"/>
  <c r="FQ52" i="5"/>
  <c r="DJ25" i="5"/>
  <c r="HR82" i="5"/>
  <c r="HR103" i="5"/>
  <c r="DJ78" i="5"/>
  <c r="FQ64" i="5"/>
  <c r="AN46" i="5"/>
  <c r="HR35" i="5"/>
  <c r="GH73" i="5"/>
  <c r="EC66" i="5"/>
  <c r="HR42" i="5"/>
  <c r="EV34" i="5"/>
  <c r="CQ32" i="5"/>
  <c r="CQ73" i="5"/>
  <c r="CQ88" i="5"/>
  <c r="CQ112" i="5"/>
  <c r="EX54" i="5"/>
  <c r="AN27" i="5"/>
  <c r="EC21" i="5"/>
  <c r="EX45" i="5"/>
  <c r="GH39" i="5"/>
  <c r="GH86" i="5"/>
  <c r="GH77" i="5"/>
  <c r="GH92" i="5"/>
  <c r="AL67" i="5"/>
  <c r="AL90" i="5"/>
  <c r="AL91" i="5"/>
  <c r="AL104" i="5"/>
  <c r="FO9" i="5"/>
  <c r="FO50" i="5"/>
  <c r="FQ26" i="5"/>
  <c r="EX18" i="5"/>
  <c r="BE65" i="5"/>
  <c r="BE76" i="5"/>
  <c r="BE102" i="5"/>
  <c r="GZ73" i="5"/>
  <c r="GZ88" i="5"/>
  <c r="GZ102" i="5"/>
  <c r="EC50" i="5"/>
  <c r="T45" i="5"/>
  <c r="T60" i="5"/>
  <c r="T85" i="5"/>
  <c r="T73" i="5"/>
  <c r="T98" i="5"/>
  <c r="DL23" i="5"/>
  <c r="HR78" i="5"/>
  <c r="AL56" i="5"/>
  <c r="FQ50" i="5"/>
  <c r="FO46" i="5"/>
  <c r="AN43" i="5"/>
  <c r="GZ30" i="5"/>
  <c r="AN22" i="5"/>
  <c r="AN14" i="5"/>
  <c r="BX117" i="5"/>
  <c r="BX64" i="5"/>
  <c r="BX51" i="5"/>
  <c r="BX67" i="5"/>
  <c r="BX91" i="5"/>
  <c r="BX118" i="5"/>
  <c r="EX51" i="5"/>
  <c r="T46" i="5"/>
  <c r="GZ61" i="5"/>
  <c r="FQ29" i="5"/>
  <c r="EX47" i="5"/>
  <c r="EC54" i="5"/>
  <c r="EE17" i="5"/>
  <c r="EC26" i="5"/>
  <c r="EC46" i="5"/>
  <c r="EC62" i="5"/>
  <c r="EV54" i="5"/>
  <c r="FQ23" i="5"/>
  <c r="AN45" i="5"/>
  <c r="BE34" i="5"/>
  <c r="FQ18" i="5"/>
  <c r="EE10" i="5"/>
  <c r="AN44" i="5"/>
  <c r="EV22" i="5"/>
  <c r="EV14" i="5"/>
  <c r="EE11" i="5"/>
  <c r="EV61" i="5"/>
  <c r="EC71" i="5"/>
  <c r="EX9" i="5"/>
  <c r="EE8" i="5"/>
  <c r="DF6" i="2"/>
  <c r="DG6" i="2" s="1"/>
  <c r="DY6" i="2"/>
  <c r="DZ6" i="2" s="1"/>
  <c r="EE6" i="2" s="1"/>
  <c r="HR13" i="2"/>
  <c r="HT13" i="2" s="1"/>
  <c r="HR7" i="2"/>
  <c r="HT7" i="2" s="1"/>
  <c r="HR8" i="2"/>
  <c r="HT8" i="2" s="1"/>
  <c r="HR9" i="2"/>
  <c r="HT9" i="2" s="1"/>
  <c r="HR10" i="2"/>
  <c r="HT10" i="2" s="1"/>
  <c r="HR11" i="2"/>
  <c r="HT11" i="2" s="1"/>
  <c r="HR12" i="2"/>
  <c r="HT12" i="2" s="1"/>
  <c r="HR14" i="2"/>
  <c r="HT14" i="2" s="1"/>
  <c r="HR15" i="2"/>
  <c r="HT15" i="2" s="1"/>
  <c r="HR16" i="2"/>
  <c r="HT16" i="2" s="1"/>
  <c r="HR17" i="2"/>
  <c r="HT17" i="2" s="1"/>
  <c r="HR18" i="2"/>
  <c r="HT18" i="2" s="1"/>
  <c r="HR19" i="2"/>
  <c r="HT19" i="2" s="1"/>
  <c r="HR20" i="2"/>
  <c r="HT20" i="2" s="1"/>
  <c r="HR21" i="2"/>
  <c r="HT21" i="2" s="1"/>
  <c r="HR22" i="2"/>
  <c r="HT22" i="2" s="1"/>
  <c r="HR23" i="2"/>
  <c r="HT23" i="2" s="1"/>
  <c r="HR24" i="2"/>
  <c r="HT24" i="2" s="1"/>
  <c r="HR25" i="2"/>
  <c r="HT25" i="2" s="1"/>
  <c r="HR26" i="2"/>
  <c r="HT26" i="2" s="1"/>
  <c r="HR27" i="2"/>
  <c r="HT27" i="2" s="1"/>
  <c r="HR28" i="2"/>
  <c r="HT28" i="2" s="1"/>
  <c r="HR29" i="2"/>
  <c r="HT29" i="2" s="1"/>
  <c r="HR30" i="2"/>
  <c r="HT30" i="2" s="1"/>
  <c r="HR31" i="2"/>
  <c r="HT31" i="2" s="1"/>
  <c r="HR32" i="2"/>
  <c r="HT32" i="2" s="1"/>
  <c r="HR33" i="2"/>
  <c r="HT33" i="2" s="1"/>
  <c r="HR34" i="2"/>
  <c r="HT34" i="2" s="1"/>
  <c r="HR35" i="2"/>
  <c r="HT35" i="2" s="1"/>
  <c r="HR36" i="2"/>
  <c r="HT36" i="2" s="1"/>
  <c r="HR37" i="2"/>
  <c r="HT37" i="2" s="1"/>
  <c r="HR38" i="2"/>
  <c r="HT38" i="2" s="1"/>
  <c r="HR39" i="2"/>
  <c r="HT39" i="2" s="1"/>
  <c r="HR40" i="2"/>
  <c r="HT40" i="2" s="1"/>
  <c r="HR41" i="2"/>
  <c r="HT41" i="2" s="1"/>
  <c r="HR42" i="2"/>
  <c r="HT42" i="2" s="1"/>
  <c r="HR43" i="2"/>
  <c r="HT43" i="2" s="1"/>
  <c r="HR44" i="2"/>
  <c r="HT44" i="2" s="1"/>
  <c r="HR45" i="2"/>
  <c r="HT45" i="2" s="1"/>
  <c r="HR46" i="2"/>
  <c r="HT46" i="2" s="1"/>
  <c r="HR47" i="2"/>
  <c r="HT47" i="2" s="1"/>
  <c r="HR48" i="2"/>
  <c r="HT48" i="2" s="1"/>
  <c r="HR49" i="2"/>
  <c r="HT49" i="2" s="1"/>
  <c r="HR50" i="2"/>
  <c r="HT50" i="2" s="1"/>
  <c r="HR51" i="2"/>
  <c r="HT51" i="2" s="1"/>
  <c r="HR52" i="2"/>
  <c r="HT52" i="2" s="1"/>
  <c r="HR53" i="2"/>
  <c r="HT53" i="2" s="1"/>
  <c r="HR54" i="2"/>
  <c r="HT54" i="2" s="1"/>
  <c r="HR55" i="2"/>
  <c r="HT55" i="2" s="1"/>
  <c r="HR56" i="2"/>
  <c r="HT56" i="2" s="1"/>
  <c r="HR57" i="2"/>
  <c r="HT57" i="2" s="1"/>
  <c r="HR58" i="2"/>
  <c r="HT58" i="2" s="1"/>
  <c r="HR59" i="2"/>
  <c r="HT59" i="2" s="1"/>
  <c r="HR60" i="2"/>
  <c r="HT60" i="2" s="1"/>
  <c r="HR61" i="2"/>
  <c r="HT61" i="2" s="1"/>
  <c r="HR62" i="2"/>
  <c r="HT62" i="2" s="1"/>
  <c r="HR63" i="2"/>
  <c r="HT63" i="2" s="1"/>
  <c r="HR64" i="2"/>
  <c r="HT64" i="2" s="1"/>
  <c r="HR65" i="2"/>
  <c r="HT65" i="2" s="1"/>
  <c r="HR66" i="2"/>
  <c r="HT66" i="2" s="1"/>
  <c r="HR67" i="2"/>
  <c r="HT67" i="2" s="1"/>
  <c r="HR68" i="2"/>
  <c r="HT68" i="2" s="1"/>
  <c r="HR69" i="2"/>
  <c r="HT69" i="2" s="1"/>
  <c r="HR70" i="2"/>
  <c r="HT70" i="2" s="1"/>
  <c r="HR71" i="2"/>
  <c r="HT71" i="2" s="1"/>
  <c r="HR72" i="2"/>
  <c r="HT72" i="2" s="1"/>
  <c r="HR73" i="2"/>
  <c r="HT73" i="2" s="1"/>
  <c r="HR74" i="2"/>
  <c r="HT74" i="2" s="1"/>
  <c r="HR75" i="2"/>
  <c r="HT75" i="2" s="1"/>
  <c r="HR76" i="2"/>
  <c r="HT76" i="2" s="1"/>
  <c r="HR77" i="2"/>
  <c r="HT77" i="2" s="1"/>
  <c r="HR78" i="2"/>
  <c r="HT78" i="2" s="1"/>
  <c r="HR79" i="2"/>
  <c r="HT79" i="2" s="1"/>
  <c r="HR80" i="2"/>
  <c r="HT80" i="2" s="1"/>
  <c r="HR81" i="2"/>
  <c r="HT81" i="2" s="1"/>
  <c r="HR82" i="2"/>
  <c r="HT82" i="2" s="1"/>
  <c r="HR83" i="2"/>
  <c r="HT83" i="2" s="1"/>
  <c r="HR84" i="2"/>
  <c r="HT84" i="2" s="1"/>
  <c r="HR85" i="2"/>
  <c r="HT85" i="2" s="1"/>
  <c r="HR86" i="2"/>
  <c r="HT86" i="2" s="1"/>
  <c r="HR87" i="2"/>
  <c r="HT87" i="2" s="1"/>
  <c r="HR88" i="2"/>
  <c r="HT88" i="2" s="1"/>
  <c r="HR89" i="2"/>
  <c r="HT89" i="2" s="1"/>
  <c r="HR90" i="2"/>
  <c r="HT90" i="2" s="1"/>
  <c r="HR91" i="2"/>
  <c r="HT91" i="2" s="1"/>
  <c r="HR92" i="2"/>
  <c r="HT92" i="2" s="1"/>
  <c r="HR93" i="2"/>
  <c r="HT93" i="2" s="1"/>
  <c r="HR94" i="2"/>
  <c r="HT94" i="2" s="1"/>
  <c r="HR95" i="2"/>
  <c r="HT95" i="2" s="1"/>
  <c r="HR96" i="2"/>
  <c r="HT96" i="2" s="1"/>
  <c r="HR97" i="2"/>
  <c r="HT97" i="2" s="1"/>
  <c r="HR98" i="2"/>
  <c r="HT98" i="2" s="1"/>
  <c r="HR99" i="2"/>
  <c r="HT99" i="2" s="1"/>
  <c r="HR100" i="2"/>
  <c r="HT100" i="2" s="1"/>
  <c r="HR101" i="2"/>
  <c r="HT101" i="2" s="1"/>
  <c r="HR102" i="2"/>
  <c r="HT102" i="2" s="1"/>
  <c r="HR103" i="2"/>
  <c r="HT103" i="2" s="1"/>
  <c r="HR6" i="2"/>
  <c r="HT6" i="2" s="1"/>
  <c r="GY7" i="2"/>
  <c r="HA7" i="2" s="1"/>
  <c r="GY8" i="2"/>
  <c r="HA8" i="2" s="1"/>
  <c r="GY9" i="2"/>
  <c r="HA9" i="2" s="1"/>
  <c r="GY10" i="2"/>
  <c r="HA10" i="2" s="1"/>
  <c r="GY11" i="2"/>
  <c r="HA11" i="2" s="1"/>
  <c r="GY12" i="2"/>
  <c r="HA12" i="2" s="1"/>
  <c r="GY13" i="2"/>
  <c r="HA13" i="2" s="1"/>
  <c r="GY14" i="2"/>
  <c r="HA14" i="2" s="1"/>
  <c r="GY15" i="2"/>
  <c r="HA15" i="2" s="1"/>
  <c r="GY16" i="2"/>
  <c r="HA16" i="2" s="1"/>
  <c r="GY17" i="2"/>
  <c r="HA17" i="2" s="1"/>
  <c r="GY18" i="2"/>
  <c r="HA18" i="2" s="1"/>
  <c r="GY19" i="2"/>
  <c r="HA19" i="2" s="1"/>
  <c r="GY20" i="2"/>
  <c r="HA20" i="2" s="1"/>
  <c r="GY21" i="2"/>
  <c r="HA21" i="2" s="1"/>
  <c r="GY22" i="2"/>
  <c r="HA22" i="2" s="1"/>
  <c r="GY23" i="2"/>
  <c r="HA23" i="2" s="1"/>
  <c r="GY24" i="2"/>
  <c r="HA24" i="2" s="1"/>
  <c r="GY25" i="2"/>
  <c r="HA25" i="2" s="1"/>
  <c r="GY26" i="2"/>
  <c r="HA26" i="2" s="1"/>
  <c r="GY27" i="2"/>
  <c r="HA27" i="2" s="1"/>
  <c r="GY28" i="2"/>
  <c r="HA28" i="2" s="1"/>
  <c r="GY29" i="2"/>
  <c r="HA29" i="2" s="1"/>
  <c r="GY30" i="2"/>
  <c r="HA30" i="2" s="1"/>
  <c r="GY31" i="2"/>
  <c r="HA31" i="2" s="1"/>
  <c r="GY32" i="2"/>
  <c r="HA32" i="2" s="1"/>
  <c r="GY33" i="2"/>
  <c r="HA33" i="2" s="1"/>
  <c r="GY34" i="2"/>
  <c r="HA34" i="2" s="1"/>
  <c r="GY35" i="2"/>
  <c r="HA35" i="2" s="1"/>
  <c r="GY36" i="2"/>
  <c r="HA36" i="2" s="1"/>
  <c r="GY37" i="2"/>
  <c r="HA37" i="2" s="1"/>
  <c r="GY38" i="2"/>
  <c r="HA38" i="2" s="1"/>
  <c r="GY39" i="2"/>
  <c r="HA39" i="2" s="1"/>
  <c r="GY40" i="2"/>
  <c r="HA40" i="2" s="1"/>
  <c r="GY41" i="2"/>
  <c r="HA41" i="2" s="1"/>
  <c r="GY42" i="2"/>
  <c r="HA42" i="2" s="1"/>
  <c r="GY43" i="2"/>
  <c r="HA43" i="2" s="1"/>
  <c r="GY44" i="2"/>
  <c r="HA44" i="2" s="1"/>
  <c r="GY45" i="2"/>
  <c r="HA45" i="2" s="1"/>
  <c r="GY46" i="2"/>
  <c r="HA46" i="2" s="1"/>
  <c r="GY47" i="2"/>
  <c r="HA47" i="2" s="1"/>
  <c r="GY48" i="2"/>
  <c r="HA48" i="2" s="1"/>
  <c r="GY49" i="2"/>
  <c r="HA49" i="2" s="1"/>
  <c r="GY50" i="2"/>
  <c r="HA50" i="2" s="1"/>
  <c r="GY51" i="2"/>
  <c r="HA51" i="2" s="1"/>
  <c r="GY52" i="2"/>
  <c r="HA52" i="2" s="1"/>
  <c r="GY53" i="2"/>
  <c r="HA53" i="2" s="1"/>
  <c r="GY54" i="2"/>
  <c r="HA54" i="2" s="1"/>
  <c r="GY55" i="2"/>
  <c r="HA55" i="2" s="1"/>
  <c r="GY56" i="2"/>
  <c r="HA56" i="2" s="1"/>
  <c r="GY57" i="2"/>
  <c r="HA57" i="2" s="1"/>
  <c r="GY58" i="2"/>
  <c r="HA58" i="2" s="1"/>
  <c r="GY59" i="2"/>
  <c r="HA59" i="2" s="1"/>
  <c r="GY60" i="2"/>
  <c r="HA60" i="2" s="1"/>
  <c r="GY61" i="2"/>
  <c r="HA61" i="2" s="1"/>
  <c r="GY62" i="2"/>
  <c r="HA62" i="2" s="1"/>
  <c r="GY63" i="2"/>
  <c r="HA63" i="2" s="1"/>
  <c r="GY64" i="2"/>
  <c r="HA64" i="2" s="1"/>
  <c r="GY65" i="2"/>
  <c r="HA65" i="2" s="1"/>
  <c r="GY66" i="2"/>
  <c r="HA66" i="2" s="1"/>
  <c r="GY67" i="2"/>
  <c r="HA67" i="2" s="1"/>
  <c r="GY68" i="2"/>
  <c r="HA68" i="2" s="1"/>
  <c r="GY69" i="2"/>
  <c r="HA69" i="2" s="1"/>
  <c r="GY70" i="2"/>
  <c r="HA70" i="2" s="1"/>
  <c r="GY71" i="2"/>
  <c r="HA71" i="2" s="1"/>
  <c r="GY72" i="2"/>
  <c r="HA72" i="2" s="1"/>
  <c r="GY73" i="2"/>
  <c r="HA73" i="2" s="1"/>
  <c r="GY74" i="2"/>
  <c r="HA74" i="2" s="1"/>
  <c r="GY75" i="2"/>
  <c r="HA75" i="2" s="1"/>
  <c r="GY76" i="2"/>
  <c r="HA76" i="2" s="1"/>
  <c r="GY77" i="2"/>
  <c r="HA77" i="2" s="1"/>
  <c r="GY78" i="2"/>
  <c r="HA78" i="2" s="1"/>
  <c r="GY79" i="2"/>
  <c r="HA79" i="2" s="1"/>
  <c r="GY80" i="2"/>
  <c r="HA80" i="2" s="1"/>
  <c r="GY81" i="2"/>
  <c r="HA81" i="2" s="1"/>
  <c r="GY82" i="2"/>
  <c r="HA82" i="2" s="1"/>
  <c r="GY83" i="2"/>
  <c r="HA83" i="2" s="1"/>
  <c r="GY84" i="2"/>
  <c r="HA84" i="2" s="1"/>
  <c r="GY85" i="2"/>
  <c r="HA85" i="2" s="1"/>
  <c r="GY86" i="2"/>
  <c r="HA86" i="2" s="1"/>
  <c r="GY87" i="2"/>
  <c r="HA87" i="2" s="1"/>
  <c r="GY88" i="2"/>
  <c r="HA88" i="2" s="1"/>
  <c r="GY89" i="2"/>
  <c r="HA89" i="2" s="1"/>
  <c r="GY90" i="2"/>
  <c r="HA90" i="2" s="1"/>
  <c r="GY91" i="2"/>
  <c r="HA91" i="2" s="1"/>
  <c r="GY92" i="2"/>
  <c r="HA92" i="2" s="1"/>
  <c r="GY93" i="2"/>
  <c r="HA93" i="2" s="1"/>
  <c r="GY94" i="2"/>
  <c r="HA94" i="2" s="1"/>
  <c r="GY95" i="2"/>
  <c r="HA95" i="2" s="1"/>
  <c r="GY96" i="2"/>
  <c r="HA96" i="2" s="1"/>
  <c r="GY97" i="2"/>
  <c r="HA97" i="2" s="1"/>
  <c r="GY98" i="2"/>
  <c r="HA98" i="2" s="1"/>
  <c r="GY99" i="2"/>
  <c r="HA99" i="2" s="1"/>
  <c r="GY100" i="2"/>
  <c r="HA100" i="2" s="1"/>
  <c r="GY101" i="2"/>
  <c r="HA101" i="2" s="1"/>
  <c r="GY102" i="2"/>
  <c r="HA102" i="2" s="1"/>
  <c r="GY6" i="2"/>
  <c r="HA6" i="2" s="1"/>
  <c r="GF7" i="2"/>
  <c r="GH7" i="2" s="1"/>
  <c r="GF8" i="2"/>
  <c r="GH8" i="2" s="1"/>
  <c r="GF9" i="2"/>
  <c r="GH9" i="2" s="1"/>
  <c r="GF10" i="2"/>
  <c r="GH10" i="2" s="1"/>
  <c r="GF11" i="2"/>
  <c r="GH11" i="2" s="1"/>
  <c r="GF12" i="2"/>
  <c r="GH12" i="2" s="1"/>
  <c r="GF13" i="2"/>
  <c r="GH13" i="2" s="1"/>
  <c r="GF14" i="2"/>
  <c r="GH14" i="2" s="1"/>
  <c r="GF15" i="2"/>
  <c r="GH15" i="2" s="1"/>
  <c r="GF16" i="2"/>
  <c r="GH16" i="2" s="1"/>
  <c r="GF17" i="2"/>
  <c r="GH17" i="2" s="1"/>
  <c r="GF18" i="2"/>
  <c r="GH18" i="2" s="1"/>
  <c r="GF19" i="2"/>
  <c r="GH19" i="2" s="1"/>
  <c r="GF20" i="2"/>
  <c r="GH20" i="2" s="1"/>
  <c r="GF21" i="2"/>
  <c r="GH21" i="2" s="1"/>
  <c r="GF22" i="2"/>
  <c r="GH22" i="2" s="1"/>
  <c r="GF23" i="2"/>
  <c r="GH23" i="2" s="1"/>
  <c r="GF24" i="2"/>
  <c r="GH24" i="2" s="1"/>
  <c r="GF25" i="2"/>
  <c r="GH25" i="2" s="1"/>
  <c r="GF26" i="2"/>
  <c r="GH26" i="2" s="1"/>
  <c r="GF27" i="2"/>
  <c r="GH27" i="2" s="1"/>
  <c r="GF28" i="2"/>
  <c r="GH28" i="2" s="1"/>
  <c r="GF29" i="2"/>
  <c r="GH29" i="2" s="1"/>
  <c r="GF30" i="2"/>
  <c r="GH30" i="2" s="1"/>
  <c r="GF31" i="2"/>
  <c r="GH31" i="2" s="1"/>
  <c r="GF32" i="2"/>
  <c r="GH32" i="2" s="1"/>
  <c r="GF33" i="2"/>
  <c r="GH33" i="2" s="1"/>
  <c r="GF34" i="2"/>
  <c r="GH34" i="2" s="1"/>
  <c r="GF35" i="2"/>
  <c r="GH35" i="2" s="1"/>
  <c r="GF36" i="2"/>
  <c r="GH36" i="2" s="1"/>
  <c r="GF37" i="2"/>
  <c r="GH37" i="2" s="1"/>
  <c r="GF38" i="2"/>
  <c r="GH38" i="2" s="1"/>
  <c r="GF39" i="2"/>
  <c r="GH39" i="2" s="1"/>
  <c r="GF40" i="2"/>
  <c r="GH40" i="2" s="1"/>
  <c r="GF41" i="2"/>
  <c r="GH41" i="2" s="1"/>
  <c r="GF42" i="2"/>
  <c r="GH42" i="2" s="1"/>
  <c r="GF43" i="2"/>
  <c r="GH43" i="2" s="1"/>
  <c r="GF44" i="2"/>
  <c r="GH44" i="2" s="1"/>
  <c r="GF45" i="2"/>
  <c r="GH45" i="2" s="1"/>
  <c r="GF46" i="2"/>
  <c r="GH46" i="2" s="1"/>
  <c r="GF47" i="2"/>
  <c r="GH47" i="2" s="1"/>
  <c r="GF48" i="2"/>
  <c r="GH48" i="2" s="1"/>
  <c r="GF49" i="2"/>
  <c r="GH49" i="2" s="1"/>
  <c r="GF50" i="2"/>
  <c r="GH50" i="2" s="1"/>
  <c r="GF51" i="2"/>
  <c r="GH51" i="2" s="1"/>
  <c r="GF52" i="2"/>
  <c r="GH52" i="2" s="1"/>
  <c r="GF53" i="2"/>
  <c r="GH53" i="2" s="1"/>
  <c r="GF54" i="2"/>
  <c r="GH54" i="2" s="1"/>
  <c r="GF55" i="2"/>
  <c r="GH55" i="2" s="1"/>
  <c r="GF56" i="2"/>
  <c r="GH56" i="2" s="1"/>
  <c r="GF57" i="2"/>
  <c r="GH57" i="2" s="1"/>
  <c r="GF58" i="2"/>
  <c r="GH58" i="2" s="1"/>
  <c r="GF59" i="2"/>
  <c r="GH59" i="2" s="1"/>
  <c r="GF60" i="2"/>
  <c r="GH60" i="2" s="1"/>
  <c r="GF61" i="2"/>
  <c r="GH61" i="2" s="1"/>
  <c r="GF62" i="2"/>
  <c r="GH62" i="2" s="1"/>
  <c r="GF63" i="2"/>
  <c r="GH63" i="2" s="1"/>
  <c r="GF64" i="2"/>
  <c r="GH64" i="2" s="1"/>
  <c r="GF65" i="2"/>
  <c r="GH65" i="2" s="1"/>
  <c r="GF66" i="2"/>
  <c r="GH66" i="2" s="1"/>
  <c r="GF67" i="2"/>
  <c r="GH67" i="2" s="1"/>
  <c r="GF68" i="2"/>
  <c r="GH68" i="2" s="1"/>
  <c r="GF69" i="2"/>
  <c r="GH69" i="2" s="1"/>
  <c r="GF70" i="2"/>
  <c r="GH70" i="2" s="1"/>
  <c r="GF71" i="2"/>
  <c r="GH71" i="2" s="1"/>
  <c r="GF72" i="2"/>
  <c r="GH72" i="2" s="1"/>
  <c r="GF73" i="2"/>
  <c r="GH73" i="2" s="1"/>
  <c r="GF74" i="2"/>
  <c r="GH74" i="2" s="1"/>
  <c r="GF75" i="2"/>
  <c r="GH75" i="2" s="1"/>
  <c r="GF76" i="2"/>
  <c r="GH76" i="2" s="1"/>
  <c r="GF77" i="2"/>
  <c r="GH77" i="2" s="1"/>
  <c r="GF78" i="2"/>
  <c r="GH78" i="2" s="1"/>
  <c r="GF79" i="2"/>
  <c r="GH79" i="2" s="1"/>
  <c r="GF80" i="2"/>
  <c r="GH80" i="2" s="1"/>
  <c r="GF81" i="2"/>
  <c r="GH81" i="2" s="1"/>
  <c r="GF82" i="2"/>
  <c r="GH82" i="2" s="1"/>
  <c r="GF83" i="2"/>
  <c r="GH83" i="2" s="1"/>
  <c r="GF84" i="2"/>
  <c r="GH84" i="2" s="1"/>
  <c r="GF85" i="2"/>
  <c r="GH85" i="2" s="1"/>
  <c r="GF86" i="2"/>
  <c r="GH86" i="2" s="1"/>
  <c r="GF87" i="2"/>
  <c r="GH87" i="2" s="1"/>
  <c r="GF88" i="2"/>
  <c r="GH88" i="2" s="1"/>
  <c r="GF89" i="2"/>
  <c r="GH89" i="2" s="1"/>
  <c r="GF90" i="2"/>
  <c r="GH90" i="2" s="1"/>
  <c r="GF91" i="2"/>
  <c r="GH91" i="2" s="1"/>
  <c r="GF92" i="2"/>
  <c r="GH92" i="2" s="1"/>
  <c r="GF93" i="2"/>
  <c r="GH93" i="2" s="1"/>
  <c r="GF94" i="2"/>
  <c r="GH94" i="2" s="1"/>
  <c r="GF95" i="2"/>
  <c r="GH95" i="2" s="1"/>
  <c r="GF96" i="2"/>
  <c r="GH96" i="2" s="1"/>
  <c r="GF97" i="2"/>
  <c r="GH97" i="2" s="1"/>
  <c r="GF98" i="2"/>
  <c r="GH98" i="2" s="1"/>
  <c r="GF99" i="2"/>
  <c r="GH99" i="2" s="1"/>
  <c r="GF100" i="2"/>
  <c r="GH100" i="2" s="1"/>
  <c r="GF101" i="2"/>
  <c r="GH101" i="2" s="1"/>
  <c r="GF102" i="2"/>
  <c r="GH102" i="2" s="1"/>
  <c r="GF103" i="2"/>
  <c r="GH103" i="2" s="1"/>
  <c r="GF104" i="2"/>
  <c r="GH104" i="2" s="1"/>
  <c r="GF105" i="2"/>
  <c r="GH105" i="2" s="1"/>
  <c r="GF106" i="2"/>
  <c r="GH106" i="2" s="1"/>
  <c r="GF107" i="2"/>
  <c r="GH107" i="2" s="1"/>
  <c r="GF108" i="2"/>
  <c r="GH108" i="2" s="1"/>
  <c r="GF109" i="2"/>
  <c r="GH109" i="2" s="1"/>
  <c r="GF110" i="2"/>
  <c r="GH110" i="2" s="1"/>
  <c r="GF111" i="2"/>
  <c r="GH111" i="2" s="1"/>
  <c r="GF112" i="2"/>
  <c r="GH112" i="2" s="1"/>
  <c r="GF113" i="2"/>
  <c r="GH113" i="2" s="1"/>
  <c r="GF114" i="2"/>
  <c r="GH114" i="2" s="1"/>
  <c r="GF115" i="2"/>
  <c r="GH115" i="2" s="1"/>
  <c r="GF6" i="2"/>
  <c r="GH6" i="2" s="1"/>
  <c r="FN7" i="2"/>
  <c r="FP7" i="2" s="1"/>
  <c r="FN8" i="2"/>
  <c r="FP8" i="2" s="1"/>
  <c r="FN9" i="2"/>
  <c r="FP9" i="2" s="1"/>
  <c r="FN10" i="2"/>
  <c r="FP10" i="2" s="1"/>
  <c r="FN11" i="2"/>
  <c r="FP11" i="2" s="1"/>
  <c r="FN12" i="2"/>
  <c r="FP12" i="2" s="1"/>
  <c r="FN13" i="2"/>
  <c r="FP13" i="2" s="1"/>
  <c r="FN14" i="2"/>
  <c r="FP14" i="2" s="1"/>
  <c r="FN15" i="2"/>
  <c r="FP15" i="2" s="1"/>
  <c r="FN16" i="2"/>
  <c r="FP16" i="2" s="1"/>
  <c r="FN17" i="2"/>
  <c r="FP17" i="2" s="1"/>
  <c r="FN18" i="2"/>
  <c r="FP18" i="2" s="1"/>
  <c r="FN19" i="2"/>
  <c r="FP19" i="2" s="1"/>
  <c r="FN20" i="2"/>
  <c r="FP20" i="2" s="1"/>
  <c r="FN21" i="2"/>
  <c r="FP21" i="2" s="1"/>
  <c r="FN22" i="2"/>
  <c r="FP22" i="2" s="1"/>
  <c r="FN23" i="2"/>
  <c r="FP23" i="2" s="1"/>
  <c r="FN24" i="2"/>
  <c r="FP24" i="2" s="1"/>
  <c r="FN25" i="2"/>
  <c r="FP25" i="2" s="1"/>
  <c r="FN26" i="2"/>
  <c r="FP26" i="2" s="1"/>
  <c r="FN27" i="2"/>
  <c r="FP27" i="2" s="1"/>
  <c r="FN28" i="2"/>
  <c r="FP28" i="2" s="1"/>
  <c r="FN29" i="2"/>
  <c r="FP29" i="2" s="1"/>
  <c r="FN30" i="2"/>
  <c r="FP30" i="2" s="1"/>
  <c r="FN31" i="2"/>
  <c r="FP31" i="2" s="1"/>
  <c r="FN32" i="2"/>
  <c r="FP32" i="2" s="1"/>
  <c r="FN33" i="2"/>
  <c r="FP33" i="2" s="1"/>
  <c r="FN34" i="2"/>
  <c r="FP34" i="2" s="1"/>
  <c r="FN35" i="2"/>
  <c r="FP35" i="2" s="1"/>
  <c r="FN36" i="2"/>
  <c r="FP36" i="2" s="1"/>
  <c r="FN37" i="2"/>
  <c r="FP37" i="2" s="1"/>
  <c r="FN38" i="2"/>
  <c r="FP38" i="2" s="1"/>
  <c r="FN39" i="2"/>
  <c r="FP39" i="2" s="1"/>
  <c r="FN40" i="2"/>
  <c r="FP40" i="2" s="1"/>
  <c r="FN41" i="2"/>
  <c r="FP41" i="2" s="1"/>
  <c r="FN42" i="2"/>
  <c r="FP42" i="2" s="1"/>
  <c r="FN43" i="2"/>
  <c r="FP43" i="2" s="1"/>
  <c r="FN44" i="2"/>
  <c r="FP44" i="2" s="1"/>
  <c r="FN45" i="2"/>
  <c r="FP45" i="2" s="1"/>
  <c r="FN46" i="2"/>
  <c r="FP46" i="2" s="1"/>
  <c r="FN47" i="2"/>
  <c r="FP47" i="2" s="1"/>
  <c r="FN48" i="2"/>
  <c r="FP48" i="2" s="1"/>
  <c r="FN49" i="2"/>
  <c r="FP49" i="2" s="1"/>
  <c r="FN50" i="2"/>
  <c r="FP50" i="2" s="1"/>
  <c r="FN51" i="2"/>
  <c r="FP51" i="2" s="1"/>
  <c r="FN52" i="2"/>
  <c r="FP52" i="2" s="1"/>
  <c r="FN53" i="2"/>
  <c r="FP53" i="2" s="1"/>
  <c r="FN54" i="2"/>
  <c r="FP54" i="2" s="1"/>
  <c r="FN55" i="2"/>
  <c r="FP55" i="2" s="1"/>
  <c r="FN56" i="2"/>
  <c r="FP56" i="2" s="1"/>
  <c r="FN57" i="2"/>
  <c r="FP57" i="2" s="1"/>
  <c r="FN58" i="2"/>
  <c r="FP58" i="2" s="1"/>
  <c r="FN59" i="2"/>
  <c r="FP59" i="2" s="1"/>
  <c r="FN60" i="2"/>
  <c r="FP60" i="2" s="1"/>
  <c r="FN61" i="2"/>
  <c r="FP61" i="2" s="1"/>
  <c r="FN62" i="2"/>
  <c r="FP62" i="2" s="1"/>
  <c r="FN63" i="2"/>
  <c r="FP63" i="2" s="1"/>
  <c r="FN64" i="2"/>
  <c r="FP64" i="2" s="1"/>
  <c r="FN65" i="2"/>
  <c r="FP65" i="2" s="1"/>
  <c r="FN66" i="2"/>
  <c r="FP66" i="2" s="1"/>
  <c r="FN67" i="2"/>
  <c r="FP67" i="2" s="1"/>
  <c r="FN68" i="2"/>
  <c r="FP68" i="2" s="1"/>
  <c r="FN69" i="2"/>
  <c r="FP69" i="2" s="1"/>
  <c r="FN70" i="2"/>
  <c r="FP70" i="2" s="1"/>
  <c r="FN6" i="2"/>
  <c r="FP6" i="2" s="1"/>
  <c r="EU7" i="2"/>
  <c r="EW7" i="2" s="1"/>
  <c r="EU8" i="2"/>
  <c r="EW8" i="2" s="1"/>
  <c r="EU9" i="2"/>
  <c r="EW9" i="2" s="1"/>
  <c r="EU10" i="2"/>
  <c r="EW10" i="2" s="1"/>
  <c r="EU11" i="2"/>
  <c r="EW11" i="2" s="1"/>
  <c r="EU12" i="2"/>
  <c r="EW12" i="2" s="1"/>
  <c r="EU13" i="2"/>
  <c r="EW13" i="2" s="1"/>
  <c r="EU14" i="2"/>
  <c r="EW14" i="2" s="1"/>
  <c r="EU15" i="2"/>
  <c r="EW15" i="2" s="1"/>
  <c r="EU16" i="2"/>
  <c r="EW16" i="2" s="1"/>
  <c r="EU17" i="2"/>
  <c r="EW17" i="2" s="1"/>
  <c r="EU18" i="2"/>
  <c r="EW18" i="2" s="1"/>
  <c r="EU19" i="2"/>
  <c r="EW19" i="2" s="1"/>
  <c r="EU20" i="2"/>
  <c r="EW20" i="2" s="1"/>
  <c r="EU21" i="2"/>
  <c r="EW21" i="2" s="1"/>
  <c r="EU22" i="2"/>
  <c r="EW22" i="2" s="1"/>
  <c r="EU23" i="2"/>
  <c r="EW23" i="2" s="1"/>
  <c r="EU24" i="2"/>
  <c r="EW24" i="2" s="1"/>
  <c r="EU25" i="2"/>
  <c r="EW25" i="2" s="1"/>
  <c r="EU26" i="2"/>
  <c r="EW26" i="2" s="1"/>
  <c r="EU27" i="2"/>
  <c r="EW27" i="2" s="1"/>
  <c r="EU28" i="2"/>
  <c r="EW28" i="2" s="1"/>
  <c r="EU29" i="2"/>
  <c r="EW29" i="2" s="1"/>
  <c r="EU30" i="2"/>
  <c r="EW30" i="2" s="1"/>
  <c r="EU31" i="2"/>
  <c r="EW31" i="2" s="1"/>
  <c r="EU32" i="2"/>
  <c r="EW32" i="2" s="1"/>
  <c r="EU33" i="2"/>
  <c r="EW33" i="2" s="1"/>
  <c r="EU34" i="2"/>
  <c r="EW34" i="2" s="1"/>
  <c r="EU35" i="2"/>
  <c r="EW35" i="2" s="1"/>
  <c r="EU36" i="2"/>
  <c r="EW36" i="2" s="1"/>
  <c r="EU37" i="2"/>
  <c r="EW37" i="2" s="1"/>
  <c r="EU38" i="2"/>
  <c r="EW38" i="2" s="1"/>
  <c r="EU39" i="2"/>
  <c r="EW39" i="2" s="1"/>
  <c r="EU40" i="2"/>
  <c r="EW40" i="2" s="1"/>
  <c r="EU41" i="2"/>
  <c r="EW41" i="2" s="1"/>
  <c r="EU42" i="2"/>
  <c r="EW42" i="2" s="1"/>
  <c r="EU43" i="2"/>
  <c r="EW43" i="2" s="1"/>
  <c r="EU44" i="2"/>
  <c r="EW44" i="2" s="1"/>
  <c r="EU45" i="2"/>
  <c r="EW45" i="2" s="1"/>
  <c r="EU46" i="2"/>
  <c r="EW46" i="2" s="1"/>
  <c r="EU47" i="2"/>
  <c r="EW47" i="2" s="1"/>
  <c r="EU48" i="2"/>
  <c r="EW48" i="2" s="1"/>
  <c r="EU49" i="2"/>
  <c r="EW49" i="2" s="1"/>
  <c r="EU50" i="2"/>
  <c r="EW50" i="2" s="1"/>
  <c r="EU51" i="2"/>
  <c r="EW51" i="2" s="1"/>
  <c r="EU52" i="2"/>
  <c r="EW52" i="2" s="1"/>
  <c r="EU53" i="2"/>
  <c r="EW53" i="2" s="1"/>
  <c r="EU54" i="2"/>
  <c r="EW54" i="2" s="1"/>
  <c r="EU55" i="2"/>
  <c r="EW55" i="2" s="1"/>
  <c r="EU56" i="2"/>
  <c r="EW56" i="2" s="1"/>
  <c r="EU57" i="2"/>
  <c r="EW57" i="2" s="1"/>
  <c r="EU58" i="2"/>
  <c r="EW58" i="2" s="1"/>
  <c r="EU59" i="2"/>
  <c r="EW59" i="2" s="1"/>
  <c r="EU60" i="2"/>
  <c r="EW60" i="2" s="1"/>
  <c r="EU61" i="2"/>
  <c r="EW61" i="2" s="1"/>
  <c r="EU62" i="2"/>
  <c r="EW62" i="2" s="1"/>
  <c r="EU63" i="2"/>
  <c r="EW63" i="2" s="1"/>
  <c r="EU64" i="2"/>
  <c r="EW64" i="2" s="1"/>
  <c r="EU65" i="2"/>
  <c r="EW65" i="2" s="1"/>
  <c r="EU66" i="2"/>
  <c r="EW66" i="2" s="1"/>
  <c r="EU67" i="2"/>
  <c r="EW67" i="2" s="1"/>
  <c r="EU68" i="2"/>
  <c r="EW68" i="2" s="1"/>
  <c r="EU69" i="2"/>
  <c r="EW69" i="2" s="1"/>
  <c r="EU70" i="2"/>
  <c r="EW70" i="2" s="1"/>
  <c r="EU71" i="2"/>
  <c r="EW71" i="2" s="1"/>
  <c r="EU6" i="2"/>
  <c r="EW6" i="2" s="1"/>
  <c r="EB7" i="2"/>
  <c r="ED7" i="2" s="1"/>
  <c r="EB8" i="2"/>
  <c r="ED8" i="2" s="1"/>
  <c r="EB9" i="2"/>
  <c r="ED9" i="2" s="1"/>
  <c r="EB10" i="2"/>
  <c r="ED10" i="2" s="1"/>
  <c r="EB11" i="2"/>
  <c r="ED11" i="2" s="1"/>
  <c r="EB12" i="2"/>
  <c r="ED12" i="2" s="1"/>
  <c r="EB13" i="2"/>
  <c r="ED13" i="2" s="1"/>
  <c r="EB14" i="2"/>
  <c r="ED14" i="2" s="1"/>
  <c r="EB15" i="2"/>
  <c r="ED15" i="2" s="1"/>
  <c r="EB16" i="2"/>
  <c r="ED16" i="2" s="1"/>
  <c r="EB17" i="2"/>
  <c r="ED17" i="2" s="1"/>
  <c r="EB18" i="2"/>
  <c r="ED18" i="2" s="1"/>
  <c r="EB19" i="2"/>
  <c r="ED19" i="2" s="1"/>
  <c r="EB20" i="2"/>
  <c r="ED20" i="2" s="1"/>
  <c r="EB21" i="2"/>
  <c r="ED21" i="2" s="1"/>
  <c r="EB22" i="2"/>
  <c r="ED22" i="2" s="1"/>
  <c r="EB23" i="2"/>
  <c r="ED23" i="2" s="1"/>
  <c r="EB24" i="2"/>
  <c r="ED24" i="2" s="1"/>
  <c r="EB25" i="2"/>
  <c r="ED25" i="2" s="1"/>
  <c r="EB26" i="2"/>
  <c r="ED26" i="2" s="1"/>
  <c r="EB27" i="2"/>
  <c r="ED27" i="2" s="1"/>
  <c r="EB28" i="2"/>
  <c r="ED28" i="2" s="1"/>
  <c r="EB29" i="2"/>
  <c r="ED29" i="2" s="1"/>
  <c r="EB30" i="2"/>
  <c r="ED30" i="2" s="1"/>
  <c r="EB31" i="2"/>
  <c r="ED31" i="2" s="1"/>
  <c r="EB32" i="2"/>
  <c r="ED32" i="2" s="1"/>
  <c r="EB33" i="2"/>
  <c r="ED33" i="2" s="1"/>
  <c r="EB34" i="2"/>
  <c r="ED34" i="2" s="1"/>
  <c r="EB35" i="2"/>
  <c r="ED35" i="2" s="1"/>
  <c r="EB36" i="2"/>
  <c r="ED36" i="2" s="1"/>
  <c r="EB37" i="2"/>
  <c r="ED37" i="2" s="1"/>
  <c r="EB38" i="2"/>
  <c r="ED38" i="2" s="1"/>
  <c r="EB39" i="2"/>
  <c r="ED39" i="2" s="1"/>
  <c r="EB40" i="2"/>
  <c r="ED40" i="2" s="1"/>
  <c r="EB41" i="2"/>
  <c r="ED41" i="2" s="1"/>
  <c r="EB42" i="2"/>
  <c r="ED42" i="2" s="1"/>
  <c r="EB43" i="2"/>
  <c r="ED43" i="2" s="1"/>
  <c r="EB44" i="2"/>
  <c r="ED44" i="2" s="1"/>
  <c r="EB45" i="2"/>
  <c r="ED45" i="2" s="1"/>
  <c r="EB46" i="2"/>
  <c r="ED46" i="2" s="1"/>
  <c r="EB47" i="2"/>
  <c r="ED47" i="2" s="1"/>
  <c r="EB48" i="2"/>
  <c r="ED48" i="2" s="1"/>
  <c r="EB49" i="2"/>
  <c r="ED49" i="2" s="1"/>
  <c r="EB50" i="2"/>
  <c r="ED50" i="2" s="1"/>
  <c r="EB51" i="2"/>
  <c r="ED51" i="2" s="1"/>
  <c r="EB52" i="2"/>
  <c r="ED52" i="2" s="1"/>
  <c r="EB53" i="2"/>
  <c r="ED53" i="2" s="1"/>
  <c r="EB54" i="2"/>
  <c r="ED54" i="2" s="1"/>
  <c r="EB55" i="2"/>
  <c r="ED55" i="2" s="1"/>
  <c r="EB56" i="2"/>
  <c r="ED56" i="2" s="1"/>
  <c r="EB57" i="2"/>
  <c r="ED57" i="2" s="1"/>
  <c r="EB58" i="2"/>
  <c r="ED58" i="2" s="1"/>
  <c r="EB59" i="2"/>
  <c r="ED59" i="2" s="1"/>
  <c r="EB60" i="2"/>
  <c r="ED60" i="2" s="1"/>
  <c r="EB61" i="2"/>
  <c r="ED61" i="2" s="1"/>
  <c r="EB62" i="2"/>
  <c r="ED62" i="2" s="1"/>
  <c r="EB63" i="2"/>
  <c r="ED63" i="2" s="1"/>
  <c r="EB64" i="2"/>
  <c r="ED64" i="2" s="1"/>
  <c r="EB65" i="2"/>
  <c r="ED65" i="2" s="1"/>
  <c r="EB66" i="2"/>
  <c r="ED66" i="2" s="1"/>
  <c r="EB67" i="2"/>
  <c r="ED67" i="2" s="1"/>
  <c r="EB68" i="2"/>
  <c r="ED68" i="2" s="1"/>
  <c r="EB69" i="2"/>
  <c r="ED69" i="2" s="1"/>
  <c r="EB70" i="2"/>
  <c r="ED70" i="2" s="1"/>
  <c r="EB71" i="2"/>
  <c r="ED71" i="2" s="1"/>
  <c r="EB72" i="2"/>
  <c r="ED72" i="2" s="1"/>
  <c r="EB73" i="2"/>
  <c r="ED73" i="2" s="1"/>
  <c r="EB74" i="2"/>
  <c r="ED74" i="2" s="1"/>
  <c r="EB75" i="2"/>
  <c r="ED75" i="2" s="1"/>
  <c r="EB76" i="2"/>
  <c r="ED76" i="2" s="1"/>
  <c r="EB77" i="2"/>
  <c r="ED77" i="2" s="1"/>
  <c r="EB78" i="2"/>
  <c r="ED78" i="2" s="1"/>
  <c r="EB79" i="2"/>
  <c r="ED79" i="2" s="1"/>
  <c r="EB80" i="2"/>
  <c r="ED80" i="2" s="1"/>
  <c r="EB81" i="2"/>
  <c r="ED81" i="2" s="1"/>
  <c r="EB82" i="2"/>
  <c r="ED82" i="2" s="1"/>
  <c r="EB83" i="2"/>
  <c r="ED83" i="2" s="1"/>
  <c r="EB84" i="2"/>
  <c r="ED84" i="2" s="1"/>
  <c r="EB6" i="2"/>
  <c r="ED6" i="2" s="1"/>
  <c r="DI7" i="2"/>
  <c r="DK7" i="2" s="1"/>
  <c r="DI8" i="2"/>
  <c r="DK8" i="2" s="1"/>
  <c r="DI9" i="2"/>
  <c r="DK9" i="2" s="1"/>
  <c r="DI10" i="2"/>
  <c r="DK10" i="2" s="1"/>
  <c r="DI11" i="2"/>
  <c r="DK11" i="2" s="1"/>
  <c r="DI12" i="2"/>
  <c r="DK12" i="2" s="1"/>
  <c r="DI13" i="2"/>
  <c r="DK13" i="2" s="1"/>
  <c r="DI14" i="2"/>
  <c r="DK14" i="2" s="1"/>
  <c r="DI15" i="2"/>
  <c r="DK15" i="2" s="1"/>
  <c r="DI16" i="2"/>
  <c r="DK16" i="2" s="1"/>
  <c r="DI17" i="2"/>
  <c r="DK17" i="2" s="1"/>
  <c r="DI18" i="2"/>
  <c r="DK18" i="2" s="1"/>
  <c r="DI19" i="2"/>
  <c r="DK19" i="2" s="1"/>
  <c r="DI20" i="2"/>
  <c r="DK20" i="2" s="1"/>
  <c r="DI21" i="2"/>
  <c r="DK21" i="2" s="1"/>
  <c r="DI22" i="2"/>
  <c r="DK22" i="2" s="1"/>
  <c r="DI23" i="2"/>
  <c r="DK23" i="2" s="1"/>
  <c r="DI24" i="2"/>
  <c r="DK24" i="2" s="1"/>
  <c r="DI25" i="2"/>
  <c r="DK25" i="2" s="1"/>
  <c r="DI26" i="2"/>
  <c r="DK26" i="2" s="1"/>
  <c r="DI27" i="2"/>
  <c r="DK27" i="2" s="1"/>
  <c r="DI28" i="2"/>
  <c r="DK28" i="2" s="1"/>
  <c r="DI29" i="2"/>
  <c r="DK29" i="2" s="1"/>
  <c r="DI30" i="2"/>
  <c r="DK30" i="2" s="1"/>
  <c r="DI31" i="2"/>
  <c r="DK31" i="2" s="1"/>
  <c r="DI32" i="2"/>
  <c r="DK32" i="2" s="1"/>
  <c r="DI33" i="2"/>
  <c r="DK33" i="2" s="1"/>
  <c r="DI34" i="2"/>
  <c r="DK34" i="2" s="1"/>
  <c r="DI35" i="2"/>
  <c r="DK35" i="2" s="1"/>
  <c r="DI36" i="2"/>
  <c r="DK36" i="2" s="1"/>
  <c r="DI37" i="2"/>
  <c r="DK37" i="2" s="1"/>
  <c r="DI38" i="2"/>
  <c r="DK38" i="2" s="1"/>
  <c r="DI39" i="2"/>
  <c r="DK39" i="2" s="1"/>
  <c r="DI40" i="2"/>
  <c r="DK40" i="2" s="1"/>
  <c r="DI41" i="2"/>
  <c r="DK41" i="2" s="1"/>
  <c r="DI42" i="2"/>
  <c r="DK42" i="2" s="1"/>
  <c r="DI43" i="2"/>
  <c r="DK43" i="2" s="1"/>
  <c r="DI44" i="2"/>
  <c r="DK44" i="2" s="1"/>
  <c r="DI45" i="2"/>
  <c r="DK45" i="2" s="1"/>
  <c r="DI46" i="2"/>
  <c r="DK46" i="2" s="1"/>
  <c r="DI47" i="2"/>
  <c r="DK47" i="2" s="1"/>
  <c r="DI48" i="2"/>
  <c r="DK48" i="2" s="1"/>
  <c r="DI49" i="2"/>
  <c r="DK49" i="2" s="1"/>
  <c r="DI50" i="2"/>
  <c r="DK50" i="2" s="1"/>
  <c r="DI51" i="2"/>
  <c r="DK51" i="2" s="1"/>
  <c r="DI52" i="2"/>
  <c r="DK52" i="2" s="1"/>
  <c r="DI53" i="2"/>
  <c r="DK53" i="2" s="1"/>
  <c r="DI54" i="2"/>
  <c r="DK54" i="2" s="1"/>
  <c r="DI55" i="2"/>
  <c r="DK55" i="2" s="1"/>
  <c r="DI56" i="2"/>
  <c r="DK56" i="2" s="1"/>
  <c r="DI57" i="2"/>
  <c r="DK57" i="2" s="1"/>
  <c r="DI58" i="2"/>
  <c r="DK58" i="2" s="1"/>
  <c r="DI59" i="2"/>
  <c r="DK59" i="2" s="1"/>
  <c r="DI60" i="2"/>
  <c r="DK60" i="2" s="1"/>
  <c r="DI61" i="2"/>
  <c r="DK61" i="2" s="1"/>
  <c r="DI62" i="2"/>
  <c r="DK62" i="2" s="1"/>
  <c r="DI63" i="2"/>
  <c r="DK63" i="2" s="1"/>
  <c r="DI64" i="2"/>
  <c r="DK64" i="2" s="1"/>
  <c r="DI65" i="2"/>
  <c r="DK65" i="2" s="1"/>
  <c r="DI66" i="2"/>
  <c r="DK66" i="2" s="1"/>
  <c r="DI67" i="2"/>
  <c r="DK67" i="2" s="1"/>
  <c r="DI68" i="2"/>
  <c r="DK68" i="2" s="1"/>
  <c r="DI69" i="2"/>
  <c r="DK69" i="2" s="1"/>
  <c r="DI70" i="2"/>
  <c r="DK70" i="2" s="1"/>
  <c r="DI71" i="2"/>
  <c r="DK71" i="2" s="1"/>
  <c r="DI72" i="2"/>
  <c r="DK72" i="2" s="1"/>
  <c r="DI73" i="2"/>
  <c r="DK73" i="2" s="1"/>
  <c r="DI74" i="2"/>
  <c r="DK74" i="2" s="1"/>
  <c r="DI75" i="2"/>
  <c r="DK75" i="2" s="1"/>
  <c r="DI76" i="2"/>
  <c r="DK76" i="2" s="1"/>
  <c r="DI77" i="2"/>
  <c r="DK77" i="2" s="1"/>
  <c r="DI78" i="2"/>
  <c r="DK78" i="2" s="1"/>
  <c r="DI79" i="2"/>
  <c r="DK79" i="2" s="1"/>
  <c r="DI80" i="2"/>
  <c r="DK80" i="2" s="1"/>
  <c r="DI81" i="2"/>
  <c r="DK81" i="2" s="1"/>
  <c r="DI82" i="2"/>
  <c r="DK82" i="2" s="1"/>
  <c r="DI83" i="2"/>
  <c r="DK83" i="2" s="1"/>
  <c r="DI84" i="2"/>
  <c r="DK84" i="2" s="1"/>
  <c r="DI85" i="2"/>
  <c r="DK85" i="2" s="1"/>
  <c r="DI86" i="2"/>
  <c r="DK86" i="2" s="1"/>
  <c r="DI87" i="2"/>
  <c r="DK87" i="2" s="1"/>
  <c r="DI88" i="2"/>
  <c r="DK88" i="2" s="1"/>
  <c r="DI89" i="2"/>
  <c r="DK89" i="2" s="1"/>
  <c r="DI90" i="2"/>
  <c r="DK90" i="2" s="1"/>
  <c r="DI6" i="2"/>
  <c r="DK6" i="2" s="1"/>
  <c r="CP7" i="2"/>
  <c r="CR7" i="2" s="1"/>
  <c r="CP8" i="2"/>
  <c r="CR8" i="2" s="1"/>
  <c r="CP9" i="2"/>
  <c r="CR9" i="2" s="1"/>
  <c r="CP10" i="2"/>
  <c r="CR10" i="2" s="1"/>
  <c r="CP11" i="2"/>
  <c r="CR11" i="2" s="1"/>
  <c r="CP12" i="2"/>
  <c r="CR12" i="2" s="1"/>
  <c r="CP13" i="2"/>
  <c r="CR13" i="2" s="1"/>
  <c r="CP14" i="2"/>
  <c r="CR14" i="2" s="1"/>
  <c r="CP15" i="2"/>
  <c r="CR15" i="2" s="1"/>
  <c r="CP16" i="2"/>
  <c r="CR16" i="2" s="1"/>
  <c r="CP17" i="2"/>
  <c r="CR17" i="2" s="1"/>
  <c r="CP18" i="2"/>
  <c r="CR18" i="2" s="1"/>
  <c r="CP19" i="2"/>
  <c r="CR19" i="2" s="1"/>
  <c r="CP20" i="2"/>
  <c r="CR20" i="2" s="1"/>
  <c r="CP21" i="2"/>
  <c r="CR21" i="2" s="1"/>
  <c r="CP22" i="2"/>
  <c r="CR22" i="2" s="1"/>
  <c r="CP23" i="2"/>
  <c r="CR23" i="2" s="1"/>
  <c r="CP24" i="2"/>
  <c r="CR24" i="2" s="1"/>
  <c r="CP25" i="2"/>
  <c r="CR25" i="2" s="1"/>
  <c r="CP26" i="2"/>
  <c r="CR26" i="2" s="1"/>
  <c r="CP27" i="2"/>
  <c r="CR27" i="2" s="1"/>
  <c r="CP28" i="2"/>
  <c r="CR28" i="2" s="1"/>
  <c r="CP29" i="2"/>
  <c r="CR29" i="2" s="1"/>
  <c r="CP30" i="2"/>
  <c r="CR30" i="2" s="1"/>
  <c r="CP31" i="2"/>
  <c r="CR31" i="2" s="1"/>
  <c r="CP32" i="2"/>
  <c r="CR32" i="2" s="1"/>
  <c r="CP33" i="2"/>
  <c r="CR33" i="2" s="1"/>
  <c r="CP34" i="2"/>
  <c r="CR34" i="2" s="1"/>
  <c r="CP35" i="2"/>
  <c r="CR35" i="2" s="1"/>
  <c r="CP36" i="2"/>
  <c r="CR36" i="2" s="1"/>
  <c r="CP37" i="2"/>
  <c r="CR37" i="2" s="1"/>
  <c r="CP38" i="2"/>
  <c r="CR38" i="2" s="1"/>
  <c r="CP39" i="2"/>
  <c r="CR39" i="2" s="1"/>
  <c r="CP40" i="2"/>
  <c r="CR40" i="2" s="1"/>
  <c r="CP41" i="2"/>
  <c r="CR41" i="2" s="1"/>
  <c r="CP42" i="2"/>
  <c r="CR42" i="2" s="1"/>
  <c r="CP43" i="2"/>
  <c r="CR43" i="2" s="1"/>
  <c r="CP44" i="2"/>
  <c r="CR44" i="2" s="1"/>
  <c r="CP45" i="2"/>
  <c r="CR45" i="2" s="1"/>
  <c r="CP46" i="2"/>
  <c r="CR46" i="2" s="1"/>
  <c r="CP47" i="2"/>
  <c r="CR47" i="2" s="1"/>
  <c r="CP48" i="2"/>
  <c r="CR48" i="2" s="1"/>
  <c r="CP49" i="2"/>
  <c r="CR49" i="2" s="1"/>
  <c r="CP50" i="2"/>
  <c r="CR50" i="2" s="1"/>
  <c r="CP51" i="2"/>
  <c r="CR51" i="2" s="1"/>
  <c r="CP52" i="2"/>
  <c r="CR52" i="2" s="1"/>
  <c r="CP53" i="2"/>
  <c r="CR53" i="2" s="1"/>
  <c r="CP54" i="2"/>
  <c r="CR54" i="2" s="1"/>
  <c r="CP55" i="2"/>
  <c r="CR55" i="2" s="1"/>
  <c r="CP56" i="2"/>
  <c r="CR56" i="2" s="1"/>
  <c r="CP57" i="2"/>
  <c r="CR57" i="2" s="1"/>
  <c r="CP58" i="2"/>
  <c r="CR58" i="2" s="1"/>
  <c r="CP59" i="2"/>
  <c r="CR59" i="2" s="1"/>
  <c r="CP60" i="2"/>
  <c r="CR60" i="2" s="1"/>
  <c r="CP61" i="2"/>
  <c r="CR61" i="2" s="1"/>
  <c r="CP62" i="2"/>
  <c r="CR62" i="2" s="1"/>
  <c r="CP63" i="2"/>
  <c r="CR63" i="2" s="1"/>
  <c r="CP64" i="2"/>
  <c r="CR64" i="2" s="1"/>
  <c r="CP65" i="2"/>
  <c r="CR65" i="2" s="1"/>
  <c r="CP66" i="2"/>
  <c r="CR66" i="2" s="1"/>
  <c r="CP67" i="2"/>
  <c r="CR67" i="2" s="1"/>
  <c r="CP68" i="2"/>
  <c r="CR68" i="2" s="1"/>
  <c r="CP69" i="2"/>
  <c r="CR69" i="2" s="1"/>
  <c r="CP70" i="2"/>
  <c r="CR70" i="2" s="1"/>
  <c r="CP71" i="2"/>
  <c r="CR71" i="2" s="1"/>
  <c r="CP72" i="2"/>
  <c r="CR72" i="2" s="1"/>
  <c r="CP73" i="2"/>
  <c r="CR73" i="2" s="1"/>
  <c r="CP74" i="2"/>
  <c r="CR74" i="2" s="1"/>
  <c r="CP75" i="2"/>
  <c r="CR75" i="2" s="1"/>
  <c r="CP76" i="2"/>
  <c r="CR76" i="2" s="1"/>
  <c r="CP77" i="2"/>
  <c r="CR77" i="2" s="1"/>
  <c r="CP78" i="2"/>
  <c r="CR78" i="2" s="1"/>
  <c r="CP79" i="2"/>
  <c r="CR79" i="2" s="1"/>
  <c r="CP80" i="2"/>
  <c r="CR80" i="2" s="1"/>
  <c r="CP81" i="2"/>
  <c r="CR81" i="2" s="1"/>
  <c r="CP82" i="2"/>
  <c r="CR82" i="2" s="1"/>
  <c r="CP83" i="2"/>
  <c r="CR83" i="2" s="1"/>
  <c r="CP84" i="2"/>
  <c r="CR84" i="2" s="1"/>
  <c r="CP85" i="2"/>
  <c r="CR85" i="2" s="1"/>
  <c r="CP86" i="2"/>
  <c r="CR86" i="2" s="1"/>
  <c r="CP87" i="2"/>
  <c r="CR87" i="2" s="1"/>
  <c r="CP88" i="2"/>
  <c r="CR88" i="2" s="1"/>
  <c r="CP89" i="2"/>
  <c r="CR89" i="2" s="1"/>
  <c r="CP90" i="2"/>
  <c r="CR90" i="2" s="1"/>
  <c r="CP91" i="2"/>
  <c r="CR91" i="2" s="1"/>
  <c r="CP92" i="2"/>
  <c r="CR92" i="2" s="1"/>
  <c r="CP93" i="2"/>
  <c r="CR93" i="2" s="1"/>
  <c r="CP94" i="2"/>
  <c r="CR94" i="2" s="1"/>
  <c r="CP95" i="2"/>
  <c r="CR95" i="2" s="1"/>
  <c r="CP96" i="2"/>
  <c r="CR96" i="2" s="1"/>
  <c r="CP97" i="2"/>
  <c r="CR97" i="2" s="1"/>
  <c r="CP98" i="2"/>
  <c r="CR98" i="2" s="1"/>
  <c r="CP99" i="2"/>
  <c r="CR99" i="2" s="1"/>
  <c r="CP100" i="2"/>
  <c r="CR100" i="2" s="1"/>
  <c r="CP101" i="2"/>
  <c r="CR101" i="2" s="1"/>
  <c r="CP102" i="2"/>
  <c r="CR102" i="2" s="1"/>
  <c r="CP103" i="2"/>
  <c r="CR103" i="2" s="1"/>
  <c r="CP104" i="2"/>
  <c r="CR104" i="2" s="1"/>
  <c r="CP105" i="2"/>
  <c r="CR105" i="2" s="1"/>
  <c r="CP106" i="2"/>
  <c r="CR106" i="2" s="1"/>
  <c r="CP107" i="2"/>
  <c r="CR107" i="2" s="1"/>
  <c r="CP108" i="2"/>
  <c r="CR108" i="2" s="1"/>
  <c r="CP109" i="2"/>
  <c r="CR109" i="2" s="1"/>
  <c r="CP110" i="2"/>
  <c r="CR110" i="2" s="1"/>
  <c r="CP111" i="2"/>
  <c r="CR111" i="2" s="1"/>
  <c r="CP112" i="2"/>
  <c r="CR112" i="2" s="1"/>
  <c r="CP113" i="2"/>
  <c r="CR113" i="2" s="1"/>
  <c r="CP114" i="2"/>
  <c r="CR114" i="2" s="1"/>
  <c r="CP115" i="2"/>
  <c r="CR115" i="2" s="1"/>
  <c r="CP116" i="2"/>
  <c r="CR116" i="2" s="1"/>
  <c r="CP117" i="2"/>
  <c r="CR117" i="2" s="1"/>
  <c r="CP118" i="2"/>
  <c r="CR118" i="2" s="1"/>
  <c r="CP6" i="2"/>
  <c r="CR6" i="2" s="1"/>
  <c r="BW7" i="2"/>
  <c r="BY7" i="2" s="1"/>
  <c r="BW8" i="2"/>
  <c r="BY8" i="2" s="1"/>
  <c r="BW9" i="2"/>
  <c r="BY9" i="2" s="1"/>
  <c r="BW10" i="2"/>
  <c r="BY10" i="2" s="1"/>
  <c r="BW11" i="2"/>
  <c r="BY11" i="2" s="1"/>
  <c r="BW12" i="2"/>
  <c r="BY12" i="2" s="1"/>
  <c r="BW13" i="2"/>
  <c r="BY13" i="2" s="1"/>
  <c r="BW14" i="2"/>
  <c r="BY14" i="2" s="1"/>
  <c r="BW15" i="2"/>
  <c r="BY15" i="2" s="1"/>
  <c r="BW16" i="2"/>
  <c r="BY16" i="2" s="1"/>
  <c r="BW17" i="2"/>
  <c r="BY17" i="2" s="1"/>
  <c r="BW18" i="2"/>
  <c r="BY18" i="2" s="1"/>
  <c r="BW19" i="2"/>
  <c r="BY19" i="2" s="1"/>
  <c r="BW20" i="2"/>
  <c r="BY20" i="2" s="1"/>
  <c r="BW21" i="2"/>
  <c r="BY21" i="2" s="1"/>
  <c r="BW22" i="2"/>
  <c r="BY22" i="2" s="1"/>
  <c r="BW23" i="2"/>
  <c r="BY23" i="2" s="1"/>
  <c r="BW24" i="2"/>
  <c r="BY24" i="2" s="1"/>
  <c r="BW25" i="2"/>
  <c r="BY25" i="2" s="1"/>
  <c r="BW26" i="2"/>
  <c r="BY26" i="2" s="1"/>
  <c r="BW27" i="2"/>
  <c r="BY27" i="2" s="1"/>
  <c r="BW28" i="2"/>
  <c r="BY28" i="2" s="1"/>
  <c r="BW29" i="2"/>
  <c r="BY29" i="2" s="1"/>
  <c r="BW30" i="2"/>
  <c r="BY30" i="2" s="1"/>
  <c r="BW31" i="2"/>
  <c r="BY31" i="2" s="1"/>
  <c r="BW32" i="2"/>
  <c r="BY32" i="2" s="1"/>
  <c r="BW33" i="2"/>
  <c r="BY33" i="2" s="1"/>
  <c r="BW34" i="2"/>
  <c r="BY34" i="2" s="1"/>
  <c r="BW35" i="2"/>
  <c r="BY35" i="2" s="1"/>
  <c r="BW36" i="2"/>
  <c r="BY36" i="2" s="1"/>
  <c r="BW37" i="2"/>
  <c r="BY37" i="2" s="1"/>
  <c r="BW38" i="2"/>
  <c r="BY38" i="2" s="1"/>
  <c r="BW39" i="2"/>
  <c r="BY39" i="2" s="1"/>
  <c r="BW40" i="2"/>
  <c r="BY40" i="2" s="1"/>
  <c r="BW41" i="2"/>
  <c r="BY41" i="2" s="1"/>
  <c r="BW42" i="2"/>
  <c r="BY42" i="2" s="1"/>
  <c r="BW43" i="2"/>
  <c r="BY43" i="2" s="1"/>
  <c r="BW44" i="2"/>
  <c r="BY44" i="2" s="1"/>
  <c r="BW45" i="2"/>
  <c r="BY45" i="2" s="1"/>
  <c r="BW46" i="2"/>
  <c r="BY46" i="2" s="1"/>
  <c r="BW47" i="2"/>
  <c r="BY47" i="2" s="1"/>
  <c r="BW48" i="2"/>
  <c r="BY48" i="2" s="1"/>
  <c r="BW49" i="2"/>
  <c r="BY49" i="2" s="1"/>
  <c r="BW50" i="2"/>
  <c r="BY50" i="2" s="1"/>
  <c r="BW51" i="2"/>
  <c r="BY51" i="2" s="1"/>
  <c r="BW52" i="2"/>
  <c r="BY52" i="2" s="1"/>
  <c r="BW53" i="2"/>
  <c r="BY53" i="2" s="1"/>
  <c r="BW54" i="2"/>
  <c r="BY54" i="2" s="1"/>
  <c r="BW55" i="2"/>
  <c r="BY55" i="2" s="1"/>
  <c r="BW56" i="2"/>
  <c r="BY56" i="2" s="1"/>
  <c r="BW57" i="2"/>
  <c r="BY57" i="2" s="1"/>
  <c r="BW58" i="2"/>
  <c r="BY58" i="2" s="1"/>
  <c r="BW59" i="2"/>
  <c r="BY59" i="2" s="1"/>
  <c r="BW60" i="2"/>
  <c r="BY60" i="2" s="1"/>
  <c r="BW61" i="2"/>
  <c r="BY61" i="2" s="1"/>
  <c r="BW62" i="2"/>
  <c r="BY62" i="2" s="1"/>
  <c r="BW63" i="2"/>
  <c r="BY63" i="2" s="1"/>
  <c r="BW64" i="2"/>
  <c r="BY64" i="2" s="1"/>
  <c r="BW65" i="2"/>
  <c r="BY65" i="2" s="1"/>
  <c r="BW66" i="2"/>
  <c r="BY66" i="2" s="1"/>
  <c r="BW67" i="2"/>
  <c r="BY67" i="2" s="1"/>
  <c r="BW68" i="2"/>
  <c r="BY68" i="2" s="1"/>
  <c r="BW69" i="2"/>
  <c r="BY69" i="2" s="1"/>
  <c r="BW70" i="2"/>
  <c r="BY70" i="2" s="1"/>
  <c r="BW71" i="2"/>
  <c r="BY71" i="2" s="1"/>
  <c r="BW72" i="2"/>
  <c r="BY72" i="2" s="1"/>
  <c r="BW73" i="2"/>
  <c r="BY73" i="2" s="1"/>
  <c r="BW74" i="2"/>
  <c r="BY74" i="2" s="1"/>
  <c r="BW75" i="2"/>
  <c r="BY75" i="2" s="1"/>
  <c r="BW76" i="2"/>
  <c r="BY76" i="2" s="1"/>
  <c r="BW77" i="2"/>
  <c r="BY77" i="2" s="1"/>
  <c r="BW78" i="2"/>
  <c r="BY78" i="2" s="1"/>
  <c r="BW79" i="2"/>
  <c r="BY79" i="2" s="1"/>
  <c r="BW80" i="2"/>
  <c r="BY80" i="2" s="1"/>
  <c r="BW81" i="2"/>
  <c r="BY81" i="2" s="1"/>
  <c r="BW82" i="2"/>
  <c r="BY82" i="2" s="1"/>
  <c r="BW83" i="2"/>
  <c r="BY83" i="2" s="1"/>
  <c r="BW84" i="2"/>
  <c r="BY84" i="2" s="1"/>
  <c r="BW85" i="2"/>
  <c r="BY85" i="2" s="1"/>
  <c r="BW86" i="2"/>
  <c r="BY86" i="2" s="1"/>
  <c r="BW87" i="2"/>
  <c r="BY87" i="2" s="1"/>
  <c r="BW88" i="2"/>
  <c r="BY88" i="2" s="1"/>
  <c r="BW89" i="2"/>
  <c r="BY89" i="2" s="1"/>
  <c r="BW90" i="2"/>
  <c r="BY90" i="2" s="1"/>
  <c r="BW91" i="2"/>
  <c r="BY91" i="2" s="1"/>
  <c r="BW92" i="2"/>
  <c r="BY92" i="2" s="1"/>
  <c r="BW93" i="2"/>
  <c r="BY93" i="2" s="1"/>
  <c r="BW94" i="2"/>
  <c r="BY94" i="2" s="1"/>
  <c r="BW95" i="2"/>
  <c r="BY95" i="2" s="1"/>
  <c r="BW96" i="2"/>
  <c r="BY96" i="2" s="1"/>
  <c r="BW97" i="2"/>
  <c r="BY97" i="2" s="1"/>
  <c r="BW98" i="2"/>
  <c r="BY98" i="2" s="1"/>
  <c r="BW99" i="2"/>
  <c r="BY99" i="2" s="1"/>
  <c r="BW100" i="2"/>
  <c r="BY100" i="2" s="1"/>
  <c r="BW101" i="2"/>
  <c r="BY101" i="2" s="1"/>
  <c r="BW102" i="2"/>
  <c r="BY102" i="2" s="1"/>
  <c r="BW103" i="2"/>
  <c r="BY103" i="2" s="1"/>
  <c r="BW104" i="2"/>
  <c r="BY104" i="2" s="1"/>
  <c r="BW105" i="2"/>
  <c r="BY105" i="2" s="1"/>
  <c r="BW106" i="2"/>
  <c r="BY106" i="2" s="1"/>
  <c r="BW107" i="2"/>
  <c r="BY107" i="2" s="1"/>
  <c r="BW108" i="2"/>
  <c r="BY108" i="2" s="1"/>
  <c r="BW109" i="2"/>
  <c r="BY109" i="2" s="1"/>
  <c r="BW110" i="2"/>
  <c r="BY110" i="2" s="1"/>
  <c r="BW111" i="2"/>
  <c r="BY111" i="2" s="1"/>
  <c r="BW112" i="2"/>
  <c r="BY112" i="2" s="1"/>
  <c r="BW113" i="2"/>
  <c r="BY113" i="2" s="1"/>
  <c r="BW114" i="2"/>
  <c r="BY114" i="2" s="1"/>
  <c r="BW115" i="2"/>
  <c r="BY115" i="2" s="1"/>
  <c r="BW116" i="2"/>
  <c r="BY116" i="2" s="1"/>
  <c r="BW117" i="2"/>
  <c r="BY117" i="2" s="1"/>
  <c r="BW118" i="2"/>
  <c r="BY118" i="2" s="1"/>
  <c r="BW119" i="2"/>
  <c r="BY119" i="2" s="1"/>
  <c r="BW6" i="2"/>
  <c r="BY6" i="2" s="1"/>
  <c r="BD7" i="2"/>
  <c r="BF7" i="2" s="1"/>
  <c r="BD8" i="2"/>
  <c r="BF8" i="2" s="1"/>
  <c r="BD9" i="2"/>
  <c r="BF9" i="2" s="1"/>
  <c r="BD10" i="2"/>
  <c r="BF10" i="2" s="1"/>
  <c r="BD11" i="2"/>
  <c r="BF11" i="2" s="1"/>
  <c r="BD12" i="2"/>
  <c r="BF12" i="2" s="1"/>
  <c r="BD13" i="2"/>
  <c r="BF13" i="2" s="1"/>
  <c r="BD14" i="2"/>
  <c r="BF14" i="2" s="1"/>
  <c r="BD15" i="2"/>
  <c r="BF15" i="2" s="1"/>
  <c r="BD16" i="2"/>
  <c r="BF16" i="2" s="1"/>
  <c r="BD17" i="2"/>
  <c r="BF17" i="2" s="1"/>
  <c r="BD18" i="2"/>
  <c r="BF18" i="2" s="1"/>
  <c r="BD19" i="2"/>
  <c r="BF19" i="2" s="1"/>
  <c r="BD20" i="2"/>
  <c r="BF20" i="2" s="1"/>
  <c r="BD21" i="2"/>
  <c r="BF21" i="2" s="1"/>
  <c r="BD22" i="2"/>
  <c r="BF22" i="2" s="1"/>
  <c r="BD23" i="2"/>
  <c r="BF23" i="2" s="1"/>
  <c r="BD24" i="2"/>
  <c r="BF24" i="2" s="1"/>
  <c r="BD25" i="2"/>
  <c r="BF25" i="2" s="1"/>
  <c r="BD26" i="2"/>
  <c r="BF26" i="2" s="1"/>
  <c r="BD27" i="2"/>
  <c r="BF27" i="2" s="1"/>
  <c r="BD28" i="2"/>
  <c r="BF28" i="2" s="1"/>
  <c r="BD29" i="2"/>
  <c r="BF29" i="2" s="1"/>
  <c r="BD30" i="2"/>
  <c r="BF30" i="2" s="1"/>
  <c r="BD31" i="2"/>
  <c r="BF31" i="2" s="1"/>
  <c r="BD32" i="2"/>
  <c r="BF32" i="2" s="1"/>
  <c r="BD33" i="2"/>
  <c r="BF33" i="2" s="1"/>
  <c r="BD34" i="2"/>
  <c r="BF34" i="2" s="1"/>
  <c r="BD35" i="2"/>
  <c r="BF35" i="2" s="1"/>
  <c r="BD36" i="2"/>
  <c r="BF36" i="2" s="1"/>
  <c r="BD37" i="2"/>
  <c r="BF37" i="2" s="1"/>
  <c r="BD38" i="2"/>
  <c r="BF38" i="2" s="1"/>
  <c r="BD39" i="2"/>
  <c r="BF39" i="2" s="1"/>
  <c r="BD40" i="2"/>
  <c r="BF40" i="2" s="1"/>
  <c r="BD41" i="2"/>
  <c r="BF41" i="2" s="1"/>
  <c r="BD42" i="2"/>
  <c r="BF42" i="2" s="1"/>
  <c r="BD43" i="2"/>
  <c r="BF43" i="2" s="1"/>
  <c r="BD44" i="2"/>
  <c r="BF44" i="2" s="1"/>
  <c r="BD45" i="2"/>
  <c r="BF45" i="2" s="1"/>
  <c r="BD46" i="2"/>
  <c r="BF46" i="2" s="1"/>
  <c r="BD47" i="2"/>
  <c r="BF47" i="2" s="1"/>
  <c r="BD48" i="2"/>
  <c r="BF48" i="2" s="1"/>
  <c r="BD49" i="2"/>
  <c r="BF49" i="2" s="1"/>
  <c r="BD50" i="2"/>
  <c r="BF50" i="2" s="1"/>
  <c r="BD51" i="2"/>
  <c r="BF51" i="2" s="1"/>
  <c r="BD52" i="2"/>
  <c r="BF52" i="2" s="1"/>
  <c r="BD53" i="2"/>
  <c r="BF53" i="2" s="1"/>
  <c r="BD54" i="2"/>
  <c r="BF54" i="2" s="1"/>
  <c r="BD55" i="2"/>
  <c r="BF55" i="2" s="1"/>
  <c r="BD56" i="2"/>
  <c r="BF56" i="2" s="1"/>
  <c r="BD57" i="2"/>
  <c r="BF57" i="2" s="1"/>
  <c r="BD58" i="2"/>
  <c r="BF58" i="2" s="1"/>
  <c r="BD59" i="2"/>
  <c r="BF59" i="2" s="1"/>
  <c r="BD60" i="2"/>
  <c r="BF60" i="2" s="1"/>
  <c r="BD61" i="2"/>
  <c r="BF61" i="2" s="1"/>
  <c r="BD62" i="2"/>
  <c r="BF62" i="2" s="1"/>
  <c r="BD63" i="2"/>
  <c r="BF63" i="2" s="1"/>
  <c r="BD64" i="2"/>
  <c r="BF64" i="2" s="1"/>
  <c r="BD65" i="2"/>
  <c r="BF65" i="2" s="1"/>
  <c r="BD66" i="2"/>
  <c r="BF66" i="2" s="1"/>
  <c r="BD67" i="2"/>
  <c r="BF67" i="2" s="1"/>
  <c r="BD68" i="2"/>
  <c r="BF68" i="2" s="1"/>
  <c r="BD69" i="2"/>
  <c r="BF69" i="2" s="1"/>
  <c r="BD70" i="2"/>
  <c r="BF70" i="2" s="1"/>
  <c r="BD71" i="2"/>
  <c r="BF71" i="2" s="1"/>
  <c r="BD72" i="2"/>
  <c r="BF72" i="2" s="1"/>
  <c r="BD73" i="2"/>
  <c r="BF73" i="2" s="1"/>
  <c r="BD74" i="2"/>
  <c r="BF74" i="2" s="1"/>
  <c r="BD75" i="2"/>
  <c r="BF75" i="2" s="1"/>
  <c r="BD76" i="2"/>
  <c r="BF76" i="2" s="1"/>
  <c r="BD77" i="2"/>
  <c r="BF77" i="2" s="1"/>
  <c r="BD78" i="2"/>
  <c r="BF78" i="2" s="1"/>
  <c r="BD79" i="2"/>
  <c r="BF79" i="2" s="1"/>
  <c r="BD80" i="2"/>
  <c r="BF80" i="2" s="1"/>
  <c r="BD81" i="2"/>
  <c r="BF81" i="2" s="1"/>
  <c r="BD82" i="2"/>
  <c r="BF82" i="2" s="1"/>
  <c r="BD83" i="2"/>
  <c r="BF83" i="2" s="1"/>
  <c r="BD84" i="2"/>
  <c r="BF84" i="2" s="1"/>
  <c r="BD85" i="2"/>
  <c r="BF85" i="2" s="1"/>
  <c r="BD86" i="2"/>
  <c r="BF86" i="2" s="1"/>
  <c r="BD87" i="2"/>
  <c r="BF87" i="2" s="1"/>
  <c r="BD88" i="2"/>
  <c r="BF88" i="2" s="1"/>
  <c r="BD89" i="2"/>
  <c r="BF89" i="2" s="1"/>
  <c r="BD90" i="2"/>
  <c r="BF90" i="2" s="1"/>
  <c r="BD91" i="2"/>
  <c r="BF91" i="2" s="1"/>
  <c r="BD92" i="2"/>
  <c r="BF92" i="2" s="1"/>
  <c r="BD93" i="2"/>
  <c r="BF93" i="2" s="1"/>
  <c r="BD94" i="2"/>
  <c r="BF94" i="2" s="1"/>
  <c r="BD95" i="2"/>
  <c r="BF95" i="2" s="1"/>
  <c r="BD96" i="2"/>
  <c r="BF96" i="2" s="1"/>
  <c r="BD97" i="2"/>
  <c r="BF97" i="2" s="1"/>
  <c r="BD98" i="2"/>
  <c r="BF98" i="2" s="1"/>
  <c r="BD99" i="2"/>
  <c r="BF99" i="2" s="1"/>
  <c r="BD100" i="2"/>
  <c r="BF100" i="2" s="1"/>
  <c r="BD101" i="2"/>
  <c r="BF101" i="2" s="1"/>
  <c r="BD102" i="2"/>
  <c r="BF102" i="2" s="1"/>
  <c r="BD103" i="2"/>
  <c r="BF103" i="2" s="1"/>
  <c r="BD104" i="2"/>
  <c r="BF104" i="2" s="1"/>
  <c r="BD105" i="2"/>
  <c r="BF105" i="2" s="1"/>
  <c r="BD106" i="2"/>
  <c r="BF106" i="2" s="1"/>
  <c r="BD107" i="2"/>
  <c r="BF107" i="2" s="1"/>
  <c r="BD108" i="2"/>
  <c r="BF108" i="2" s="1"/>
  <c r="BD6" i="2"/>
  <c r="BF6" i="2" s="1"/>
  <c r="AK7" i="2"/>
  <c r="AM7" i="2" s="1"/>
  <c r="AK8" i="2"/>
  <c r="AM8" i="2" s="1"/>
  <c r="AK9" i="2"/>
  <c r="AM9" i="2" s="1"/>
  <c r="AK10" i="2"/>
  <c r="AM10" i="2" s="1"/>
  <c r="AK11" i="2"/>
  <c r="AM11" i="2" s="1"/>
  <c r="AK12" i="2"/>
  <c r="AM12" i="2" s="1"/>
  <c r="AK13" i="2"/>
  <c r="AM13" i="2" s="1"/>
  <c r="AK14" i="2"/>
  <c r="AM14" i="2" s="1"/>
  <c r="AK15" i="2"/>
  <c r="AM15" i="2" s="1"/>
  <c r="AK16" i="2"/>
  <c r="AM16" i="2" s="1"/>
  <c r="AK17" i="2"/>
  <c r="AM17" i="2" s="1"/>
  <c r="AK18" i="2"/>
  <c r="AM18" i="2" s="1"/>
  <c r="AK19" i="2"/>
  <c r="AM19" i="2" s="1"/>
  <c r="AK20" i="2"/>
  <c r="AM20" i="2" s="1"/>
  <c r="AK21" i="2"/>
  <c r="AM21" i="2" s="1"/>
  <c r="AK22" i="2"/>
  <c r="AM22" i="2" s="1"/>
  <c r="AK23" i="2"/>
  <c r="AM23" i="2" s="1"/>
  <c r="AK24" i="2"/>
  <c r="AM24" i="2" s="1"/>
  <c r="AK25" i="2"/>
  <c r="AM25" i="2" s="1"/>
  <c r="AK26" i="2"/>
  <c r="AM26" i="2" s="1"/>
  <c r="AK27" i="2"/>
  <c r="AM27" i="2" s="1"/>
  <c r="AK28" i="2"/>
  <c r="AM28" i="2" s="1"/>
  <c r="AK29" i="2"/>
  <c r="AM29" i="2" s="1"/>
  <c r="AK30" i="2"/>
  <c r="AM30" i="2" s="1"/>
  <c r="AK31" i="2"/>
  <c r="AM31" i="2" s="1"/>
  <c r="AK32" i="2"/>
  <c r="AM32" i="2" s="1"/>
  <c r="AK33" i="2"/>
  <c r="AM33" i="2" s="1"/>
  <c r="AK34" i="2"/>
  <c r="AM34" i="2" s="1"/>
  <c r="AK35" i="2"/>
  <c r="AM35" i="2" s="1"/>
  <c r="AK36" i="2"/>
  <c r="AM36" i="2" s="1"/>
  <c r="AK37" i="2"/>
  <c r="AM37" i="2" s="1"/>
  <c r="AK38" i="2"/>
  <c r="AM38" i="2" s="1"/>
  <c r="AK39" i="2"/>
  <c r="AM39" i="2" s="1"/>
  <c r="AK40" i="2"/>
  <c r="AM40" i="2" s="1"/>
  <c r="AK41" i="2"/>
  <c r="AM41" i="2" s="1"/>
  <c r="AK42" i="2"/>
  <c r="AM42" i="2" s="1"/>
  <c r="AK43" i="2"/>
  <c r="AM43" i="2" s="1"/>
  <c r="AK44" i="2"/>
  <c r="AM44" i="2" s="1"/>
  <c r="AK45" i="2"/>
  <c r="AM45" i="2" s="1"/>
  <c r="AK46" i="2"/>
  <c r="AM46" i="2" s="1"/>
  <c r="AK47" i="2"/>
  <c r="AM47" i="2" s="1"/>
  <c r="AK48" i="2"/>
  <c r="AM48" i="2" s="1"/>
  <c r="AK49" i="2"/>
  <c r="AM49" i="2" s="1"/>
  <c r="AK50" i="2"/>
  <c r="AM50" i="2" s="1"/>
  <c r="AK51" i="2"/>
  <c r="AM51" i="2" s="1"/>
  <c r="AK52" i="2"/>
  <c r="AM52" i="2" s="1"/>
  <c r="AK53" i="2"/>
  <c r="AM53" i="2" s="1"/>
  <c r="AK54" i="2"/>
  <c r="AM54" i="2" s="1"/>
  <c r="AK55" i="2"/>
  <c r="AM55" i="2" s="1"/>
  <c r="AK56" i="2"/>
  <c r="AM56" i="2" s="1"/>
  <c r="AK57" i="2"/>
  <c r="AM57" i="2" s="1"/>
  <c r="AK58" i="2"/>
  <c r="AM58" i="2" s="1"/>
  <c r="AK59" i="2"/>
  <c r="AM59" i="2" s="1"/>
  <c r="AK60" i="2"/>
  <c r="AM60" i="2" s="1"/>
  <c r="AK61" i="2"/>
  <c r="AM61" i="2" s="1"/>
  <c r="AK62" i="2"/>
  <c r="AM62" i="2" s="1"/>
  <c r="AK63" i="2"/>
  <c r="AM63" i="2" s="1"/>
  <c r="AK64" i="2"/>
  <c r="AM64" i="2" s="1"/>
  <c r="AK65" i="2"/>
  <c r="AM65" i="2" s="1"/>
  <c r="AK66" i="2"/>
  <c r="AM66" i="2" s="1"/>
  <c r="AK67" i="2"/>
  <c r="AM67" i="2" s="1"/>
  <c r="AK68" i="2"/>
  <c r="AM68" i="2" s="1"/>
  <c r="AK69" i="2"/>
  <c r="AM69" i="2" s="1"/>
  <c r="AK70" i="2"/>
  <c r="AM70" i="2" s="1"/>
  <c r="AK71" i="2"/>
  <c r="AM71" i="2" s="1"/>
  <c r="AK72" i="2"/>
  <c r="AM72" i="2" s="1"/>
  <c r="AK73" i="2"/>
  <c r="AM73" i="2" s="1"/>
  <c r="AK74" i="2"/>
  <c r="AM74" i="2" s="1"/>
  <c r="AK75" i="2"/>
  <c r="AM75" i="2" s="1"/>
  <c r="AK76" i="2"/>
  <c r="AM76" i="2" s="1"/>
  <c r="AK77" i="2"/>
  <c r="AM77" i="2" s="1"/>
  <c r="AK78" i="2"/>
  <c r="AM78" i="2" s="1"/>
  <c r="AK79" i="2"/>
  <c r="AM79" i="2" s="1"/>
  <c r="AK80" i="2"/>
  <c r="AM80" i="2" s="1"/>
  <c r="AK81" i="2"/>
  <c r="AM81" i="2" s="1"/>
  <c r="AK82" i="2"/>
  <c r="AM82" i="2" s="1"/>
  <c r="AK83" i="2"/>
  <c r="AM83" i="2" s="1"/>
  <c r="AK84" i="2"/>
  <c r="AM84" i="2" s="1"/>
  <c r="AK85" i="2"/>
  <c r="AM85" i="2" s="1"/>
  <c r="AK86" i="2"/>
  <c r="AM86" i="2" s="1"/>
  <c r="AK87" i="2"/>
  <c r="AM87" i="2" s="1"/>
  <c r="AK88" i="2"/>
  <c r="AM88" i="2" s="1"/>
  <c r="AK89" i="2"/>
  <c r="AM89" i="2" s="1"/>
  <c r="AK90" i="2"/>
  <c r="AM90" i="2" s="1"/>
  <c r="AK91" i="2"/>
  <c r="AM91" i="2" s="1"/>
  <c r="AK92" i="2"/>
  <c r="AM92" i="2" s="1"/>
  <c r="AK93" i="2"/>
  <c r="AM93" i="2" s="1"/>
  <c r="AK94" i="2"/>
  <c r="AM94" i="2" s="1"/>
  <c r="AK95" i="2"/>
  <c r="AM95" i="2" s="1"/>
  <c r="AK96" i="2"/>
  <c r="AM96" i="2" s="1"/>
  <c r="AK97" i="2"/>
  <c r="AM97" i="2" s="1"/>
  <c r="AK98" i="2"/>
  <c r="AM98" i="2" s="1"/>
  <c r="AK99" i="2"/>
  <c r="AM99" i="2" s="1"/>
  <c r="AK100" i="2"/>
  <c r="AM100" i="2" s="1"/>
  <c r="AK101" i="2"/>
  <c r="AM101" i="2" s="1"/>
  <c r="AK102" i="2"/>
  <c r="AM102" i="2" s="1"/>
  <c r="AK103" i="2"/>
  <c r="AM103" i="2" s="1"/>
  <c r="AK104" i="2"/>
  <c r="AM104" i="2" s="1"/>
  <c r="AK105" i="2"/>
  <c r="AM105" i="2" s="1"/>
  <c r="AK106" i="2"/>
  <c r="AM106" i="2" s="1"/>
  <c r="AK107" i="2"/>
  <c r="AM107" i="2" s="1"/>
  <c r="AK108" i="2"/>
  <c r="AM108" i="2" s="1"/>
  <c r="AK109" i="2"/>
  <c r="AM109" i="2" s="1"/>
  <c r="AM6" i="2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T53" i="2" s="1"/>
  <c r="R54" i="2"/>
  <c r="T54" i="2" s="1"/>
  <c r="R55" i="2"/>
  <c r="T55" i="2" s="1"/>
  <c r="R56" i="2"/>
  <c r="T56" i="2" s="1"/>
  <c r="R57" i="2"/>
  <c r="T57" i="2" s="1"/>
  <c r="R58" i="2"/>
  <c r="T58" i="2" s="1"/>
  <c r="R59" i="2"/>
  <c r="T59" i="2" s="1"/>
  <c r="R60" i="2"/>
  <c r="T60" i="2" s="1"/>
  <c r="R61" i="2"/>
  <c r="T61" i="2" s="1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T70" i="2" s="1"/>
  <c r="R71" i="2"/>
  <c r="T71" i="2" s="1"/>
  <c r="R72" i="2"/>
  <c r="T72" i="2" s="1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T109" i="2" s="1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118" i="2"/>
  <c r="T118" i="2" s="1"/>
  <c r="R119" i="2"/>
  <c r="T119" i="2" s="1"/>
  <c r="R6" i="2"/>
  <c r="T6" i="2" s="1"/>
  <c r="FS4" i="2"/>
  <c r="FT4" i="2" s="1"/>
  <c r="FT7" i="2"/>
  <c r="FY7" i="2"/>
  <c r="FZ7" i="2"/>
  <c r="FY8" i="2"/>
  <c r="FZ8" i="2"/>
  <c r="FY9" i="2"/>
  <c r="FZ9" i="2"/>
  <c r="FY10" i="2"/>
  <c r="FZ10" i="2"/>
  <c r="FY11" i="2"/>
  <c r="FZ11" i="2"/>
  <c r="FY12" i="2"/>
  <c r="FZ12" i="2"/>
  <c r="FY13" i="2"/>
  <c r="FZ13" i="2"/>
  <c r="FY14" i="2"/>
  <c r="FZ14" i="2"/>
  <c r="FY15" i="2"/>
  <c r="FZ15" i="2"/>
  <c r="FY16" i="2"/>
  <c r="FZ16" i="2"/>
  <c r="FY17" i="2"/>
  <c r="FZ17" i="2"/>
  <c r="FY18" i="2"/>
  <c r="FZ18" i="2"/>
  <c r="FY19" i="2"/>
  <c r="FZ19" i="2"/>
  <c r="FY20" i="2"/>
  <c r="FZ20" i="2"/>
  <c r="FY21" i="2"/>
  <c r="FZ21" i="2"/>
  <c r="FY22" i="2"/>
  <c r="FZ22" i="2"/>
  <c r="FY23" i="2"/>
  <c r="FZ23" i="2"/>
  <c r="FY24" i="2"/>
  <c r="FZ24" i="2"/>
  <c r="FY25" i="2"/>
  <c r="FZ25" i="2"/>
  <c r="FY26" i="2"/>
  <c r="FZ26" i="2"/>
  <c r="FY27" i="2"/>
  <c r="FZ27" i="2"/>
  <c r="FY28" i="2"/>
  <c r="FZ28" i="2"/>
  <c r="FY29" i="2"/>
  <c r="FZ29" i="2"/>
  <c r="FY30" i="2"/>
  <c r="FZ30" i="2"/>
  <c r="FY31" i="2"/>
  <c r="FZ31" i="2"/>
  <c r="FY32" i="2"/>
  <c r="FZ32" i="2"/>
  <c r="FY33" i="2"/>
  <c r="FZ33" i="2"/>
  <c r="FY34" i="2"/>
  <c r="FZ34" i="2"/>
  <c r="FY35" i="2"/>
  <c r="FZ35" i="2"/>
  <c r="FY36" i="2"/>
  <c r="FZ36" i="2"/>
  <c r="FY37" i="2"/>
  <c r="FZ37" i="2"/>
  <c r="FY38" i="2"/>
  <c r="FZ38" i="2"/>
  <c r="FY39" i="2"/>
  <c r="FZ39" i="2"/>
  <c r="FY40" i="2"/>
  <c r="FZ40" i="2"/>
  <c r="FY41" i="2"/>
  <c r="FZ41" i="2"/>
  <c r="FY42" i="2"/>
  <c r="FZ42" i="2"/>
  <c r="FY43" i="2"/>
  <c r="FZ43" i="2"/>
  <c r="FY44" i="2"/>
  <c r="FZ44" i="2"/>
  <c r="FY45" i="2"/>
  <c r="FZ45" i="2"/>
  <c r="FY46" i="2"/>
  <c r="FZ46" i="2"/>
  <c r="FY47" i="2"/>
  <c r="FZ47" i="2"/>
  <c r="FY48" i="2"/>
  <c r="FZ48" i="2"/>
  <c r="FY49" i="2"/>
  <c r="FZ49" i="2"/>
  <c r="FY50" i="2"/>
  <c r="FZ50" i="2"/>
  <c r="FY51" i="2"/>
  <c r="FZ51" i="2"/>
  <c r="FY52" i="2"/>
  <c r="FZ52" i="2"/>
  <c r="FY53" i="2"/>
  <c r="FZ53" i="2"/>
  <c r="FY54" i="2"/>
  <c r="FZ54" i="2"/>
  <c r="FY55" i="2"/>
  <c r="FZ55" i="2"/>
  <c r="FY56" i="2"/>
  <c r="FZ56" i="2"/>
  <c r="FY57" i="2"/>
  <c r="FZ57" i="2"/>
  <c r="FY58" i="2"/>
  <c r="FZ58" i="2"/>
  <c r="FY59" i="2"/>
  <c r="FZ59" i="2"/>
  <c r="FY60" i="2"/>
  <c r="FZ60" i="2"/>
  <c r="FY61" i="2"/>
  <c r="FZ61" i="2"/>
  <c r="FY62" i="2"/>
  <c r="FZ62" i="2"/>
  <c r="FY63" i="2"/>
  <c r="FZ63" i="2"/>
  <c r="FY64" i="2"/>
  <c r="FZ64" i="2"/>
  <c r="FY65" i="2"/>
  <c r="FZ65" i="2"/>
  <c r="FY66" i="2"/>
  <c r="FZ66" i="2"/>
  <c r="FY67" i="2"/>
  <c r="FZ67" i="2"/>
  <c r="FY68" i="2"/>
  <c r="FZ68" i="2"/>
  <c r="FY69" i="2"/>
  <c r="FZ69" i="2"/>
  <c r="FY70" i="2"/>
  <c r="FZ70" i="2"/>
  <c r="FY71" i="2"/>
  <c r="FZ71" i="2"/>
  <c r="FY72" i="2"/>
  <c r="FZ72" i="2"/>
  <c r="FY73" i="2"/>
  <c r="FZ73" i="2"/>
  <c r="FY74" i="2"/>
  <c r="FZ74" i="2"/>
  <c r="FY75" i="2"/>
  <c r="FZ75" i="2"/>
  <c r="FY76" i="2"/>
  <c r="FZ76" i="2"/>
  <c r="FY77" i="2"/>
  <c r="FZ77" i="2"/>
  <c r="FY78" i="2"/>
  <c r="FZ78" i="2"/>
  <c r="FY79" i="2"/>
  <c r="FZ79" i="2"/>
  <c r="FY80" i="2"/>
  <c r="FZ80" i="2"/>
  <c r="FY81" i="2"/>
  <c r="FZ81" i="2"/>
  <c r="FY82" i="2"/>
  <c r="FZ82" i="2"/>
  <c r="FY83" i="2"/>
  <c r="FZ83" i="2"/>
  <c r="FY84" i="2"/>
  <c r="FZ84" i="2"/>
  <c r="FY85" i="2"/>
  <c r="FZ85" i="2"/>
  <c r="FY86" i="2"/>
  <c r="FZ86" i="2"/>
  <c r="FY87" i="2"/>
  <c r="FZ87" i="2"/>
  <c r="FY88" i="2"/>
  <c r="FZ88" i="2"/>
  <c r="FY89" i="2"/>
  <c r="FZ89" i="2"/>
  <c r="FY90" i="2"/>
  <c r="FZ90" i="2"/>
  <c r="FY91" i="2"/>
  <c r="FZ91" i="2"/>
  <c r="FY92" i="2"/>
  <c r="FZ92" i="2"/>
  <c r="FY93" i="2"/>
  <c r="FZ93" i="2"/>
  <c r="FY94" i="2"/>
  <c r="FZ94" i="2"/>
  <c r="FY95" i="2"/>
  <c r="FZ95" i="2"/>
  <c r="FY96" i="2"/>
  <c r="FZ96" i="2"/>
  <c r="FY97" i="2"/>
  <c r="FZ97" i="2"/>
  <c r="FY98" i="2"/>
  <c r="FZ98" i="2"/>
  <c r="FY99" i="2"/>
  <c r="FZ99" i="2"/>
  <c r="FY100" i="2"/>
  <c r="FZ100" i="2"/>
  <c r="FY101" i="2"/>
  <c r="FZ101" i="2"/>
  <c r="FY102" i="2"/>
  <c r="FZ102" i="2"/>
  <c r="FY103" i="2"/>
  <c r="FZ103" i="2"/>
  <c r="FY104" i="2"/>
  <c r="FZ104" i="2"/>
  <c r="FY105" i="2"/>
  <c r="FZ105" i="2"/>
  <c r="FY106" i="2"/>
  <c r="FZ106" i="2"/>
  <c r="FY107" i="2"/>
  <c r="FZ107" i="2"/>
  <c r="FY108" i="2"/>
  <c r="FZ108" i="2"/>
  <c r="FY109" i="2"/>
  <c r="FZ109" i="2"/>
  <c r="FY110" i="2"/>
  <c r="FZ110" i="2"/>
  <c r="FY111" i="2"/>
  <c r="FZ111" i="2"/>
  <c r="FY112" i="2"/>
  <c r="FZ112" i="2"/>
  <c r="FY113" i="2"/>
  <c r="FZ113" i="2"/>
  <c r="FY114" i="2"/>
  <c r="FZ114" i="2"/>
  <c r="FY115" i="2"/>
  <c r="FZ115" i="2"/>
  <c r="HK7" i="2"/>
  <c r="HL7" i="2"/>
  <c r="HK8" i="2"/>
  <c r="HL8" i="2"/>
  <c r="HK9" i="2"/>
  <c r="HL9" i="2"/>
  <c r="HK10" i="2"/>
  <c r="HL10" i="2"/>
  <c r="HK11" i="2"/>
  <c r="HL11" i="2"/>
  <c r="HK12" i="2"/>
  <c r="HL12" i="2"/>
  <c r="HK13" i="2"/>
  <c r="HL13" i="2"/>
  <c r="HK14" i="2"/>
  <c r="HL14" i="2"/>
  <c r="HK15" i="2"/>
  <c r="HL15" i="2"/>
  <c r="HK16" i="2"/>
  <c r="HL16" i="2"/>
  <c r="HK17" i="2"/>
  <c r="HL17" i="2"/>
  <c r="HK18" i="2"/>
  <c r="HL18" i="2"/>
  <c r="HK19" i="2"/>
  <c r="HL19" i="2"/>
  <c r="HK20" i="2"/>
  <c r="HL20" i="2"/>
  <c r="HK21" i="2"/>
  <c r="HL21" i="2"/>
  <c r="HK22" i="2"/>
  <c r="HL22" i="2"/>
  <c r="HK23" i="2"/>
  <c r="HL23" i="2"/>
  <c r="HK24" i="2"/>
  <c r="HL24" i="2"/>
  <c r="HK25" i="2"/>
  <c r="HL25" i="2"/>
  <c r="HK26" i="2"/>
  <c r="HL26" i="2"/>
  <c r="HK27" i="2"/>
  <c r="HL27" i="2"/>
  <c r="HK28" i="2"/>
  <c r="HL28" i="2"/>
  <c r="HK29" i="2"/>
  <c r="HL29" i="2"/>
  <c r="HK30" i="2"/>
  <c r="HL30" i="2"/>
  <c r="HK31" i="2"/>
  <c r="HL31" i="2"/>
  <c r="HK32" i="2"/>
  <c r="HL32" i="2"/>
  <c r="HK33" i="2"/>
  <c r="HL33" i="2"/>
  <c r="HK34" i="2"/>
  <c r="HL34" i="2"/>
  <c r="HK35" i="2"/>
  <c r="HL35" i="2"/>
  <c r="HK36" i="2"/>
  <c r="HL36" i="2"/>
  <c r="HK37" i="2"/>
  <c r="HL37" i="2"/>
  <c r="HK38" i="2"/>
  <c r="HL38" i="2"/>
  <c r="HK39" i="2"/>
  <c r="HL39" i="2"/>
  <c r="HK40" i="2"/>
  <c r="HL40" i="2"/>
  <c r="HK41" i="2"/>
  <c r="HL41" i="2"/>
  <c r="HK42" i="2"/>
  <c r="HL42" i="2"/>
  <c r="HK43" i="2"/>
  <c r="HL43" i="2"/>
  <c r="HK44" i="2"/>
  <c r="HL44" i="2"/>
  <c r="HK45" i="2"/>
  <c r="HL45" i="2"/>
  <c r="HK46" i="2"/>
  <c r="HL46" i="2"/>
  <c r="HK47" i="2"/>
  <c r="HL47" i="2"/>
  <c r="HK48" i="2"/>
  <c r="HL48" i="2"/>
  <c r="HK49" i="2"/>
  <c r="HL49" i="2"/>
  <c r="HK50" i="2"/>
  <c r="HL50" i="2"/>
  <c r="HK51" i="2"/>
  <c r="HL51" i="2"/>
  <c r="HK52" i="2"/>
  <c r="HL52" i="2"/>
  <c r="HK53" i="2"/>
  <c r="HL53" i="2"/>
  <c r="HK54" i="2"/>
  <c r="HL54" i="2"/>
  <c r="HK55" i="2"/>
  <c r="HL55" i="2"/>
  <c r="HK56" i="2"/>
  <c r="HL56" i="2"/>
  <c r="HK57" i="2"/>
  <c r="HL57" i="2"/>
  <c r="HK58" i="2"/>
  <c r="HL58" i="2"/>
  <c r="HK59" i="2"/>
  <c r="HL59" i="2"/>
  <c r="HK60" i="2"/>
  <c r="HL60" i="2"/>
  <c r="HK61" i="2"/>
  <c r="HL61" i="2"/>
  <c r="HK62" i="2"/>
  <c r="HL62" i="2"/>
  <c r="HK63" i="2"/>
  <c r="HL63" i="2"/>
  <c r="HK64" i="2"/>
  <c r="HL64" i="2"/>
  <c r="HK65" i="2"/>
  <c r="HL65" i="2"/>
  <c r="HK66" i="2"/>
  <c r="HL66" i="2"/>
  <c r="HK67" i="2"/>
  <c r="HL67" i="2"/>
  <c r="HK68" i="2"/>
  <c r="HL68" i="2"/>
  <c r="HK69" i="2"/>
  <c r="HL69" i="2"/>
  <c r="HK70" i="2"/>
  <c r="HL70" i="2"/>
  <c r="HK71" i="2"/>
  <c r="HL71" i="2"/>
  <c r="HK72" i="2"/>
  <c r="HL72" i="2"/>
  <c r="HK73" i="2"/>
  <c r="HL73" i="2"/>
  <c r="HK74" i="2"/>
  <c r="HL74" i="2"/>
  <c r="HK75" i="2"/>
  <c r="HL75" i="2"/>
  <c r="HK76" i="2"/>
  <c r="HL76" i="2"/>
  <c r="HK77" i="2"/>
  <c r="HL77" i="2"/>
  <c r="HK78" i="2"/>
  <c r="HL78" i="2"/>
  <c r="HK79" i="2"/>
  <c r="HL79" i="2"/>
  <c r="HK80" i="2"/>
  <c r="HL80" i="2"/>
  <c r="HK81" i="2"/>
  <c r="HL81" i="2"/>
  <c r="HK82" i="2"/>
  <c r="HL82" i="2"/>
  <c r="HK83" i="2"/>
  <c r="HL83" i="2"/>
  <c r="HK84" i="2"/>
  <c r="HL84" i="2"/>
  <c r="HK85" i="2"/>
  <c r="HL85" i="2"/>
  <c r="HK86" i="2"/>
  <c r="HL86" i="2"/>
  <c r="HK87" i="2"/>
  <c r="HL87" i="2"/>
  <c r="HK88" i="2"/>
  <c r="HL88" i="2"/>
  <c r="HK89" i="2"/>
  <c r="HL89" i="2"/>
  <c r="HK90" i="2"/>
  <c r="HL90" i="2"/>
  <c r="HK91" i="2"/>
  <c r="HL91" i="2"/>
  <c r="HK92" i="2"/>
  <c r="HL92" i="2"/>
  <c r="HK93" i="2"/>
  <c r="HL93" i="2"/>
  <c r="HK94" i="2"/>
  <c r="HL94" i="2"/>
  <c r="HK95" i="2"/>
  <c r="HL95" i="2"/>
  <c r="HK96" i="2"/>
  <c r="HL96" i="2"/>
  <c r="HK97" i="2"/>
  <c r="HL97" i="2"/>
  <c r="HK98" i="2"/>
  <c r="HL98" i="2"/>
  <c r="HK99" i="2"/>
  <c r="HL99" i="2"/>
  <c r="HK100" i="2"/>
  <c r="HL100" i="2"/>
  <c r="HK101" i="2"/>
  <c r="HL101" i="2"/>
  <c r="HK102" i="2"/>
  <c r="HL102" i="2"/>
  <c r="HK103" i="2"/>
  <c r="HL103" i="2"/>
  <c r="GR7" i="2"/>
  <c r="GS7" i="2"/>
  <c r="GR8" i="2"/>
  <c r="GS8" i="2"/>
  <c r="GR9" i="2"/>
  <c r="GS9" i="2"/>
  <c r="GR10" i="2"/>
  <c r="GS10" i="2"/>
  <c r="GR11" i="2"/>
  <c r="GS11" i="2"/>
  <c r="GR12" i="2"/>
  <c r="GS12" i="2"/>
  <c r="GR13" i="2"/>
  <c r="GS13" i="2"/>
  <c r="GR14" i="2"/>
  <c r="GS14" i="2"/>
  <c r="GR15" i="2"/>
  <c r="GS15" i="2"/>
  <c r="GR16" i="2"/>
  <c r="GS16" i="2"/>
  <c r="GR17" i="2"/>
  <c r="GS17" i="2"/>
  <c r="GR18" i="2"/>
  <c r="GS18" i="2"/>
  <c r="GR19" i="2"/>
  <c r="GS19" i="2"/>
  <c r="GR20" i="2"/>
  <c r="GS20" i="2"/>
  <c r="GR21" i="2"/>
  <c r="GS21" i="2"/>
  <c r="GR22" i="2"/>
  <c r="GS22" i="2"/>
  <c r="GR23" i="2"/>
  <c r="GS23" i="2"/>
  <c r="GR24" i="2"/>
  <c r="GS24" i="2"/>
  <c r="GR25" i="2"/>
  <c r="GS25" i="2"/>
  <c r="GR26" i="2"/>
  <c r="GS26" i="2"/>
  <c r="GR27" i="2"/>
  <c r="GS27" i="2"/>
  <c r="GR28" i="2"/>
  <c r="GS28" i="2"/>
  <c r="GR29" i="2"/>
  <c r="GS29" i="2"/>
  <c r="GR30" i="2"/>
  <c r="GS30" i="2"/>
  <c r="GR31" i="2"/>
  <c r="GS31" i="2"/>
  <c r="GR32" i="2"/>
  <c r="GS32" i="2"/>
  <c r="GR33" i="2"/>
  <c r="GS33" i="2"/>
  <c r="GR34" i="2"/>
  <c r="GS34" i="2"/>
  <c r="GR35" i="2"/>
  <c r="GS35" i="2"/>
  <c r="GR36" i="2"/>
  <c r="GS36" i="2"/>
  <c r="GR37" i="2"/>
  <c r="GS37" i="2"/>
  <c r="GR38" i="2"/>
  <c r="GS38" i="2"/>
  <c r="GR39" i="2"/>
  <c r="GS39" i="2"/>
  <c r="GR40" i="2"/>
  <c r="GS40" i="2"/>
  <c r="GR41" i="2"/>
  <c r="GS41" i="2"/>
  <c r="GR42" i="2"/>
  <c r="GS42" i="2"/>
  <c r="GR43" i="2"/>
  <c r="GS43" i="2"/>
  <c r="GR44" i="2"/>
  <c r="GS44" i="2"/>
  <c r="GR45" i="2"/>
  <c r="GS45" i="2"/>
  <c r="GR46" i="2"/>
  <c r="GS46" i="2"/>
  <c r="GR47" i="2"/>
  <c r="GS47" i="2"/>
  <c r="GR48" i="2"/>
  <c r="GS48" i="2"/>
  <c r="GR49" i="2"/>
  <c r="GS49" i="2"/>
  <c r="GR50" i="2"/>
  <c r="GS50" i="2"/>
  <c r="GR51" i="2"/>
  <c r="GS51" i="2"/>
  <c r="GR52" i="2"/>
  <c r="GS52" i="2"/>
  <c r="GR53" i="2"/>
  <c r="GS53" i="2"/>
  <c r="GR54" i="2"/>
  <c r="GS54" i="2"/>
  <c r="GR55" i="2"/>
  <c r="GS55" i="2"/>
  <c r="GR56" i="2"/>
  <c r="GS56" i="2"/>
  <c r="GR57" i="2"/>
  <c r="GS57" i="2"/>
  <c r="GR58" i="2"/>
  <c r="GS58" i="2"/>
  <c r="GR59" i="2"/>
  <c r="GS59" i="2"/>
  <c r="GR60" i="2"/>
  <c r="GS60" i="2"/>
  <c r="GR61" i="2"/>
  <c r="GS61" i="2"/>
  <c r="GR62" i="2"/>
  <c r="GS62" i="2"/>
  <c r="GR63" i="2"/>
  <c r="GS63" i="2"/>
  <c r="GR64" i="2"/>
  <c r="GS64" i="2"/>
  <c r="GR65" i="2"/>
  <c r="GS65" i="2"/>
  <c r="GR66" i="2"/>
  <c r="GS66" i="2"/>
  <c r="GR67" i="2"/>
  <c r="GS67" i="2"/>
  <c r="GR68" i="2"/>
  <c r="GS68" i="2"/>
  <c r="GR69" i="2"/>
  <c r="GS69" i="2"/>
  <c r="GR70" i="2"/>
  <c r="GS70" i="2"/>
  <c r="GR71" i="2"/>
  <c r="GS71" i="2"/>
  <c r="GR72" i="2"/>
  <c r="GS72" i="2"/>
  <c r="GR73" i="2"/>
  <c r="GS73" i="2"/>
  <c r="GR74" i="2"/>
  <c r="GS74" i="2"/>
  <c r="GR75" i="2"/>
  <c r="GS75" i="2"/>
  <c r="GR76" i="2"/>
  <c r="GS76" i="2"/>
  <c r="GR77" i="2"/>
  <c r="GS77" i="2"/>
  <c r="GR78" i="2"/>
  <c r="GS78" i="2"/>
  <c r="GR79" i="2"/>
  <c r="GS79" i="2"/>
  <c r="GR80" i="2"/>
  <c r="GS80" i="2"/>
  <c r="GR81" i="2"/>
  <c r="GS81" i="2"/>
  <c r="GR82" i="2"/>
  <c r="GS82" i="2"/>
  <c r="GR83" i="2"/>
  <c r="GS83" i="2"/>
  <c r="GR84" i="2"/>
  <c r="GS84" i="2"/>
  <c r="GR85" i="2"/>
  <c r="GS85" i="2"/>
  <c r="GR86" i="2"/>
  <c r="GS86" i="2"/>
  <c r="GR87" i="2"/>
  <c r="GS87" i="2"/>
  <c r="GR88" i="2"/>
  <c r="GS88" i="2"/>
  <c r="GR89" i="2"/>
  <c r="GS89" i="2"/>
  <c r="GR90" i="2"/>
  <c r="GS90" i="2"/>
  <c r="GR91" i="2"/>
  <c r="GS91" i="2"/>
  <c r="GR92" i="2"/>
  <c r="GS92" i="2"/>
  <c r="GR93" i="2"/>
  <c r="GS93" i="2"/>
  <c r="GR94" i="2"/>
  <c r="GS94" i="2"/>
  <c r="GR95" i="2"/>
  <c r="GS95" i="2"/>
  <c r="GR96" i="2"/>
  <c r="GS96" i="2"/>
  <c r="GR97" i="2"/>
  <c r="GS97" i="2"/>
  <c r="GR98" i="2"/>
  <c r="GS98" i="2"/>
  <c r="GR99" i="2"/>
  <c r="GS99" i="2"/>
  <c r="GR100" i="2"/>
  <c r="GS100" i="2"/>
  <c r="GR101" i="2"/>
  <c r="GS101" i="2"/>
  <c r="GR102" i="2"/>
  <c r="GS102" i="2"/>
  <c r="D9" i="1"/>
  <c r="D8" i="1"/>
  <c r="D6" i="1"/>
  <c r="D5" i="1"/>
  <c r="D4" i="1"/>
  <c r="D3" i="1"/>
  <c r="GL4" i="2"/>
  <c r="GM4" i="2" s="1"/>
  <c r="GM7" i="2"/>
  <c r="HE4" i="2"/>
  <c r="HF4" i="2" s="1"/>
  <c r="FF4" i="2"/>
  <c r="FG4" i="2" s="1"/>
  <c r="EM4" i="2"/>
  <c r="EN4" i="2" s="1"/>
  <c r="DT4" i="2"/>
  <c r="DU4" i="2" s="1"/>
  <c r="DA4" i="2"/>
  <c r="DB4" i="2" s="1"/>
  <c r="CH4" i="2"/>
  <c r="CI4" i="2" s="1"/>
  <c r="BO4" i="2"/>
  <c r="BP4" i="2" s="1"/>
  <c r="AV4" i="2"/>
  <c r="AW4" i="2" s="1"/>
  <c r="AC4" i="2"/>
  <c r="AD4" i="2" s="1"/>
  <c r="K4" i="2"/>
  <c r="L4" i="2" s="1"/>
  <c r="HF7" i="2"/>
  <c r="X10" i="5" l="1"/>
  <c r="Z10" i="5" s="1"/>
  <c r="X28" i="5"/>
  <c r="Z28" i="5" s="1"/>
  <c r="X24" i="5"/>
  <c r="Z24" i="5" s="1"/>
  <c r="X44" i="5"/>
  <c r="Z44" i="5" s="1"/>
  <c r="X66" i="5"/>
  <c r="Z66" i="5" s="1"/>
  <c r="X13" i="5"/>
  <c r="Z13" i="5" s="1"/>
  <c r="X31" i="5"/>
  <c r="Z31" i="5" s="1"/>
  <c r="T6" i="5"/>
  <c r="X6" i="5"/>
  <c r="Z6" i="5" s="1"/>
  <c r="X17" i="5"/>
  <c r="Z17" i="5" s="1"/>
  <c r="HV6" i="5"/>
  <c r="HX6" i="5" s="1"/>
  <c r="GL25" i="5"/>
  <c r="GN25" i="5" s="1"/>
  <c r="HD6" i="5"/>
  <c r="HF6" i="5" s="1"/>
  <c r="X29" i="5"/>
  <c r="Z29" i="5" s="1"/>
  <c r="T29" i="5"/>
  <c r="X9" i="5"/>
  <c r="Z9" i="5" s="1"/>
  <c r="T9" i="5"/>
  <c r="X105" i="5"/>
  <c r="Z105" i="5" s="1"/>
  <c r="T105" i="5"/>
  <c r="X32" i="5"/>
  <c r="Z32" i="5" s="1"/>
  <c r="T32" i="5"/>
  <c r="X25" i="5"/>
  <c r="Z25" i="5" s="1"/>
  <c r="T25" i="5"/>
  <c r="X110" i="5"/>
  <c r="Z110" i="5" s="1"/>
  <c r="T110" i="5"/>
  <c r="X53" i="5"/>
  <c r="Z53" i="5" s="1"/>
  <c r="T53" i="5"/>
  <c r="X38" i="5"/>
  <c r="Z38" i="5" s="1"/>
  <c r="T38" i="5"/>
  <c r="Z8" i="5"/>
  <c r="T8" i="5"/>
  <c r="X79" i="5"/>
  <c r="Z79" i="5" s="1"/>
  <c r="T79" i="5"/>
  <c r="X26" i="5"/>
  <c r="Z26" i="5" s="1"/>
  <c r="T26" i="5"/>
  <c r="X54" i="5"/>
  <c r="Z54" i="5" s="1"/>
  <c r="T54" i="5"/>
  <c r="X51" i="5"/>
  <c r="Z51" i="5" s="1"/>
  <c r="T51" i="5"/>
  <c r="X35" i="5"/>
  <c r="Z35" i="5" s="1"/>
  <c r="T35" i="5"/>
  <c r="X16" i="5"/>
  <c r="Z16" i="5" s="1"/>
  <c r="T16" i="5"/>
  <c r="X70" i="5"/>
  <c r="Z70" i="5" s="1"/>
  <c r="T70" i="5"/>
  <c r="X23" i="5"/>
  <c r="Z23" i="5" s="1"/>
  <c r="T23" i="5"/>
  <c r="X18" i="5"/>
  <c r="Z18" i="5" s="1"/>
  <c r="T18" i="5"/>
  <c r="X91" i="5"/>
  <c r="Z91" i="5" s="1"/>
  <c r="T91" i="5"/>
  <c r="X88" i="5"/>
  <c r="Z88" i="5" s="1"/>
  <c r="T88" i="5"/>
  <c r="X72" i="5"/>
  <c r="Z72" i="5" s="1"/>
  <c r="T72" i="5"/>
  <c r="X19" i="5"/>
  <c r="Z19" i="5" s="1"/>
  <c r="T19" i="5"/>
  <c r="X15" i="5"/>
  <c r="Z15" i="5" s="1"/>
  <c r="T15" i="5"/>
  <c r="X30" i="5"/>
  <c r="Z30" i="5" s="1"/>
  <c r="T30" i="5"/>
  <c r="X37" i="5"/>
  <c r="Z37" i="5" s="1"/>
  <c r="T37" i="5"/>
  <c r="X115" i="5"/>
  <c r="Z115" i="5" s="1"/>
  <c r="T115" i="5"/>
  <c r="X95" i="5"/>
  <c r="Z95" i="5" s="1"/>
  <c r="T95" i="5"/>
  <c r="X20" i="5"/>
  <c r="Z20" i="5" s="1"/>
  <c r="T20" i="5"/>
  <c r="X22" i="5"/>
  <c r="Z22" i="5" s="1"/>
  <c r="T22" i="5"/>
  <c r="X11" i="5"/>
  <c r="Z11" i="5" s="1"/>
  <c r="T11" i="5"/>
  <c r="X39" i="5"/>
  <c r="Z39" i="5" s="1"/>
  <c r="T39" i="5"/>
  <c r="X21" i="5"/>
  <c r="Z21" i="5" s="1"/>
  <c r="T21" i="5"/>
  <c r="X48" i="5"/>
  <c r="Z48" i="5" s="1"/>
  <c r="T48" i="5"/>
  <c r="X71" i="5"/>
  <c r="Z71" i="5" s="1"/>
  <c r="T71" i="5"/>
  <c r="X36" i="5"/>
  <c r="Z36" i="5" s="1"/>
  <c r="T36" i="5"/>
  <c r="X14" i="5"/>
  <c r="Z14" i="5" s="1"/>
  <c r="T14" i="5"/>
  <c r="X40" i="5"/>
  <c r="Z40" i="5" s="1"/>
  <c r="T40" i="5"/>
  <c r="X104" i="5"/>
  <c r="Z104" i="5" s="1"/>
  <c r="T104" i="5"/>
  <c r="CC91" i="5"/>
  <c r="CE91" i="5" s="1"/>
  <c r="BJ76" i="5"/>
  <c r="BL76" i="5" s="1"/>
  <c r="EH66" i="5"/>
  <c r="EJ66" i="5" s="1"/>
  <c r="CC111" i="5"/>
  <c r="CE111" i="5" s="1"/>
  <c r="BJ90" i="5"/>
  <c r="BL90" i="5" s="1"/>
  <c r="AQ102" i="5"/>
  <c r="AS102" i="5" s="1"/>
  <c r="DO68" i="5"/>
  <c r="DQ68" i="5" s="1"/>
  <c r="DO89" i="5"/>
  <c r="DQ89" i="5" s="1"/>
  <c r="EJ6" i="5"/>
  <c r="FT10" i="5"/>
  <c r="FV10" i="5" s="1"/>
  <c r="CC81" i="5"/>
  <c r="CE81" i="5" s="1"/>
  <c r="GL90" i="5"/>
  <c r="GN90" i="5" s="1"/>
  <c r="GL57" i="5"/>
  <c r="GN57" i="5" s="1"/>
  <c r="CV68" i="5"/>
  <c r="CX68" i="5" s="1"/>
  <c r="AQ40" i="5"/>
  <c r="AS40" i="5" s="1"/>
  <c r="FT61" i="5"/>
  <c r="FV61" i="5" s="1"/>
  <c r="GL15" i="5"/>
  <c r="GN15" i="5" s="1"/>
  <c r="HD78" i="5"/>
  <c r="HF78" i="5" s="1"/>
  <c r="X106" i="5"/>
  <c r="Z106" i="5" s="1"/>
  <c r="AQ23" i="5"/>
  <c r="AS23" i="5" s="1"/>
  <c r="CC86" i="5"/>
  <c r="CE86" i="5" s="1"/>
  <c r="BJ96" i="5"/>
  <c r="BL96" i="5" s="1"/>
  <c r="X43" i="5"/>
  <c r="Z43" i="5" s="1"/>
  <c r="FA68" i="5"/>
  <c r="FC68" i="5" s="1"/>
  <c r="EH71" i="5"/>
  <c r="EJ71" i="5" s="1"/>
  <c r="BJ34" i="5"/>
  <c r="BL34" i="5" s="1"/>
  <c r="EH54" i="5"/>
  <c r="EJ54" i="5" s="1"/>
  <c r="CC67" i="5"/>
  <c r="CE67" i="5" s="1"/>
  <c r="FT46" i="5"/>
  <c r="FV46" i="5" s="1"/>
  <c r="X60" i="5"/>
  <c r="Z60" i="5" s="1"/>
  <c r="BJ65" i="5"/>
  <c r="BL65" i="5" s="1"/>
  <c r="AQ67" i="5"/>
  <c r="AS67" i="5" s="1"/>
  <c r="GL73" i="5"/>
  <c r="GN73" i="5" s="1"/>
  <c r="HV101" i="5"/>
  <c r="HX101" i="5" s="1"/>
  <c r="CC63" i="5"/>
  <c r="CE63" i="5" s="1"/>
  <c r="EH16" i="5"/>
  <c r="EJ16" i="5" s="1"/>
  <c r="FA48" i="5"/>
  <c r="FC48" i="5" s="1"/>
  <c r="CC74" i="5"/>
  <c r="CE74" i="5" s="1"/>
  <c r="DO50" i="5"/>
  <c r="DQ50" i="5" s="1"/>
  <c r="CC57" i="5"/>
  <c r="CE57" i="5" s="1"/>
  <c r="CC105" i="5"/>
  <c r="CE105" i="5" s="1"/>
  <c r="CC45" i="5"/>
  <c r="CE45" i="5" s="1"/>
  <c r="AQ93" i="5"/>
  <c r="AS93" i="5" s="1"/>
  <c r="EH36" i="5"/>
  <c r="EJ36" i="5" s="1"/>
  <c r="HV76" i="5"/>
  <c r="HX76" i="5" s="1"/>
  <c r="HV91" i="5"/>
  <c r="HX91" i="5" s="1"/>
  <c r="CV107" i="5"/>
  <c r="CX107" i="5" s="1"/>
  <c r="X108" i="5"/>
  <c r="Z108" i="5" s="1"/>
  <c r="HD98" i="5"/>
  <c r="HF98" i="5" s="1"/>
  <c r="EH81" i="5"/>
  <c r="EJ81" i="5" s="1"/>
  <c r="X119" i="5"/>
  <c r="Z119" i="5" s="1"/>
  <c r="X78" i="5"/>
  <c r="Z78" i="5" s="1"/>
  <c r="HD81" i="5"/>
  <c r="HF81" i="5" s="1"/>
  <c r="FA6" i="5"/>
  <c r="FC6" i="5" s="1"/>
  <c r="EH65" i="5"/>
  <c r="EJ65" i="5" s="1"/>
  <c r="CC46" i="5"/>
  <c r="CE46" i="5" s="1"/>
  <c r="X82" i="5"/>
  <c r="Z82" i="5" s="1"/>
  <c r="BJ68" i="5"/>
  <c r="BL68" i="5" s="1"/>
  <c r="GL99" i="5"/>
  <c r="GN99" i="5" s="1"/>
  <c r="FT55" i="5"/>
  <c r="FV55" i="5" s="1"/>
  <c r="HV75" i="5"/>
  <c r="HX75" i="5" s="1"/>
  <c r="HD67" i="5"/>
  <c r="HF67" i="5" s="1"/>
  <c r="GL97" i="5"/>
  <c r="GN97" i="5" s="1"/>
  <c r="CV113" i="5"/>
  <c r="CX113" i="5" s="1"/>
  <c r="FA55" i="5"/>
  <c r="FC55" i="5" s="1"/>
  <c r="X77" i="5"/>
  <c r="Z77" i="5" s="1"/>
  <c r="FA62" i="5"/>
  <c r="FC62" i="5" s="1"/>
  <c r="X63" i="5"/>
  <c r="Z63" i="5" s="1"/>
  <c r="CV58" i="5"/>
  <c r="CX58" i="5" s="1"/>
  <c r="BJ38" i="5"/>
  <c r="BL38" i="5" s="1"/>
  <c r="BJ84" i="5"/>
  <c r="BL84" i="5" s="1"/>
  <c r="EH37" i="5"/>
  <c r="EJ37" i="5" s="1"/>
  <c r="X33" i="5"/>
  <c r="Z33" i="5" s="1"/>
  <c r="CC102" i="5"/>
  <c r="CE102" i="5" s="1"/>
  <c r="DO23" i="5"/>
  <c r="DQ23" i="5" s="1"/>
  <c r="FT11" i="5"/>
  <c r="FV11" i="5" s="1"/>
  <c r="BJ17" i="5"/>
  <c r="BL17" i="5" s="1"/>
  <c r="AQ71" i="5"/>
  <c r="AS71" i="5" s="1"/>
  <c r="AQ103" i="5"/>
  <c r="AS103" i="5" s="1"/>
  <c r="GL110" i="5"/>
  <c r="GN110" i="5" s="1"/>
  <c r="FT33" i="5"/>
  <c r="FV33" i="5" s="1"/>
  <c r="DO56" i="5"/>
  <c r="DQ56" i="5" s="1"/>
  <c r="BJ39" i="5"/>
  <c r="BL39" i="5" s="1"/>
  <c r="AQ44" i="5"/>
  <c r="AS44" i="5" s="1"/>
  <c r="EH25" i="5"/>
  <c r="EJ25" i="5" s="1"/>
  <c r="CC79" i="5"/>
  <c r="CE79" i="5" s="1"/>
  <c r="FA7" i="5"/>
  <c r="FC7" i="5" s="1"/>
  <c r="GL21" i="5"/>
  <c r="GN21" i="5" s="1"/>
  <c r="GL93" i="5"/>
  <c r="GN93" i="5" s="1"/>
  <c r="FT35" i="5"/>
  <c r="FV35" i="5" s="1"/>
  <c r="FT68" i="5"/>
  <c r="FV68" i="5" s="1"/>
  <c r="BJ80" i="5"/>
  <c r="BL80" i="5" s="1"/>
  <c r="CV69" i="5"/>
  <c r="CX69" i="5" s="1"/>
  <c r="GL44" i="5"/>
  <c r="GN44" i="5" s="1"/>
  <c r="BJ88" i="5"/>
  <c r="BL88" i="5" s="1"/>
  <c r="HV80" i="5"/>
  <c r="HX80" i="5" s="1"/>
  <c r="GL41" i="5"/>
  <c r="GN41" i="5" s="1"/>
  <c r="FA61" i="5"/>
  <c r="FC61" i="5" s="1"/>
  <c r="CC51" i="5"/>
  <c r="CE51" i="5" s="1"/>
  <c r="X45" i="5"/>
  <c r="Z45" i="5" s="1"/>
  <c r="GL92" i="5"/>
  <c r="GN92" i="5" s="1"/>
  <c r="CV112" i="5"/>
  <c r="CX112" i="5" s="1"/>
  <c r="HV35" i="5"/>
  <c r="HX35" i="5" s="1"/>
  <c r="X103" i="5"/>
  <c r="Z103" i="5" s="1"/>
  <c r="BJ91" i="5"/>
  <c r="BL91" i="5" s="1"/>
  <c r="GL83" i="5"/>
  <c r="GN83" i="5" s="1"/>
  <c r="BJ107" i="5"/>
  <c r="BL107" i="5" s="1"/>
  <c r="HV94" i="5"/>
  <c r="HX94" i="5" s="1"/>
  <c r="CC61" i="5"/>
  <c r="CE61" i="5" s="1"/>
  <c r="EH76" i="5"/>
  <c r="EJ76" i="5" s="1"/>
  <c r="X89" i="5"/>
  <c r="Z89" i="5" s="1"/>
  <c r="FT32" i="5"/>
  <c r="FV32" i="5" s="1"/>
  <c r="FT36" i="5"/>
  <c r="FV36" i="5" s="1"/>
  <c r="CC49" i="5"/>
  <c r="CE49" i="5" s="1"/>
  <c r="X101" i="5"/>
  <c r="Z101" i="5" s="1"/>
  <c r="BJ92" i="5"/>
  <c r="BL92" i="5" s="1"/>
  <c r="AQ76" i="5"/>
  <c r="AS76" i="5" s="1"/>
  <c r="CV114" i="5"/>
  <c r="CX114" i="5" s="1"/>
  <c r="DO42" i="5"/>
  <c r="DQ42" i="5" s="1"/>
  <c r="AQ69" i="5"/>
  <c r="AS69" i="5" s="1"/>
  <c r="FA57" i="5"/>
  <c r="FC57" i="5" s="1"/>
  <c r="CC115" i="5"/>
  <c r="CE115" i="5" s="1"/>
  <c r="BJ50" i="5"/>
  <c r="BL50" i="5" s="1"/>
  <c r="FT58" i="5"/>
  <c r="FV58" i="5" s="1"/>
  <c r="CV75" i="5"/>
  <c r="CX75" i="5" s="1"/>
  <c r="HD28" i="5"/>
  <c r="HF28" i="5" s="1"/>
  <c r="FA28" i="5"/>
  <c r="FC28" i="5" s="1"/>
  <c r="X58" i="5"/>
  <c r="Z58" i="5" s="1"/>
  <c r="BJ64" i="5"/>
  <c r="BL64" i="5" s="1"/>
  <c r="FT45" i="5"/>
  <c r="FV45" i="5" s="1"/>
  <c r="GL67" i="5"/>
  <c r="GN67" i="5" s="1"/>
  <c r="HD36" i="5"/>
  <c r="HF36" i="5" s="1"/>
  <c r="CC56" i="5"/>
  <c r="CE56" i="5" s="1"/>
  <c r="CC72" i="5"/>
  <c r="CE72" i="5" s="1"/>
  <c r="GL102" i="5"/>
  <c r="GN102" i="5" s="1"/>
  <c r="FA11" i="5"/>
  <c r="FC11" i="5" s="1"/>
  <c r="X27" i="5"/>
  <c r="Z27" i="5" s="1"/>
  <c r="HD82" i="5"/>
  <c r="HF82" i="5" s="1"/>
  <c r="HV25" i="5"/>
  <c r="HX25" i="5" s="1"/>
  <c r="FA18" i="5"/>
  <c r="FC18" i="5" s="1"/>
  <c r="CC65" i="5"/>
  <c r="CE65" i="5" s="1"/>
  <c r="FT43" i="5"/>
  <c r="FV43" i="5" s="1"/>
  <c r="HD23" i="5"/>
  <c r="HF23" i="5" s="1"/>
  <c r="AQ66" i="5"/>
  <c r="AS66" i="5" s="1"/>
  <c r="FT39" i="5"/>
  <c r="FV39" i="5" s="1"/>
  <c r="CC50" i="5"/>
  <c r="CE50" i="5" s="1"/>
  <c r="CV95" i="5"/>
  <c r="CX95" i="5" s="1"/>
  <c r="EH57" i="5"/>
  <c r="EJ57" i="5" s="1"/>
  <c r="AQ28" i="5"/>
  <c r="AS28" i="5" s="1"/>
  <c r="FA8" i="5"/>
  <c r="FC8" i="5" s="1"/>
  <c r="CC68" i="5"/>
  <c r="CE68" i="5" s="1"/>
  <c r="X64" i="5"/>
  <c r="Z64" i="5" s="1"/>
  <c r="HV18" i="5"/>
  <c r="HX18" i="5" s="1"/>
  <c r="GL95" i="5"/>
  <c r="GN95" i="5" s="1"/>
  <c r="CV94" i="5"/>
  <c r="CX94" i="5" s="1"/>
  <c r="HD37" i="5"/>
  <c r="HF37" i="5" s="1"/>
  <c r="GL94" i="5"/>
  <c r="GN94" i="5" s="1"/>
  <c r="BJ85" i="5"/>
  <c r="BL85" i="5" s="1"/>
  <c r="CV90" i="5"/>
  <c r="CX90" i="5" s="1"/>
  <c r="GL47" i="5"/>
  <c r="GN47" i="5" s="1"/>
  <c r="CC75" i="5"/>
  <c r="CE75" i="5" s="1"/>
  <c r="CC104" i="5"/>
  <c r="CE104" i="5" s="1"/>
  <c r="AQ12" i="5"/>
  <c r="AS12" i="5" s="1"/>
  <c r="HV14" i="5"/>
  <c r="HX14" i="5" s="1"/>
  <c r="FA33" i="5"/>
  <c r="FC33" i="5" s="1"/>
  <c r="CV101" i="5"/>
  <c r="CX101" i="5" s="1"/>
  <c r="DO35" i="5"/>
  <c r="DQ35" i="5" s="1"/>
  <c r="EH74" i="5"/>
  <c r="EJ74" i="5" s="1"/>
  <c r="DO45" i="5"/>
  <c r="DQ45" i="5" s="1"/>
  <c r="CC64" i="5"/>
  <c r="CE64" i="5" s="1"/>
  <c r="AQ56" i="5"/>
  <c r="AS56" i="5" s="1"/>
  <c r="EH50" i="5"/>
  <c r="EJ50" i="5" s="1"/>
  <c r="GL77" i="5"/>
  <c r="GN77" i="5" s="1"/>
  <c r="CV88" i="5"/>
  <c r="CX88" i="5" s="1"/>
  <c r="BJ94" i="5"/>
  <c r="BL94" i="5" s="1"/>
  <c r="FA40" i="5"/>
  <c r="FC40" i="5" s="1"/>
  <c r="HD72" i="5"/>
  <c r="HF72" i="5" s="1"/>
  <c r="X113" i="5"/>
  <c r="Z113" i="5" s="1"/>
  <c r="DO71" i="5"/>
  <c r="DQ71" i="5" s="1"/>
  <c r="GL91" i="5"/>
  <c r="GN91" i="5" s="1"/>
  <c r="CV83" i="5"/>
  <c r="CX83" i="5" s="1"/>
  <c r="BJ83" i="5"/>
  <c r="BL83" i="5" s="1"/>
  <c r="EH30" i="5"/>
  <c r="EJ30" i="5" s="1"/>
  <c r="X34" i="5"/>
  <c r="Z34" i="5" s="1"/>
  <c r="HD39" i="5"/>
  <c r="HF39" i="5" s="1"/>
  <c r="X76" i="5"/>
  <c r="Z76" i="5" s="1"/>
  <c r="X99" i="5"/>
  <c r="Z99" i="5" s="1"/>
  <c r="FT21" i="5"/>
  <c r="FV21" i="5" s="1"/>
  <c r="X69" i="5"/>
  <c r="Z69" i="5" s="1"/>
  <c r="BJ72" i="5"/>
  <c r="BL72" i="5" s="1"/>
  <c r="AQ74" i="5"/>
  <c r="AS74" i="5" s="1"/>
  <c r="CV87" i="5"/>
  <c r="CX87" i="5" s="1"/>
  <c r="CV47" i="5"/>
  <c r="CX47" i="5" s="1"/>
  <c r="AQ48" i="5"/>
  <c r="AS48" i="5" s="1"/>
  <c r="X86" i="5"/>
  <c r="Z86" i="5" s="1"/>
  <c r="HD57" i="5"/>
  <c r="HF57" i="5" s="1"/>
  <c r="BJ108" i="5"/>
  <c r="BL108" i="5" s="1"/>
  <c r="DO57" i="5"/>
  <c r="DQ57" i="5" s="1"/>
  <c r="GL80" i="5"/>
  <c r="GN80" i="5" s="1"/>
  <c r="CV89" i="5"/>
  <c r="CX89" i="5" s="1"/>
  <c r="BJ61" i="5"/>
  <c r="BL61" i="5" s="1"/>
  <c r="EH44" i="5"/>
  <c r="EJ44" i="5" s="1"/>
  <c r="X67" i="5"/>
  <c r="Z67" i="5" s="1"/>
  <c r="BJ32" i="5"/>
  <c r="BL32" i="5" s="1"/>
  <c r="AQ107" i="5"/>
  <c r="AS107" i="5" s="1"/>
  <c r="HD27" i="5"/>
  <c r="HF27" i="5" s="1"/>
  <c r="BJ77" i="5"/>
  <c r="BL77" i="5" s="1"/>
  <c r="EH53" i="5"/>
  <c r="EJ53" i="5" s="1"/>
  <c r="DO59" i="5"/>
  <c r="DQ59" i="5" s="1"/>
  <c r="HV97" i="5"/>
  <c r="HX97" i="5" s="1"/>
  <c r="CC113" i="5"/>
  <c r="CE113" i="5" s="1"/>
  <c r="X42" i="5"/>
  <c r="Z42" i="5" s="1"/>
  <c r="AQ88" i="5"/>
  <c r="AS88" i="5" s="1"/>
  <c r="HV71" i="5"/>
  <c r="HX71" i="5" s="1"/>
  <c r="CC12" i="5"/>
  <c r="CE12" i="5" s="1"/>
  <c r="FA26" i="5"/>
  <c r="FC26" i="5" s="1"/>
  <c r="GL50" i="5"/>
  <c r="GN50" i="5" s="1"/>
  <c r="CC37" i="5"/>
  <c r="CE37" i="5" s="1"/>
  <c r="X96" i="5"/>
  <c r="Z96" i="5" s="1"/>
  <c r="FT49" i="5"/>
  <c r="FV49" i="5" s="1"/>
  <c r="BJ45" i="5"/>
  <c r="BL45" i="5" s="1"/>
  <c r="GL18" i="5"/>
  <c r="GN18" i="5" s="1"/>
  <c r="CV57" i="5"/>
  <c r="CX57" i="5" s="1"/>
  <c r="AQ34" i="5"/>
  <c r="AS34" i="5" s="1"/>
  <c r="GL33" i="5"/>
  <c r="GN33" i="5" s="1"/>
  <c r="CC62" i="5"/>
  <c r="CE62" i="5" s="1"/>
  <c r="X59" i="5"/>
  <c r="Z59" i="5" s="1"/>
  <c r="AQ108" i="5"/>
  <c r="AS108" i="5" s="1"/>
  <c r="GL89" i="5"/>
  <c r="GN89" i="5" s="1"/>
  <c r="CV79" i="5"/>
  <c r="CX79" i="5" s="1"/>
  <c r="HV44" i="5"/>
  <c r="HX44" i="5" s="1"/>
  <c r="HD97" i="5"/>
  <c r="HF97" i="5" s="1"/>
  <c r="HD101" i="5"/>
  <c r="HF101" i="5" s="1"/>
  <c r="X12" i="5"/>
  <c r="Z12" i="5" s="1"/>
  <c r="FT57" i="5"/>
  <c r="FV57" i="5" s="1"/>
  <c r="BJ14" i="5"/>
  <c r="BL14" i="5" s="1"/>
  <c r="CC103" i="5"/>
  <c r="CE103" i="5" s="1"/>
  <c r="HV19" i="5"/>
  <c r="HX19" i="5" s="1"/>
  <c r="FA43" i="5"/>
  <c r="FC43" i="5" s="1"/>
  <c r="GL55" i="5"/>
  <c r="GN55" i="5" s="1"/>
  <c r="CV45" i="5"/>
  <c r="CX45" i="5" s="1"/>
  <c r="CC22" i="5"/>
  <c r="CE22" i="5" s="1"/>
  <c r="BJ63" i="5"/>
  <c r="BL63" i="5" s="1"/>
  <c r="GL85" i="5"/>
  <c r="GN85" i="5" s="1"/>
  <c r="HV72" i="5"/>
  <c r="HX72" i="5" s="1"/>
  <c r="X85" i="5"/>
  <c r="Z85" i="5" s="1"/>
  <c r="BJ75" i="5"/>
  <c r="BL75" i="5" s="1"/>
  <c r="FA42" i="5"/>
  <c r="FC42" i="5" s="1"/>
  <c r="EH64" i="5"/>
  <c r="EJ64" i="5" s="1"/>
  <c r="HD58" i="5"/>
  <c r="HF58" i="5" s="1"/>
  <c r="DO74" i="5"/>
  <c r="DQ74" i="5" s="1"/>
  <c r="GL51" i="5"/>
  <c r="GN51" i="5" s="1"/>
  <c r="X68" i="5"/>
  <c r="Z68" i="5" s="1"/>
  <c r="X74" i="5"/>
  <c r="Z74" i="5" s="1"/>
  <c r="EH55" i="5"/>
  <c r="EJ55" i="5" s="1"/>
  <c r="BJ98" i="5"/>
  <c r="BL98" i="5" s="1"/>
  <c r="HV102" i="5"/>
  <c r="HX102" i="5" s="1"/>
  <c r="AQ83" i="5"/>
  <c r="AS83" i="5" s="1"/>
  <c r="AQ64" i="5"/>
  <c r="AS64" i="5" s="1"/>
  <c r="X100" i="5"/>
  <c r="Z100" i="5" s="1"/>
  <c r="AQ82" i="5"/>
  <c r="AS82" i="5" s="1"/>
  <c r="HD56" i="5"/>
  <c r="HF56" i="5" s="1"/>
  <c r="HD11" i="5"/>
  <c r="HF11" i="5" s="1"/>
  <c r="CC54" i="5"/>
  <c r="CE54" i="5" s="1"/>
  <c r="GL13" i="5"/>
  <c r="GN13" i="5" s="1"/>
  <c r="DO43" i="5"/>
  <c r="DQ43" i="5" s="1"/>
  <c r="FA44" i="5"/>
  <c r="FC44" i="5" s="1"/>
  <c r="X61" i="5"/>
  <c r="Z61" i="5" s="1"/>
  <c r="CV103" i="5"/>
  <c r="CX103" i="5" s="1"/>
  <c r="BJ49" i="5"/>
  <c r="BL49" i="5" s="1"/>
  <c r="FV6" i="5"/>
  <c r="BJ78" i="5"/>
  <c r="BL78" i="5" s="1"/>
  <c r="HD63" i="5"/>
  <c r="HF63" i="5" s="1"/>
  <c r="FA54" i="5"/>
  <c r="FC54" i="5" s="1"/>
  <c r="CC117" i="5"/>
  <c r="CE117" i="5" s="1"/>
  <c r="HD102" i="5"/>
  <c r="HF102" i="5" s="1"/>
  <c r="GL86" i="5"/>
  <c r="GN86" i="5" s="1"/>
  <c r="DO63" i="5"/>
  <c r="DQ63" i="5" s="1"/>
  <c r="BJ81" i="5"/>
  <c r="BL81" i="5" s="1"/>
  <c r="DO62" i="5"/>
  <c r="DQ62" i="5" s="1"/>
  <c r="X111" i="5"/>
  <c r="Z111" i="5" s="1"/>
  <c r="FA51" i="5"/>
  <c r="FC51" i="5" s="1"/>
  <c r="BJ69" i="5"/>
  <c r="BL69" i="5" s="1"/>
  <c r="CV72" i="5"/>
  <c r="CX72" i="5" s="1"/>
  <c r="CV109" i="5"/>
  <c r="CX109" i="5" s="1"/>
  <c r="AQ79" i="5"/>
  <c r="AS79" i="5" s="1"/>
  <c r="FT18" i="5"/>
  <c r="FV18" i="5" s="1"/>
  <c r="GL78" i="5"/>
  <c r="GN78" i="5" s="1"/>
  <c r="FT24" i="5"/>
  <c r="FV24" i="5" s="1"/>
  <c r="AQ84" i="5"/>
  <c r="AS84" i="5" s="1"/>
  <c r="CV118" i="5"/>
  <c r="CX118" i="5" s="1"/>
  <c r="CV80" i="5"/>
  <c r="CX80" i="5" s="1"/>
  <c r="CC107" i="5"/>
  <c r="CE107" i="5" s="1"/>
  <c r="EH59" i="5"/>
  <c r="EJ59" i="5" s="1"/>
  <c r="FT60" i="5"/>
  <c r="FV60" i="5" s="1"/>
  <c r="X112" i="5"/>
  <c r="Z112" i="5" s="1"/>
  <c r="GL112" i="5"/>
  <c r="GN112" i="5" s="1"/>
  <c r="BJ6" i="5"/>
  <c r="BL6" i="5" s="1"/>
  <c r="CV60" i="5"/>
  <c r="CX60" i="5" s="1"/>
  <c r="AQ59" i="5"/>
  <c r="AS59" i="5" s="1"/>
  <c r="HD87" i="5"/>
  <c r="HF87" i="5" s="1"/>
  <c r="AQ94" i="5"/>
  <c r="AS94" i="5" s="1"/>
  <c r="CC110" i="5"/>
  <c r="CE110" i="5" s="1"/>
  <c r="FT66" i="5"/>
  <c r="FV66" i="5" s="1"/>
  <c r="GL56" i="5"/>
  <c r="GN56" i="5" s="1"/>
  <c r="EH62" i="5"/>
  <c r="EJ62" i="5" s="1"/>
  <c r="HD88" i="5"/>
  <c r="HF88" i="5" s="1"/>
  <c r="GL39" i="5"/>
  <c r="GN39" i="5" s="1"/>
  <c r="DO78" i="5"/>
  <c r="DQ78" i="5" s="1"/>
  <c r="X56" i="5"/>
  <c r="Z56" i="5" s="1"/>
  <c r="EH49" i="5"/>
  <c r="EJ49" i="5" s="1"/>
  <c r="HD92" i="5"/>
  <c r="HF92" i="5" s="1"/>
  <c r="CC116" i="5"/>
  <c r="CE116" i="5" s="1"/>
  <c r="X62" i="5"/>
  <c r="Z62" i="5" s="1"/>
  <c r="GL84" i="5"/>
  <c r="GN84" i="5" s="1"/>
  <c r="FT64" i="5"/>
  <c r="FV64" i="5" s="1"/>
  <c r="HD70" i="5"/>
  <c r="HF70" i="5" s="1"/>
  <c r="FA39" i="5"/>
  <c r="FC39" i="5" s="1"/>
  <c r="FA37" i="5"/>
  <c r="FC37" i="5" s="1"/>
  <c r="HV61" i="5"/>
  <c r="HX61" i="5" s="1"/>
  <c r="FA65" i="5"/>
  <c r="FC65" i="5" s="1"/>
  <c r="FT40" i="5"/>
  <c r="FV40" i="5" s="1"/>
  <c r="EH15" i="5"/>
  <c r="EJ15" i="5" s="1"/>
  <c r="BJ106" i="5"/>
  <c r="BL106" i="5" s="1"/>
  <c r="DO80" i="5"/>
  <c r="DQ80" i="5" s="1"/>
  <c r="CC83" i="5"/>
  <c r="CE83" i="5" s="1"/>
  <c r="FA60" i="5"/>
  <c r="FC60" i="5" s="1"/>
  <c r="HV88" i="5"/>
  <c r="HX88" i="5" s="1"/>
  <c r="GL52" i="5"/>
  <c r="GN52" i="5" s="1"/>
  <c r="X97" i="5"/>
  <c r="Z97" i="5" s="1"/>
  <c r="DO37" i="5"/>
  <c r="DQ37" i="5" s="1"/>
  <c r="AQ6" i="5"/>
  <c r="AS6" i="5" s="1"/>
  <c r="DO33" i="5"/>
  <c r="DQ33" i="5" s="1"/>
  <c r="FA38" i="5"/>
  <c r="FC38" i="5" s="1"/>
  <c r="AQ87" i="5"/>
  <c r="AS87" i="5" s="1"/>
  <c r="CC33" i="5"/>
  <c r="CE33" i="5" s="1"/>
  <c r="DO66" i="5"/>
  <c r="DQ66" i="5" s="1"/>
  <c r="CC109" i="5"/>
  <c r="CE109" i="5" s="1"/>
  <c r="X117" i="5"/>
  <c r="Z117" i="5" s="1"/>
  <c r="EH41" i="5"/>
  <c r="EJ41" i="5" s="1"/>
  <c r="X55" i="5"/>
  <c r="Z55" i="5" s="1"/>
  <c r="CC112" i="5"/>
  <c r="CE112" i="5" s="1"/>
  <c r="X93" i="5"/>
  <c r="Z93" i="5" s="1"/>
  <c r="EH70" i="5"/>
  <c r="EJ70" i="5" s="1"/>
  <c r="EH46" i="5"/>
  <c r="EJ46" i="5" s="1"/>
  <c r="X98" i="5"/>
  <c r="Z98" i="5" s="1"/>
  <c r="HD73" i="5"/>
  <c r="HF73" i="5" s="1"/>
  <c r="AQ104" i="5"/>
  <c r="AS104" i="5" s="1"/>
  <c r="FA34" i="5"/>
  <c r="FC34" i="5" s="1"/>
  <c r="HV103" i="5"/>
  <c r="HX103" i="5" s="1"/>
  <c r="EH78" i="5"/>
  <c r="EJ78" i="5" s="1"/>
  <c r="HD75" i="5"/>
  <c r="HF75" i="5" s="1"/>
  <c r="CC94" i="5"/>
  <c r="CE94" i="5" s="1"/>
  <c r="X80" i="5"/>
  <c r="Z80" i="5" s="1"/>
  <c r="HD95" i="5"/>
  <c r="HF95" i="5" s="1"/>
  <c r="X49" i="5"/>
  <c r="Z49" i="5" s="1"/>
  <c r="HV95" i="5"/>
  <c r="HX95" i="5" s="1"/>
  <c r="GL104" i="5"/>
  <c r="GN104" i="5" s="1"/>
  <c r="X114" i="5"/>
  <c r="Z114" i="5" s="1"/>
  <c r="HD69" i="5"/>
  <c r="HF69" i="5" s="1"/>
  <c r="FA67" i="5"/>
  <c r="FC67" i="5" s="1"/>
  <c r="EH63" i="5"/>
  <c r="EJ63" i="5" s="1"/>
  <c r="CC101" i="5"/>
  <c r="CE101" i="5" s="1"/>
  <c r="CC44" i="5"/>
  <c r="CE44" i="5" s="1"/>
  <c r="HD96" i="5"/>
  <c r="HF96" i="5" s="1"/>
  <c r="EH48" i="5"/>
  <c r="EJ48" i="5" s="1"/>
  <c r="DO83" i="5"/>
  <c r="DQ83" i="5" s="1"/>
  <c r="FA50" i="5"/>
  <c r="FC50" i="5" s="1"/>
  <c r="BJ28" i="5"/>
  <c r="BL28" i="5" s="1"/>
  <c r="HV66" i="5"/>
  <c r="HX66" i="5" s="1"/>
  <c r="EH33" i="5"/>
  <c r="EJ33" i="5" s="1"/>
  <c r="CC92" i="5"/>
  <c r="CE92" i="5" s="1"/>
  <c r="HD31" i="5"/>
  <c r="HF31" i="5" s="1"/>
  <c r="CC80" i="5"/>
  <c r="CE80" i="5" s="1"/>
  <c r="HV86" i="5"/>
  <c r="HX86" i="5" s="1"/>
  <c r="GL45" i="5"/>
  <c r="GN45" i="5" s="1"/>
  <c r="HV67" i="5"/>
  <c r="HX67" i="5" s="1"/>
  <c r="EH60" i="5"/>
  <c r="EJ60" i="5" s="1"/>
  <c r="FT51" i="5"/>
  <c r="FV51" i="5" s="1"/>
  <c r="CC97" i="5"/>
  <c r="CE97" i="5" s="1"/>
  <c r="FT27" i="5"/>
  <c r="FV27" i="5" s="1"/>
  <c r="FT16" i="5"/>
  <c r="FV16" i="5" s="1"/>
  <c r="GL26" i="5"/>
  <c r="GN26" i="5" s="1"/>
  <c r="AQ61" i="5"/>
  <c r="AS61" i="5" s="1"/>
  <c r="CV110" i="5"/>
  <c r="CX110" i="5" s="1"/>
  <c r="DO76" i="5"/>
  <c r="DQ76" i="5" s="1"/>
  <c r="HD64" i="5"/>
  <c r="HF64" i="5" s="1"/>
  <c r="AQ68" i="5"/>
  <c r="AS68" i="5" s="1"/>
  <c r="CV115" i="5"/>
  <c r="CX115" i="5" s="1"/>
  <c r="X107" i="5"/>
  <c r="Z107" i="5" s="1"/>
  <c r="DO73" i="5"/>
  <c r="DQ73" i="5" s="1"/>
  <c r="FA29" i="5"/>
  <c r="FC29" i="5" s="1"/>
  <c r="DO64" i="5"/>
  <c r="DQ64" i="5" s="1"/>
  <c r="BJ100" i="5"/>
  <c r="BL100" i="5" s="1"/>
  <c r="FA66" i="5"/>
  <c r="FC66" i="5" s="1"/>
  <c r="CC11" i="5"/>
  <c r="CE11" i="5" s="1"/>
  <c r="X52" i="5"/>
  <c r="Z52" i="5" s="1"/>
  <c r="FT17" i="5"/>
  <c r="FV17" i="5" s="1"/>
  <c r="GL42" i="5"/>
  <c r="GN42" i="5" s="1"/>
  <c r="AQ37" i="5"/>
  <c r="AS37" i="5" s="1"/>
  <c r="GL76" i="5"/>
  <c r="GN76" i="5" s="1"/>
  <c r="FA49" i="5"/>
  <c r="FC49" i="5" s="1"/>
  <c r="CC70" i="5"/>
  <c r="CE70" i="5" s="1"/>
  <c r="X47" i="5"/>
  <c r="Z47" i="5" s="1"/>
  <c r="GL62" i="5"/>
  <c r="GN62" i="5" s="1"/>
  <c r="HD85" i="5"/>
  <c r="HF85" i="5" s="1"/>
  <c r="CC114" i="5"/>
  <c r="CE114" i="5" s="1"/>
  <c r="FT62" i="5"/>
  <c r="FV62" i="5" s="1"/>
  <c r="AQ106" i="5"/>
  <c r="AS106" i="5" s="1"/>
  <c r="X81" i="5"/>
  <c r="Z81" i="5" s="1"/>
  <c r="AQ57" i="5"/>
  <c r="AS57" i="5" s="1"/>
  <c r="DO53" i="5"/>
  <c r="DQ53" i="5" s="1"/>
  <c r="AQ100" i="5"/>
  <c r="AS100" i="5" s="1"/>
  <c r="HV20" i="5"/>
  <c r="HX20" i="5" s="1"/>
  <c r="CC53" i="5"/>
  <c r="CE53" i="5" s="1"/>
  <c r="FT53" i="5"/>
  <c r="FV53" i="5" s="1"/>
  <c r="DO85" i="5"/>
  <c r="DQ85" i="5" s="1"/>
  <c r="FA64" i="5"/>
  <c r="FC64" i="5" s="1"/>
  <c r="AQ52" i="5"/>
  <c r="AS52" i="5" s="1"/>
  <c r="DO61" i="5"/>
  <c r="DQ61" i="5" s="1"/>
  <c r="AQ90" i="5"/>
  <c r="AS90" i="5" s="1"/>
  <c r="DO25" i="5"/>
  <c r="DQ25" i="5" s="1"/>
  <c r="X109" i="5"/>
  <c r="Z109" i="5" s="1"/>
  <c r="DO65" i="5"/>
  <c r="DQ65" i="5" s="1"/>
  <c r="CC99" i="5"/>
  <c r="CE99" i="5" s="1"/>
  <c r="CC93" i="5"/>
  <c r="CE93" i="5" s="1"/>
  <c r="EH22" i="5"/>
  <c r="EJ22" i="5" s="1"/>
  <c r="X83" i="5"/>
  <c r="Z83" i="5" s="1"/>
  <c r="CV84" i="5"/>
  <c r="CX84" i="5" s="1"/>
  <c r="FT65" i="5"/>
  <c r="FV65" i="5" s="1"/>
  <c r="HV65" i="5"/>
  <c r="HX65" i="5" s="1"/>
  <c r="HD40" i="5"/>
  <c r="HF40" i="5" s="1"/>
  <c r="X90" i="5"/>
  <c r="Z90" i="5" s="1"/>
  <c r="GL100" i="5"/>
  <c r="GN100" i="5" s="1"/>
  <c r="X116" i="5"/>
  <c r="Z116" i="5" s="1"/>
  <c r="EH51" i="5"/>
  <c r="EJ51" i="5" s="1"/>
  <c r="AQ97" i="5"/>
  <c r="AS97" i="5" s="1"/>
  <c r="EH47" i="5"/>
  <c r="EJ47" i="5" s="1"/>
  <c r="X50" i="5"/>
  <c r="Z50" i="5" s="1"/>
  <c r="CV77" i="5"/>
  <c r="CX77" i="5" s="1"/>
  <c r="HV77" i="5"/>
  <c r="HX77" i="5" s="1"/>
  <c r="DO24" i="5"/>
  <c r="DQ24" i="5" s="1"/>
  <c r="AQ80" i="5"/>
  <c r="AS80" i="5" s="1"/>
  <c r="CC47" i="5"/>
  <c r="CE47" i="5" s="1"/>
  <c r="DO82" i="5"/>
  <c r="DQ82" i="5" s="1"/>
  <c r="FA30" i="5"/>
  <c r="FC30" i="5" s="1"/>
  <c r="FA14" i="5"/>
  <c r="FC14" i="5" s="1"/>
  <c r="HD61" i="5"/>
  <c r="HF61" i="5" s="1"/>
  <c r="HV78" i="5"/>
  <c r="HX78" i="5" s="1"/>
  <c r="FT50" i="5"/>
  <c r="FV50" i="5" s="1"/>
  <c r="CV73" i="5"/>
  <c r="CX73" i="5" s="1"/>
  <c r="HV70" i="5"/>
  <c r="HX70" i="5" s="1"/>
  <c r="HV28" i="5"/>
  <c r="HX28" i="5" s="1"/>
  <c r="EH82" i="5"/>
  <c r="EJ82" i="5" s="1"/>
  <c r="X65" i="5"/>
  <c r="Z65" i="5" s="1"/>
  <c r="GL109" i="5"/>
  <c r="GN109" i="5" s="1"/>
  <c r="X57" i="5"/>
  <c r="Z57" i="5" s="1"/>
  <c r="AQ81" i="5"/>
  <c r="AS81" i="5" s="1"/>
  <c r="FA56" i="5"/>
  <c r="FC56" i="5" s="1"/>
  <c r="DO34" i="5"/>
  <c r="DQ34" i="5" s="1"/>
  <c r="HD99" i="5"/>
  <c r="HF99" i="5" s="1"/>
  <c r="GL74" i="5"/>
  <c r="GN74" i="5" s="1"/>
  <c r="CC90" i="5"/>
  <c r="CE90" i="5" s="1"/>
  <c r="AQ89" i="5"/>
  <c r="AS89" i="5" s="1"/>
  <c r="FA59" i="5"/>
  <c r="FC59" i="5" s="1"/>
  <c r="FA31" i="5"/>
  <c r="FC31" i="5" s="1"/>
  <c r="AQ43" i="5"/>
  <c r="AS43" i="5" s="1"/>
  <c r="BJ59" i="5"/>
  <c r="BL59" i="5" s="1"/>
  <c r="GL113" i="5"/>
  <c r="GN113" i="5" s="1"/>
  <c r="HD46" i="5"/>
  <c r="HF46" i="5" s="1"/>
  <c r="CV100" i="5"/>
  <c r="CX100" i="5" s="1"/>
  <c r="CV97" i="5"/>
  <c r="CX97" i="5" s="1"/>
  <c r="HD41" i="5"/>
  <c r="HF41" i="5" s="1"/>
  <c r="HD16" i="5"/>
  <c r="HF16" i="5" s="1"/>
  <c r="FA22" i="5"/>
  <c r="FC22" i="5" s="1"/>
  <c r="X46" i="5"/>
  <c r="Z46" i="5" s="1"/>
  <c r="FT9" i="5"/>
  <c r="FV9" i="5" s="1"/>
  <c r="CV32" i="5"/>
  <c r="CX32" i="5" s="1"/>
  <c r="HV59" i="5"/>
  <c r="HX59" i="5" s="1"/>
  <c r="BJ101" i="5"/>
  <c r="BL101" i="5" s="1"/>
  <c r="CC85" i="5"/>
  <c r="CE85" i="5" s="1"/>
  <c r="AQ101" i="5"/>
  <c r="AS101" i="5" s="1"/>
  <c r="DO32" i="5"/>
  <c r="DQ32" i="5" s="1"/>
  <c r="DO58" i="5"/>
  <c r="DQ58" i="5" s="1"/>
  <c r="BJ105" i="5"/>
  <c r="BL105" i="5" s="1"/>
  <c r="GL68" i="5"/>
  <c r="GN68" i="5" s="1"/>
  <c r="CV86" i="5"/>
  <c r="CX86" i="5" s="1"/>
  <c r="FA16" i="5"/>
  <c r="FC16" i="5" s="1"/>
  <c r="CC95" i="5"/>
  <c r="CE95" i="5" s="1"/>
  <c r="HD50" i="5"/>
  <c r="HF50" i="5" s="1"/>
  <c r="AQ73" i="5"/>
  <c r="AS73" i="5" s="1"/>
  <c r="CV92" i="5"/>
  <c r="CX92" i="5" s="1"/>
  <c r="GL98" i="5"/>
  <c r="GN98" i="5" s="1"/>
  <c r="CV104" i="5"/>
  <c r="CX104" i="5" s="1"/>
  <c r="CC78" i="5"/>
  <c r="CE78" i="5" s="1"/>
  <c r="AQ29" i="5"/>
  <c r="AS29" i="5" s="1"/>
  <c r="BJ67" i="5"/>
  <c r="BL67" i="5" s="1"/>
  <c r="HD93" i="5"/>
  <c r="HF93" i="5" s="1"/>
  <c r="HD32" i="5"/>
  <c r="HF32" i="5" s="1"/>
  <c r="GL115" i="5"/>
  <c r="GN115" i="5" s="1"/>
  <c r="BJ33" i="5"/>
  <c r="BL33" i="5" s="1"/>
  <c r="EH27" i="5"/>
  <c r="EJ27" i="5" s="1"/>
  <c r="HD79" i="5"/>
  <c r="HF79" i="5" s="1"/>
  <c r="FT54" i="5"/>
  <c r="FV54" i="5" s="1"/>
  <c r="HV26" i="5"/>
  <c r="HX26" i="5" s="1"/>
  <c r="HV58" i="5"/>
  <c r="HX58" i="5" s="1"/>
  <c r="HV9" i="5"/>
  <c r="HX9" i="5" s="1"/>
  <c r="EH61" i="5"/>
  <c r="EJ61" i="5" s="1"/>
  <c r="HD20" i="5"/>
  <c r="HF20" i="5" s="1"/>
  <c r="AQ19" i="5"/>
  <c r="AS19" i="5" s="1"/>
  <c r="FT48" i="5"/>
  <c r="FV48" i="5" s="1"/>
  <c r="EH68" i="5"/>
  <c r="EJ68" i="5" s="1"/>
  <c r="EH26" i="5"/>
  <c r="EJ26" i="5" s="1"/>
  <c r="CC118" i="5"/>
  <c r="CE118" i="5" s="1"/>
  <c r="HD30" i="5"/>
  <c r="HF30" i="5" s="1"/>
  <c r="X73" i="5"/>
  <c r="Z73" i="5" s="1"/>
  <c r="BJ102" i="5"/>
  <c r="BL102" i="5" s="1"/>
  <c r="AQ91" i="5"/>
  <c r="AS91" i="5" s="1"/>
  <c r="EH21" i="5"/>
  <c r="EJ21" i="5" s="1"/>
  <c r="HV42" i="5"/>
  <c r="HX42" i="5" s="1"/>
  <c r="HV82" i="5"/>
  <c r="HX82" i="5" s="1"/>
  <c r="AQ99" i="5"/>
  <c r="AS99" i="5" s="1"/>
  <c r="AQ77" i="5"/>
  <c r="AS77" i="5" s="1"/>
  <c r="CC76" i="5"/>
  <c r="CE76" i="5" s="1"/>
  <c r="BJ95" i="5"/>
  <c r="BL95" i="5" s="1"/>
  <c r="CV93" i="5"/>
  <c r="CX93" i="5" s="1"/>
  <c r="HD90" i="5"/>
  <c r="HF90" i="5" s="1"/>
  <c r="FT69" i="5"/>
  <c r="FV69" i="5" s="1"/>
  <c r="CV50" i="5"/>
  <c r="CX50" i="5" s="1"/>
  <c r="CV98" i="5"/>
  <c r="CX98" i="5" s="1"/>
  <c r="EH39" i="5"/>
  <c r="EJ39" i="5" s="1"/>
  <c r="BJ27" i="5"/>
  <c r="BL27" i="5" s="1"/>
  <c r="BJ48" i="5"/>
  <c r="BL48" i="5" s="1"/>
  <c r="FA32" i="5"/>
  <c r="FC32" i="5" s="1"/>
  <c r="EH67" i="5"/>
  <c r="EJ67" i="5" s="1"/>
  <c r="CC59" i="5"/>
  <c r="CE59" i="5" s="1"/>
  <c r="BJ51" i="5"/>
  <c r="BL51" i="5" s="1"/>
  <c r="HD86" i="5"/>
  <c r="HF86" i="5" s="1"/>
  <c r="EH14" i="5"/>
  <c r="EJ14" i="5" s="1"/>
  <c r="BJ62" i="5"/>
  <c r="BL62" i="5" s="1"/>
  <c r="DO84" i="5"/>
  <c r="DQ84" i="5" s="1"/>
  <c r="HD62" i="5"/>
  <c r="HF62" i="5" s="1"/>
  <c r="DO79" i="5"/>
  <c r="DQ79" i="5" s="1"/>
  <c r="CV99" i="5"/>
  <c r="CX99" i="5" s="1"/>
  <c r="CV111" i="5"/>
  <c r="CX111" i="5" s="1"/>
  <c r="HV51" i="5"/>
  <c r="HX51" i="5" s="1"/>
  <c r="EH80" i="5"/>
  <c r="EJ80" i="5" s="1"/>
  <c r="GL53" i="5"/>
  <c r="GN53" i="5" s="1"/>
  <c r="CC71" i="5"/>
  <c r="CE71" i="5" s="1"/>
  <c r="EH31" i="5"/>
  <c r="EJ31" i="5" s="1"/>
  <c r="EH8" i="5"/>
  <c r="EJ8" i="5" s="1"/>
  <c r="CC84" i="5"/>
  <c r="CE84" i="5" s="1"/>
  <c r="X92" i="5"/>
  <c r="Z92" i="5" s="1"/>
  <c r="GL60" i="5"/>
  <c r="GN60" i="5" s="1"/>
  <c r="FT41" i="5"/>
  <c r="FV41" i="5" s="1"/>
  <c r="GL111" i="5"/>
  <c r="GN111" i="5" s="1"/>
  <c r="EH42" i="5"/>
  <c r="EJ42" i="5" s="1"/>
  <c r="CV59" i="5"/>
  <c r="CX59" i="5" s="1"/>
  <c r="DO72" i="5"/>
  <c r="DQ72" i="5" s="1"/>
  <c r="AQ47" i="5"/>
  <c r="AS47" i="5" s="1"/>
  <c r="CV78" i="5"/>
  <c r="CX78" i="5" s="1"/>
  <c r="CV71" i="5"/>
  <c r="CX71" i="5" s="1"/>
  <c r="HD94" i="5"/>
  <c r="HF94" i="5" s="1"/>
  <c r="CV48" i="5"/>
  <c r="CX48" i="5" s="1"/>
  <c r="CV105" i="5"/>
  <c r="CX105" i="5" s="1"/>
  <c r="FA23" i="5"/>
  <c r="FC23" i="5" s="1"/>
  <c r="AQ105" i="5"/>
  <c r="AS105" i="5" s="1"/>
  <c r="GL72" i="5"/>
  <c r="GN72" i="5" s="1"/>
  <c r="HD29" i="5"/>
  <c r="HF29" i="5" s="1"/>
  <c r="CV108" i="5"/>
  <c r="CX108" i="5" s="1"/>
  <c r="CC87" i="5"/>
  <c r="CE87" i="5" s="1"/>
  <c r="HV48" i="5"/>
  <c r="HX48" i="5" s="1"/>
  <c r="CC55" i="5"/>
  <c r="CE55" i="5" s="1"/>
  <c r="FT14" i="5"/>
  <c r="FV14" i="5" s="1"/>
  <c r="HD35" i="5"/>
  <c r="HF35" i="5" s="1"/>
  <c r="AQ65" i="5"/>
  <c r="AS65" i="5" s="1"/>
  <c r="FA24" i="5"/>
  <c r="FC24" i="5" s="1"/>
  <c r="EH73" i="5"/>
  <c r="EJ73" i="5" s="1"/>
  <c r="GN6" i="5"/>
  <c r="X84" i="5"/>
  <c r="Z84" i="5" s="1"/>
  <c r="HD65" i="5"/>
  <c r="HF65" i="5" s="1"/>
  <c r="HV79" i="5"/>
  <c r="HX79" i="5" s="1"/>
  <c r="X75" i="5"/>
  <c r="Z75" i="5" s="1"/>
  <c r="GL79" i="5"/>
  <c r="GN79" i="5" s="1"/>
  <c r="HV74" i="5"/>
  <c r="HX74" i="5" s="1"/>
  <c r="CV106" i="5"/>
  <c r="CX106" i="5" s="1"/>
  <c r="FA53" i="5"/>
  <c r="FC53" i="5" s="1"/>
  <c r="CC36" i="5"/>
  <c r="CE36" i="5" s="1"/>
  <c r="HV99" i="5"/>
  <c r="HX99" i="5" s="1"/>
  <c r="AQ30" i="5"/>
  <c r="AS30" i="5" s="1"/>
  <c r="EH11" i="5"/>
  <c r="EJ11" i="5" s="1"/>
  <c r="FA52" i="5"/>
  <c r="FC52" i="5" s="1"/>
  <c r="X94" i="5"/>
  <c r="Z94" i="5" s="1"/>
  <c r="X87" i="5"/>
  <c r="Z87" i="5" s="1"/>
  <c r="HD26" i="5"/>
  <c r="HF26" i="5" s="1"/>
  <c r="DO19" i="5"/>
  <c r="DQ19" i="5" s="1"/>
  <c r="GL27" i="5"/>
  <c r="GN27" i="5" s="1"/>
  <c r="CV38" i="5"/>
  <c r="CX38" i="5" s="1"/>
  <c r="CC18" i="5"/>
  <c r="CE18" i="5" s="1"/>
  <c r="X102" i="5"/>
  <c r="Z102" i="5" s="1"/>
  <c r="HD84" i="5"/>
  <c r="HF84" i="5" s="1"/>
  <c r="AQ60" i="5"/>
  <c r="AS60" i="5" s="1"/>
  <c r="FA46" i="5"/>
  <c r="FC46" i="5" s="1"/>
  <c r="GL63" i="5"/>
  <c r="GN63" i="5" s="1"/>
  <c r="CC60" i="5"/>
  <c r="CE60" i="5" s="1"/>
  <c r="CV56" i="5"/>
  <c r="CX56" i="5" s="1"/>
  <c r="EH40" i="5"/>
  <c r="EJ40" i="5" s="1"/>
  <c r="CC82" i="5"/>
  <c r="CE82" i="5" s="1"/>
  <c r="X41" i="5"/>
  <c r="Z41" i="5" s="1"/>
  <c r="GL28" i="5"/>
  <c r="GN28" i="5" s="1"/>
  <c r="EH18" i="5"/>
  <c r="EJ18" i="5" s="1"/>
  <c r="DO49" i="5"/>
  <c r="DQ49" i="5" s="1"/>
  <c r="X118" i="5"/>
  <c r="Z118" i="5" s="1"/>
  <c r="HV85" i="5"/>
  <c r="HX85" i="5" s="1"/>
  <c r="AQ55" i="5"/>
  <c r="AS55" i="5" s="1"/>
  <c r="HD19" i="5"/>
  <c r="HF19" i="5" s="1"/>
  <c r="FA41" i="5"/>
  <c r="FC41" i="5" s="1"/>
  <c r="GL106" i="5"/>
  <c r="GN106" i="5" s="1"/>
  <c r="AQ96" i="5"/>
  <c r="AS96" i="5" s="1"/>
  <c r="FA58" i="5"/>
  <c r="FC58" i="5" s="1"/>
  <c r="FA25" i="5"/>
  <c r="FC25" i="5" s="1"/>
  <c r="GL108" i="5"/>
  <c r="GN108" i="5" s="1"/>
  <c r="HD8" i="5"/>
  <c r="HF8" i="5" s="1"/>
  <c r="GL81" i="5"/>
  <c r="GN81" i="5" s="1"/>
  <c r="HD49" i="5"/>
  <c r="HF49" i="5" s="1"/>
  <c r="GL114" i="5"/>
  <c r="GN114" i="5" s="1"/>
  <c r="GD40" i="2"/>
  <c r="GD110" i="2"/>
  <c r="GD94" i="2"/>
  <c r="GD78" i="2"/>
  <c r="GD76" i="2"/>
  <c r="GD8" i="2"/>
  <c r="GD46" i="2"/>
  <c r="GD70" i="2"/>
  <c r="GD73" i="2"/>
  <c r="GD61" i="2"/>
  <c r="GD57" i="2"/>
  <c r="GD30" i="2"/>
  <c r="GD22" i="2"/>
  <c r="GD18" i="2"/>
  <c r="GD14" i="2"/>
  <c r="GD112" i="2"/>
  <c r="GI112" i="2" s="1"/>
  <c r="GD108" i="2"/>
  <c r="GD96" i="2"/>
  <c r="GD92" i="2"/>
  <c r="GD84" i="2"/>
  <c r="GD80" i="2"/>
  <c r="GD68" i="2"/>
  <c r="GD64" i="2"/>
  <c r="GD56" i="2"/>
  <c r="GD48" i="2"/>
  <c r="GD29" i="2"/>
  <c r="GD25" i="2"/>
  <c r="GI25" i="2" s="1"/>
  <c r="GD107" i="2"/>
  <c r="GD103" i="2"/>
  <c r="GD95" i="2"/>
  <c r="GD79" i="2"/>
  <c r="GD63" i="2"/>
  <c r="GD55" i="2"/>
  <c r="GD36" i="2"/>
  <c r="GD32" i="2"/>
  <c r="GI32" i="2" s="1"/>
  <c r="GD24" i="2"/>
  <c r="GD16" i="2"/>
  <c r="GD114" i="2"/>
  <c r="GD102" i="2"/>
  <c r="GD86" i="2"/>
  <c r="GD43" i="2"/>
  <c r="GD74" i="2"/>
  <c r="GD62" i="2"/>
  <c r="GI62" i="2" s="1"/>
  <c r="GD54" i="2"/>
  <c r="GD50" i="2"/>
  <c r="GD31" i="2"/>
  <c r="GD23" i="2"/>
  <c r="GD113" i="2"/>
  <c r="GI113" i="2" s="1"/>
  <c r="GD101" i="2"/>
  <c r="GD97" i="2"/>
  <c r="GD85" i="2"/>
  <c r="GI85" i="2" s="1"/>
  <c r="GD81" i="2"/>
  <c r="GD38" i="2"/>
  <c r="GD11" i="2"/>
  <c r="GD115" i="2"/>
  <c r="GD104" i="2"/>
  <c r="GI104" i="2" s="1"/>
  <c r="GD93" i="2"/>
  <c r="GD82" i="2"/>
  <c r="GD75" i="2"/>
  <c r="GI75" i="2" s="1"/>
  <c r="GD71" i="2"/>
  <c r="GD39" i="2"/>
  <c r="GD7" i="2"/>
  <c r="GD111" i="2"/>
  <c r="GD100" i="2"/>
  <c r="GI100" i="2" s="1"/>
  <c r="GD89" i="2"/>
  <c r="GD67" i="2"/>
  <c r="GD60" i="2"/>
  <c r="GI60" i="2" s="1"/>
  <c r="GD53" i="2"/>
  <c r="GD49" i="2"/>
  <c r="GD42" i="2"/>
  <c r="GD35" i="2"/>
  <c r="GD28" i="2"/>
  <c r="GI28" i="2" s="1"/>
  <c r="GD21" i="2"/>
  <c r="GD17" i="2"/>
  <c r="GD10" i="2"/>
  <c r="GI10" i="2" s="1"/>
  <c r="GD106" i="2"/>
  <c r="GD99" i="2"/>
  <c r="GD88" i="2"/>
  <c r="GD77" i="2"/>
  <c r="GD66" i="2"/>
  <c r="GI66" i="2" s="1"/>
  <c r="GD59" i="2"/>
  <c r="GD52" i="2"/>
  <c r="GD45" i="2"/>
  <c r="GI45" i="2" s="1"/>
  <c r="GD41" i="2"/>
  <c r="GD34" i="2"/>
  <c r="GD27" i="2"/>
  <c r="GD20" i="2"/>
  <c r="GD13" i="2"/>
  <c r="GI13" i="2" s="1"/>
  <c r="GD9" i="2"/>
  <c r="GD109" i="2"/>
  <c r="GI109" i="2" s="1"/>
  <c r="GD98" i="2"/>
  <c r="GD91" i="2"/>
  <c r="GD87" i="2"/>
  <c r="GD69" i="2"/>
  <c r="GD65" i="2"/>
  <c r="GI65" i="2" s="1"/>
  <c r="GD58" i="2"/>
  <c r="GD51" i="2"/>
  <c r="GI51" i="2" s="1"/>
  <c r="GD44" i="2"/>
  <c r="GI44" i="2" s="1"/>
  <c r="GD37" i="2"/>
  <c r="GD33" i="2"/>
  <c r="GD26" i="2"/>
  <c r="GD19" i="2"/>
  <c r="GD12" i="2"/>
  <c r="GI12" i="2" s="1"/>
  <c r="GD105" i="2"/>
  <c r="GD90" i="2"/>
  <c r="GI90" i="2" s="1"/>
  <c r="GD83" i="2"/>
  <c r="GI83" i="2" s="1"/>
  <c r="GD72" i="2"/>
  <c r="GD47" i="2"/>
  <c r="GD15" i="2"/>
  <c r="GW99" i="2"/>
  <c r="GW95" i="2"/>
  <c r="HB95" i="2" s="1"/>
  <c r="GW91" i="2"/>
  <c r="GW83" i="2"/>
  <c r="GW71" i="2"/>
  <c r="GW67" i="2"/>
  <c r="GW63" i="2"/>
  <c r="GW59" i="2"/>
  <c r="GW55" i="2"/>
  <c r="GW51" i="2"/>
  <c r="HB51" i="2" s="1"/>
  <c r="GW47" i="2"/>
  <c r="GW39" i="2"/>
  <c r="GW31" i="2"/>
  <c r="GW27" i="2"/>
  <c r="GW23" i="2"/>
  <c r="GW19" i="2"/>
  <c r="GW15" i="2"/>
  <c r="GW11" i="2"/>
  <c r="HB11" i="2" s="1"/>
  <c r="GW7" i="2"/>
  <c r="GW54" i="2"/>
  <c r="GW34" i="2"/>
  <c r="GW22" i="2"/>
  <c r="GW85" i="2"/>
  <c r="GW79" i="2"/>
  <c r="GW41" i="2"/>
  <c r="GW13" i="2"/>
  <c r="HB13" i="2" s="1"/>
  <c r="GW87" i="2"/>
  <c r="GW61" i="2"/>
  <c r="GW57" i="2"/>
  <c r="GW45" i="2"/>
  <c r="GW33" i="2"/>
  <c r="GW17" i="2"/>
  <c r="GW43" i="2"/>
  <c r="GW28" i="2"/>
  <c r="HB28" i="2" s="1"/>
  <c r="GW68" i="2"/>
  <c r="GW94" i="2"/>
  <c r="GW30" i="2"/>
  <c r="GW10" i="2"/>
  <c r="GW90" i="2"/>
  <c r="GW18" i="2"/>
  <c r="GW70" i="2"/>
  <c r="GW93" i="2"/>
  <c r="HB93" i="2" s="1"/>
  <c r="GW77" i="2"/>
  <c r="GW73" i="2"/>
  <c r="GW37" i="2"/>
  <c r="GW25" i="2"/>
  <c r="GW21" i="2"/>
  <c r="GW9" i="2"/>
  <c r="GW64" i="2"/>
  <c r="HB64" i="2" s="1"/>
  <c r="GW20" i="2"/>
  <c r="HB20" i="2" s="1"/>
  <c r="HB6" i="2"/>
  <c r="GW66" i="2"/>
  <c r="GW50" i="2"/>
  <c r="GW102" i="2"/>
  <c r="GW62" i="2"/>
  <c r="GW38" i="2"/>
  <c r="GW100" i="2"/>
  <c r="HB100" i="2" s="1"/>
  <c r="GW92" i="2"/>
  <c r="HB92" i="2" s="1"/>
  <c r="GW52" i="2"/>
  <c r="HB52" i="2" s="1"/>
  <c r="GW36" i="2"/>
  <c r="GW32" i="2"/>
  <c r="GW12" i="2"/>
  <c r="GW86" i="2"/>
  <c r="GW58" i="2"/>
  <c r="GW26" i="2"/>
  <c r="HB26" i="2" s="1"/>
  <c r="GW101" i="2"/>
  <c r="HB101" i="2" s="1"/>
  <c r="GW69" i="2"/>
  <c r="HB69" i="2" s="1"/>
  <c r="GW53" i="2"/>
  <c r="GW29" i="2"/>
  <c r="GW14" i="2"/>
  <c r="GW60" i="2"/>
  <c r="GW46" i="2"/>
  <c r="GW35" i="2"/>
  <c r="HB35" i="2" s="1"/>
  <c r="GW78" i="2"/>
  <c r="HB78" i="2" s="1"/>
  <c r="GW98" i="2"/>
  <c r="HB98" i="2" s="1"/>
  <c r="GW82" i="2"/>
  <c r="GW97" i="2"/>
  <c r="GW89" i="2"/>
  <c r="GW81" i="2"/>
  <c r="GW65" i="2"/>
  <c r="GW49" i="2"/>
  <c r="HB49" i="2" s="1"/>
  <c r="GW96" i="2"/>
  <c r="HB96" i="2" s="1"/>
  <c r="GW84" i="2"/>
  <c r="HB84" i="2" s="1"/>
  <c r="GW44" i="2"/>
  <c r="GW75" i="2"/>
  <c r="GW74" i="2"/>
  <c r="GW42" i="2"/>
  <c r="GW76" i="2"/>
  <c r="GW72" i="2"/>
  <c r="HB72" i="2" s="1"/>
  <c r="GW40" i="2"/>
  <c r="HB40" i="2" s="1"/>
  <c r="GW8" i="2"/>
  <c r="HB8" i="2" s="1"/>
  <c r="GW80" i="2"/>
  <c r="GW48" i="2"/>
  <c r="GW16" i="2"/>
  <c r="GW88" i="2"/>
  <c r="GW56" i="2"/>
  <c r="GW24" i="2"/>
  <c r="HB24" i="2" s="1"/>
  <c r="HP54" i="2"/>
  <c r="HU54" i="2" s="1"/>
  <c r="HP83" i="2"/>
  <c r="HP51" i="2"/>
  <c r="HP64" i="2"/>
  <c r="HP40" i="2"/>
  <c r="HP71" i="2"/>
  <c r="HP35" i="2"/>
  <c r="HP52" i="2"/>
  <c r="HP67" i="2"/>
  <c r="HU67" i="2" s="1"/>
  <c r="HP43" i="2"/>
  <c r="HP32" i="2"/>
  <c r="HP16" i="2"/>
  <c r="HP7" i="2"/>
  <c r="HP72" i="2"/>
  <c r="HP80" i="2"/>
  <c r="HP22" i="2"/>
  <c r="HP14" i="2"/>
  <c r="HU14" i="2" s="1"/>
  <c r="HP87" i="2"/>
  <c r="HP79" i="2"/>
  <c r="HP75" i="2"/>
  <c r="HP68" i="2"/>
  <c r="HP100" i="2"/>
  <c r="HP88" i="2"/>
  <c r="HP63" i="2"/>
  <c r="HP55" i="2"/>
  <c r="HU55" i="2" s="1"/>
  <c r="HP91" i="2"/>
  <c r="HP103" i="2"/>
  <c r="HP44" i="2"/>
  <c r="HP76" i="2"/>
  <c r="HP46" i="2"/>
  <c r="HP78" i="2"/>
  <c r="HP56" i="2"/>
  <c r="HP53" i="2"/>
  <c r="HU53" i="2" s="1"/>
  <c r="HP31" i="2"/>
  <c r="HP27" i="2"/>
  <c r="HP23" i="2"/>
  <c r="HP11" i="2"/>
  <c r="HP39" i="2"/>
  <c r="HP8" i="2"/>
  <c r="HP9" i="2"/>
  <c r="HP89" i="2"/>
  <c r="HU89" i="2" s="1"/>
  <c r="HP59" i="2"/>
  <c r="HP24" i="2"/>
  <c r="HP96" i="2"/>
  <c r="HP92" i="2"/>
  <c r="HP81" i="2"/>
  <c r="HP62" i="2"/>
  <c r="HP48" i="2"/>
  <c r="HP41" i="2"/>
  <c r="HU41" i="2" s="1"/>
  <c r="HP95" i="2"/>
  <c r="HP84" i="2"/>
  <c r="HP57" i="2"/>
  <c r="HP47" i="2"/>
  <c r="HP12" i="2"/>
  <c r="HP33" i="2"/>
  <c r="HP30" i="2"/>
  <c r="HP19" i="2"/>
  <c r="HU19" i="2" s="1"/>
  <c r="HP15" i="2"/>
  <c r="HP94" i="2"/>
  <c r="HP36" i="2"/>
  <c r="HP28" i="2"/>
  <c r="HP85" i="2"/>
  <c r="HP58" i="2"/>
  <c r="HP60" i="2"/>
  <c r="HP97" i="2"/>
  <c r="HU97" i="2" s="1"/>
  <c r="HP82" i="2"/>
  <c r="HP49" i="2"/>
  <c r="HP25" i="2"/>
  <c r="HP99" i="2"/>
  <c r="HP73" i="2"/>
  <c r="HP70" i="2"/>
  <c r="HP66" i="2"/>
  <c r="HP93" i="2"/>
  <c r="HU93" i="2" s="1"/>
  <c r="HP26" i="2"/>
  <c r="HP20" i="2"/>
  <c r="HP17" i="2"/>
  <c r="HP86" i="2"/>
  <c r="HP65" i="2"/>
  <c r="HP38" i="2"/>
  <c r="HU6" i="2"/>
  <c r="HP42" i="2"/>
  <c r="HU42" i="2" s="1"/>
  <c r="HP102" i="2"/>
  <c r="HP77" i="2"/>
  <c r="HP10" i="2"/>
  <c r="HP61" i="2"/>
  <c r="HP34" i="2"/>
  <c r="HP18" i="2"/>
  <c r="HP50" i="2"/>
  <c r="HU50" i="2" s="1"/>
  <c r="HP98" i="2"/>
  <c r="HU98" i="2" s="1"/>
  <c r="HP74" i="2"/>
  <c r="HP45" i="2"/>
  <c r="HP101" i="2"/>
  <c r="HP90" i="2"/>
  <c r="HP69" i="2"/>
  <c r="HP37" i="2"/>
  <c r="HP29" i="2"/>
  <c r="HU29" i="2" s="1"/>
  <c r="HP21" i="2"/>
  <c r="HU21" i="2" s="1"/>
  <c r="HP13" i="2"/>
  <c r="G14" i="1"/>
  <c r="Q14" i="1" s="1"/>
  <c r="P14" i="1"/>
  <c r="G13" i="1"/>
  <c r="P13" i="1"/>
  <c r="G12" i="1"/>
  <c r="P12" i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I13" i="1" l="1"/>
  <c r="Q12" i="1"/>
  <c r="H13" i="1"/>
  <c r="J13" i="1" s="1"/>
  <c r="I14" i="1"/>
  <c r="Q13" i="1"/>
  <c r="H14" i="1"/>
  <c r="J14" i="1" s="1"/>
  <c r="M14" i="1" s="1"/>
  <c r="K14" i="1"/>
  <c r="H12" i="1"/>
  <c r="J12" i="1" s="1"/>
  <c r="HB48" i="2"/>
  <c r="HB29" i="2"/>
  <c r="HB50" i="2"/>
  <c r="HB30" i="2"/>
  <c r="GI92" i="2"/>
  <c r="GI57" i="2"/>
  <c r="GI94" i="2"/>
  <c r="HB75" i="2"/>
  <c r="HB97" i="2"/>
  <c r="HB32" i="2"/>
  <c r="HB37" i="2"/>
  <c r="HB57" i="2"/>
  <c r="GI6" i="2"/>
  <c r="GI19" i="2"/>
  <c r="GI20" i="2"/>
  <c r="GI35" i="2"/>
  <c r="HB88" i="2"/>
  <c r="HB42" i="2"/>
  <c r="HB81" i="2"/>
  <c r="HB60" i="2"/>
  <c r="HB86" i="2"/>
  <c r="HB62" i="2"/>
  <c r="HB21" i="2"/>
  <c r="HB90" i="2"/>
  <c r="HB33" i="2"/>
  <c r="GI47" i="2"/>
  <c r="GI33" i="2"/>
  <c r="GI91" i="2"/>
  <c r="GI34" i="2"/>
  <c r="GI86" i="2"/>
  <c r="GI63" i="2"/>
  <c r="GI56" i="2"/>
  <c r="GI70" i="2"/>
  <c r="GI69" i="2"/>
  <c r="GI77" i="2"/>
  <c r="GI111" i="2"/>
  <c r="HB16" i="2"/>
  <c r="HB74" i="2"/>
  <c r="HB89" i="2"/>
  <c r="HB14" i="2"/>
  <c r="HB12" i="2"/>
  <c r="HB102" i="2"/>
  <c r="HB25" i="2"/>
  <c r="GI115" i="2"/>
  <c r="GI23" i="2"/>
  <c r="GI102" i="2"/>
  <c r="GI79" i="2"/>
  <c r="GI64" i="2"/>
  <c r="GI14" i="2"/>
  <c r="GI46" i="2"/>
  <c r="GI15" i="2"/>
  <c r="GI26" i="2"/>
  <c r="GI87" i="2"/>
  <c r="GI27" i="2"/>
  <c r="GI88" i="2"/>
  <c r="GI42" i="2"/>
  <c r="GI7" i="2"/>
  <c r="GI11" i="2"/>
  <c r="GI31" i="2"/>
  <c r="GI99" i="2"/>
  <c r="GI49" i="2"/>
  <c r="GI39" i="2"/>
  <c r="HB10" i="2"/>
  <c r="GI72" i="2"/>
  <c r="GI37" i="2"/>
  <c r="GI98" i="2"/>
  <c r="GI41" i="2"/>
  <c r="GI105" i="2"/>
  <c r="GI58" i="2"/>
  <c r="GI9" i="2"/>
  <c r="HB45" i="2"/>
  <c r="HB22" i="2"/>
  <c r="HB27" i="2"/>
  <c r="HB67" i="2"/>
  <c r="GI106" i="2"/>
  <c r="GI53" i="2"/>
  <c r="GI71" i="2"/>
  <c r="GI81" i="2"/>
  <c r="GI54" i="2"/>
  <c r="GI24" i="2"/>
  <c r="GI107" i="2"/>
  <c r="GI84" i="2"/>
  <c r="GI30" i="2"/>
  <c r="GI78" i="2"/>
  <c r="GI59" i="2"/>
  <c r="HB70" i="2"/>
  <c r="HB43" i="2"/>
  <c r="HB41" i="2"/>
  <c r="HB15" i="2"/>
  <c r="HB55" i="2"/>
  <c r="HB99" i="2"/>
  <c r="HB56" i="2"/>
  <c r="HB76" i="2"/>
  <c r="HB65" i="2"/>
  <c r="HB46" i="2"/>
  <c r="HB58" i="2"/>
  <c r="HB38" i="2"/>
  <c r="HB9" i="2"/>
  <c r="HB18" i="2"/>
  <c r="HB17" i="2"/>
  <c r="HB79" i="2"/>
  <c r="HB19" i="2"/>
  <c r="HB59" i="2"/>
  <c r="GI114" i="2"/>
  <c r="GI95" i="2"/>
  <c r="GI68" i="2"/>
  <c r="GI18" i="2"/>
  <c r="GI8" i="2"/>
  <c r="HB34" i="2"/>
  <c r="HB31" i="2"/>
  <c r="HB71" i="2"/>
  <c r="HB80" i="2"/>
  <c r="HB44" i="2"/>
  <c r="HB82" i="2"/>
  <c r="HB53" i="2"/>
  <c r="HB36" i="2"/>
  <c r="HU30" i="2"/>
  <c r="HU56" i="2"/>
  <c r="HU52" i="2"/>
  <c r="HU37" i="2"/>
  <c r="HU18" i="2"/>
  <c r="HU38" i="2"/>
  <c r="HU70" i="2"/>
  <c r="HU58" i="2"/>
  <c r="HU33" i="2"/>
  <c r="HU62" i="2"/>
  <c r="HU8" i="2"/>
  <c r="HU78" i="2"/>
  <c r="HU88" i="2"/>
  <c r="HU80" i="2"/>
  <c r="HU35" i="2"/>
  <c r="HU69" i="2"/>
  <c r="HU34" i="2"/>
  <c r="HU65" i="2"/>
  <c r="HU73" i="2"/>
  <c r="HU85" i="2"/>
  <c r="HU12" i="2"/>
  <c r="HU81" i="2"/>
  <c r="HU39" i="2"/>
  <c r="HU46" i="2"/>
  <c r="HU100" i="2"/>
  <c r="HU72" i="2"/>
  <c r="HU71" i="2"/>
  <c r="HB85" i="2"/>
  <c r="HB23" i="2"/>
  <c r="HB63" i="2"/>
  <c r="GI38" i="2"/>
  <c r="GI50" i="2"/>
  <c r="GI16" i="2"/>
  <c r="GI103" i="2"/>
  <c r="GI80" i="2"/>
  <c r="GI22" i="2"/>
  <c r="GI76" i="2"/>
  <c r="HU66" i="2"/>
  <c r="HU9" i="2"/>
  <c r="HU61" i="2"/>
  <c r="HU99" i="2"/>
  <c r="HU47" i="2"/>
  <c r="HU11" i="2"/>
  <c r="HU7" i="2"/>
  <c r="HU10" i="2"/>
  <c r="HU25" i="2"/>
  <c r="HU57" i="2"/>
  <c r="HU23" i="2"/>
  <c r="HU75" i="2"/>
  <c r="HU64" i="2"/>
  <c r="HU45" i="2"/>
  <c r="HU77" i="2"/>
  <c r="HU20" i="2"/>
  <c r="HU49" i="2"/>
  <c r="HU94" i="2"/>
  <c r="HU84" i="2"/>
  <c r="HU24" i="2"/>
  <c r="HU27" i="2"/>
  <c r="HU103" i="2"/>
  <c r="HU79" i="2"/>
  <c r="HU32" i="2"/>
  <c r="HU51" i="2"/>
  <c r="HB66" i="2"/>
  <c r="HB73" i="2"/>
  <c r="HB94" i="2"/>
  <c r="HB61" i="2"/>
  <c r="HB54" i="2"/>
  <c r="HB39" i="2"/>
  <c r="HB83" i="2"/>
  <c r="GI52" i="2"/>
  <c r="GI17" i="2"/>
  <c r="GI67" i="2"/>
  <c r="GI82" i="2"/>
  <c r="GI97" i="2"/>
  <c r="GI74" i="2"/>
  <c r="GI36" i="2"/>
  <c r="GI29" i="2"/>
  <c r="GI96" i="2"/>
  <c r="GI61" i="2"/>
  <c r="GI110" i="2"/>
  <c r="HU60" i="2"/>
  <c r="HU48" i="2"/>
  <c r="HU63" i="2"/>
  <c r="HU22" i="2"/>
  <c r="HU90" i="2"/>
  <c r="HU86" i="2"/>
  <c r="HU28" i="2"/>
  <c r="HU92" i="2"/>
  <c r="HU76" i="2"/>
  <c r="HU68" i="2"/>
  <c r="HU40" i="2"/>
  <c r="HU101" i="2"/>
  <c r="HU17" i="2"/>
  <c r="HU36" i="2"/>
  <c r="HU96" i="2"/>
  <c r="HU44" i="2"/>
  <c r="HU16" i="2"/>
  <c r="HU13" i="2"/>
  <c r="HU74" i="2"/>
  <c r="HU102" i="2"/>
  <c r="HU26" i="2"/>
  <c r="HU82" i="2"/>
  <c r="HU15" i="2"/>
  <c r="HU95" i="2"/>
  <c r="HU59" i="2"/>
  <c r="HU31" i="2"/>
  <c r="HU91" i="2"/>
  <c r="HU87" i="2"/>
  <c r="HU43" i="2"/>
  <c r="HU83" i="2"/>
  <c r="HB77" i="2"/>
  <c r="HB68" i="2"/>
  <c r="HB87" i="2"/>
  <c r="HB7" i="2"/>
  <c r="HB47" i="2"/>
  <c r="HB91" i="2"/>
  <c r="GI21" i="2"/>
  <c r="GI89" i="2"/>
  <c r="GI93" i="2"/>
  <c r="GI101" i="2"/>
  <c r="GI43" i="2"/>
  <c r="GI55" i="2"/>
  <c r="GI48" i="2"/>
  <c r="GI108" i="2"/>
  <c r="GI73" i="2"/>
  <c r="GI40" i="2"/>
  <c r="I12" i="1"/>
  <c r="BP119" i="2"/>
  <c r="BO119" i="2"/>
  <c r="CI118" i="2"/>
  <c r="CH118" i="2"/>
  <c r="BP118" i="2"/>
  <c r="BO118" i="2"/>
  <c r="CI117" i="2"/>
  <c r="CH117" i="2"/>
  <c r="BP117" i="2"/>
  <c r="BO117" i="2"/>
  <c r="CI116" i="2"/>
  <c r="CH116" i="2"/>
  <c r="BP116" i="2"/>
  <c r="BO116" i="2"/>
  <c r="CI115" i="2"/>
  <c r="CH115" i="2"/>
  <c r="BP115" i="2"/>
  <c r="BO115" i="2"/>
  <c r="CI114" i="2"/>
  <c r="CH114" i="2"/>
  <c r="BP114" i="2"/>
  <c r="BO114" i="2"/>
  <c r="CI113" i="2"/>
  <c r="CH113" i="2"/>
  <c r="BP113" i="2"/>
  <c r="BO113" i="2"/>
  <c r="CI112" i="2"/>
  <c r="CH112" i="2"/>
  <c r="BP112" i="2"/>
  <c r="BO112" i="2"/>
  <c r="CI111" i="2"/>
  <c r="CH111" i="2"/>
  <c r="BP111" i="2"/>
  <c r="BO111" i="2"/>
  <c r="CI110" i="2"/>
  <c r="CH110" i="2"/>
  <c r="BP110" i="2"/>
  <c r="BO110" i="2"/>
  <c r="CI109" i="2"/>
  <c r="CH109" i="2"/>
  <c r="BP109" i="2"/>
  <c r="BO109" i="2"/>
  <c r="AD109" i="2"/>
  <c r="AC109" i="2"/>
  <c r="CI108" i="2"/>
  <c r="CK108" i="2" s="1"/>
  <c r="CH108" i="2"/>
  <c r="CJ108" i="2" s="1"/>
  <c r="BP108" i="2"/>
  <c r="BR108" i="2" s="1"/>
  <c r="BO108" i="2"/>
  <c r="AW108" i="2"/>
  <c r="AV108" i="2"/>
  <c r="AD108" i="2"/>
  <c r="AC108" i="2"/>
  <c r="CI107" i="2"/>
  <c r="CK107" i="2" s="1"/>
  <c r="CH107" i="2"/>
  <c r="CJ107" i="2" s="1"/>
  <c r="BP107" i="2"/>
  <c r="BR107" i="2" s="1"/>
  <c r="BO107" i="2"/>
  <c r="AW107" i="2"/>
  <c r="AV107" i="2"/>
  <c r="AD107" i="2"/>
  <c r="AC107" i="2"/>
  <c r="CI106" i="2"/>
  <c r="CK106" i="2" s="1"/>
  <c r="CH106" i="2"/>
  <c r="CJ106" i="2" s="1"/>
  <c r="BP106" i="2"/>
  <c r="BR106" i="2" s="1"/>
  <c r="BO106" i="2"/>
  <c r="AW106" i="2"/>
  <c r="AV106" i="2"/>
  <c r="AD106" i="2"/>
  <c r="AC106" i="2"/>
  <c r="CI105" i="2"/>
  <c r="CK105" i="2" s="1"/>
  <c r="CH105" i="2"/>
  <c r="CJ105" i="2" s="1"/>
  <c r="BP105" i="2"/>
  <c r="BR105" i="2" s="1"/>
  <c r="BO105" i="2"/>
  <c r="AW105" i="2"/>
  <c r="AV105" i="2"/>
  <c r="AD105" i="2"/>
  <c r="AC105" i="2"/>
  <c r="CI104" i="2"/>
  <c r="CK104" i="2" s="1"/>
  <c r="CH104" i="2"/>
  <c r="CJ104" i="2" s="1"/>
  <c r="BP104" i="2"/>
  <c r="BR104" i="2" s="1"/>
  <c r="BO104" i="2"/>
  <c r="AW104" i="2"/>
  <c r="AV104" i="2"/>
  <c r="AD104" i="2"/>
  <c r="AC104" i="2"/>
  <c r="CI103" i="2"/>
  <c r="CK103" i="2" s="1"/>
  <c r="CH103" i="2"/>
  <c r="CJ103" i="2" s="1"/>
  <c r="BP103" i="2"/>
  <c r="BR103" i="2" s="1"/>
  <c r="BO103" i="2"/>
  <c r="AW103" i="2"/>
  <c r="AV103" i="2"/>
  <c r="AD103" i="2"/>
  <c r="AC103" i="2"/>
  <c r="CI102" i="2"/>
  <c r="CK102" i="2" s="1"/>
  <c r="CH102" i="2"/>
  <c r="CJ102" i="2" s="1"/>
  <c r="BP102" i="2"/>
  <c r="BO102" i="2"/>
  <c r="AW102" i="2"/>
  <c r="AV102" i="2"/>
  <c r="AD102" i="2"/>
  <c r="AC102" i="2"/>
  <c r="CI101" i="2"/>
  <c r="CK101" i="2" s="1"/>
  <c r="CH101" i="2"/>
  <c r="CJ101" i="2" s="1"/>
  <c r="BP101" i="2"/>
  <c r="BR101" i="2" s="1"/>
  <c r="BO101" i="2"/>
  <c r="AW101" i="2"/>
  <c r="AV101" i="2"/>
  <c r="AD101" i="2"/>
  <c r="AC101" i="2"/>
  <c r="CI100" i="2"/>
  <c r="CK100" i="2" s="1"/>
  <c r="CH100" i="2"/>
  <c r="CJ100" i="2" s="1"/>
  <c r="BP100" i="2"/>
  <c r="BR100" i="2" s="1"/>
  <c r="BO100" i="2"/>
  <c r="AW100" i="2"/>
  <c r="AV100" i="2"/>
  <c r="AD100" i="2"/>
  <c r="AC100" i="2"/>
  <c r="CI99" i="2"/>
  <c r="CK99" i="2" s="1"/>
  <c r="CH99" i="2"/>
  <c r="CJ99" i="2" s="1"/>
  <c r="BP99" i="2"/>
  <c r="BR99" i="2" s="1"/>
  <c r="BO99" i="2"/>
  <c r="AW99" i="2"/>
  <c r="AV99" i="2"/>
  <c r="AD99" i="2"/>
  <c r="AC99" i="2"/>
  <c r="CI98" i="2"/>
  <c r="CK98" i="2" s="1"/>
  <c r="CH98" i="2"/>
  <c r="CJ98" i="2" s="1"/>
  <c r="BP98" i="2"/>
  <c r="BR98" i="2" s="1"/>
  <c r="BO98" i="2"/>
  <c r="AW98" i="2"/>
  <c r="AV98" i="2"/>
  <c r="AD98" i="2"/>
  <c r="AC98" i="2"/>
  <c r="CI97" i="2"/>
  <c r="CK97" i="2" s="1"/>
  <c r="CH97" i="2"/>
  <c r="CJ97" i="2" s="1"/>
  <c r="BP97" i="2"/>
  <c r="BR97" i="2" s="1"/>
  <c r="BO97" i="2"/>
  <c r="AW97" i="2"/>
  <c r="AV97" i="2"/>
  <c r="AD97" i="2"/>
  <c r="AC97" i="2"/>
  <c r="CI96" i="2"/>
  <c r="CK96" i="2" s="1"/>
  <c r="CH96" i="2"/>
  <c r="CJ96" i="2" s="1"/>
  <c r="BP96" i="2"/>
  <c r="BR96" i="2" s="1"/>
  <c r="BO96" i="2"/>
  <c r="AW96" i="2"/>
  <c r="AV96" i="2"/>
  <c r="AD96" i="2"/>
  <c r="AC96" i="2"/>
  <c r="CI95" i="2"/>
  <c r="CK95" i="2" s="1"/>
  <c r="CH95" i="2"/>
  <c r="CJ95" i="2" s="1"/>
  <c r="BP95" i="2"/>
  <c r="BR95" i="2" s="1"/>
  <c r="BO95" i="2"/>
  <c r="AW95" i="2"/>
  <c r="AV95" i="2"/>
  <c r="AD95" i="2"/>
  <c r="AC95" i="2"/>
  <c r="CI94" i="2"/>
  <c r="CK94" i="2" s="1"/>
  <c r="CH94" i="2"/>
  <c r="CJ94" i="2" s="1"/>
  <c r="BP94" i="2"/>
  <c r="BR94" i="2" s="1"/>
  <c r="BO94" i="2"/>
  <c r="AW94" i="2"/>
  <c r="AV94" i="2"/>
  <c r="AD94" i="2"/>
  <c r="AC94" i="2"/>
  <c r="CI93" i="2"/>
  <c r="CK93" i="2" s="1"/>
  <c r="CH93" i="2"/>
  <c r="CJ93" i="2" s="1"/>
  <c r="BP93" i="2"/>
  <c r="BR93" i="2" s="1"/>
  <c r="BO93" i="2"/>
  <c r="AW93" i="2"/>
  <c r="AV93" i="2"/>
  <c r="AD93" i="2"/>
  <c r="AC93" i="2"/>
  <c r="CI92" i="2"/>
  <c r="CK92" i="2" s="1"/>
  <c r="CH92" i="2"/>
  <c r="CJ92" i="2" s="1"/>
  <c r="BP92" i="2"/>
  <c r="BR92" i="2" s="1"/>
  <c r="BO92" i="2"/>
  <c r="AW92" i="2"/>
  <c r="AV92" i="2"/>
  <c r="AD92" i="2"/>
  <c r="AC92" i="2"/>
  <c r="CI91" i="2"/>
  <c r="CK91" i="2" s="1"/>
  <c r="CH91" i="2"/>
  <c r="CJ91" i="2" s="1"/>
  <c r="BP91" i="2"/>
  <c r="BR91" i="2" s="1"/>
  <c r="BO91" i="2"/>
  <c r="AW91" i="2"/>
  <c r="AV91" i="2"/>
  <c r="AD91" i="2"/>
  <c r="AC91" i="2"/>
  <c r="DB90" i="2"/>
  <c r="DD90" i="2" s="1"/>
  <c r="DA90" i="2"/>
  <c r="DC90" i="2" s="1"/>
  <c r="CI90" i="2"/>
  <c r="CK90" i="2" s="1"/>
  <c r="CH90" i="2"/>
  <c r="CJ90" i="2" s="1"/>
  <c r="BP90" i="2"/>
  <c r="BR90" i="2" s="1"/>
  <c r="BO90" i="2"/>
  <c r="AW90" i="2"/>
  <c r="AV90" i="2"/>
  <c r="AD90" i="2"/>
  <c r="AC90" i="2"/>
  <c r="DB89" i="2"/>
  <c r="DD89" i="2" s="1"/>
  <c r="DA89" i="2"/>
  <c r="DC89" i="2" s="1"/>
  <c r="CI89" i="2"/>
  <c r="CK89" i="2" s="1"/>
  <c r="CH89" i="2"/>
  <c r="CJ89" i="2" s="1"/>
  <c r="BP89" i="2"/>
  <c r="BR89" i="2" s="1"/>
  <c r="BO89" i="2"/>
  <c r="AW89" i="2"/>
  <c r="AV89" i="2"/>
  <c r="AD89" i="2"/>
  <c r="AC89" i="2"/>
  <c r="DB88" i="2"/>
  <c r="DD88" i="2" s="1"/>
  <c r="DA88" i="2"/>
  <c r="DC88" i="2" s="1"/>
  <c r="CI88" i="2"/>
  <c r="CK88" i="2" s="1"/>
  <c r="CH88" i="2"/>
  <c r="CJ88" i="2" s="1"/>
  <c r="BP88" i="2"/>
  <c r="BR88" i="2" s="1"/>
  <c r="BO88" i="2"/>
  <c r="AW88" i="2"/>
  <c r="AV88" i="2"/>
  <c r="AD88" i="2"/>
  <c r="AC88" i="2"/>
  <c r="DB87" i="2"/>
  <c r="DD87" i="2" s="1"/>
  <c r="DA87" i="2"/>
  <c r="DC87" i="2" s="1"/>
  <c r="CI87" i="2"/>
  <c r="CK87" i="2" s="1"/>
  <c r="CH87" i="2"/>
  <c r="CJ87" i="2" s="1"/>
  <c r="BP87" i="2"/>
  <c r="BR87" i="2" s="1"/>
  <c r="BO87" i="2"/>
  <c r="AW87" i="2"/>
  <c r="AV87" i="2"/>
  <c r="AD87" i="2"/>
  <c r="AC87" i="2"/>
  <c r="DB86" i="2"/>
  <c r="DD86" i="2" s="1"/>
  <c r="DA86" i="2"/>
  <c r="DC86" i="2" s="1"/>
  <c r="CI86" i="2"/>
  <c r="CK86" i="2" s="1"/>
  <c r="CH86" i="2"/>
  <c r="CJ86" i="2" s="1"/>
  <c r="BP86" i="2"/>
  <c r="BR86" i="2" s="1"/>
  <c r="BO86" i="2"/>
  <c r="AW86" i="2"/>
  <c r="AV86" i="2"/>
  <c r="AD86" i="2"/>
  <c r="AC86" i="2"/>
  <c r="DB85" i="2"/>
  <c r="DD85" i="2" s="1"/>
  <c r="DA85" i="2"/>
  <c r="DC85" i="2" s="1"/>
  <c r="CI85" i="2"/>
  <c r="CH85" i="2"/>
  <c r="CJ85" i="2" s="1"/>
  <c r="BP85" i="2"/>
  <c r="BR85" i="2" s="1"/>
  <c r="BO85" i="2"/>
  <c r="AW85" i="2"/>
  <c r="AV85" i="2"/>
  <c r="AD85" i="2"/>
  <c r="AC85" i="2"/>
  <c r="DU84" i="2"/>
  <c r="DT84" i="2"/>
  <c r="DB84" i="2"/>
  <c r="DD84" i="2" s="1"/>
  <c r="DA84" i="2"/>
  <c r="DC84" i="2" s="1"/>
  <c r="CI84" i="2"/>
  <c r="CK84" i="2" s="1"/>
  <c r="CH84" i="2"/>
  <c r="CJ84" i="2" s="1"/>
  <c r="BP84" i="2"/>
  <c r="BR84" i="2" s="1"/>
  <c r="BO84" i="2"/>
  <c r="AW84" i="2"/>
  <c r="AV84" i="2"/>
  <c r="AD84" i="2"/>
  <c r="AC84" i="2"/>
  <c r="DU83" i="2"/>
  <c r="DT83" i="2"/>
  <c r="DB83" i="2"/>
  <c r="DD83" i="2" s="1"/>
  <c r="DA83" i="2"/>
  <c r="DC83" i="2" s="1"/>
  <c r="CI83" i="2"/>
  <c r="CK83" i="2" s="1"/>
  <c r="CH83" i="2"/>
  <c r="CJ83" i="2" s="1"/>
  <c r="BP83" i="2"/>
  <c r="BR83" i="2" s="1"/>
  <c r="BO83" i="2"/>
  <c r="AW83" i="2"/>
  <c r="AV83" i="2"/>
  <c r="AD83" i="2"/>
  <c r="AC83" i="2"/>
  <c r="DU82" i="2"/>
  <c r="DT82" i="2"/>
  <c r="DB82" i="2"/>
  <c r="DD82" i="2" s="1"/>
  <c r="DA82" i="2"/>
  <c r="DC82" i="2" s="1"/>
  <c r="CI82" i="2"/>
  <c r="CK82" i="2" s="1"/>
  <c r="CH82" i="2"/>
  <c r="CJ82" i="2" s="1"/>
  <c r="BP82" i="2"/>
  <c r="BR82" i="2" s="1"/>
  <c r="BO82" i="2"/>
  <c r="AW82" i="2"/>
  <c r="AV82" i="2"/>
  <c r="AD82" i="2"/>
  <c r="AC82" i="2"/>
  <c r="DU81" i="2"/>
  <c r="DT81" i="2"/>
  <c r="DB81" i="2"/>
  <c r="DD81" i="2" s="1"/>
  <c r="DA81" i="2"/>
  <c r="DC81" i="2" s="1"/>
  <c r="CI81" i="2"/>
  <c r="CK81" i="2" s="1"/>
  <c r="CH81" i="2"/>
  <c r="CJ81" i="2" s="1"/>
  <c r="BP81" i="2"/>
  <c r="BR81" i="2" s="1"/>
  <c r="BO81" i="2"/>
  <c r="AW81" i="2"/>
  <c r="AV81" i="2"/>
  <c r="AD81" i="2"/>
  <c r="AC81" i="2"/>
  <c r="DU80" i="2"/>
  <c r="DT80" i="2"/>
  <c r="DB80" i="2"/>
  <c r="DD80" i="2" s="1"/>
  <c r="DA80" i="2"/>
  <c r="DC80" i="2" s="1"/>
  <c r="CI80" i="2"/>
  <c r="CK80" i="2" s="1"/>
  <c r="CH80" i="2"/>
  <c r="CJ80" i="2" s="1"/>
  <c r="BP80" i="2"/>
  <c r="BR80" i="2" s="1"/>
  <c r="BO80" i="2"/>
  <c r="AW80" i="2"/>
  <c r="AV80" i="2"/>
  <c r="AD80" i="2"/>
  <c r="AC80" i="2"/>
  <c r="DU79" i="2"/>
  <c r="DT79" i="2"/>
  <c r="DB79" i="2"/>
  <c r="DD79" i="2" s="1"/>
  <c r="DA79" i="2"/>
  <c r="DC79" i="2" s="1"/>
  <c r="CI79" i="2"/>
  <c r="CK79" i="2" s="1"/>
  <c r="CH79" i="2"/>
  <c r="CJ79" i="2" s="1"/>
  <c r="BP79" i="2"/>
  <c r="BR79" i="2" s="1"/>
  <c r="BO79" i="2"/>
  <c r="AW79" i="2"/>
  <c r="AV79" i="2"/>
  <c r="AD79" i="2"/>
  <c r="AC79" i="2"/>
  <c r="DU78" i="2"/>
  <c r="DT78" i="2"/>
  <c r="DB78" i="2"/>
  <c r="DD78" i="2" s="1"/>
  <c r="DA78" i="2"/>
  <c r="DC78" i="2" s="1"/>
  <c r="CI78" i="2"/>
  <c r="CK78" i="2" s="1"/>
  <c r="CH78" i="2"/>
  <c r="CJ78" i="2" s="1"/>
  <c r="BP78" i="2"/>
  <c r="BR78" i="2" s="1"/>
  <c r="BO78" i="2"/>
  <c r="AW78" i="2"/>
  <c r="AV78" i="2"/>
  <c r="AD78" i="2"/>
  <c r="AC78" i="2"/>
  <c r="DU77" i="2"/>
  <c r="DT77" i="2"/>
  <c r="DB77" i="2"/>
  <c r="DD77" i="2" s="1"/>
  <c r="DA77" i="2"/>
  <c r="DC77" i="2" s="1"/>
  <c r="CI77" i="2"/>
  <c r="CK77" i="2" s="1"/>
  <c r="CH77" i="2"/>
  <c r="CJ77" i="2" s="1"/>
  <c r="BP77" i="2"/>
  <c r="BR77" i="2" s="1"/>
  <c r="BO77" i="2"/>
  <c r="AW77" i="2"/>
  <c r="AV77" i="2"/>
  <c r="AD77" i="2"/>
  <c r="AC77" i="2"/>
  <c r="DU76" i="2"/>
  <c r="DT76" i="2"/>
  <c r="DB76" i="2"/>
  <c r="DD76" i="2" s="1"/>
  <c r="DA76" i="2"/>
  <c r="DC76" i="2" s="1"/>
  <c r="CI76" i="2"/>
  <c r="CK76" i="2" s="1"/>
  <c r="CH76" i="2"/>
  <c r="CJ76" i="2" s="1"/>
  <c r="BP76" i="2"/>
  <c r="BR76" i="2" s="1"/>
  <c r="BO76" i="2"/>
  <c r="AW76" i="2"/>
  <c r="AV76" i="2"/>
  <c r="AD76" i="2"/>
  <c r="AC76" i="2"/>
  <c r="DU75" i="2"/>
  <c r="DT75" i="2"/>
  <c r="DB75" i="2"/>
  <c r="DD75" i="2" s="1"/>
  <c r="DA75" i="2"/>
  <c r="DC75" i="2" s="1"/>
  <c r="CI75" i="2"/>
  <c r="CK75" i="2" s="1"/>
  <c r="CH75" i="2"/>
  <c r="CJ75" i="2" s="1"/>
  <c r="BP75" i="2"/>
  <c r="BR75" i="2" s="1"/>
  <c r="BO75" i="2"/>
  <c r="AW75" i="2"/>
  <c r="AV75" i="2"/>
  <c r="AD75" i="2"/>
  <c r="AC75" i="2"/>
  <c r="DU74" i="2"/>
  <c r="DT74" i="2"/>
  <c r="DB74" i="2"/>
  <c r="DD74" i="2" s="1"/>
  <c r="DA74" i="2"/>
  <c r="DC74" i="2" s="1"/>
  <c r="CI74" i="2"/>
  <c r="CK74" i="2" s="1"/>
  <c r="CH74" i="2"/>
  <c r="CJ74" i="2" s="1"/>
  <c r="BP74" i="2"/>
  <c r="BR74" i="2" s="1"/>
  <c r="BO74" i="2"/>
  <c r="AW74" i="2"/>
  <c r="AV74" i="2"/>
  <c r="AD74" i="2"/>
  <c r="AC74" i="2"/>
  <c r="DU73" i="2"/>
  <c r="DT73" i="2"/>
  <c r="DB73" i="2"/>
  <c r="DD73" i="2" s="1"/>
  <c r="DA73" i="2"/>
  <c r="DC73" i="2" s="1"/>
  <c r="CI73" i="2"/>
  <c r="CK73" i="2" s="1"/>
  <c r="CH73" i="2"/>
  <c r="CJ73" i="2" s="1"/>
  <c r="BP73" i="2"/>
  <c r="BR73" i="2" s="1"/>
  <c r="BO73" i="2"/>
  <c r="AW73" i="2"/>
  <c r="AV73" i="2"/>
  <c r="AD73" i="2"/>
  <c r="AC73" i="2"/>
  <c r="DU72" i="2"/>
  <c r="DT72" i="2"/>
  <c r="DB72" i="2"/>
  <c r="DD72" i="2" s="1"/>
  <c r="DA72" i="2"/>
  <c r="DC72" i="2" s="1"/>
  <c r="CI72" i="2"/>
  <c r="CK72" i="2" s="1"/>
  <c r="CH72" i="2"/>
  <c r="CJ72" i="2" s="1"/>
  <c r="BP72" i="2"/>
  <c r="BR72" i="2" s="1"/>
  <c r="BO72" i="2"/>
  <c r="AW72" i="2"/>
  <c r="AV72" i="2"/>
  <c r="AD72" i="2"/>
  <c r="AC72" i="2"/>
  <c r="EN71" i="2"/>
  <c r="EM71" i="2"/>
  <c r="DU71" i="2"/>
  <c r="DT71" i="2"/>
  <c r="DB71" i="2"/>
  <c r="DD71" i="2" s="1"/>
  <c r="DA71" i="2"/>
  <c r="DC71" i="2" s="1"/>
  <c r="CI71" i="2"/>
  <c r="CK71" i="2" s="1"/>
  <c r="CH71" i="2"/>
  <c r="CJ71" i="2" s="1"/>
  <c r="BP71" i="2"/>
  <c r="BR71" i="2" s="1"/>
  <c r="BO71" i="2"/>
  <c r="AW71" i="2"/>
  <c r="AV71" i="2"/>
  <c r="AD71" i="2"/>
  <c r="AC71" i="2"/>
  <c r="FG70" i="2"/>
  <c r="FI70" i="2" s="1"/>
  <c r="FF70" i="2"/>
  <c r="FH70" i="2" s="1"/>
  <c r="FJ70" i="2" s="1"/>
  <c r="EN70" i="2"/>
  <c r="EM70" i="2"/>
  <c r="DU70" i="2"/>
  <c r="DT70" i="2"/>
  <c r="DB70" i="2"/>
  <c r="DD70" i="2" s="1"/>
  <c r="DA70" i="2"/>
  <c r="DC70" i="2" s="1"/>
  <c r="CI70" i="2"/>
  <c r="CK70" i="2" s="1"/>
  <c r="CH70" i="2"/>
  <c r="CJ70" i="2" s="1"/>
  <c r="BP70" i="2"/>
  <c r="BR70" i="2" s="1"/>
  <c r="BO70" i="2"/>
  <c r="AW70" i="2"/>
  <c r="AV70" i="2"/>
  <c r="AD70" i="2"/>
  <c r="AC70" i="2"/>
  <c r="FG69" i="2"/>
  <c r="FI69" i="2" s="1"/>
  <c r="FF69" i="2"/>
  <c r="FH69" i="2" s="1"/>
  <c r="FJ69" i="2" s="1"/>
  <c r="EN69" i="2"/>
  <c r="EM69" i="2"/>
  <c r="DU69" i="2"/>
  <c r="DT69" i="2"/>
  <c r="DB69" i="2"/>
  <c r="DD69" i="2" s="1"/>
  <c r="DA69" i="2"/>
  <c r="DC69" i="2" s="1"/>
  <c r="CI69" i="2"/>
  <c r="CK69" i="2" s="1"/>
  <c r="CH69" i="2"/>
  <c r="CJ69" i="2" s="1"/>
  <c r="BP69" i="2"/>
  <c r="BR69" i="2" s="1"/>
  <c r="BO69" i="2"/>
  <c r="AW69" i="2"/>
  <c r="AV69" i="2"/>
  <c r="AD69" i="2"/>
  <c r="AC69" i="2"/>
  <c r="FG68" i="2"/>
  <c r="FI68" i="2" s="1"/>
  <c r="FF68" i="2"/>
  <c r="FH68" i="2" s="1"/>
  <c r="FJ68" i="2" s="1"/>
  <c r="EN68" i="2"/>
  <c r="EM68" i="2"/>
  <c r="DU68" i="2"/>
  <c r="DT68" i="2"/>
  <c r="DB68" i="2"/>
  <c r="DD68" i="2" s="1"/>
  <c r="DA68" i="2"/>
  <c r="DC68" i="2" s="1"/>
  <c r="CI68" i="2"/>
  <c r="CK68" i="2" s="1"/>
  <c r="CH68" i="2"/>
  <c r="CJ68" i="2" s="1"/>
  <c r="BP68" i="2"/>
  <c r="BR68" i="2" s="1"/>
  <c r="BO68" i="2"/>
  <c r="AW68" i="2"/>
  <c r="AV68" i="2"/>
  <c r="AD68" i="2"/>
  <c r="AC68" i="2"/>
  <c r="FG67" i="2"/>
  <c r="FI67" i="2" s="1"/>
  <c r="FF67" i="2"/>
  <c r="FH67" i="2" s="1"/>
  <c r="FJ67" i="2" s="1"/>
  <c r="EN67" i="2"/>
  <c r="EM67" i="2"/>
  <c r="DU67" i="2"/>
  <c r="DT67" i="2"/>
  <c r="DB67" i="2"/>
  <c r="DD67" i="2" s="1"/>
  <c r="DA67" i="2"/>
  <c r="DC67" i="2" s="1"/>
  <c r="CI67" i="2"/>
  <c r="CK67" i="2" s="1"/>
  <c r="CH67" i="2"/>
  <c r="CJ67" i="2" s="1"/>
  <c r="BP67" i="2"/>
  <c r="BR67" i="2" s="1"/>
  <c r="BO67" i="2"/>
  <c r="AW67" i="2"/>
  <c r="AV67" i="2"/>
  <c r="AD67" i="2"/>
  <c r="AC67" i="2"/>
  <c r="FG66" i="2"/>
  <c r="FI66" i="2" s="1"/>
  <c r="FF66" i="2"/>
  <c r="FH66" i="2" s="1"/>
  <c r="FJ66" i="2" s="1"/>
  <c r="EN66" i="2"/>
  <c r="EM66" i="2"/>
  <c r="DU66" i="2"/>
  <c r="DT66" i="2"/>
  <c r="DB66" i="2"/>
  <c r="DD66" i="2" s="1"/>
  <c r="DA66" i="2"/>
  <c r="DC66" i="2" s="1"/>
  <c r="CI66" i="2"/>
  <c r="CK66" i="2" s="1"/>
  <c r="CH66" i="2"/>
  <c r="CJ66" i="2" s="1"/>
  <c r="BP66" i="2"/>
  <c r="BR66" i="2" s="1"/>
  <c r="BO66" i="2"/>
  <c r="AW66" i="2"/>
  <c r="AV66" i="2"/>
  <c r="AD66" i="2"/>
  <c r="AC66" i="2"/>
  <c r="FG65" i="2"/>
  <c r="FI65" i="2" s="1"/>
  <c r="FF65" i="2"/>
  <c r="FH65" i="2" s="1"/>
  <c r="FJ65" i="2" s="1"/>
  <c r="EN65" i="2"/>
  <c r="EM65" i="2"/>
  <c r="DU65" i="2"/>
  <c r="DT65" i="2"/>
  <c r="DB65" i="2"/>
  <c r="DD65" i="2" s="1"/>
  <c r="DA65" i="2"/>
  <c r="DC65" i="2" s="1"/>
  <c r="CI65" i="2"/>
  <c r="CK65" i="2" s="1"/>
  <c r="CH65" i="2"/>
  <c r="CJ65" i="2" s="1"/>
  <c r="BP65" i="2"/>
  <c r="BR65" i="2" s="1"/>
  <c r="BO65" i="2"/>
  <c r="AW65" i="2"/>
  <c r="AV65" i="2"/>
  <c r="AD65" i="2"/>
  <c r="AC65" i="2"/>
  <c r="FG64" i="2"/>
  <c r="FI64" i="2" s="1"/>
  <c r="FF64" i="2"/>
  <c r="FH64" i="2" s="1"/>
  <c r="FJ64" i="2" s="1"/>
  <c r="EN64" i="2"/>
  <c r="EM64" i="2"/>
  <c r="DU64" i="2"/>
  <c r="DT64" i="2"/>
  <c r="DB64" i="2"/>
  <c r="DD64" i="2" s="1"/>
  <c r="DA64" i="2"/>
  <c r="DC64" i="2" s="1"/>
  <c r="CI64" i="2"/>
  <c r="CK64" i="2" s="1"/>
  <c r="CH64" i="2"/>
  <c r="CJ64" i="2" s="1"/>
  <c r="BP64" i="2"/>
  <c r="BR64" i="2" s="1"/>
  <c r="BO64" i="2"/>
  <c r="AW64" i="2"/>
  <c r="AV64" i="2"/>
  <c r="AD64" i="2"/>
  <c r="AC64" i="2"/>
  <c r="FG63" i="2"/>
  <c r="FI63" i="2" s="1"/>
  <c r="FF63" i="2"/>
  <c r="FH63" i="2" s="1"/>
  <c r="FJ63" i="2" s="1"/>
  <c r="EN63" i="2"/>
  <c r="EM63" i="2"/>
  <c r="DU63" i="2"/>
  <c r="DT63" i="2"/>
  <c r="DB63" i="2"/>
  <c r="DD63" i="2" s="1"/>
  <c r="DA63" i="2"/>
  <c r="DC63" i="2" s="1"/>
  <c r="CI63" i="2"/>
  <c r="CK63" i="2" s="1"/>
  <c r="CH63" i="2"/>
  <c r="CJ63" i="2" s="1"/>
  <c r="BP63" i="2"/>
  <c r="BR63" i="2" s="1"/>
  <c r="BO63" i="2"/>
  <c r="AW63" i="2"/>
  <c r="AV63" i="2"/>
  <c r="AD63" i="2"/>
  <c r="AC63" i="2"/>
  <c r="FG62" i="2"/>
  <c r="FI62" i="2" s="1"/>
  <c r="FF62" i="2"/>
  <c r="FH62" i="2" s="1"/>
  <c r="FJ62" i="2" s="1"/>
  <c r="EN62" i="2"/>
  <c r="EM62" i="2"/>
  <c r="DU62" i="2"/>
  <c r="DT62" i="2"/>
  <c r="DB62" i="2"/>
  <c r="DD62" i="2" s="1"/>
  <c r="DA62" i="2"/>
  <c r="DC62" i="2" s="1"/>
  <c r="CI62" i="2"/>
  <c r="CK62" i="2" s="1"/>
  <c r="CH62" i="2"/>
  <c r="CJ62" i="2" s="1"/>
  <c r="BP62" i="2"/>
  <c r="BR62" i="2" s="1"/>
  <c r="BO62" i="2"/>
  <c r="AW62" i="2"/>
  <c r="AV62" i="2"/>
  <c r="AD62" i="2"/>
  <c r="AC62" i="2"/>
  <c r="FG61" i="2"/>
  <c r="FI61" i="2" s="1"/>
  <c r="FF61" i="2"/>
  <c r="FH61" i="2" s="1"/>
  <c r="FJ61" i="2" s="1"/>
  <c r="EN61" i="2"/>
  <c r="EM61" i="2"/>
  <c r="DU61" i="2"/>
  <c r="DT61" i="2"/>
  <c r="DB61" i="2"/>
  <c r="DD61" i="2" s="1"/>
  <c r="DA61" i="2"/>
  <c r="DC61" i="2" s="1"/>
  <c r="CI61" i="2"/>
  <c r="CK61" i="2" s="1"/>
  <c r="CH61" i="2"/>
  <c r="CJ61" i="2" s="1"/>
  <c r="BP61" i="2"/>
  <c r="BR61" i="2" s="1"/>
  <c r="BO61" i="2"/>
  <c r="AW61" i="2"/>
  <c r="AV61" i="2"/>
  <c r="AD61" i="2"/>
  <c r="AC61" i="2"/>
  <c r="FG60" i="2"/>
  <c r="FI60" i="2" s="1"/>
  <c r="FF60" i="2"/>
  <c r="FH60" i="2" s="1"/>
  <c r="FJ60" i="2" s="1"/>
  <c r="EN60" i="2"/>
  <c r="EM60" i="2"/>
  <c r="DU60" i="2"/>
  <c r="DT60" i="2"/>
  <c r="DB60" i="2"/>
  <c r="DD60" i="2" s="1"/>
  <c r="DA60" i="2"/>
  <c r="DC60" i="2" s="1"/>
  <c r="CI60" i="2"/>
  <c r="CK60" i="2" s="1"/>
  <c r="CH60" i="2"/>
  <c r="CJ60" i="2" s="1"/>
  <c r="BP60" i="2"/>
  <c r="BR60" i="2" s="1"/>
  <c r="BO60" i="2"/>
  <c r="AW60" i="2"/>
  <c r="AV60" i="2"/>
  <c r="AD60" i="2"/>
  <c r="AC60" i="2"/>
  <c r="FG59" i="2"/>
  <c r="FI59" i="2" s="1"/>
  <c r="FF59" i="2"/>
  <c r="FH59" i="2" s="1"/>
  <c r="FJ59" i="2" s="1"/>
  <c r="EN59" i="2"/>
  <c r="EM59" i="2"/>
  <c r="DU59" i="2"/>
  <c r="DT59" i="2"/>
  <c r="DB59" i="2"/>
  <c r="DD59" i="2" s="1"/>
  <c r="DA59" i="2"/>
  <c r="DC59" i="2" s="1"/>
  <c r="CI59" i="2"/>
  <c r="CK59" i="2" s="1"/>
  <c r="CH59" i="2"/>
  <c r="CJ59" i="2" s="1"/>
  <c r="BP59" i="2"/>
  <c r="BR59" i="2" s="1"/>
  <c r="BO59" i="2"/>
  <c r="AW59" i="2"/>
  <c r="AV59" i="2"/>
  <c r="AD59" i="2"/>
  <c r="AC59" i="2"/>
  <c r="FG58" i="2"/>
  <c r="FI58" i="2" s="1"/>
  <c r="FF58" i="2"/>
  <c r="FH58" i="2" s="1"/>
  <c r="FJ58" i="2" s="1"/>
  <c r="EN58" i="2"/>
  <c r="EM58" i="2"/>
  <c r="DU58" i="2"/>
  <c r="DT58" i="2"/>
  <c r="DB58" i="2"/>
  <c r="DD58" i="2" s="1"/>
  <c r="DA58" i="2"/>
  <c r="DC58" i="2" s="1"/>
  <c r="CI58" i="2"/>
  <c r="CK58" i="2" s="1"/>
  <c r="CH58" i="2"/>
  <c r="CJ58" i="2" s="1"/>
  <c r="BP58" i="2"/>
  <c r="BR58" i="2" s="1"/>
  <c r="BO58" i="2"/>
  <c r="AW58" i="2"/>
  <c r="AV58" i="2"/>
  <c r="AD58" i="2"/>
  <c r="AC58" i="2"/>
  <c r="FG57" i="2"/>
  <c r="FI57" i="2" s="1"/>
  <c r="FF57" i="2"/>
  <c r="FH57" i="2" s="1"/>
  <c r="FJ57" i="2" s="1"/>
  <c r="EN57" i="2"/>
  <c r="EM57" i="2"/>
  <c r="DU57" i="2"/>
  <c r="DT57" i="2"/>
  <c r="DB57" i="2"/>
  <c r="DD57" i="2" s="1"/>
  <c r="DA57" i="2"/>
  <c r="DC57" i="2" s="1"/>
  <c r="CI57" i="2"/>
  <c r="CK57" i="2" s="1"/>
  <c r="CH57" i="2"/>
  <c r="CJ57" i="2" s="1"/>
  <c r="BP57" i="2"/>
  <c r="BR57" i="2" s="1"/>
  <c r="BO57" i="2"/>
  <c r="AW57" i="2"/>
  <c r="AV57" i="2"/>
  <c r="AD57" i="2"/>
  <c r="AC57" i="2"/>
  <c r="FG56" i="2"/>
  <c r="FI56" i="2" s="1"/>
  <c r="FF56" i="2"/>
  <c r="FH56" i="2" s="1"/>
  <c r="FJ56" i="2" s="1"/>
  <c r="EN56" i="2"/>
  <c r="EM56" i="2"/>
  <c r="DU56" i="2"/>
  <c r="DT56" i="2"/>
  <c r="DB56" i="2"/>
  <c r="DD56" i="2" s="1"/>
  <c r="DA56" i="2"/>
  <c r="DC56" i="2" s="1"/>
  <c r="CI56" i="2"/>
  <c r="CK56" i="2" s="1"/>
  <c r="CH56" i="2"/>
  <c r="CJ56" i="2" s="1"/>
  <c r="BP56" i="2"/>
  <c r="BR56" i="2" s="1"/>
  <c r="BO56" i="2"/>
  <c r="AW56" i="2"/>
  <c r="AV56" i="2"/>
  <c r="AD56" i="2"/>
  <c r="AC56" i="2"/>
  <c r="FG55" i="2"/>
  <c r="FI55" i="2" s="1"/>
  <c r="FF55" i="2"/>
  <c r="FH55" i="2" s="1"/>
  <c r="FJ55" i="2" s="1"/>
  <c r="EN55" i="2"/>
  <c r="EM55" i="2"/>
  <c r="DU55" i="2"/>
  <c r="DT55" i="2"/>
  <c r="DB55" i="2"/>
  <c r="DD55" i="2" s="1"/>
  <c r="DA55" i="2"/>
  <c r="DC55" i="2" s="1"/>
  <c r="CI55" i="2"/>
  <c r="CK55" i="2" s="1"/>
  <c r="CH55" i="2"/>
  <c r="CJ55" i="2" s="1"/>
  <c r="BP55" i="2"/>
  <c r="BR55" i="2" s="1"/>
  <c r="BO55" i="2"/>
  <c r="AW55" i="2"/>
  <c r="AV55" i="2"/>
  <c r="AD55" i="2"/>
  <c r="AC55" i="2"/>
  <c r="FG54" i="2"/>
  <c r="FI54" i="2" s="1"/>
  <c r="FF54" i="2"/>
  <c r="FH54" i="2" s="1"/>
  <c r="FJ54" i="2" s="1"/>
  <c r="EN54" i="2"/>
  <c r="EM54" i="2"/>
  <c r="DU54" i="2"/>
  <c r="DT54" i="2"/>
  <c r="DB54" i="2"/>
  <c r="DD54" i="2" s="1"/>
  <c r="DA54" i="2"/>
  <c r="DC54" i="2" s="1"/>
  <c r="CI54" i="2"/>
  <c r="CK54" i="2" s="1"/>
  <c r="CH54" i="2"/>
  <c r="CJ54" i="2" s="1"/>
  <c r="BP54" i="2"/>
  <c r="BR54" i="2" s="1"/>
  <c r="BO54" i="2"/>
  <c r="AW54" i="2"/>
  <c r="AV54" i="2"/>
  <c r="AD54" i="2"/>
  <c r="AC54" i="2"/>
  <c r="FG53" i="2"/>
  <c r="FI53" i="2" s="1"/>
  <c r="FF53" i="2"/>
  <c r="FH53" i="2" s="1"/>
  <c r="FJ53" i="2" s="1"/>
  <c r="EN53" i="2"/>
  <c r="EM53" i="2"/>
  <c r="DU53" i="2"/>
  <c r="DT53" i="2"/>
  <c r="DB53" i="2"/>
  <c r="DD53" i="2" s="1"/>
  <c r="DA53" i="2"/>
  <c r="DC53" i="2" s="1"/>
  <c r="CI53" i="2"/>
  <c r="CK53" i="2" s="1"/>
  <c r="CH53" i="2"/>
  <c r="CJ53" i="2" s="1"/>
  <c r="BP53" i="2"/>
  <c r="BR53" i="2" s="1"/>
  <c r="BO53" i="2"/>
  <c r="AW53" i="2"/>
  <c r="AV53" i="2"/>
  <c r="AD53" i="2"/>
  <c r="AC53" i="2"/>
  <c r="FG52" i="2"/>
  <c r="FI52" i="2" s="1"/>
  <c r="FF52" i="2"/>
  <c r="FH52" i="2" s="1"/>
  <c r="FJ52" i="2" s="1"/>
  <c r="EN52" i="2"/>
  <c r="EM52" i="2"/>
  <c r="DU52" i="2"/>
  <c r="DT52" i="2"/>
  <c r="DB52" i="2"/>
  <c r="DD52" i="2" s="1"/>
  <c r="DA52" i="2"/>
  <c r="DC52" i="2" s="1"/>
  <c r="CI52" i="2"/>
  <c r="CK52" i="2" s="1"/>
  <c r="CH52" i="2"/>
  <c r="CJ52" i="2" s="1"/>
  <c r="BP52" i="2"/>
  <c r="BR52" i="2" s="1"/>
  <c r="BO52" i="2"/>
  <c r="AW52" i="2"/>
  <c r="AV52" i="2"/>
  <c r="AD52" i="2"/>
  <c r="AC52" i="2"/>
  <c r="FG51" i="2"/>
  <c r="FI51" i="2" s="1"/>
  <c r="FF51" i="2"/>
  <c r="FH51" i="2" s="1"/>
  <c r="FJ51" i="2" s="1"/>
  <c r="EN51" i="2"/>
  <c r="EM51" i="2"/>
  <c r="DU51" i="2"/>
  <c r="DT51" i="2"/>
  <c r="DB51" i="2"/>
  <c r="DD51" i="2" s="1"/>
  <c r="DA51" i="2"/>
  <c r="DC51" i="2" s="1"/>
  <c r="CI51" i="2"/>
  <c r="CK51" i="2" s="1"/>
  <c r="CH51" i="2"/>
  <c r="CJ51" i="2" s="1"/>
  <c r="BP51" i="2"/>
  <c r="BR51" i="2" s="1"/>
  <c r="BO51" i="2"/>
  <c r="AW51" i="2"/>
  <c r="AV51" i="2"/>
  <c r="AD51" i="2"/>
  <c r="AC51" i="2"/>
  <c r="FG50" i="2"/>
  <c r="FI50" i="2" s="1"/>
  <c r="FF50" i="2"/>
  <c r="FH50" i="2" s="1"/>
  <c r="FJ50" i="2" s="1"/>
  <c r="EN50" i="2"/>
  <c r="EM50" i="2"/>
  <c r="DU50" i="2"/>
  <c r="DT50" i="2"/>
  <c r="DB50" i="2"/>
  <c r="DD50" i="2" s="1"/>
  <c r="DA50" i="2"/>
  <c r="DC50" i="2" s="1"/>
  <c r="CI50" i="2"/>
  <c r="CK50" i="2" s="1"/>
  <c r="CH50" i="2"/>
  <c r="CJ50" i="2" s="1"/>
  <c r="BP50" i="2"/>
  <c r="BR50" i="2" s="1"/>
  <c r="BO50" i="2"/>
  <c r="AW50" i="2"/>
  <c r="AV50" i="2"/>
  <c r="AD50" i="2"/>
  <c r="AC50" i="2"/>
  <c r="FG49" i="2"/>
  <c r="FI49" i="2" s="1"/>
  <c r="FF49" i="2"/>
  <c r="FH49" i="2" s="1"/>
  <c r="FJ49" i="2" s="1"/>
  <c r="EN49" i="2"/>
  <c r="EM49" i="2"/>
  <c r="DU49" i="2"/>
  <c r="DT49" i="2"/>
  <c r="DB49" i="2"/>
  <c r="DD49" i="2" s="1"/>
  <c r="DA49" i="2"/>
  <c r="DC49" i="2" s="1"/>
  <c r="CI49" i="2"/>
  <c r="CK49" i="2" s="1"/>
  <c r="CH49" i="2"/>
  <c r="CJ49" i="2" s="1"/>
  <c r="BP49" i="2"/>
  <c r="BR49" i="2" s="1"/>
  <c r="BO49" i="2"/>
  <c r="AW49" i="2"/>
  <c r="AV49" i="2"/>
  <c r="AD49" i="2"/>
  <c r="AC49" i="2"/>
  <c r="FG48" i="2"/>
  <c r="FI48" i="2" s="1"/>
  <c r="FF48" i="2"/>
  <c r="FH48" i="2" s="1"/>
  <c r="FJ48" i="2" s="1"/>
  <c r="EN48" i="2"/>
  <c r="EM48" i="2"/>
  <c r="DU48" i="2"/>
  <c r="DT48" i="2"/>
  <c r="DB48" i="2"/>
  <c r="DD48" i="2" s="1"/>
  <c r="DA48" i="2"/>
  <c r="DC48" i="2" s="1"/>
  <c r="CI48" i="2"/>
  <c r="CK48" i="2" s="1"/>
  <c r="CH48" i="2"/>
  <c r="CJ48" i="2" s="1"/>
  <c r="BP48" i="2"/>
  <c r="BR48" i="2" s="1"/>
  <c r="BO48" i="2"/>
  <c r="AW48" i="2"/>
  <c r="AV48" i="2"/>
  <c r="AD48" i="2"/>
  <c r="AC48" i="2"/>
  <c r="FG47" i="2"/>
  <c r="FI47" i="2" s="1"/>
  <c r="FF47" i="2"/>
  <c r="FH47" i="2" s="1"/>
  <c r="FJ47" i="2" s="1"/>
  <c r="EN47" i="2"/>
  <c r="EM47" i="2"/>
  <c r="DU47" i="2"/>
  <c r="DT47" i="2"/>
  <c r="DB47" i="2"/>
  <c r="DD47" i="2" s="1"/>
  <c r="DA47" i="2"/>
  <c r="DC47" i="2" s="1"/>
  <c r="CI47" i="2"/>
  <c r="CK47" i="2" s="1"/>
  <c r="CH47" i="2"/>
  <c r="CJ47" i="2" s="1"/>
  <c r="BP47" i="2"/>
  <c r="BR47" i="2" s="1"/>
  <c r="BO47" i="2"/>
  <c r="AW47" i="2"/>
  <c r="AV47" i="2"/>
  <c r="AD47" i="2"/>
  <c r="AC47" i="2"/>
  <c r="FG46" i="2"/>
  <c r="FI46" i="2" s="1"/>
  <c r="FF46" i="2"/>
  <c r="FH46" i="2" s="1"/>
  <c r="FJ46" i="2" s="1"/>
  <c r="EN46" i="2"/>
  <c r="EM46" i="2"/>
  <c r="DU46" i="2"/>
  <c r="DT46" i="2"/>
  <c r="DB46" i="2"/>
  <c r="DD46" i="2" s="1"/>
  <c r="DA46" i="2"/>
  <c r="DC46" i="2" s="1"/>
  <c r="CI46" i="2"/>
  <c r="CK46" i="2" s="1"/>
  <c r="CH46" i="2"/>
  <c r="CJ46" i="2" s="1"/>
  <c r="BP46" i="2"/>
  <c r="BR46" i="2" s="1"/>
  <c r="BO46" i="2"/>
  <c r="AW46" i="2"/>
  <c r="AV46" i="2"/>
  <c r="AD46" i="2"/>
  <c r="AC46" i="2"/>
  <c r="FG45" i="2"/>
  <c r="FI45" i="2" s="1"/>
  <c r="FF45" i="2"/>
  <c r="FH45" i="2" s="1"/>
  <c r="FJ45" i="2" s="1"/>
  <c r="EN45" i="2"/>
  <c r="EM45" i="2"/>
  <c r="DU45" i="2"/>
  <c r="DT45" i="2"/>
  <c r="DB45" i="2"/>
  <c r="DD45" i="2" s="1"/>
  <c r="DA45" i="2"/>
  <c r="DC45" i="2" s="1"/>
  <c r="CI45" i="2"/>
  <c r="CK45" i="2" s="1"/>
  <c r="CH45" i="2"/>
  <c r="CJ45" i="2" s="1"/>
  <c r="BP45" i="2"/>
  <c r="BR45" i="2" s="1"/>
  <c r="BO45" i="2"/>
  <c r="AW45" i="2"/>
  <c r="AV45" i="2"/>
  <c r="AD45" i="2"/>
  <c r="AC45" i="2"/>
  <c r="FG44" i="2"/>
  <c r="FI44" i="2" s="1"/>
  <c r="FF44" i="2"/>
  <c r="FH44" i="2" s="1"/>
  <c r="FJ44" i="2" s="1"/>
  <c r="EN44" i="2"/>
  <c r="EM44" i="2"/>
  <c r="DU44" i="2"/>
  <c r="DT44" i="2"/>
  <c r="DB44" i="2"/>
  <c r="DD44" i="2" s="1"/>
  <c r="DA44" i="2"/>
  <c r="DC44" i="2" s="1"/>
  <c r="CI44" i="2"/>
  <c r="CK44" i="2" s="1"/>
  <c r="CH44" i="2"/>
  <c r="CJ44" i="2" s="1"/>
  <c r="BP44" i="2"/>
  <c r="BR44" i="2" s="1"/>
  <c r="BO44" i="2"/>
  <c r="AW44" i="2"/>
  <c r="AV44" i="2"/>
  <c r="AD44" i="2"/>
  <c r="AC44" i="2"/>
  <c r="FG43" i="2"/>
  <c r="FI43" i="2" s="1"/>
  <c r="FF43" i="2"/>
  <c r="FH43" i="2" s="1"/>
  <c r="FJ43" i="2" s="1"/>
  <c r="EN43" i="2"/>
  <c r="EM43" i="2"/>
  <c r="DU43" i="2"/>
  <c r="DT43" i="2"/>
  <c r="DB43" i="2"/>
  <c r="DD43" i="2" s="1"/>
  <c r="DA43" i="2"/>
  <c r="DC43" i="2" s="1"/>
  <c r="CI43" i="2"/>
  <c r="CK43" i="2" s="1"/>
  <c r="CH43" i="2"/>
  <c r="CJ43" i="2" s="1"/>
  <c r="BP43" i="2"/>
  <c r="BR43" i="2" s="1"/>
  <c r="BO43" i="2"/>
  <c r="AW43" i="2"/>
  <c r="AV43" i="2"/>
  <c r="AD43" i="2"/>
  <c r="AC43" i="2"/>
  <c r="FG42" i="2"/>
  <c r="FI42" i="2" s="1"/>
  <c r="FF42" i="2"/>
  <c r="FH42" i="2" s="1"/>
  <c r="FJ42" i="2" s="1"/>
  <c r="EN42" i="2"/>
  <c r="EM42" i="2"/>
  <c r="DU42" i="2"/>
  <c r="DT42" i="2"/>
  <c r="DB42" i="2"/>
  <c r="DD42" i="2" s="1"/>
  <c r="DA42" i="2"/>
  <c r="DC42" i="2" s="1"/>
  <c r="CI42" i="2"/>
  <c r="CK42" i="2" s="1"/>
  <c r="CH42" i="2"/>
  <c r="CJ42" i="2" s="1"/>
  <c r="BP42" i="2"/>
  <c r="BR42" i="2" s="1"/>
  <c r="BO42" i="2"/>
  <c r="AW42" i="2"/>
  <c r="AV42" i="2"/>
  <c r="AD42" i="2"/>
  <c r="AC42" i="2"/>
  <c r="FG41" i="2"/>
  <c r="FI41" i="2" s="1"/>
  <c r="FF41" i="2"/>
  <c r="FH41" i="2" s="1"/>
  <c r="FJ41" i="2" s="1"/>
  <c r="EN41" i="2"/>
  <c r="EM41" i="2"/>
  <c r="DU41" i="2"/>
  <c r="DT41" i="2"/>
  <c r="DB41" i="2"/>
  <c r="DD41" i="2" s="1"/>
  <c r="DA41" i="2"/>
  <c r="DC41" i="2" s="1"/>
  <c r="CI41" i="2"/>
  <c r="CK41" i="2" s="1"/>
  <c r="CH41" i="2"/>
  <c r="CJ41" i="2" s="1"/>
  <c r="BP41" i="2"/>
  <c r="BR41" i="2" s="1"/>
  <c r="BO41" i="2"/>
  <c r="AW41" i="2"/>
  <c r="AV41" i="2"/>
  <c r="AD41" i="2"/>
  <c r="AC41" i="2"/>
  <c r="FG40" i="2"/>
  <c r="FI40" i="2" s="1"/>
  <c r="FF40" i="2"/>
  <c r="FH40" i="2" s="1"/>
  <c r="FJ40" i="2" s="1"/>
  <c r="EN40" i="2"/>
  <c r="EM40" i="2"/>
  <c r="DU40" i="2"/>
  <c r="DT40" i="2"/>
  <c r="DB40" i="2"/>
  <c r="DD40" i="2" s="1"/>
  <c r="DA40" i="2"/>
  <c r="DC40" i="2" s="1"/>
  <c r="CI40" i="2"/>
  <c r="CK40" i="2" s="1"/>
  <c r="CH40" i="2"/>
  <c r="CJ40" i="2" s="1"/>
  <c r="BP40" i="2"/>
  <c r="BR40" i="2" s="1"/>
  <c r="BO40" i="2"/>
  <c r="AW40" i="2"/>
  <c r="AV40" i="2"/>
  <c r="AD40" i="2"/>
  <c r="AC40" i="2"/>
  <c r="FG39" i="2"/>
  <c r="FI39" i="2" s="1"/>
  <c r="FF39" i="2"/>
  <c r="FH39" i="2" s="1"/>
  <c r="FJ39" i="2" s="1"/>
  <c r="EN39" i="2"/>
  <c r="EM39" i="2"/>
  <c r="DU39" i="2"/>
  <c r="DT39" i="2"/>
  <c r="DB39" i="2"/>
  <c r="DD39" i="2" s="1"/>
  <c r="DA39" i="2"/>
  <c r="DC39" i="2" s="1"/>
  <c r="CI39" i="2"/>
  <c r="CK39" i="2" s="1"/>
  <c r="CH39" i="2"/>
  <c r="CJ39" i="2" s="1"/>
  <c r="BP39" i="2"/>
  <c r="BR39" i="2" s="1"/>
  <c r="BO39" i="2"/>
  <c r="AW39" i="2"/>
  <c r="AV39" i="2"/>
  <c r="AD39" i="2"/>
  <c r="AC39" i="2"/>
  <c r="FG38" i="2"/>
  <c r="FI38" i="2" s="1"/>
  <c r="FF38" i="2"/>
  <c r="FH38" i="2" s="1"/>
  <c r="FJ38" i="2" s="1"/>
  <c r="EN38" i="2"/>
  <c r="EM38" i="2"/>
  <c r="DU38" i="2"/>
  <c r="DT38" i="2"/>
  <c r="DB38" i="2"/>
  <c r="DD38" i="2" s="1"/>
  <c r="DA38" i="2"/>
  <c r="DC38" i="2" s="1"/>
  <c r="CI38" i="2"/>
  <c r="CK38" i="2" s="1"/>
  <c r="CH38" i="2"/>
  <c r="CJ38" i="2" s="1"/>
  <c r="BP38" i="2"/>
  <c r="BR38" i="2" s="1"/>
  <c r="BO38" i="2"/>
  <c r="AW38" i="2"/>
  <c r="AV38" i="2"/>
  <c r="AD38" i="2"/>
  <c r="AC38" i="2"/>
  <c r="FG37" i="2"/>
  <c r="FI37" i="2" s="1"/>
  <c r="FF37" i="2"/>
  <c r="FH37" i="2" s="1"/>
  <c r="FJ37" i="2" s="1"/>
  <c r="EN37" i="2"/>
  <c r="EM37" i="2"/>
  <c r="DU37" i="2"/>
  <c r="DT37" i="2"/>
  <c r="DB37" i="2"/>
  <c r="DD37" i="2" s="1"/>
  <c r="DA37" i="2"/>
  <c r="DC37" i="2" s="1"/>
  <c r="CI37" i="2"/>
  <c r="CK37" i="2" s="1"/>
  <c r="CH37" i="2"/>
  <c r="CJ37" i="2" s="1"/>
  <c r="BP37" i="2"/>
  <c r="BR37" i="2" s="1"/>
  <c r="BO37" i="2"/>
  <c r="AW37" i="2"/>
  <c r="AV37" i="2"/>
  <c r="AD37" i="2"/>
  <c r="AC37" i="2"/>
  <c r="FG36" i="2"/>
  <c r="FI36" i="2" s="1"/>
  <c r="FF36" i="2"/>
  <c r="FH36" i="2" s="1"/>
  <c r="FJ36" i="2" s="1"/>
  <c r="EN36" i="2"/>
  <c r="EM36" i="2"/>
  <c r="DU36" i="2"/>
  <c r="DT36" i="2"/>
  <c r="DB36" i="2"/>
  <c r="DD36" i="2" s="1"/>
  <c r="DA36" i="2"/>
  <c r="DC36" i="2" s="1"/>
  <c r="CI36" i="2"/>
  <c r="CK36" i="2" s="1"/>
  <c r="CH36" i="2"/>
  <c r="CJ36" i="2" s="1"/>
  <c r="BP36" i="2"/>
  <c r="BR36" i="2" s="1"/>
  <c r="BO36" i="2"/>
  <c r="AW36" i="2"/>
  <c r="AV36" i="2"/>
  <c r="AD36" i="2"/>
  <c r="AC36" i="2"/>
  <c r="FG35" i="2"/>
  <c r="FI35" i="2" s="1"/>
  <c r="FF35" i="2"/>
  <c r="FH35" i="2" s="1"/>
  <c r="FJ35" i="2" s="1"/>
  <c r="EN35" i="2"/>
  <c r="EM35" i="2"/>
  <c r="DU35" i="2"/>
  <c r="DT35" i="2"/>
  <c r="DB35" i="2"/>
  <c r="DD35" i="2" s="1"/>
  <c r="DA35" i="2"/>
  <c r="DC35" i="2" s="1"/>
  <c r="CI35" i="2"/>
  <c r="CK35" i="2" s="1"/>
  <c r="CH35" i="2"/>
  <c r="CJ35" i="2" s="1"/>
  <c r="BP35" i="2"/>
  <c r="BR35" i="2" s="1"/>
  <c r="BO35" i="2"/>
  <c r="AW35" i="2"/>
  <c r="AV35" i="2"/>
  <c r="AD35" i="2"/>
  <c r="AC35" i="2"/>
  <c r="FG34" i="2"/>
  <c r="FI34" i="2" s="1"/>
  <c r="FF34" i="2"/>
  <c r="FH34" i="2" s="1"/>
  <c r="FJ34" i="2" s="1"/>
  <c r="EN34" i="2"/>
  <c r="EM34" i="2"/>
  <c r="DU34" i="2"/>
  <c r="DT34" i="2"/>
  <c r="DB34" i="2"/>
  <c r="DD34" i="2" s="1"/>
  <c r="DA34" i="2"/>
  <c r="DC34" i="2" s="1"/>
  <c r="CI34" i="2"/>
  <c r="CK34" i="2" s="1"/>
  <c r="CH34" i="2"/>
  <c r="CJ34" i="2" s="1"/>
  <c r="BP34" i="2"/>
  <c r="BR34" i="2" s="1"/>
  <c r="BO34" i="2"/>
  <c r="AW34" i="2"/>
  <c r="AV34" i="2"/>
  <c r="AD34" i="2"/>
  <c r="AC34" i="2"/>
  <c r="FG33" i="2"/>
  <c r="FI33" i="2" s="1"/>
  <c r="FF33" i="2"/>
  <c r="FH33" i="2" s="1"/>
  <c r="FJ33" i="2" s="1"/>
  <c r="EN33" i="2"/>
  <c r="EM33" i="2"/>
  <c r="DU33" i="2"/>
  <c r="DT33" i="2"/>
  <c r="DB33" i="2"/>
  <c r="DD33" i="2" s="1"/>
  <c r="DA33" i="2"/>
  <c r="DC33" i="2" s="1"/>
  <c r="CI33" i="2"/>
  <c r="CK33" i="2" s="1"/>
  <c r="CH33" i="2"/>
  <c r="CJ33" i="2" s="1"/>
  <c r="BP33" i="2"/>
  <c r="BR33" i="2" s="1"/>
  <c r="BO33" i="2"/>
  <c r="AW33" i="2"/>
  <c r="AV33" i="2"/>
  <c r="AD33" i="2"/>
  <c r="AC33" i="2"/>
  <c r="FG32" i="2"/>
  <c r="FI32" i="2" s="1"/>
  <c r="FF32" i="2"/>
  <c r="FH32" i="2" s="1"/>
  <c r="FJ32" i="2" s="1"/>
  <c r="EN32" i="2"/>
  <c r="EM32" i="2"/>
  <c r="DU32" i="2"/>
  <c r="DT32" i="2"/>
  <c r="DB32" i="2"/>
  <c r="DD32" i="2" s="1"/>
  <c r="DA32" i="2"/>
  <c r="DC32" i="2" s="1"/>
  <c r="CI32" i="2"/>
  <c r="CK32" i="2" s="1"/>
  <c r="CH32" i="2"/>
  <c r="CJ32" i="2" s="1"/>
  <c r="BP32" i="2"/>
  <c r="BR32" i="2" s="1"/>
  <c r="BO32" i="2"/>
  <c r="AW32" i="2"/>
  <c r="AV32" i="2"/>
  <c r="AD32" i="2"/>
  <c r="AC32" i="2"/>
  <c r="FG31" i="2"/>
  <c r="FI31" i="2" s="1"/>
  <c r="FF31" i="2"/>
  <c r="FH31" i="2" s="1"/>
  <c r="FJ31" i="2" s="1"/>
  <c r="EN31" i="2"/>
  <c r="EM31" i="2"/>
  <c r="DU31" i="2"/>
  <c r="DT31" i="2"/>
  <c r="DB31" i="2"/>
  <c r="DD31" i="2" s="1"/>
  <c r="DA31" i="2"/>
  <c r="DC31" i="2" s="1"/>
  <c r="CI31" i="2"/>
  <c r="CK31" i="2" s="1"/>
  <c r="CH31" i="2"/>
  <c r="CJ31" i="2" s="1"/>
  <c r="BP31" i="2"/>
  <c r="BR31" i="2" s="1"/>
  <c r="BO31" i="2"/>
  <c r="AW31" i="2"/>
  <c r="AV31" i="2"/>
  <c r="AD31" i="2"/>
  <c r="AC31" i="2"/>
  <c r="FG30" i="2"/>
  <c r="FI30" i="2" s="1"/>
  <c r="FF30" i="2"/>
  <c r="FH30" i="2" s="1"/>
  <c r="FJ30" i="2" s="1"/>
  <c r="EN30" i="2"/>
  <c r="EM30" i="2"/>
  <c r="DU30" i="2"/>
  <c r="DT30" i="2"/>
  <c r="DB30" i="2"/>
  <c r="DD30" i="2" s="1"/>
  <c r="DA30" i="2"/>
  <c r="DC30" i="2" s="1"/>
  <c r="CI30" i="2"/>
  <c r="CK30" i="2" s="1"/>
  <c r="CH30" i="2"/>
  <c r="CJ30" i="2" s="1"/>
  <c r="BP30" i="2"/>
  <c r="BR30" i="2" s="1"/>
  <c r="BO30" i="2"/>
  <c r="AW30" i="2"/>
  <c r="AV30" i="2"/>
  <c r="AD30" i="2"/>
  <c r="AC30" i="2"/>
  <c r="FG29" i="2"/>
  <c r="FI29" i="2" s="1"/>
  <c r="FF29" i="2"/>
  <c r="FH29" i="2" s="1"/>
  <c r="FJ29" i="2" s="1"/>
  <c r="EN29" i="2"/>
  <c r="EM29" i="2"/>
  <c r="DU29" i="2"/>
  <c r="DT29" i="2"/>
  <c r="DB29" i="2"/>
  <c r="DD29" i="2" s="1"/>
  <c r="DA29" i="2"/>
  <c r="DC29" i="2" s="1"/>
  <c r="CI29" i="2"/>
  <c r="CK29" i="2" s="1"/>
  <c r="CH29" i="2"/>
  <c r="CJ29" i="2" s="1"/>
  <c r="BP29" i="2"/>
  <c r="BR29" i="2" s="1"/>
  <c r="BO29" i="2"/>
  <c r="AW29" i="2"/>
  <c r="AV29" i="2"/>
  <c r="AD29" i="2"/>
  <c r="AC29" i="2"/>
  <c r="FG28" i="2"/>
  <c r="FI28" i="2" s="1"/>
  <c r="FF28" i="2"/>
  <c r="FH28" i="2" s="1"/>
  <c r="FJ28" i="2" s="1"/>
  <c r="EN28" i="2"/>
  <c r="EM28" i="2"/>
  <c r="DU28" i="2"/>
  <c r="DT28" i="2"/>
  <c r="DB28" i="2"/>
  <c r="DD28" i="2" s="1"/>
  <c r="DA28" i="2"/>
  <c r="DC28" i="2" s="1"/>
  <c r="CI28" i="2"/>
  <c r="CK28" i="2" s="1"/>
  <c r="CH28" i="2"/>
  <c r="CJ28" i="2" s="1"/>
  <c r="BP28" i="2"/>
  <c r="BR28" i="2" s="1"/>
  <c r="BO28" i="2"/>
  <c r="AW28" i="2"/>
  <c r="AV28" i="2"/>
  <c r="AD28" i="2"/>
  <c r="AC28" i="2"/>
  <c r="FG27" i="2"/>
  <c r="FI27" i="2" s="1"/>
  <c r="FF27" i="2"/>
  <c r="FH27" i="2" s="1"/>
  <c r="FJ27" i="2" s="1"/>
  <c r="EN27" i="2"/>
  <c r="EM27" i="2"/>
  <c r="DU27" i="2"/>
  <c r="DT27" i="2"/>
  <c r="DB27" i="2"/>
  <c r="DD27" i="2" s="1"/>
  <c r="DA27" i="2"/>
  <c r="DC27" i="2" s="1"/>
  <c r="CI27" i="2"/>
  <c r="CK27" i="2" s="1"/>
  <c r="CH27" i="2"/>
  <c r="CJ27" i="2" s="1"/>
  <c r="BP27" i="2"/>
  <c r="BR27" i="2" s="1"/>
  <c r="BO27" i="2"/>
  <c r="AW27" i="2"/>
  <c r="AV27" i="2"/>
  <c r="AD27" i="2"/>
  <c r="AC27" i="2"/>
  <c r="FG26" i="2"/>
  <c r="FI26" i="2" s="1"/>
  <c r="FF26" i="2"/>
  <c r="FH26" i="2" s="1"/>
  <c r="FJ26" i="2" s="1"/>
  <c r="EN26" i="2"/>
  <c r="EM26" i="2"/>
  <c r="DU26" i="2"/>
  <c r="DT26" i="2"/>
  <c r="DB26" i="2"/>
  <c r="DD26" i="2" s="1"/>
  <c r="DA26" i="2"/>
  <c r="DC26" i="2" s="1"/>
  <c r="CI26" i="2"/>
  <c r="CK26" i="2" s="1"/>
  <c r="CH26" i="2"/>
  <c r="CJ26" i="2" s="1"/>
  <c r="BP26" i="2"/>
  <c r="BO26" i="2"/>
  <c r="AW26" i="2"/>
  <c r="AV26" i="2"/>
  <c r="AD26" i="2"/>
  <c r="AC26" i="2"/>
  <c r="FG25" i="2"/>
  <c r="FF25" i="2"/>
  <c r="FJ25" i="2" s="1"/>
  <c r="EN25" i="2"/>
  <c r="EM25" i="2"/>
  <c r="DU25" i="2"/>
  <c r="DT25" i="2"/>
  <c r="DB25" i="2"/>
  <c r="DD25" i="2" s="1"/>
  <c r="DA25" i="2"/>
  <c r="DC25" i="2" s="1"/>
  <c r="CI25" i="2"/>
  <c r="CK25" i="2" s="1"/>
  <c r="CH25" i="2"/>
  <c r="CJ25" i="2" s="1"/>
  <c r="BP25" i="2"/>
  <c r="BR25" i="2" s="1"/>
  <c r="BO25" i="2"/>
  <c r="AW25" i="2"/>
  <c r="AV25" i="2"/>
  <c r="AD25" i="2"/>
  <c r="AC25" i="2"/>
  <c r="FG24" i="2"/>
  <c r="FI24" i="2" s="1"/>
  <c r="FF24" i="2"/>
  <c r="FH24" i="2" s="1"/>
  <c r="FJ24" i="2" s="1"/>
  <c r="EN24" i="2"/>
  <c r="EM24" i="2"/>
  <c r="DU24" i="2"/>
  <c r="DT24" i="2"/>
  <c r="DB24" i="2"/>
  <c r="DD24" i="2" s="1"/>
  <c r="DA24" i="2"/>
  <c r="DC24" i="2" s="1"/>
  <c r="CI24" i="2"/>
  <c r="CK24" i="2" s="1"/>
  <c r="CH24" i="2"/>
  <c r="CJ24" i="2" s="1"/>
  <c r="BP24" i="2"/>
  <c r="BR24" i="2" s="1"/>
  <c r="BO24" i="2"/>
  <c r="AW24" i="2"/>
  <c r="AV24" i="2"/>
  <c r="AD24" i="2"/>
  <c r="AC24" i="2"/>
  <c r="FG23" i="2"/>
  <c r="FI23" i="2" s="1"/>
  <c r="FF23" i="2"/>
  <c r="FH23" i="2" s="1"/>
  <c r="FJ23" i="2" s="1"/>
  <c r="EN23" i="2"/>
  <c r="EM23" i="2"/>
  <c r="DU23" i="2"/>
  <c r="DT23" i="2"/>
  <c r="DB23" i="2"/>
  <c r="DD23" i="2" s="1"/>
  <c r="DA23" i="2"/>
  <c r="DC23" i="2" s="1"/>
  <c r="CI23" i="2"/>
  <c r="CK23" i="2" s="1"/>
  <c r="CH23" i="2"/>
  <c r="CJ23" i="2" s="1"/>
  <c r="BP23" i="2"/>
  <c r="BR23" i="2" s="1"/>
  <c r="BO23" i="2"/>
  <c r="AW23" i="2"/>
  <c r="AV23" i="2"/>
  <c r="AD23" i="2"/>
  <c r="AC23" i="2"/>
  <c r="FG22" i="2"/>
  <c r="FI22" i="2" s="1"/>
  <c r="FF22" i="2"/>
  <c r="FH22" i="2" s="1"/>
  <c r="FJ22" i="2" s="1"/>
  <c r="EN22" i="2"/>
  <c r="EM22" i="2"/>
  <c r="DU22" i="2"/>
  <c r="DT22" i="2"/>
  <c r="DB22" i="2"/>
  <c r="DD22" i="2" s="1"/>
  <c r="DA22" i="2"/>
  <c r="DC22" i="2" s="1"/>
  <c r="CI22" i="2"/>
  <c r="CK22" i="2" s="1"/>
  <c r="CH22" i="2"/>
  <c r="CJ22" i="2" s="1"/>
  <c r="BP22" i="2"/>
  <c r="BR22" i="2" s="1"/>
  <c r="BO22" i="2"/>
  <c r="AW22" i="2"/>
  <c r="AV22" i="2"/>
  <c r="AD22" i="2"/>
  <c r="AC22" i="2"/>
  <c r="FG21" i="2"/>
  <c r="FI21" i="2" s="1"/>
  <c r="FF21" i="2"/>
  <c r="FH21" i="2" s="1"/>
  <c r="FJ21" i="2" s="1"/>
  <c r="EN21" i="2"/>
  <c r="EM21" i="2"/>
  <c r="DU21" i="2"/>
  <c r="DT21" i="2"/>
  <c r="DB21" i="2"/>
  <c r="DD21" i="2" s="1"/>
  <c r="DA21" i="2"/>
  <c r="DC21" i="2" s="1"/>
  <c r="CI21" i="2"/>
  <c r="CK21" i="2" s="1"/>
  <c r="CH21" i="2"/>
  <c r="CJ21" i="2" s="1"/>
  <c r="BP21" i="2"/>
  <c r="BR21" i="2" s="1"/>
  <c r="BO21" i="2"/>
  <c r="AW21" i="2"/>
  <c r="AV21" i="2"/>
  <c r="AD21" i="2"/>
  <c r="AC21" i="2"/>
  <c r="FG20" i="2"/>
  <c r="FI20" i="2" s="1"/>
  <c r="FF20" i="2"/>
  <c r="FH20" i="2" s="1"/>
  <c r="FJ20" i="2" s="1"/>
  <c r="EN20" i="2"/>
  <c r="EM20" i="2"/>
  <c r="DU20" i="2"/>
  <c r="DT20" i="2"/>
  <c r="DB20" i="2"/>
  <c r="DD20" i="2" s="1"/>
  <c r="DA20" i="2"/>
  <c r="DC20" i="2" s="1"/>
  <c r="CI20" i="2"/>
  <c r="CK20" i="2" s="1"/>
  <c r="CH20" i="2"/>
  <c r="CJ20" i="2" s="1"/>
  <c r="BP20" i="2"/>
  <c r="BR20" i="2" s="1"/>
  <c r="BO20" i="2"/>
  <c r="AW20" i="2"/>
  <c r="AV20" i="2"/>
  <c r="AD20" i="2"/>
  <c r="AC20" i="2"/>
  <c r="FG19" i="2"/>
  <c r="FI19" i="2" s="1"/>
  <c r="FF19" i="2"/>
  <c r="FH19" i="2" s="1"/>
  <c r="FJ19" i="2" s="1"/>
  <c r="EN19" i="2"/>
  <c r="EM19" i="2"/>
  <c r="DU19" i="2"/>
  <c r="DT19" i="2"/>
  <c r="DB19" i="2"/>
  <c r="DD19" i="2" s="1"/>
  <c r="DA19" i="2"/>
  <c r="DC19" i="2" s="1"/>
  <c r="CI19" i="2"/>
  <c r="CK19" i="2" s="1"/>
  <c r="CH19" i="2"/>
  <c r="CJ19" i="2" s="1"/>
  <c r="BP19" i="2"/>
  <c r="BR19" i="2" s="1"/>
  <c r="BO19" i="2"/>
  <c r="AW19" i="2"/>
  <c r="AV19" i="2"/>
  <c r="AD19" i="2"/>
  <c r="AC19" i="2"/>
  <c r="FG18" i="2"/>
  <c r="FI18" i="2" s="1"/>
  <c r="FF18" i="2"/>
  <c r="FH18" i="2" s="1"/>
  <c r="FJ18" i="2" s="1"/>
  <c r="EN18" i="2"/>
  <c r="EM18" i="2"/>
  <c r="DU18" i="2"/>
  <c r="DT18" i="2"/>
  <c r="DB18" i="2"/>
  <c r="DD18" i="2" s="1"/>
  <c r="DA18" i="2"/>
  <c r="DC18" i="2" s="1"/>
  <c r="CI18" i="2"/>
  <c r="CK18" i="2" s="1"/>
  <c r="CH18" i="2"/>
  <c r="CJ18" i="2" s="1"/>
  <c r="BP18" i="2"/>
  <c r="BR18" i="2" s="1"/>
  <c r="BO18" i="2"/>
  <c r="AW18" i="2"/>
  <c r="AV18" i="2"/>
  <c r="AD18" i="2"/>
  <c r="AC18" i="2"/>
  <c r="FG17" i="2"/>
  <c r="FI17" i="2" s="1"/>
  <c r="FF17" i="2"/>
  <c r="FH17" i="2" s="1"/>
  <c r="FJ17" i="2" s="1"/>
  <c r="EN17" i="2"/>
  <c r="EM17" i="2"/>
  <c r="DU17" i="2"/>
  <c r="DT17" i="2"/>
  <c r="DB17" i="2"/>
  <c r="DD17" i="2" s="1"/>
  <c r="DA17" i="2"/>
  <c r="DC17" i="2" s="1"/>
  <c r="CI17" i="2"/>
  <c r="CK17" i="2" s="1"/>
  <c r="CH17" i="2"/>
  <c r="CJ17" i="2" s="1"/>
  <c r="BP17" i="2"/>
  <c r="BR17" i="2" s="1"/>
  <c r="BO17" i="2"/>
  <c r="AW17" i="2"/>
  <c r="AV17" i="2"/>
  <c r="AD17" i="2"/>
  <c r="AC17" i="2"/>
  <c r="FG16" i="2"/>
  <c r="FI16" i="2" s="1"/>
  <c r="FF16" i="2"/>
  <c r="FH16" i="2" s="1"/>
  <c r="FJ16" i="2" s="1"/>
  <c r="EN16" i="2"/>
  <c r="EM16" i="2"/>
  <c r="DU16" i="2"/>
  <c r="DT16" i="2"/>
  <c r="DB16" i="2"/>
  <c r="DD16" i="2" s="1"/>
  <c r="DA16" i="2"/>
  <c r="DC16" i="2" s="1"/>
  <c r="CI16" i="2"/>
  <c r="CK16" i="2" s="1"/>
  <c r="CH16" i="2"/>
  <c r="CJ16" i="2" s="1"/>
  <c r="BP16" i="2"/>
  <c r="BR16" i="2" s="1"/>
  <c r="BO16" i="2"/>
  <c r="AW16" i="2"/>
  <c r="AV16" i="2"/>
  <c r="AD16" i="2"/>
  <c r="AC16" i="2"/>
  <c r="FG15" i="2"/>
  <c r="FI15" i="2" s="1"/>
  <c r="FF15" i="2"/>
  <c r="FH15" i="2" s="1"/>
  <c r="FJ15" i="2" s="1"/>
  <c r="EN15" i="2"/>
  <c r="EM15" i="2"/>
  <c r="DU15" i="2"/>
  <c r="DT15" i="2"/>
  <c r="DB15" i="2"/>
  <c r="DD15" i="2" s="1"/>
  <c r="DA15" i="2"/>
  <c r="DC15" i="2" s="1"/>
  <c r="CI15" i="2"/>
  <c r="CK15" i="2" s="1"/>
  <c r="CH15" i="2"/>
  <c r="CJ15" i="2" s="1"/>
  <c r="BP15" i="2"/>
  <c r="BR15" i="2" s="1"/>
  <c r="BO15" i="2"/>
  <c r="AW15" i="2"/>
  <c r="AV15" i="2"/>
  <c r="AD15" i="2"/>
  <c r="AC15" i="2"/>
  <c r="FG14" i="2"/>
  <c r="FI14" i="2" s="1"/>
  <c r="FF14" i="2"/>
  <c r="FH14" i="2" s="1"/>
  <c r="FJ14" i="2" s="1"/>
  <c r="EN14" i="2"/>
  <c r="EM14" i="2"/>
  <c r="DU14" i="2"/>
  <c r="DT14" i="2"/>
  <c r="DB14" i="2"/>
  <c r="DD14" i="2" s="1"/>
  <c r="DA14" i="2"/>
  <c r="DC14" i="2" s="1"/>
  <c r="CI14" i="2"/>
  <c r="CK14" i="2" s="1"/>
  <c r="CH14" i="2"/>
  <c r="CJ14" i="2" s="1"/>
  <c r="BP14" i="2"/>
  <c r="BR14" i="2" s="1"/>
  <c r="BO14" i="2"/>
  <c r="AW14" i="2"/>
  <c r="AV14" i="2"/>
  <c r="AD14" i="2"/>
  <c r="AC14" i="2"/>
  <c r="FG13" i="2"/>
  <c r="FI13" i="2" s="1"/>
  <c r="FF13" i="2"/>
  <c r="FH13" i="2" s="1"/>
  <c r="FJ13" i="2" s="1"/>
  <c r="EN13" i="2"/>
  <c r="EM13" i="2"/>
  <c r="DU13" i="2"/>
  <c r="DT13" i="2"/>
  <c r="DB13" i="2"/>
  <c r="DD13" i="2" s="1"/>
  <c r="DA13" i="2"/>
  <c r="DC13" i="2" s="1"/>
  <c r="CI13" i="2"/>
  <c r="CK13" i="2" s="1"/>
  <c r="CH13" i="2"/>
  <c r="CJ13" i="2" s="1"/>
  <c r="BP13" i="2"/>
  <c r="BR13" i="2" s="1"/>
  <c r="BO13" i="2"/>
  <c r="AW13" i="2"/>
  <c r="AV13" i="2"/>
  <c r="AD13" i="2"/>
  <c r="AC13" i="2"/>
  <c r="FG12" i="2"/>
  <c r="FI12" i="2" s="1"/>
  <c r="FF12" i="2"/>
  <c r="FH12" i="2" s="1"/>
  <c r="FJ12" i="2" s="1"/>
  <c r="EN12" i="2"/>
  <c r="EM12" i="2"/>
  <c r="DU12" i="2"/>
  <c r="DT12" i="2"/>
  <c r="DB12" i="2"/>
  <c r="DD12" i="2" s="1"/>
  <c r="DA12" i="2"/>
  <c r="DC12" i="2" s="1"/>
  <c r="CI12" i="2"/>
  <c r="CK12" i="2" s="1"/>
  <c r="CH12" i="2"/>
  <c r="CJ12" i="2" s="1"/>
  <c r="BP12" i="2"/>
  <c r="BR12" i="2" s="1"/>
  <c r="BO12" i="2"/>
  <c r="AW12" i="2"/>
  <c r="AV12" i="2"/>
  <c r="AD12" i="2"/>
  <c r="AC12" i="2"/>
  <c r="FG11" i="2"/>
  <c r="FI11" i="2" s="1"/>
  <c r="FF11" i="2"/>
  <c r="FH11" i="2" s="1"/>
  <c r="FJ11" i="2" s="1"/>
  <c r="EN11" i="2"/>
  <c r="EM11" i="2"/>
  <c r="DU11" i="2"/>
  <c r="DT11" i="2"/>
  <c r="DB11" i="2"/>
  <c r="DD11" i="2" s="1"/>
  <c r="DA11" i="2"/>
  <c r="CI11" i="2"/>
  <c r="CK11" i="2" s="1"/>
  <c r="CH11" i="2"/>
  <c r="CJ11" i="2" s="1"/>
  <c r="BP11" i="2"/>
  <c r="BR11" i="2" s="1"/>
  <c r="BO11" i="2"/>
  <c r="AW11" i="2"/>
  <c r="AV11" i="2"/>
  <c r="AD11" i="2"/>
  <c r="AC11" i="2"/>
  <c r="FG10" i="2"/>
  <c r="FI10" i="2" s="1"/>
  <c r="FF10" i="2"/>
  <c r="FH10" i="2" s="1"/>
  <c r="FJ10" i="2" s="1"/>
  <c r="EN10" i="2"/>
  <c r="EM10" i="2"/>
  <c r="DU10" i="2"/>
  <c r="DT10" i="2"/>
  <c r="DB10" i="2"/>
  <c r="DD10" i="2" s="1"/>
  <c r="DA10" i="2"/>
  <c r="DC10" i="2" s="1"/>
  <c r="CI10" i="2"/>
  <c r="CK10" i="2" s="1"/>
  <c r="CH10" i="2"/>
  <c r="CJ10" i="2" s="1"/>
  <c r="BP10" i="2"/>
  <c r="BR10" i="2" s="1"/>
  <c r="BO10" i="2"/>
  <c r="AW10" i="2"/>
  <c r="AV10" i="2"/>
  <c r="AD10" i="2"/>
  <c r="AC10" i="2"/>
  <c r="FG9" i="2"/>
  <c r="FI9" i="2" s="1"/>
  <c r="FF9" i="2"/>
  <c r="FH9" i="2" s="1"/>
  <c r="FJ9" i="2" s="1"/>
  <c r="EN9" i="2"/>
  <c r="EM9" i="2"/>
  <c r="DU9" i="2"/>
  <c r="DT9" i="2"/>
  <c r="DB9" i="2"/>
  <c r="DD9" i="2" s="1"/>
  <c r="DA9" i="2"/>
  <c r="DC9" i="2" s="1"/>
  <c r="CI9" i="2"/>
  <c r="CK9" i="2" s="1"/>
  <c r="CH9" i="2"/>
  <c r="CJ9" i="2" s="1"/>
  <c r="BP9" i="2"/>
  <c r="BR9" i="2" s="1"/>
  <c r="BO9" i="2"/>
  <c r="AW9" i="2"/>
  <c r="AV9" i="2"/>
  <c r="AD9" i="2"/>
  <c r="AC9" i="2"/>
  <c r="FG8" i="2"/>
  <c r="FI8" i="2" s="1"/>
  <c r="FF8" i="2"/>
  <c r="FH8" i="2" s="1"/>
  <c r="FJ8" i="2" s="1"/>
  <c r="EN8" i="2"/>
  <c r="EM8" i="2"/>
  <c r="DU8" i="2"/>
  <c r="DT8" i="2"/>
  <c r="DB8" i="2"/>
  <c r="DD8" i="2" s="1"/>
  <c r="DA8" i="2"/>
  <c r="DC8" i="2" s="1"/>
  <c r="CI8" i="2"/>
  <c r="CK8" i="2" s="1"/>
  <c r="CH8" i="2"/>
  <c r="CJ8" i="2" s="1"/>
  <c r="BP8" i="2"/>
  <c r="BR8" i="2" s="1"/>
  <c r="BO8" i="2"/>
  <c r="AW8" i="2"/>
  <c r="AV8" i="2"/>
  <c r="AD8" i="2"/>
  <c r="AC8" i="2"/>
  <c r="FG7" i="2"/>
  <c r="FI7" i="2" s="1"/>
  <c r="FF7" i="2"/>
  <c r="FH7" i="2" s="1"/>
  <c r="FJ7" i="2" s="1"/>
  <c r="EN7" i="2"/>
  <c r="EM7" i="2"/>
  <c r="DU7" i="2"/>
  <c r="DT7" i="2"/>
  <c r="DB7" i="2"/>
  <c r="DD7" i="2" s="1"/>
  <c r="DA7" i="2"/>
  <c r="DC7" i="2" s="1"/>
  <c r="CI7" i="2"/>
  <c r="CK7" i="2" s="1"/>
  <c r="CH7" i="2"/>
  <c r="CJ7" i="2" s="1"/>
  <c r="BP7" i="2"/>
  <c r="BR7" i="2" s="1"/>
  <c r="BO7" i="2"/>
  <c r="AW7" i="2"/>
  <c r="AV7" i="2"/>
  <c r="AD7" i="2"/>
  <c r="AC7" i="2"/>
  <c r="CI6" i="2"/>
  <c r="BP6" i="2"/>
  <c r="BO6" i="2"/>
  <c r="AV6" i="2"/>
  <c r="AD6" i="2"/>
  <c r="AC6" i="2"/>
  <c r="G8" i="1"/>
  <c r="Q8" i="1" s="1"/>
  <c r="P8" i="1"/>
  <c r="G7" i="1"/>
  <c r="Q7" i="1" s="1"/>
  <c r="P7" i="1"/>
  <c r="G6" i="1"/>
  <c r="P6" i="1"/>
  <c r="G11" i="1"/>
  <c r="Q11" i="1" s="1"/>
  <c r="P11" i="1"/>
  <c r="G10" i="1"/>
  <c r="Q10" i="1" s="1"/>
  <c r="P10" i="1"/>
  <c r="G9" i="1"/>
  <c r="P9" i="1"/>
  <c r="G5" i="1"/>
  <c r="Q5" i="1" s="1"/>
  <c r="P5" i="1"/>
  <c r="G4" i="1"/>
  <c r="Q4" i="1" s="1"/>
  <c r="K4" i="1" s="1"/>
  <c r="P4" i="1"/>
  <c r="P3" i="1"/>
  <c r="H3" i="1" s="1"/>
  <c r="J3" i="1" s="1"/>
  <c r="M3" i="1" s="1"/>
  <c r="Q6" i="1" l="1"/>
  <c r="K6" i="1" s="1"/>
  <c r="I16" i="1"/>
  <c r="I10" i="1"/>
  <c r="I11" i="1"/>
  <c r="I9" i="1"/>
  <c r="I15" i="1"/>
  <c r="M12" i="1"/>
  <c r="H4" i="1"/>
  <c r="J4" i="1" s="1"/>
  <c r="M4" i="1" s="1"/>
  <c r="H6" i="1"/>
  <c r="J6" i="1" s="1"/>
  <c r="M6" i="1" s="1"/>
  <c r="H10" i="1"/>
  <c r="J10" i="1" s="1"/>
  <c r="M10" i="1" s="1"/>
  <c r="K10" i="1"/>
  <c r="K13" i="1"/>
  <c r="H5" i="1"/>
  <c r="J5" i="1" s="1"/>
  <c r="M5" i="1" s="1"/>
  <c r="H7" i="1"/>
  <c r="J7" i="1" s="1"/>
  <c r="M7" i="1" s="1"/>
  <c r="K5" i="1"/>
  <c r="H11" i="1"/>
  <c r="J11" i="1" s="1"/>
  <c r="M11" i="1" s="1"/>
  <c r="K7" i="1"/>
  <c r="M13" i="1"/>
  <c r="H9" i="1"/>
  <c r="J9" i="1" s="1"/>
  <c r="K12" i="1"/>
  <c r="K11" i="1"/>
  <c r="H8" i="1"/>
  <c r="J8" i="1" s="1"/>
  <c r="M8" i="1" s="1"/>
  <c r="Q9" i="1"/>
  <c r="K8" i="1"/>
  <c r="CM59" i="2"/>
  <c r="FK65" i="2"/>
  <c r="BA70" i="2"/>
  <c r="AH103" i="2"/>
  <c r="CM106" i="2"/>
  <c r="FK43" i="2"/>
  <c r="DY61" i="2"/>
  <c r="ER7" i="2"/>
  <c r="CM22" i="2"/>
  <c r="BA25" i="2"/>
  <c r="FK40" i="2"/>
  <c r="DF66" i="2"/>
  <c r="DY75" i="2"/>
  <c r="CM103" i="2"/>
  <c r="BT43" i="2"/>
  <c r="ER8" i="2"/>
  <c r="BA76" i="2"/>
  <c r="FK39" i="2"/>
  <c r="DF43" i="2"/>
  <c r="AH53" i="2"/>
  <c r="BT15" i="2"/>
  <c r="FK8" i="2"/>
  <c r="ER26" i="2"/>
  <c r="ER30" i="2"/>
  <c r="FK33" i="2"/>
  <c r="BT9" i="2"/>
  <c r="DF10" i="2"/>
  <c r="DY17" i="2"/>
  <c r="FK22" i="2"/>
  <c r="FK34" i="2"/>
  <c r="DF62" i="2"/>
  <c r="BT65" i="2"/>
  <c r="FK41" i="2"/>
  <c r="ER42" i="2"/>
  <c r="DY8" i="2"/>
  <c r="BA9" i="2"/>
  <c r="DF16" i="2"/>
  <c r="ER21" i="2"/>
  <c r="BT23" i="2"/>
  <c r="ER25" i="2"/>
  <c r="DY35" i="2"/>
  <c r="CM65" i="2"/>
  <c r="DY66" i="2"/>
  <c r="FK67" i="2"/>
  <c r="BT74" i="2"/>
  <c r="BT76" i="2"/>
  <c r="CM86" i="2"/>
  <c r="BT104" i="2"/>
  <c r="AH105" i="2"/>
  <c r="CM54" i="2"/>
  <c r="BA57" i="2"/>
  <c r="BA65" i="2"/>
  <c r="ER65" i="2"/>
  <c r="BA86" i="2"/>
  <c r="BT103" i="2"/>
  <c r="AH108" i="2"/>
  <c r="CM7" i="2"/>
  <c r="DY11" i="2"/>
  <c r="BA13" i="2"/>
  <c r="BT117" i="2"/>
  <c r="DY7" i="2"/>
  <c r="FK11" i="2"/>
  <c r="ER16" i="2"/>
  <c r="DF19" i="2"/>
  <c r="ER24" i="2"/>
  <c r="AH25" i="2"/>
  <c r="DF54" i="2"/>
  <c r="BT17" i="2"/>
  <c r="BT25" i="2"/>
  <c r="BT62" i="2"/>
  <c r="DF77" i="2"/>
  <c r="AH82" i="2"/>
  <c r="FK38" i="2"/>
  <c r="BA87" i="2"/>
  <c r="BT35" i="2"/>
  <c r="BT38" i="2"/>
  <c r="ER40" i="2"/>
  <c r="CM44" i="2"/>
  <c r="DY45" i="2"/>
  <c r="CM48" i="2"/>
  <c r="CM52" i="2"/>
  <c r="BT57" i="2"/>
  <c r="BA59" i="2"/>
  <c r="DF88" i="2"/>
  <c r="BT98" i="2"/>
  <c r="AH107" i="2"/>
  <c r="BA108" i="2"/>
  <c r="ER60" i="2"/>
  <c r="DF80" i="2"/>
  <c r="CM19" i="2"/>
  <c r="FK21" i="2"/>
  <c r="ER34" i="2"/>
  <c r="AH54" i="2"/>
  <c r="BT80" i="2"/>
  <c r="CM94" i="2"/>
  <c r="BA103" i="2"/>
  <c r="ER37" i="2"/>
  <c r="AH61" i="2"/>
  <c r="BA77" i="2"/>
  <c r="AH88" i="2"/>
  <c r="BA98" i="2"/>
  <c r="BA106" i="2"/>
  <c r="DF8" i="2"/>
  <c r="DY21" i="2"/>
  <c r="AH76" i="2"/>
  <c r="BT26" i="2"/>
  <c r="FK20" i="2"/>
  <c r="DY34" i="2"/>
  <c r="DY58" i="2"/>
  <c r="CM78" i="2"/>
  <c r="DF85" i="2"/>
  <c r="ER18" i="2"/>
  <c r="AH19" i="2"/>
  <c r="DF21" i="2"/>
  <c r="CM26" i="2"/>
  <c r="FK28" i="2"/>
  <c r="BT32" i="2"/>
  <c r="DF33" i="2"/>
  <c r="CM40" i="2"/>
  <c r="BT45" i="2"/>
  <c r="DF50" i="2"/>
  <c r="ER54" i="2"/>
  <c r="ER57" i="2"/>
  <c r="AH62" i="2"/>
  <c r="CM75" i="2"/>
  <c r="DY77" i="2"/>
  <c r="BA94" i="2"/>
  <c r="AH101" i="2"/>
  <c r="CM112" i="2"/>
  <c r="CM113" i="2"/>
  <c r="CM115" i="2"/>
  <c r="CM116" i="2"/>
  <c r="DL6" i="2"/>
  <c r="BA21" i="2"/>
  <c r="BT41" i="2"/>
  <c r="ER64" i="2"/>
  <c r="CM76" i="2"/>
  <c r="AH87" i="2"/>
  <c r="CM102" i="2"/>
  <c r="AH12" i="2"/>
  <c r="DY16" i="2"/>
  <c r="ER19" i="2"/>
  <c r="DF57" i="2"/>
  <c r="CM62" i="2"/>
  <c r="AH79" i="2"/>
  <c r="BT85" i="2"/>
  <c r="AH89" i="2"/>
  <c r="BT95" i="2"/>
  <c r="AH96" i="2"/>
  <c r="AH100" i="2"/>
  <c r="CM118" i="2"/>
  <c r="BT29" i="2"/>
  <c r="BT33" i="2"/>
  <c r="BA48" i="2"/>
  <c r="CM49" i="2"/>
  <c r="BT54" i="2"/>
  <c r="CM79" i="2"/>
  <c r="AH83" i="2"/>
  <c r="DF84" i="2"/>
  <c r="BT94" i="2"/>
  <c r="AH21" i="2"/>
  <c r="BA27" i="2"/>
  <c r="CM28" i="2"/>
  <c r="DY29" i="2"/>
  <c r="FK37" i="2"/>
  <c r="BA38" i="2"/>
  <c r="ER38" i="2"/>
  <c r="ER45" i="2"/>
  <c r="AH50" i="2"/>
  <c r="BT51" i="2"/>
  <c r="ER56" i="2"/>
  <c r="AH57" i="2"/>
  <c r="DF58" i="2"/>
  <c r="ER59" i="2"/>
  <c r="ER70" i="2"/>
  <c r="CM72" i="2"/>
  <c r="BT78" i="2"/>
  <c r="CM85" i="2"/>
  <c r="AH99" i="2"/>
  <c r="BT102" i="2"/>
  <c r="AH10" i="2"/>
  <c r="BT11" i="2"/>
  <c r="ER17" i="2"/>
  <c r="BT19" i="2"/>
  <c r="DY26" i="2"/>
  <c r="AH33" i="2"/>
  <c r="CM33" i="2"/>
  <c r="BT34" i="2"/>
  <c r="DF41" i="2"/>
  <c r="AH43" i="2"/>
  <c r="FK44" i="2"/>
  <c r="DF49" i="2"/>
  <c r="AH51" i="2"/>
  <c r="BA53" i="2"/>
  <c r="DF59" i="2"/>
  <c r="FK62" i="2"/>
  <c r="CM67" i="2"/>
  <c r="FK69" i="2"/>
  <c r="BA81" i="2"/>
  <c r="DY82" i="2"/>
  <c r="BT88" i="2"/>
  <c r="BT93" i="2"/>
  <c r="AH94" i="2"/>
  <c r="BT97" i="2"/>
  <c r="CM104" i="2"/>
  <c r="BA105" i="2"/>
  <c r="BT110" i="2"/>
  <c r="BT112" i="2"/>
  <c r="BT113" i="2"/>
  <c r="BT115" i="2"/>
  <c r="CM16" i="2"/>
  <c r="BA18" i="2"/>
  <c r="FK24" i="2"/>
  <c r="BA32" i="2"/>
  <c r="FK12" i="2"/>
  <c r="ER13" i="2"/>
  <c r="FK15" i="2"/>
  <c r="DF18" i="2"/>
  <c r="BT12" i="2"/>
  <c r="ER67" i="2"/>
  <c r="BA7" i="2"/>
  <c r="CM8" i="2"/>
  <c r="DF60" i="2"/>
  <c r="CM61" i="2"/>
  <c r="AH65" i="2"/>
  <c r="FK66" i="2"/>
  <c r="BT6" i="2"/>
  <c r="BU6" i="2" s="1"/>
  <c r="DY9" i="2"/>
  <c r="BT13" i="2"/>
  <c r="CM15" i="2"/>
  <c r="BT16" i="2"/>
  <c r="AH35" i="2"/>
  <c r="BA37" i="2"/>
  <c r="BA40" i="2"/>
  <c r="CM55" i="2"/>
  <c r="DY56" i="2"/>
  <c r="AH8" i="2"/>
  <c r="DY18" i="2"/>
  <c r="DF27" i="2"/>
  <c r="BT30" i="2"/>
  <c r="FK25" i="2"/>
  <c r="AH27" i="2"/>
  <c r="DY37" i="2"/>
  <c r="DY40" i="2"/>
  <c r="FK55" i="2"/>
  <c r="FK58" i="2"/>
  <c r="FK61" i="2"/>
  <c r="CM66" i="2"/>
  <c r="DF11" i="2"/>
  <c r="CM12" i="2"/>
  <c r="DY13" i="2"/>
  <c r="FK14" i="2"/>
  <c r="BA17" i="2"/>
  <c r="CM21" i="2"/>
  <c r="CM24" i="2"/>
  <c r="BA42" i="2"/>
  <c r="AH64" i="2"/>
  <c r="DF65" i="2"/>
  <c r="ER66" i="2"/>
  <c r="DY74" i="2"/>
  <c r="BA75" i="2"/>
  <c r="BA26" i="2"/>
  <c r="DF29" i="2"/>
  <c r="AH34" i="2"/>
  <c r="DF35" i="2"/>
  <c r="AH47" i="2"/>
  <c r="BT52" i="2"/>
  <c r="AH60" i="2"/>
  <c r="BT67" i="2"/>
  <c r="ER69" i="2"/>
  <c r="AH7" i="2"/>
  <c r="ER9" i="2"/>
  <c r="DY10" i="2"/>
  <c r="BA12" i="2"/>
  <c r="ER12" i="2"/>
  <c r="DY19" i="2"/>
  <c r="AH38" i="2"/>
  <c r="DF39" i="2"/>
  <c r="FK46" i="2"/>
  <c r="BA51" i="2"/>
  <c r="BT53" i="2"/>
  <c r="BA54" i="2"/>
  <c r="BA63" i="2"/>
  <c r="CM64" i="2"/>
  <c r="CM70" i="2"/>
  <c r="DY71" i="2"/>
  <c r="AH72" i="2"/>
  <c r="BA82" i="2"/>
  <c r="CM92" i="2"/>
  <c r="BA93" i="2"/>
  <c r="BA95" i="2"/>
  <c r="CM99" i="2"/>
  <c r="AH106" i="2"/>
  <c r="CM107" i="2"/>
  <c r="CM110" i="2"/>
  <c r="BT119" i="2"/>
  <c r="DF37" i="2"/>
  <c r="ER41" i="2"/>
  <c r="DY42" i="2"/>
  <c r="ER61" i="2"/>
  <c r="DF64" i="2"/>
  <c r="DY69" i="2"/>
  <c r="DY73" i="2"/>
  <c r="AH6" i="2"/>
  <c r="DF7" i="2"/>
  <c r="BA10" i="2"/>
  <c r="ER11" i="2"/>
  <c r="BA14" i="2"/>
  <c r="ER14" i="2"/>
  <c r="AH15" i="2"/>
  <c r="DY15" i="2"/>
  <c r="AH17" i="2"/>
  <c r="AH20" i="2"/>
  <c r="BT21" i="2"/>
  <c r="AH23" i="2"/>
  <c r="DF25" i="2"/>
  <c r="BA45" i="2"/>
  <c r="CM46" i="2"/>
  <c r="DY51" i="2"/>
  <c r="ER53" i="2"/>
  <c r="FK54" i="2"/>
  <c r="ER68" i="2"/>
  <c r="AH69" i="2"/>
  <c r="FK70" i="2"/>
  <c r="DF72" i="2"/>
  <c r="AH73" i="2"/>
  <c r="DF74" i="2"/>
  <c r="BT77" i="2"/>
  <c r="CM80" i="2"/>
  <c r="DF81" i="2"/>
  <c r="DY84" i="2"/>
  <c r="CM96" i="2"/>
  <c r="BA97" i="2"/>
  <c r="CM101" i="2"/>
  <c r="BA102" i="2"/>
  <c r="CM105" i="2"/>
  <c r="DF20" i="2"/>
  <c r="DF23" i="2"/>
  <c r="DF26" i="2"/>
  <c r="ER27" i="2"/>
  <c r="FK29" i="2"/>
  <c r="DY32" i="2"/>
  <c r="AH37" i="2"/>
  <c r="CM39" i="2"/>
  <c r="AH42" i="2"/>
  <c r="AH45" i="2"/>
  <c r="DF47" i="2"/>
  <c r="ER48" i="2"/>
  <c r="ER52" i="2"/>
  <c r="DY53" i="2"/>
  <c r="ER62" i="2"/>
  <c r="DY63" i="2"/>
  <c r="BT68" i="2"/>
  <c r="BA69" i="2"/>
  <c r="BT70" i="2"/>
  <c r="DF71" i="2"/>
  <c r="CM73" i="2"/>
  <c r="BT75" i="2"/>
  <c r="CM81" i="2"/>
  <c r="DF82" i="2"/>
  <c r="AH93" i="2"/>
  <c r="CM93" i="2"/>
  <c r="CM25" i="2"/>
  <c r="FK26" i="2"/>
  <c r="FK30" i="2"/>
  <c r="ER31" i="2"/>
  <c r="BA34" i="2"/>
  <c r="BA39" i="2"/>
  <c r="ER39" i="2"/>
  <c r="AH46" i="2"/>
  <c r="DF48" i="2"/>
  <c r="DY50" i="2"/>
  <c r="CM53" i="2"/>
  <c r="AH58" i="2"/>
  <c r="BT59" i="2"/>
  <c r="BA62" i="2"/>
  <c r="AH66" i="2"/>
  <c r="DF67" i="2"/>
  <c r="AH70" i="2"/>
  <c r="BT71" i="2"/>
  <c r="AH80" i="2"/>
  <c r="CM88" i="2"/>
  <c r="BT106" i="2"/>
  <c r="CM20" i="2"/>
  <c r="DF22" i="2"/>
  <c r="DY24" i="2"/>
  <c r="DY27" i="2"/>
  <c r="ER29" i="2"/>
  <c r="CM30" i="2"/>
  <c r="BT31" i="2"/>
  <c r="DF32" i="2"/>
  <c r="FK32" i="2"/>
  <c r="BA35" i="2"/>
  <c r="DY36" i="2"/>
  <c r="BT39" i="2"/>
  <c r="CM41" i="2"/>
  <c r="BT42" i="2"/>
  <c r="FK42" i="2"/>
  <c r="BA43" i="2"/>
  <c r="DY44" i="2"/>
  <c r="FK45" i="2"/>
  <c r="DF46" i="2"/>
  <c r="AH48" i="2"/>
  <c r="DY48" i="2"/>
  <c r="FK49" i="2"/>
  <c r="BA50" i="2"/>
  <c r="DY54" i="2"/>
  <c r="BT60" i="2"/>
  <c r="BA61" i="2"/>
  <c r="DY62" i="2"/>
  <c r="BA64" i="2"/>
  <c r="AH67" i="2"/>
  <c r="ER71" i="2"/>
  <c r="BT73" i="2"/>
  <c r="CM77" i="2"/>
  <c r="BT81" i="2"/>
  <c r="AH84" i="2"/>
  <c r="CM84" i="2"/>
  <c r="BA89" i="2"/>
  <c r="CM91" i="2"/>
  <c r="BA92" i="2"/>
  <c r="CM97" i="2"/>
  <c r="BA99" i="2"/>
  <c r="BA107" i="2"/>
  <c r="BT108" i="2"/>
  <c r="AH109" i="2"/>
  <c r="DY14" i="2"/>
  <c r="BA29" i="2"/>
  <c r="CM6" i="2"/>
  <c r="DF12" i="2"/>
  <c r="AH9" i="2"/>
  <c r="CM14" i="2"/>
  <c r="AH22" i="2"/>
  <c r="BA24" i="2"/>
  <c r="AH39" i="2"/>
  <c r="DY12" i="2"/>
  <c r="CM37" i="2"/>
  <c r="DF14" i="2"/>
  <c r="ER15" i="2"/>
  <c r="AH26" i="2"/>
  <c r="FK27" i="2"/>
  <c r="AH29" i="2"/>
  <c r="CM32" i="2"/>
  <c r="BT8" i="2"/>
  <c r="BA11" i="2"/>
  <c r="FK19" i="2"/>
  <c r="BT7" i="2"/>
  <c r="CM11" i="2"/>
  <c r="BA16" i="2"/>
  <c r="AH18" i="2"/>
  <c r="CM29" i="2"/>
  <c r="DF34" i="2"/>
  <c r="DF42" i="2"/>
  <c r="BA44" i="2"/>
  <c r="ER47" i="2"/>
  <c r="CM50" i="2"/>
  <c r="DF52" i="2"/>
  <c r="CM58" i="2"/>
  <c r="BT64" i="2"/>
  <c r="BT66" i="2"/>
  <c r="BT79" i="2"/>
  <c r="BA90" i="2"/>
  <c r="CM111" i="2"/>
  <c r="BA8" i="2"/>
  <c r="DF9" i="2"/>
  <c r="AH14" i="2"/>
  <c r="DF17" i="2"/>
  <c r="DY20" i="2"/>
  <c r="BT22" i="2"/>
  <c r="BA23" i="2"/>
  <c r="AH24" i="2"/>
  <c r="DY28" i="2"/>
  <c r="DY30" i="2"/>
  <c r="DF31" i="2"/>
  <c r="ER32" i="2"/>
  <c r="FK35" i="2"/>
  <c r="CM36" i="2"/>
  <c r="BT37" i="2"/>
  <c r="DY43" i="2"/>
  <c r="CM45" i="2"/>
  <c r="AH49" i="2"/>
  <c r="DY49" i="2"/>
  <c r="ER50" i="2"/>
  <c r="BA55" i="2"/>
  <c r="FK57" i="2"/>
  <c r="ER58" i="2"/>
  <c r="DY59" i="2"/>
  <c r="DF68" i="2"/>
  <c r="CM69" i="2"/>
  <c r="DF70" i="2"/>
  <c r="BA78" i="2"/>
  <c r="FK7" i="2"/>
  <c r="ER23" i="2"/>
  <c r="ER33" i="2"/>
  <c r="DY38" i="2"/>
  <c r="AH63" i="2"/>
  <c r="CM71" i="2"/>
  <c r="DF73" i="2"/>
  <c r="CM109" i="2"/>
  <c r="FK17" i="2"/>
  <c r="DY22" i="2"/>
  <c r="BT27" i="2"/>
  <c r="AH30" i="2"/>
  <c r="CM43" i="2"/>
  <c r="CM51" i="2"/>
  <c r="BT47" i="2"/>
  <c r="DY70" i="2"/>
  <c r="BA74" i="2"/>
  <c r="AH95" i="2"/>
  <c r="BA6" i="2"/>
  <c r="BB6" i="2" s="1"/>
  <c r="FK9" i="2"/>
  <c r="AH11" i="2"/>
  <c r="DF15" i="2"/>
  <c r="AH16" i="2"/>
  <c r="FK16" i="2"/>
  <c r="BA19" i="2"/>
  <c r="BA20" i="2"/>
  <c r="ER22" i="2"/>
  <c r="DY23" i="2"/>
  <c r="DF24" i="2"/>
  <c r="CM27" i="2"/>
  <c r="BA28" i="2"/>
  <c r="BA30" i="2"/>
  <c r="AH31" i="2"/>
  <c r="DY33" i="2"/>
  <c r="CM34" i="2"/>
  <c r="FK36" i="2"/>
  <c r="DF38" i="2"/>
  <c r="AH41" i="2"/>
  <c r="DY41" i="2"/>
  <c r="CM42" i="2"/>
  <c r="ER46" i="2"/>
  <c r="FK48" i="2"/>
  <c r="BA49" i="2"/>
  <c r="BT50" i="2"/>
  <c r="FK53" i="2"/>
  <c r="DY55" i="2"/>
  <c r="BT58" i="2"/>
  <c r="DF61" i="2"/>
  <c r="AH68" i="2"/>
  <c r="DY76" i="2"/>
  <c r="DY78" i="2"/>
  <c r="BA79" i="2"/>
  <c r="DF79" i="2"/>
  <c r="BA85" i="2"/>
  <c r="DF87" i="2"/>
  <c r="CM89" i="2"/>
  <c r="AH90" i="2"/>
  <c r="CM95" i="2"/>
  <c r="CM108" i="2"/>
  <c r="BT111" i="2"/>
  <c r="DF45" i="2"/>
  <c r="FK50" i="2"/>
  <c r="ER51" i="2"/>
  <c r="BA67" i="2"/>
  <c r="DF69" i="2"/>
  <c r="AH81" i="2"/>
  <c r="AH92" i="2"/>
  <c r="CM9" i="2"/>
  <c r="CM17" i="2"/>
  <c r="BA22" i="2"/>
  <c r="BT24" i="2"/>
  <c r="DF30" i="2"/>
  <c r="BA33" i="2"/>
  <c r="ER35" i="2"/>
  <c r="DF40" i="2"/>
  <c r="BA46" i="2"/>
  <c r="FK51" i="2"/>
  <c r="CM35" i="2"/>
  <c r="BA36" i="2"/>
  <c r="CM38" i="2"/>
  <c r="AH40" i="2"/>
  <c r="BT40" i="2"/>
  <c r="ER43" i="2"/>
  <c r="BT44" i="2"/>
  <c r="BT46" i="2"/>
  <c r="DF51" i="2"/>
  <c r="AH52" i="2"/>
  <c r="DF53" i="2"/>
  <c r="DF55" i="2"/>
  <c r="BA56" i="2"/>
  <c r="AH59" i="2"/>
  <c r="CM60" i="2"/>
  <c r="BT61" i="2"/>
  <c r="FK63" i="2"/>
  <c r="BT69" i="2"/>
  <c r="BA72" i="2"/>
  <c r="AH74" i="2"/>
  <c r="DF78" i="2"/>
  <c r="DY81" i="2"/>
  <c r="CM82" i="2"/>
  <c r="BT84" i="2"/>
  <c r="AH85" i="2"/>
  <c r="DF86" i="2"/>
  <c r="BT96" i="2"/>
  <c r="AH97" i="2"/>
  <c r="CM98" i="2"/>
  <c r="AH102" i="2"/>
  <c r="BT105" i="2"/>
  <c r="BT107" i="2"/>
  <c r="BT114" i="2"/>
  <c r="DY46" i="2"/>
  <c r="DF56" i="2"/>
  <c r="FK59" i="2"/>
  <c r="DY67" i="2"/>
  <c r="AH71" i="2"/>
  <c r="BT100" i="2"/>
  <c r="BT56" i="2"/>
  <c r="FK56" i="2"/>
  <c r="DY57" i="2"/>
  <c r="BA58" i="2"/>
  <c r="CM63" i="2"/>
  <c r="DY65" i="2"/>
  <c r="BA66" i="2"/>
  <c r="BA71" i="2"/>
  <c r="DF75" i="2"/>
  <c r="DF76" i="2"/>
  <c r="AH77" i="2"/>
  <c r="AH78" i="2"/>
  <c r="BA80" i="2"/>
  <c r="BT83" i="2"/>
  <c r="BA84" i="2"/>
  <c r="AH86" i="2"/>
  <c r="BT87" i="2"/>
  <c r="BA88" i="2"/>
  <c r="BT89" i="2"/>
  <c r="DF90" i="2"/>
  <c r="DY64" i="2"/>
  <c r="BT82" i="2"/>
  <c r="BT90" i="2"/>
  <c r="AH98" i="2"/>
  <c r="BT109" i="2"/>
  <c r="CM114" i="2"/>
  <c r="BT118" i="2"/>
  <c r="I8" i="1"/>
  <c r="I4" i="1"/>
  <c r="I3" i="1"/>
  <c r="I6" i="1"/>
  <c r="BA15" i="2"/>
  <c r="BT18" i="2"/>
  <c r="U6" i="2"/>
  <c r="CM10" i="2"/>
  <c r="I5" i="1"/>
  <c r="AH13" i="2"/>
  <c r="I7" i="1"/>
  <c r="BT14" i="2"/>
  <c r="CM18" i="2"/>
  <c r="BT10" i="2"/>
  <c r="ER10" i="2"/>
  <c r="CM13" i="2"/>
  <c r="FK13" i="2"/>
  <c r="FK10" i="2"/>
  <c r="DF13" i="2"/>
  <c r="BT49" i="2"/>
  <c r="FK18" i="2"/>
  <c r="DY25" i="2"/>
  <c r="AH32" i="2"/>
  <c r="BT20" i="2"/>
  <c r="ER20" i="2"/>
  <c r="CM23" i="2"/>
  <c r="FK23" i="2"/>
  <c r="BT28" i="2"/>
  <c r="ER28" i="2"/>
  <c r="CM31" i="2"/>
  <c r="FK31" i="2"/>
  <c r="BT36" i="2"/>
  <c r="ER36" i="2"/>
  <c r="CM47" i="2"/>
  <c r="BT48" i="2"/>
  <c r="DF63" i="2"/>
  <c r="DY31" i="2"/>
  <c r="AH36" i="2"/>
  <c r="DY39" i="2"/>
  <c r="ER44" i="2"/>
  <c r="FK47" i="2"/>
  <c r="AH56" i="2"/>
  <c r="AH28" i="2"/>
  <c r="DF28" i="2"/>
  <c r="BA31" i="2"/>
  <c r="DF36" i="2"/>
  <c r="BA41" i="2"/>
  <c r="AH44" i="2"/>
  <c r="DF44" i="2"/>
  <c r="BA47" i="2"/>
  <c r="DY47" i="2"/>
  <c r="FK52" i="2"/>
  <c r="CM56" i="2"/>
  <c r="CM57" i="2"/>
  <c r="ER49" i="2"/>
  <c r="AH55" i="2"/>
  <c r="FK60" i="2"/>
  <c r="FK64" i="2"/>
  <c r="BA52" i="2"/>
  <c r="DY52" i="2"/>
  <c r="BT55" i="2"/>
  <c r="ER55" i="2"/>
  <c r="BA60" i="2"/>
  <c r="DY60" i="2"/>
  <c r="BT63" i="2"/>
  <c r="ER63" i="2"/>
  <c r="BA68" i="2"/>
  <c r="DY68" i="2"/>
  <c r="BA96" i="2"/>
  <c r="CM68" i="2"/>
  <c r="FK68" i="2"/>
  <c r="CM74" i="2"/>
  <c r="BA73" i="2"/>
  <c r="AH75" i="2"/>
  <c r="DY83" i="2"/>
  <c r="DY80" i="2"/>
  <c r="BA100" i="2"/>
  <c r="BT99" i="2"/>
  <c r="BT72" i="2"/>
  <c r="DY72" i="2"/>
  <c r="DY79" i="2"/>
  <c r="DF83" i="2"/>
  <c r="BT86" i="2"/>
  <c r="CM87" i="2"/>
  <c r="CM90" i="2"/>
  <c r="CM100" i="2"/>
  <c r="BT101" i="2"/>
  <c r="BA104" i="2"/>
  <c r="CM117" i="2"/>
  <c r="CM83" i="2"/>
  <c r="DF89" i="2"/>
  <c r="BT92" i="2"/>
  <c r="AH104" i="2"/>
  <c r="BT116" i="2"/>
  <c r="BA83" i="2"/>
  <c r="BT91" i="2"/>
  <c r="BA101" i="2"/>
  <c r="BA91" i="2"/>
  <c r="AH91" i="2"/>
  <c r="M9" i="1" l="1"/>
  <c r="K9" i="1"/>
  <c r="BZ6" i="2"/>
  <c r="BG6" i="2"/>
  <c r="CN50" i="2"/>
  <c r="DZ32" i="2"/>
  <c r="DG7" i="2"/>
  <c r="DZ27" i="2"/>
  <c r="BU52" i="2"/>
  <c r="AI66" i="2"/>
  <c r="AI71" i="2"/>
  <c r="AI14" i="2"/>
  <c r="DZ54" i="2"/>
  <c r="AI40" i="2"/>
  <c r="AI52" i="2"/>
  <c r="FL61" i="2"/>
  <c r="DG60" i="2"/>
  <c r="DG84" i="2"/>
  <c r="FL65" i="2"/>
  <c r="AI79" i="2"/>
  <c r="DG83" i="2"/>
  <c r="DG56" i="2"/>
  <c r="DG86" i="2"/>
  <c r="DG17" i="2"/>
  <c r="AI20" i="2"/>
  <c r="AI108" i="2"/>
  <c r="FL41" i="2"/>
  <c r="U38" i="2"/>
  <c r="FL17" i="2"/>
  <c r="FL12" i="2"/>
  <c r="DG54" i="2"/>
  <c r="FL32" i="2"/>
  <c r="DG31" i="2"/>
  <c r="FL54" i="2"/>
  <c r="DG55" i="2"/>
  <c r="DG69" i="2"/>
  <c r="DG42" i="2"/>
  <c r="AI12" i="2"/>
  <c r="DG44" i="2"/>
  <c r="DG51" i="2"/>
  <c r="DG29" i="2"/>
  <c r="ES26" i="2"/>
  <c r="DG57" i="2"/>
  <c r="ES24" i="2"/>
  <c r="DG13" i="2"/>
  <c r="AI32" i="2"/>
  <c r="DG18" i="2"/>
  <c r="FL69" i="2"/>
  <c r="FL44" i="2"/>
  <c r="BB106" i="2"/>
  <c r="DG77" i="2"/>
  <c r="BU16" i="2"/>
  <c r="FL25" i="2"/>
  <c r="FL37" i="2"/>
  <c r="FL38" i="2"/>
  <c r="DG37" i="2"/>
  <c r="BU58" i="2"/>
  <c r="ES34" i="2"/>
  <c r="BU79" i="2"/>
  <c r="ES56" i="2"/>
  <c r="BU10" i="2"/>
  <c r="BU93" i="2"/>
  <c r="DG45" i="2"/>
  <c r="DG24" i="2"/>
  <c r="CN107" i="2"/>
  <c r="AI65" i="2"/>
  <c r="BB107" i="2"/>
  <c r="AI56" i="2"/>
  <c r="BB22" i="2"/>
  <c r="BB29" i="2"/>
  <c r="AI91" i="2"/>
  <c r="DG79" i="2"/>
  <c r="AI41" i="2"/>
  <c r="CN97" i="2"/>
  <c r="ES29" i="2"/>
  <c r="DG47" i="2"/>
  <c r="DG59" i="2"/>
  <c r="AI57" i="2"/>
  <c r="DG21" i="2"/>
  <c r="BU62" i="2"/>
  <c r="AI80" i="2"/>
  <c r="DG33" i="2"/>
  <c r="AI86" i="2"/>
  <c r="AI78" i="2"/>
  <c r="AI102" i="2"/>
  <c r="AI85" i="2"/>
  <c r="AI48" i="2"/>
  <c r="AI45" i="2"/>
  <c r="AI69" i="2"/>
  <c r="DZ11" i="2"/>
  <c r="AI106" i="2"/>
  <c r="AI38" i="2"/>
  <c r="AI7" i="2"/>
  <c r="AI34" i="2"/>
  <c r="AI8" i="2"/>
  <c r="BU34" i="2"/>
  <c r="AI62" i="2"/>
  <c r="AI61" i="2"/>
  <c r="CN48" i="2"/>
  <c r="CN6" i="2"/>
  <c r="DG76" i="2"/>
  <c r="DG38" i="2"/>
  <c r="AI26" i="2"/>
  <c r="AI109" i="2"/>
  <c r="DG48" i="2"/>
  <c r="DG23" i="2"/>
  <c r="CN64" i="2"/>
  <c r="DG65" i="2"/>
  <c r="BU17" i="2"/>
  <c r="DG49" i="2"/>
  <c r="ES19" i="2"/>
  <c r="CN76" i="2"/>
  <c r="DG88" i="2"/>
  <c r="AI82" i="2"/>
  <c r="BU98" i="2"/>
  <c r="FL68" i="2"/>
  <c r="BU28" i="2"/>
  <c r="BU103" i="2"/>
  <c r="BU108" i="2"/>
  <c r="BU106" i="2"/>
  <c r="BU59" i="2"/>
  <c r="FL29" i="2"/>
  <c r="BU77" i="2"/>
  <c r="BU92" i="2"/>
  <c r="FL60" i="2"/>
  <c r="FL40" i="2"/>
  <c r="DG30" i="2"/>
  <c r="BU105" i="2"/>
  <c r="BU69" i="2"/>
  <c r="BU61" i="2"/>
  <c r="DG61" i="2"/>
  <c r="FL7" i="2"/>
  <c r="ES9" i="2"/>
  <c r="FL45" i="2"/>
  <c r="FL26" i="2"/>
  <c r="ES62" i="2"/>
  <c r="ES52" i="2"/>
  <c r="ES27" i="2"/>
  <c r="DG74" i="2"/>
  <c r="ES11" i="2"/>
  <c r="DG64" i="2"/>
  <c r="FL66" i="2"/>
  <c r="DG50" i="2"/>
  <c r="DG80" i="2"/>
  <c r="DG89" i="2"/>
  <c r="ES61" i="2"/>
  <c r="FL49" i="2"/>
  <c r="FL10" i="2"/>
  <c r="CN63" i="2"/>
  <c r="DG78" i="2"/>
  <c r="CN60" i="2"/>
  <c r="BU46" i="2"/>
  <c r="BU40" i="2"/>
  <c r="FL50" i="2"/>
  <c r="DG87" i="2"/>
  <c r="FL53" i="2"/>
  <c r="ES23" i="2"/>
  <c r="DG70" i="2"/>
  <c r="ES32" i="2"/>
  <c r="DG52" i="2"/>
  <c r="DG12" i="2"/>
  <c r="DG25" i="2"/>
  <c r="BU115" i="2"/>
  <c r="FL62" i="2"/>
  <c r="DG41" i="2"/>
  <c r="AI99" i="2"/>
  <c r="DG58" i="2"/>
  <c r="ES38" i="2"/>
  <c r="AI21" i="2"/>
  <c r="BU41" i="2"/>
  <c r="BU45" i="2"/>
  <c r="BU26" i="2"/>
  <c r="ES60" i="2"/>
  <c r="FL20" i="2"/>
  <c r="ES13" i="2"/>
  <c r="ES17" i="2"/>
  <c r="BU36" i="2"/>
  <c r="BU20" i="2"/>
  <c r="FL27" i="2"/>
  <c r="ES33" i="2"/>
  <c r="FL11" i="2"/>
  <c r="FL34" i="2"/>
  <c r="FL59" i="2"/>
  <c r="FL42" i="2"/>
  <c r="BU68" i="2"/>
  <c r="FL70" i="2"/>
  <c r="BU53" i="2"/>
  <c r="FL14" i="2"/>
  <c r="FL58" i="2"/>
  <c r="BU13" i="2"/>
  <c r="DG90" i="2"/>
  <c r="FL47" i="2"/>
  <c r="DG63" i="2"/>
  <c r="DG73" i="2"/>
  <c r="DG66" i="2"/>
  <c r="BU109" i="2"/>
  <c r="BU100" i="2"/>
  <c r="BU96" i="2"/>
  <c r="BU44" i="2"/>
  <c r="FL35" i="2"/>
  <c r="BU15" i="2"/>
  <c r="BU81" i="2"/>
  <c r="BU42" i="2"/>
  <c r="ES39" i="2"/>
  <c r="FL30" i="2"/>
  <c r="BU21" i="2"/>
  <c r="ES14" i="2"/>
  <c r="ES41" i="2"/>
  <c r="FL55" i="2"/>
  <c r="DG27" i="2"/>
  <c r="ES67" i="2"/>
  <c r="BU88" i="2"/>
  <c r="BU32" i="2"/>
  <c r="DG8" i="2"/>
  <c r="BU101" i="2"/>
  <c r="BU63" i="2"/>
  <c r="DG36" i="2"/>
  <c r="FL63" i="2"/>
  <c r="ES43" i="2"/>
  <c r="FL48" i="2"/>
  <c r="FL36" i="2"/>
  <c r="DG15" i="2"/>
  <c r="DG68" i="2"/>
  <c r="CN111" i="2"/>
  <c r="BU64" i="2"/>
  <c r="DG81" i="2"/>
  <c r="ES68" i="2"/>
  <c r="AI10" i="2"/>
  <c r="ES12" i="2"/>
  <c r="ES66" i="2"/>
  <c r="DZ82" i="2"/>
  <c r="CN67" i="2"/>
  <c r="CN75" i="2"/>
  <c r="CN26" i="2"/>
  <c r="CN100" i="2"/>
  <c r="CN102" i="2"/>
  <c r="BU82" i="2"/>
  <c r="CN14" i="2"/>
  <c r="CN77" i="2"/>
  <c r="CN41" i="2"/>
  <c r="CN20" i="2"/>
  <c r="BU71" i="2"/>
  <c r="BU75" i="2"/>
  <c r="CN70" i="2"/>
  <c r="BU113" i="2"/>
  <c r="CN85" i="2"/>
  <c r="AI89" i="2"/>
  <c r="DZ58" i="2"/>
  <c r="AI76" i="2"/>
  <c r="AI104" i="2"/>
  <c r="BU72" i="2"/>
  <c r="AI28" i="2"/>
  <c r="BU60" i="2"/>
  <c r="AI98" i="2"/>
  <c r="BU24" i="2"/>
  <c r="CN95" i="2"/>
  <c r="BU30" i="2"/>
  <c r="BU119" i="2"/>
  <c r="BU9" i="2"/>
  <c r="BU25" i="2"/>
  <c r="BU112" i="2"/>
  <c r="CN118" i="2"/>
  <c r="DG22" i="2"/>
  <c r="CN91" i="2"/>
  <c r="CN38" i="2"/>
  <c r="BU37" i="2"/>
  <c r="BU22" i="2"/>
  <c r="BU31" i="2"/>
  <c r="CN110" i="2"/>
  <c r="CN55" i="2"/>
  <c r="AI51" i="2"/>
  <c r="AI100" i="2"/>
  <c r="AI55" i="2"/>
  <c r="BU54" i="2"/>
  <c r="AI103" i="2"/>
  <c r="BU83" i="2"/>
  <c r="BU114" i="2"/>
  <c r="AI90" i="2"/>
  <c r="DZ41" i="2"/>
  <c r="BB88" i="2"/>
  <c r="CN109" i="2"/>
  <c r="BU8" i="2"/>
  <c r="BU70" i="2"/>
  <c r="ES48" i="2"/>
  <c r="CN101" i="2"/>
  <c r="AI33" i="2"/>
  <c r="ES57" i="2"/>
  <c r="CN32" i="2"/>
  <c r="BU86" i="2"/>
  <c r="BU38" i="2"/>
  <c r="BU89" i="2"/>
  <c r="AI93" i="2"/>
  <c r="BU67" i="2"/>
  <c r="CN33" i="2"/>
  <c r="AI87" i="2"/>
  <c r="AI97" i="2"/>
  <c r="BU76" i="2"/>
  <c r="ES42" i="2"/>
  <c r="BU104" i="2"/>
  <c r="BU74" i="2"/>
  <c r="ES70" i="2"/>
  <c r="BU39" i="2"/>
  <c r="BB33" i="2"/>
  <c r="BU111" i="2"/>
  <c r="CN89" i="2"/>
  <c r="BU47" i="2"/>
  <c r="BU66" i="2"/>
  <c r="ES7" i="2"/>
  <c r="BU12" i="2"/>
  <c r="U49" i="2"/>
  <c r="BB12" i="2"/>
  <c r="U114" i="2"/>
  <c r="AI58" i="2"/>
  <c r="U28" i="2"/>
  <c r="AI101" i="2"/>
  <c r="AI84" i="2"/>
  <c r="BB54" i="2"/>
  <c r="U64" i="2"/>
  <c r="AI42" i="2"/>
  <c r="ES22" i="2"/>
  <c r="DZ22" i="2"/>
  <c r="U107" i="2"/>
  <c r="AI29" i="2"/>
  <c r="AI25" i="2"/>
  <c r="CN105" i="2"/>
  <c r="AI72" i="2"/>
  <c r="ES63" i="2"/>
  <c r="U66" i="2"/>
  <c r="DG72" i="2"/>
  <c r="U65" i="2"/>
  <c r="AI50" i="2"/>
  <c r="ES28" i="2"/>
  <c r="ES51" i="2"/>
  <c r="CN59" i="2"/>
  <c r="CN13" i="2"/>
  <c r="DG19" i="2"/>
  <c r="DG16" i="2"/>
  <c r="DZ50" i="2"/>
  <c r="AI23" i="2"/>
  <c r="DG9" i="2"/>
  <c r="ES31" i="2"/>
  <c r="ES8" i="2"/>
  <c r="U118" i="2"/>
  <c r="U117" i="2"/>
  <c r="DZ23" i="2"/>
  <c r="BB84" i="2"/>
  <c r="BB66" i="2"/>
  <c r="DZ81" i="2"/>
  <c r="AI31" i="2"/>
  <c r="AI11" i="2"/>
  <c r="DZ62" i="2"/>
  <c r="AI47" i="2"/>
  <c r="CN71" i="2"/>
  <c r="AI73" i="2"/>
  <c r="AI13" i="2"/>
  <c r="U23" i="2"/>
  <c r="AI18" i="2"/>
  <c r="DZ16" i="2"/>
  <c r="ES35" i="2"/>
  <c r="CN37" i="2"/>
  <c r="CN106" i="2"/>
  <c r="CN88" i="2"/>
  <c r="CN82" i="2"/>
  <c r="ES64" i="2"/>
  <c r="DG62" i="2"/>
  <c r="ES44" i="2"/>
  <c r="ES37" i="2"/>
  <c r="ES59" i="2"/>
  <c r="ES65" i="2"/>
  <c r="ES46" i="2"/>
  <c r="ES10" i="2"/>
  <c r="CN10" i="2"/>
  <c r="U98" i="2"/>
  <c r="BB80" i="2"/>
  <c r="DZ57" i="2"/>
  <c r="DG53" i="2"/>
  <c r="BB36" i="2"/>
  <c r="ES21" i="2"/>
  <c r="CN45" i="2"/>
  <c r="BB23" i="2"/>
  <c r="CN58" i="2"/>
  <c r="DG34" i="2"/>
  <c r="ES30" i="2"/>
  <c r="AI67" i="2"/>
  <c r="DG67" i="2"/>
  <c r="DG82" i="2"/>
  <c r="DG26" i="2"/>
  <c r="DZ84" i="2"/>
  <c r="AI15" i="2"/>
  <c r="DG39" i="2"/>
  <c r="AI60" i="2"/>
  <c r="DG35" i="2"/>
  <c r="CN61" i="2"/>
  <c r="U72" i="2"/>
  <c r="U99" i="2"/>
  <c r="BB97" i="2"/>
  <c r="CN90" i="2"/>
  <c r="AI105" i="2"/>
  <c r="CN79" i="2"/>
  <c r="U91" i="2"/>
  <c r="ES55" i="2"/>
  <c r="CN69" i="2"/>
  <c r="ES58" i="2"/>
  <c r="DZ45" i="2"/>
  <c r="U29" i="2"/>
  <c r="DZ31" i="2"/>
  <c r="ES36" i="2"/>
  <c r="ES20" i="2"/>
  <c r="AI37" i="2"/>
  <c r="AI22" i="2"/>
  <c r="AI39" i="2"/>
  <c r="CN80" i="2"/>
  <c r="ES40" i="2"/>
  <c r="CN17" i="2"/>
  <c r="AI95" i="2"/>
  <c r="CN43" i="2"/>
  <c r="ES15" i="2"/>
  <c r="ES16" i="2"/>
  <c r="U119" i="2"/>
  <c r="CN87" i="2"/>
  <c r="DZ83" i="2"/>
  <c r="U81" i="2"/>
  <c r="DG85" i="2"/>
  <c r="DZ67" i="2"/>
  <c r="ES49" i="2"/>
  <c r="ES45" i="2"/>
  <c r="DG43" i="2"/>
  <c r="DG28" i="2"/>
  <c r="ES54" i="2"/>
  <c r="ES25" i="2"/>
  <c r="DG10" i="2"/>
  <c r="CN18" i="2"/>
  <c r="ES18" i="2"/>
  <c r="AI30" i="2"/>
  <c r="DG75" i="2"/>
  <c r="AI74" i="2"/>
  <c r="U39" i="2"/>
  <c r="DG40" i="2"/>
  <c r="BB78" i="2"/>
  <c r="BB55" i="2"/>
  <c r="ES50" i="2"/>
  <c r="U27" i="2"/>
  <c r="DZ20" i="2"/>
  <c r="U82" i="2"/>
  <c r="ES47" i="2"/>
  <c r="DG14" i="2"/>
  <c r="ES71" i="2"/>
  <c r="DG46" i="2"/>
  <c r="DG32" i="2"/>
  <c r="DZ24" i="2"/>
  <c r="AI70" i="2"/>
  <c r="CN93" i="2"/>
  <c r="DG71" i="2"/>
  <c r="DZ53" i="2"/>
  <c r="DG20" i="2"/>
  <c r="ES53" i="2"/>
  <c r="AI17" i="2"/>
  <c r="DZ69" i="2"/>
  <c r="CN92" i="2"/>
  <c r="DZ19" i="2"/>
  <c r="DZ10" i="2"/>
  <c r="ES69" i="2"/>
  <c r="AI64" i="2"/>
  <c r="DG11" i="2"/>
  <c r="AI35" i="2"/>
  <c r="DZ66" i="2"/>
  <c r="DZ9" i="2"/>
  <c r="DZ21" i="2"/>
  <c r="DZ43" i="2"/>
  <c r="DZ40" i="2"/>
  <c r="DZ12" i="2"/>
  <c r="DZ14" i="2"/>
  <c r="DZ65" i="2"/>
  <c r="DZ44" i="2"/>
  <c r="DZ15" i="2"/>
  <c r="DZ29" i="2"/>
  <c r="DZ49" i="2"/>
  <c r="DZ35" i="2"/>
  <c r="DZ76" i="2"/>
  <c r="DZ46" i="2"/>
  <c r="DZ8" i="2"/>
  <c r="DZ51" i="2"/>
  <c r="DZ26" i="2"/>
  <c r="DZ73" i="2"/>
  <c r="DZ70" i="2"/>
  <c r="DZ48" i="2"/>
  <c r="DZ61" i="2"/>
  <c r="DZ71" i="2"/>
  <c r="DZ74" i="2"/>
  <c r="DZ13" i="2"/>
  <c r="DZ75" i="2"/>
  <c r="DZ78" i="2"/>
  <c r="DZ80" i="2"/>
  <c r="DZ77" i="2"/>
  <c r="DZ63" i="2"/>
  <c r="DZ34" i="2"/>
  <c r="DZ17" i="2"/>
  <c r="BB24" i="2"/>
  <c r="DZ79" i="2"/>
  <c r="DZ42" i="2"/>
  <c r="DZ28" i="2"/>
  <c r="DZ55" i="2"/>
  <c r="DZ33" i="2"/>
  <c r="BB26" i="2"/>
  <c r="BB64" i="2"/>
  <c r="BB103" i="2"/>
  <c r="BB21" i="2"/>
  <c r="DZ72" i="2"/>
  <c r="DZ37" i="2"/>
  <c r="DZ25" i="2"/>
  <c r="DZ18" i="2"/>
  <c r="DZ36" i="2"/>
  <c r="BB28" i="2"/>
  <c r="BB20" i="2"/>
  <c r="FL39" i="2"/>
  <c r="FL28" i="2"/>
  <c r="FL24" i="2"/>
  <c r="FL21" i="2"/>
  <c r="FL19" i="2"/>
  <c r="FL43" i="2"/>
  <c r="FL8" i="2"/>
  <c r="FL57" i="2"/>
  <c r="FL51" i="2"/>
  <c r="FL46" i="2"/>
  <c r="FL33" i="2"/>
  <c r="FL67" i="2"/>
  <c r="FL22" i="2"/>
  <c r="DZ64" i="2"/>
  <c r="DZ56" i="2"/>
  <c r="DZ7" i="2"/>
  <c r="FL16" i="2"/>
  <c r="BU118" i="2"/>
  <c r="BU97" i="2"/>
  <c r="BU84" i="2"/>
  <c r="BU117" i="2"/>
  <c r="AI88" i="2"/>
  <c r="AI83" i="2"/>
  <c r="AI96" i="2"/>
  <c r="AI81" i="2"/>
  <c r="BU55" i="2"/>
  <c r="FL64" i="2"/>
  <c r="CN56" i="2"/>
  <c r="FL52" i="2"/>
  <c r="BB31" i="2"/>
  <c r="AI63" i="2"/>
  <c r="BU48" i="2"/>
  <c r="FL23" i="2"/>
  <c r="BU57" i="2"/>
  <c r="BU11" i="2"/>
  <c r="BU110" i="2"/>
  <c r="BU14" i="2"/>
  <c r="AI46" i="2"/>
  <c r="BU23" i="2"/>
  <c r="AI19" i="2"/>
  <c r="AI59" i="2"/>
  <c r="CN7" i="2"/>
  <c r="BU50" i="2"/>
  <c r="AI16" i="2"/>
  <c r="FL9" i="2"/>
  <c r="BU35" i="2"/>
  <c r="BU19" i="2"/>
  <c r="BB71" i="2"/>
  <c r="FL56" i="2"/>
  <c r="BB74" i="2"/>
  <c r="DZ38" i="2"/>
  <c r="DZ59" i="2"/>
  <c r="DZ30" i="2"/>
  <c r="CN113" i="2"/>
  <c r="BU116" i="2"/>
  <c r="AI94" i="2"/>
  <c r="BU95" i="2"/>
  <c r="BB100" i="2"/>
  <c r="BU90" i="2"/>
  <c r="BU87" i="2"/>
  <c r="BU85" i="2"/>
  <c r="BU78" i="2"/>
  <c r="BU80" i="2"/>
  <c r="DZ68" i="2"/>
  <c r="DZ52" i="2"/>
  <c r="AI77" i="2"/>
  <c r="AI54" i="2"/>
  <c r="DZ47" i="2"/>
  <c r="BU29" i="2"/>
  <c r="CN54" i="2"/>
  <c r="BU33" i="2"/>
  <c r="AI27" i="2"/>
  <c r="BU43" i="2"/>
  <c r="BU51" i="2"/>
  <c r="FL13" i="2"/>
  <c r="AI43" i="2"/>
  <c r="BU56" i="2"/>
  <c r="BU18" i="2"/>
  <c r="CN49" i="2"/>
  <c r="CN28" i="2"/>
  <c r="BU27" i="2"/>
  <c r="AI49" i="2"/>
  <c r="DZ39" i="2"/>
  <c r="FL31" i="2"/>
  <c r="FL15" i="2"/>
  <c r="BU91" i="2"/>
  <c r="CN94" i="2"/>
  <c r="BU102" i="2"/>
  <c r="AI92" i="2"/>
  <c r="AI107" i="2"/>
  <c r="BU99" i="2"/>
  <c r="CN72" i="2"/>
  <c r="CN104" i="2"/>
  <c r="BU107" i="2"/>
  <c r="AI75" i="2"/>
  <c r="CN68" i="2"/>
  <c r="DZ60" i="2"/>
  <c r="AI44" i="2"/>
  <c r="AI68" i="2"/>
  <c r="AI36" i="2"/>
  <c r="AI53" i="2"/>
  <c r="BU73" i="2"/>
  <c r="AI24" i="2"/>
  <c r="FL18" i="2"/>
  <c r="CN35" i="2"/>
  <c r="BU49" i="2"/>
  <c r="BU94" i="2"/>
  <c r="CN25" i="2"/>
  <c r="CN21" i="2"/>
  <c r="CN8" i="2"/>
  <c r="BU7" i="2"/>
  <c r="BU65" i="2"/>
  <c r="AI9" i="2"/>
  <c r="BB47" i="2"/>
  <c r="BB59" i="2"/>
  <c r="BB43" i="2"/>
  <c r="BB76" i="2"/>
  <c r="BB104" i="2"/>
  <c r="BB57" i="2"/>
  <c r="BB67" i="2"/>
  <c r="BB25" i="2"/>
  <c r="BB93" i="2"/>
  <c r="BB101" i="2"/>
  <c r="U86" i="2"/>
  <c r="BB90" i="2"/>
  <c r="CN99" i="2"/>
  <c r="CN103" i="2"/>
  <c r="CN84" i="2"/>
  <c r="CN86" i="2"/>
  <c r="BB73" i="2"/>
  <c r="CN65" i="2"/>
  <c r="U63" i="2"/>
  <c r="U37" i="2"/>
  <c r="U68" i="2"/>
  <c r="U74" i="2"/>
  <c r="CN52" i="2"/>
  <c r="CN51" i="2"/>
  <c r="CN39" i="2"/>
  <c r="BB18" i="2"/>
  <c r="BB40" i="2"/>
  <c r="BB27" i="2"/>
  <c r="CN30" i="2"/>
  <c r="CN9" i="2"/>
  <c r="BB13" i="2"/>
  <c r="BB50" i="2"/>
  <c r="BB87" i="2"/>
  <c r="CN12" i="2"/>
  <c r="CN42" i="2"/>
  <c r="CN78" i="2"/>
  <c r="BB45" i="2"/>
  <c r="BB44" i="2"/>
  <c r="BB32" i="2"/>
  <c r="BB72" i="2"/>
  <c r="BB98" i="2"/>
  <c r="BB86" i="2"/>
  <c r="BB68" i="2"/>
  <c r="BB52" i="2"/>
  <c r="BB70" i="2"/>
  <c r="BB41" i="2"/>
  <c r="BB38" i="2"/>
  <c r="U18" i="2"/>
  <c r="BB30" i="2"/>
  <c r="BB99" i="2"/>
  <c r="CN114" i="2"/>
  <c r="CN83" i="2"/>
  <c r="U85" i="2"/>
  <c r="BB82" i="2"/>
  <c r="BB102" i="2"/>
  <c r="U73" i="2"/>
  <c r="BB96" i="2"/>
  <c r="BB85" i="2"/>
  <c r="CN62" i="2"/>
  <c r="BB62" i="2"/>
  <c r="BB65" i="2"/>
  <c r="CN31" i="2"/>
  <c r="CN40" i="2"/>
  <c r="BB51" i="2"/>
  <c r="U42" i="2"/>
  <c r="CN29" i="2"/>
  <c r="CN115" i="2"/>
  <c r="BB34" i="2"/>
  <c r="CN22" i="2"/>
  <c r="BB7" i="2"/>
  <c r="BB19" i="2"/>
  <c r="BB94" i="2"/>
  <c r="BB89" i="2"/>
  <c r="CN46" i="2"/>
  <c r="CN112" i="2"/>
  <c r="BB60" i="2"/>
  <c r="BB17" i="2"/>
  <c r="CN53" i="2"/>
  <c r="BB69" i="2"/>
  <c r="U47" i="2"/>
  <c r="BB37" i="2"/>
  <c r="U109" i="2"/>
  <c r="CN27" i="2"/>
  <c r="CN24" i="2"/>
  <c r="U22" i="2"/>
  <c r="U50" i="2"/>
  <c r="CN15" i="2"/>
  <c r="BB10" i="2"/>
  <c r="BB35" i="2"/>
  <c r="BB75" i="2"/>
  <c r="CN36" i="2"/>
  <c r="CN44" i="2"/>
  <c r="BB8" i="2"/>
  <c r="BB16" i="2"/>
  <c r="BB91" i="2"/>
  <c r="BB108" i="2"/>
  <c r="BB95" i="2"/>
  <c r="BB53" i="2"/>
  <c r="BB14" i="2"/>
  <c r="BB56" i="2"/>
  <c r="BB11" i="2"/>
  <c r="BB46" i="2"/>
  <c r="BB58" i="2"/>
  <c r="BB105" i="2"/>
  <c r="BB79" i="2"/>
  <c r="BB81" i="2"/>
  <c r="BB83" i="2"/>
  <c r="CN96" i="2"/>
  <c r="CN117" i="2"/>
  <c r="BB92" i="2"/>
  <c r="CN108" i="2"/>
  <c r="CN98" i="2"/>
  <c r="CN116" i="2"/>
  <c r="U90" i="2"/>
  <c r="BB77" i="2"/>
  <c r="CN74" i="2"/>
  <c r="CN73" i="2"/>
  <c r="BB61" i="2"/>
  <c r="CN57" i="2"/>
  <c r="CN81" i="2"/>
  <c r="BB63" i="2"/>
  <c r="CN47" i="2"/>
  <c r="CN23" i="2"/>
  <c r="U36" i="2"/>
  <c r="BB39" i="2"/>
  <c r="CN34" i="2"/>
  <c r="BB48" i="2"/>
  <c r="BB15" i="2"/>
  <c r="CN19" i="2"/>
  <c r="CN11" i="2"/>
  <c r="U16" i="2"/>
  <c r="BB42" i="2"/>
  <c r="BB49" i="2"/>
  <c r="CN16" i="2"/>
  <c r="CN66" i="2"/>
  <c r="BB9" i="2"/>
  <c r="U15" i="2"/>
  <c r="U106" i="2"/>
  <c r="U110" i="2"/>
  <c r="U75" i="2"/>
  <c r="U46" i="2"/>
  <c r="U44" i="2"/>
  <c r="U25" i="2"/>
  <c r="U57" i="2"/>
  <c r="U12" i="2"/>
  <c r="U97" i="2"/>
  <c r="U113" i="2"/>
  <c r="U76" i="2"/>
  <c r="U43" i="2"/>
  <c r="U33" i="2"/>
  <c r="U20" i="2"/>
  <c r="U19" i="2"/>
  <c r="U58" i="2"/>
  <c r="U10" i="2"/>
  <c r="U24" i="2"/>
  <c r="U89" i="2"/>
  <c r="U88" i="2"/>
  <c r="U70" i="2"/>
  <c r="U93" i="2"/>
  <c r="U56" i="2"/>
  <c r="U51" i="2"/>
  <c r="U104" i="2"/>
  <c r="U100" i="2"/>
  <c r="U102" i="2"/>
  <c r="U94" i="2"/>
  <c r="U83" i="2"/>
  <c r="U79" i="2"/>
  <c r="U87" i="2"/>
  <c r="U112" i="2"/>
  <c r="U111" i="2"/>
  <c r="U78" i="2"/>
  <c r="U96" i="2"/>
  <c r="U84" i="2"/>
  <c r="U59" i="2"/>
  <c r="U69" i="2"/>
  <c r="U67" i="2"/>
  <c r="U71" i="2"/>
  <c r="U48" i="2"/>
  <c r="U61" i="2"/>
  <c r="U40" i="2"/>
  <c r="U60" i="2"/>
  <c r="U26" i="2"/>
  <c r="U11" i="2"/>
  <c r="U13" i="2"/>
  <c r="U34" i="2"/>
  <c r="U31" i="2"/>
  <c r="U9" i="2"/>
  <c r="U92" i="2"/>
  <c r="U108" i="2"/>
  <c r="U101" i="2"/>
  <c r="U95" i="2"/>
  <c r="U55" i="2"/>
  <c r="U45" i="2"/>
  <c r="U54" i="2"/>
  <c r="U21" i="2"/>
  <c r="U35" i="2"/>
  <c r="U41" i="2"/>
  <c r="U14" i="2"/>
  <c r="U17" i="2"/>
  <c r="U115" i="2"/>
  <c r="U105" i="2"/>
  <c r="U103" i="2"/>
  <c r="U80" i="2"/>
  <c r="U77" i="2"/>
  <c r="U62" i="2"/>
  <c r="U52" i="2"/>
  <c r="U53" i="2"/>
  <c r="U30" i="2"/>
  <c r="U7" i="2"/>
  <c r="U116" i="2"/>
  <c r="U8" i="2"/>
  <c r="U32" i="2"/>
  <c r="BG81" i="2" l="1"/>
  <c r="BG85" i="2"/>
  <c r="BG59" i="2"/>
  <c r="FQ13" i="2"/>
  <c r="BZ11" i="2"/>
  <c r="FQ24" i="2"/>
  <c r="EE77" i="2"/>
  <c r="EE35" i="2"/>
  <c r="EX69" i="2"/>
  <c r="DL14" i="2"/>
  <c r="EE31" i="2"/>
  <c r="AN105" i="2"/>
  <c r="DL39" i="2"/>
  <c r="DL34" i="2"/>
  <c r="BG80" i="2"/>
  <c r="EX44" i="2"/>
  <c r="EE16" i="2"/>
  <c r="AN11" i="2"/>
  <c r="EX8" i="2"/>
  <c r="EX6" i="2"/>
  <c r="EX63" i="2"/>
  <c r="EX22" i="2"/>
  <c r="BZ111" i="2"/>
  <c r="AN97" i="2"/>
  <c r="CS32" i="2"/>
  <c r="BG88" i="2"/>
  <c r="AN100" i="2"/>
  <c r="CS91" i="2"/>
  <c r="CS95" i="2"/>
  <c r="EE58" i="2"/>
  <c r="CS41" i="2"/>
  <c r="CS67" i="2"/>
  <c r="CS111" i="2"/>
  <c r="BZ63" i="2"/>
  <c r="EX41" i="2"/>
  <c r="BG99" i="2"/>
  <c r="BG18" i="2"/>
  <c r="AN68" i="2"/>
  <c r="EE38" i="2"/>
  <c r="DL40" i="2"/>
  <c r="BG53" i="2"/>
  <c r="CS46" i="2"/>
  <c r="BG86" i="2"/>
  <c r="CS65" i="2"/>
  <c r="BZ94" i="2"/>
  <c r="EE39" i="2"/>
  <c r="AN54" i="2"/>
  <c r="BZ50" i="2"/>
  <c r="BZ97" i="2"/>
  <c r="FQ33" i="2"/>
  <c r="EE25" i="2"/>
  <c r="EE48" i="2"/>
  <c r="EE40" i="2"/>
  <c r="EE53" i="2"/>
  <c r="CS17" i="2"/>
  <c r="BG49" i="2"/>
  <c r="BG39" i="2"/>
  <c r="CS73" i="2"/>
  <c r="CS117" i="2"/>
  <c r="BG11" i="2"/>
  <c r="BG8" i="2"/>
  <c r="BG17" i="2"/>
  <c r="CS22" i="2"/>
  <c r="BG65" i="2"/>
  <c r="BG70" i="2"/>
  <c r="BG45" i="2"/>
  <c r="CS30" i="2"/>
  <c r="CS99" i="2"/>
  <c r="BG104" i="2"/>
  <c r="CS8" i="2"/>
  <c r="BZ73" i="2"/>
  <c r="BZ107" i="2"/>
  <c r="BZ91" i="2"/>
  <c r="BZ18" i="2"/>
  <c r="CS54" i="2"/>
  <c r="BZ78" i="2"/>
  <c r="CS113" i="2"/>
  <c r="BZ35" i="2"/>
  <c r="AN46" i="2"/>
  <c r="BG31" i="2"/>
  <c r="AN88" i="2"/>
  <c r="EE64" i="2"/>
  <c r="CS11" i="2"/>
  <c r="CS47" i="2"/>
  <c r="BG75" i="2"/>
  <c r="CS29" i="2"/>
  <c r="CS12" i="2"/>
  <c r="BG101" i="2"/>
  <c r="BZ99" i="2"/>
  <c r="BZ90" i="2"/>
  <c r="FQ64" i="2"/>
  <c r="EE55" i="2"/>
  <c r="EX25" i="2"/>
  <c r="FQ47" i="2"/>
  <c r="EX17" i="2"/>
  <c r="EX38" i="2"/>
  <c r="BZ46" i="2"/>
  <c r="EX62" i="2"/>
  <c r="BZ106" i="2"/>
  <c r="AN109" i="2"/>
  <c r="AN45" i="2"/>
  <c r="DL79" i="2"/>
  <c r="DL24" i="2"/>
  <c r="FQ69" i="2"/>
  <c r="DL51" i="2"/>
  <c r="FQ32" i="2"/>
  <c r="DL17" i="2"/>
  <c r="EE27" i="2"/>
  <c r="CS19" i="2"/>
  <c r="CS116" i="2"/>
  <c r="BG35" i="2"/>
  <c r="BG30" i="2"/>
  <c r="BG87" i="2"/>
  <c r="CS39" i="2"/>
  <c r="BG93" i="2"/>
  <c r="BG47" i="2"/>
  <c r="AN44" i="2"/>
  <c r="AN49" i="2"/>
  <c r="BZ51" i="2"/>
  <c r="BG100" i="2"/>
  <c r="BG74" i="2"/>
  <c r="BZ57" i="2"/>
  <c r="BZ118" i="2"/>
  <c r="FQ46" i="2"/>
  <c r="EE37" i="2"/>
  <c r="EE28" i="2"/>
  <c r="EE80" i="2"/>
  <c r="EE49" i="2"/>
  <c r="EE43" i="2"/>
  <c r="EE10" i="2"/>
  <c r="DL71" i="2"/>
  <c r="EX54" i="2"/>
  <c r="EE83" i="2"/>
  <c r="EX40" i="2"/>
  <c r="CS90" i="2"/>
  <c r="CS58" i="2"/>
  <c r="DL62" i="2"/>
  <c r="AN18" i="2"/>
  <c r="AN31" i="2"/>
  <c r="EX31" i="2"/>
  <c r="CS59" i="2"/>
  <c r="AN72" i="2"/>
  <c r="AN42" i="2"/>
  <c r="BG12" i="2"/>
  <c r="BG33" i="2"/>
  <c r="AN87" i="2"/>
  <c r="EX57" i="2"/>
  <c r="EE41" i="2"/>
  <c r="AN51" i="2"/>
  <c r="DL22" i="2"/>
  <c r="BZ24" i="2"/>
  <c r="AN89" i="2"/>
  <c r="CS77" i="2"/>
  <c r="EE82" i="2"/>
  <c r="DL68" i="2"/>
  <c r="BZ101" i="2"/>
  <c r="EX14" i="2"/>
  <c r="BZ44" i="2"/>
  <c r="DL90" i="2"/>
  <c r="FQ59" i="2"/>
  <c r="EX13" i="2"/>
  <c r="DL58" i="2"/>
  <c r="EX32" i="2"/>
  <c r="CS60" i="2"/>
  <c r="DL50" i="2"/>
  <c r="FQ26" i="2"/>
  <c r="DL30" i="2"/>
  <c r="BZ108" i="2"/>
  <c r="EX19" i="2"/>
  <c r="AN26" i="2"/>
  <c r="AN8" i="2"/>
  <c r="AN48" i="2"/>
  <c r="DL21" i="2"/>
  <c r="AN91" i="2"/>
  <c r="DL45" i="2"/>
  <c r="FQ38" i="2"/>
  <c r="DL18" i="2"/>
  <c r="DL44" i="2"/>
  <c r="DL54" i="2"/>
  <c r="DL86" i="2"/>
  <c r="AN52" i="2"/>
  <c r="BG9" i="2"/>
  <c r="CS81" i="2"/>
  <c r="BG105" i="2"/>
  <c r="BG51" i="2"/>
  <c r="BG72" i="2"/>
  <c r="CS51" i="2"/>
  <c r="CS86" i="2"/>
  <c r="AN9" i="2"/>
  <c r="CS35" i="2"/>
  <c r="AN92" i="2"/>
  <c r="BZ27" i="2"/>
  <c r="EE52" i="2"/>
  <c r="BZ95" i="2"/>
  <c r="AN59" i="2"/>
  <c r="FQ23" i="2"/>
  <c r="FQ16" i="2"/>
  <c r="FQ51" i="2"/>
  <c r="EE72" i="2"/>
  <c r="EE42" i="2"/>
  <c r="EE78" i="2"/>
  <c r="EE29" i="2"/>
  <c r="EE21" i="2"/>
  <c r="EE19" i="2"/>
  <c r="CS93" i="2"/>
  <c r="AN74" i="2"/>
  <c r="DL28" i="2"/>
  <c r="CS80" i="2"/>
  <c r="EE45" i="2"/>
  <c r="EE84" i="2"/>
  <c r="BG23" i="2"/>
  <c r="CS10" i="2"/>
  <c r="EE81" i="2"/>
  <c r="DL9" i="2"/>
  <c r="EX51" i="2"/>
  <c r="CS105" i="2"/>
  <c r="BZ39" i="2"/>
  <c r="CS33" i="2"/>
  <c r="AN33" i="2"/>
  <c r="AN90" i="2"/>
  <c r="CS55" i="2"/>
  <c r="CS118" i="2"/>
  <c r="AN98" i="2"/>
  <c r="CS85" i="2"/>
  <c r="CS14" i="2"/>
  <c r="EX66" i="2"/>
  <c r="DL15" i="2"/>
  <c r="DL8" i="2"/>
  <c r="BZ21" i="2"/>
  <c r="BZ96" i="2"/>
  <c r="BZ13" i="2"/>
  <c r="FQ34" i="2"/>
  <c r="FQ20" i="2"/>
  <c r="AN99" i="2"/>
  <c r="DL70" i="2"/>
  <c r="DL78" i="2"/>
  <c r="FQ66" i="2"/>
  <c r="FQ45" i="2"/>
  <c r="FQ40" i="2"/>
  <c r="BZ103" i="2"/>
  <c r="DL49" i="2"/>
  <c r="AN34" i="2"/>
  <c r="AN85" i="2"/>
  <c r="AN57" i="2"/>
  <c r="BG29" i="2"/>
  <c r="BZ93" i="2"/>
  <c r="FQ37" i="2"/>
  <c r="AN32" i="2"/>
  <c r="AN12" i="2"/>
  <c r="FQ12" i="2"/>
  <c r="DL56" i="2"/>
  <c r="AN40" i="2"/>
  <c r="EE32" i="2"/>
  <c r="CS66" i="2"/>
  <c r="BG48" i="2"/>
  <c r="CS57" i="2"/>
  <c r="CS108" i="2"/>
  <c r="BG58" i="2"/>
  <c r="BG91" i="2"/>
  <c r="CS15" i="2"/>
  <c r="BG69" i="2"/>
  <c r="BG19" i="2"/>
  <c r="CS40" i="2"/>
  <c r="BG102" i="2"/>
  <c r="BG38" i="2"/>
  <c r="BG32" i="2"/>
  <c r="BG13" i="2"/>
  <c r="CS52" i="2"/>
  <c r="CS84" i="2"/>
  <c r="BG67" i="2"/>
  <c r="BZ65" i="2"/>
  <c r="FQ18" i="2"/>
  <c r="CS68" i="2"/>
  <c r="BZ102" i="2"/>
  <c r="CS28" i="2"/>
  <c r="AN27" i="2"/>
  <c r="EE68" i="2"/>
  <c r="AN94" i="2"/>
  <c r="BG71" i="2"/>
  <c r="AN19" i="2"/>
  <c r="BZ48" i="2"/>
  <c r="AN96" i="2"/>
  <c r="EE7" i="2"/>
  <c r="FQ57" i="2"/>
  <c r="FQ39" i="2"/>
  <c r="BG21" i="2"/>
  <c r="EE79" i="2"/>
  <c r="EE75" i="2"/>
  <c r="EE26" i="2"/>
  <c r="EE15" i="2"/>
  <c r="EE9" i="2"/>
  <c r="CS92" i="2"/>
  <c r="AN70" i="2"/>
  <c r="EE20" i="2"/>
  <c r="DL75" i="2"/>
  <c r="DL43" i="2"/>
  <c r="AN39" i="2"/>
  <c r="EX58" i="2"/>
  <c r="DL26" i="2"/>
  <c r="CS45" i="2"/>
  <c r="EX10" i="2"/>
  <c r="CS82" i="2"/>
  <c r="AN13" i="2"/>
  <c r="BG66" i="2"/>
  <c r="AN23" i="2"/>
  <c r="EX28" i="2"/>
  <c r="AN25" i="2"/>
  <c r="BG54" i="2"/>
  <c r="BZ12" i="2"/>
  <c r="EX70" i="2"/>
  <c r="BZ67" i="2"/>
  <c r="CS101" i="2"/>
  <c r="BZ114" i="2"/>
  <c r="CS110" i="2"/>
  <c r="BZ112" i="2"/>
  <c r="BZ60" i="2"/>
  <c r="BZ113" i="2"/>
  <c r="BZ82" i="2"/>
  <c r="EX12" i="2"/>
  <c r="FQ36" i="2"/>
  <c r="BZ32" i="2"/>
  <c r="FQ30" i="2"/>
  <c r="BZ100" i="2"/>
  <c r="FQ58" i="2"/>
  <c r="FQ11" i="2"/>
  <c r="EX60" i="2"/>
  <c r="DL41" i="2"/>
  <c r="EX23" i="2"/>
  <c r="CS63" i="2"/>
  <c r="DL64" i="2"/>
  <c r="EX9" i="2"/>
  <c r="FQ60" i="2"/>
  <c r="BZ28" i="2"/>
  <c r="BZ17" i="2"/>
  <c r="DL76" i="2"/>
  <c r="AN7" i="2"/>
  <c r="AN102" i="2"/>
  <c r="DL59" i="2"/>
  <c r="BG22" i="2"/>
  <c r="BZ10" i="2"/>
  <c r="FQ25" i="2"/>
  <c r="DL13" i="2"/>
  <c r="DL42" i="2"/>
  <c r="FQ17" i="2"/>
  <c r="DL83" i="2"/>
  <c r="EE54" i="2"/>
  <c r="CS50" i="2"/>
  <c r="FQ35" i="2"/>
  <c r="FQ42" i="2"/>
  <c r="DL52" i="2"/>
  <c r="DL80" i="2"/>
  <c r="BZ105" i="2"/>
  <c r="CS76" i="2"/>
  <c r="BZ34" i="2"/>
  <c r="BZ62" i="2"/>
  <c r="DL37" i="2"/>
  <c r="FQ61" i="2"/>
  <c r="BG63" i="2"/>
  <c r="BG79" i="2"/>
  <c r="BG95" i="2"/>
  <c r="BG37" i="2"/>
  <c r="BG89" i="2"/>
  <c r="BG96" i="2"/>
  <c r="BG98" i="2"/>
  <c r="BG73" i="2"/>
  <c r="BZ49" i="2"/>
  <c r="AN107" i="2"/>
  <c r="AN77" i="2"/>
  <c r="CS7" i="2"/>
  <c r="BZ55" i="2"/>
  <c r="FQ28" i="2"/>
  <c r="EE70" i="2"/>
  <c r="EX47" i="2"/>
  <c r="AN15" i="2"/>
  <c r="DL7" i="2"/>
  <c r="BG15" i="2"/>
  <c r="CS98" i="2"/>
  <c r="BG108" i="2"/>
  <c r="BG10" i="2"/>
  <c r="BG94" i="2"/>
  <c r="BG50" i="2"/>
  <c r="BG25" i="2"/>
  <c r="EE60" i="2"/>
  <c r="BZ43" i="2"/>
  <c r="FQ56" i="2"/>
  <c r="AN81" i="2"/>
  <c r="FQ6" i="2"/>
  <c r="EE73" i="2"/>
  <c r="CS87" i="2"/>
  <c r="BG97" i="2"/>
  <c r="EX64" i="2"/>
  <c r="DL38" i="2"/>
  <c r="CS16" i="2"/>
  <c r="CS34" i="2"/>
  <c r="BG61" i="2"/>
  <c r="BG92" i="2"/>
  <c r="BG46" i="2"/>
  <c r="BG16" i="2"/>
  <c r="CS53" i="2"/>
  <c r="BG7" i="2"/>
  <c r="CS31" i="2"/>
  <c r="BG82" i="2"/>
  <c r="BG41" i="2"/>
  <c r="BG44" i="2"/>
  <c r="CS9" i="2"/>
  <c r="CS103" i="2"/>
  <c r="BG57" i="2"/>
  <c r="BZ7" i="2"/>
  <c r="AN24" i="2"/>
  <c r="AN75" i="2"/>
  <c r="CS94" i="2"/>
  <c r="CS49" i="2"/>
  <c r="BZ33" i="2"/>
  <c r="BZ80" i="2"/>
  <c r="BZ116" i="2"/>
  <c r="BZ19" i="2"/>
  <c r="BZ23" i="2"/>
  <c r="AN63" i="2"/>
  <c r="AN83" i="2"/>
  <c r="EE56" i="2"/>
  <c r="FQ8" i="2"/>
  <c r="BG20" i="2"/>
  <c r="BG103" i="2"/>
  <c r="BG24" i="2"/>
  <c r="EE13" i="2"/>
  <c r="EE51" i="2"/>
  <c r="EE44" i="2"/>
  <c r="EE66" i="2"/>
  <c r="EE69" i="2"/>
  <c r="EE24" i="2"/>
  <c r="AN30" i="2"/>
  <c r="EX45" i="2"/>
  <c r="EX16" i="2"/>
  <c r="AN22" i="2"/>
  <c r="CS69" i="2"/>
  <c r="DL82" i="2"/>
  <c r="EX21" i="2"/>
  <c r="EX46" i="2"/>
  <c r="CS88" i="2"/>
  <c r="AN73" i="2"/>
  <c r="BG84" i="2"/>
  <c r="EE50" i="2"/>
  <c r="AN50" i="2"/>
  <c r="AN29" i="2"/>
  <c r="AN84" i="2"/>
  <c r="EX7" i="2"/>
  <c r="BZ74" i="2"/>
  <c r="AN93" i="2"/>
  <c r="EX48" i="2"/>
  <c r="BZ83" i="2"/>
  <c r="BZ31" i="2"/>
  <c r="BZ25" i="2"/>
  <c r="AN28" i="2"/>
  <c r="CS70" i="2"/>
  <c r="CS102" i="2"/>
  <c r="AN10" i="2"/>
  <c r="FQ48" i="2"/>
  <c r="BZ88" i="2"/>
  <c r="EX39" i="2"/>
  <c r="BZ109" i="2"/>
  <c r="FQ14" i="2"/>
  <c r="EX33" i="2"/>
  <c r="BZ26" i="2"/>
  <c r="FQ62" i="2"/>
  <c r="FQ53" i="2"/>
  <c r="FQ10" i="2"/>
  <c r="EX11" i="2"/>
  <c r="FQ7" i="2"/>
  <c r="BZ92" i="2"/>
  <c r="FQ68" i="2"/>
  <c r="DL65" i="2"/>
  <c r="CS6" i="2"/>
  <c r="AN38" i="2"/>
  <c r="AN78" i="2"/>
  <c r="DL47" i="2"/>
  <c r="AN56" i="2"/>
  <c r="EX56" i="2"/>
  <c r="BZ16" i="2"/>
  <c r="EX24" i="2"/>
  <c r="DL69" i="2"/>
  <c r="AN79" i="2"/>
  <c r="AN14" i="2"/>
  <c r="BG42" i="2"/>
  <c r="CS74" i="2"/>
  <c r="CS96" i="2"/>
  <c r="BG56" i="2"/>
  <c r="CS44" i="2"/>
  <c r="CS24" i="2"/>
  <c r="BG60" i="2"/>
  <c r="BG34" i="2"/>
  <c r="BG62" i="2"/>
  <c r="CS83" i="2"/>
  <c r="BG52" i="2"/>
  <c r="CS78" i="2"/>
  <c r="BG27" i="2"/>
  <c r="BG90" i="2"/>
  <c r="BG76" i="2"/>
  <c r="CS21" i="2"/>
  <c r="AN53" i="2"/>
  <c r="CS104" i="2"/>
  <c r="FQ15" i="2"/>
  <c r="BZ56" i="2"/>
  <c r="BZ29" i="2"/>
  <c r="BZ85" i="2"/>
  <c r="EE30" i="2"/>
  <c r="FQ9" i="2"/>
  <c r="BZ14" i="2"/>
  <c r="FQ52" i="2"/>
  <c r="BZ117" i="2"/>
  <c r="FQ22" i="2"/>
  <c r="FQ19" i="2"/>
  <c r="EE36" i="2"/>
  <c r="BG26" i="2"/>
  <c r="EE34" i="2"/>
  <c r="EE71" i="2"/>
  <c r="EE46" i="2"/>
  <c r="EE14" i="2"/>
  <c r="DL11" i="2"/>
  <c r="EX53" i="2"/>
  <c r="DL46" i="2"/>
  <c r="BG55" i="2"/>
  <c r="CS18" i="2"/>
  <c r="EE67" i="2"/>
  <c r="CS43" i="2"/>
  <c r="EX20" i="2"/>
  <c r="DL35" i="2"/>
  <c r="AN67" i="2"/>
  <c r="DL53" i="2"/>
  <c r="EX59" i="2"/>
  <c r="CS37" i="2"/>
  <c r="AN47" i="2"/>
  <c r="DL19" i="2"/>
  <c r="DL72" i="2"/>
  <c r="EE22" i="2"/>
  <c r="BZ47" i="2"/>
  <c r="EX42" i="2"/>
  <c r="BZ38" i="2"/>
  <c r="BZ8" i="2"/>
  <c r="BZ54" i="2"/>
  <c r="BZ37" i="2"/>
  <c r="BZ119" i="2"/>
  <c r="AN104" i="2"/>
  <c r="BZ71" i="2"/>
  <c r="CS26" i="2"/>
  <c r="DL81" i="2"/>
  <c r="FQ63" i="2"/>
  <c r="DL27" i="2"/>
  <c r="BZ81" i="2"/>
  <c r="DL73" i="2"/>
  <c r="FQ70" i="2"/>
  <c r="BZ20" i="2"/>
  <c r="BZ41" i="2"/>
  <c r="DL25" i="2"/>
  <c r="FQ50" i="2"/>
  <c r="EX61" i="2"/>
  <c r="EX27" i="2"/>
  <c r="BZ61" i="2"/>
  <c r="FQ29" i="2"/>
  <c r="AN82" i="2"/>
  <c r="DL23" i="2"/>
  <c r="AN61" i="2"/>
  <c r="EE11" i="2"/>
  <c r="DL33" i="2"/>
  <c r="CS97" i="2"/>
  <c r="AN65" i="2"/>
  <c r="EX34" i="2"/>
  <c r="BG106" i="2"/>
  <c r="EX26" i="2"/>
  <c r="FQ54" i="2"/>
  <c r="AN108" i="2"/>
  <c r="DL84" i="2"/>
  <c r="AN66" i="2"/>
  <c r="FQ43" i="2"/>
  <c r="BG28" i="2"/>
  <c r="BG64" i="2"/>
  <c r="EE17" i="2"/>
  <c r="EE74" i="2"/>
  <c r="EE8" i="2"/>
  <c r="EE65" i="2"/>
  <c r="AN35" i="2"/>
  <c r="AN17" i="2"/>
  <c r="DL32" i="2"/>
  <c r="EX50" i="2"/>
  <c r="EX18" i="2"/>
  <c r="EX49" i="2"/>
  <c r="EX15" i="2"/>
  <c r="AN37" i="2"/>
  <c r="EX55" i="2"/>
  <c r="CS61" i="2"/>
  <c r="DL67" i="2"/>
  <c r="BG36" i="2"/>
  <c r="EX65" i="2"/>
  <c r="CS106" i="2"/>
  <c r="CS71" i="2"/>
  <c r="EE23" i="2"/>
  <c r="DL16" i="2"/>
  <c r="AN101" i="2"/>
  <c r="BZ66" i="2"/>
  <c r="BZ104" i="2"/>
  <c r="BZ89" i="2"/>
  <c r="BZ70" i="2"/>
  <c r="AN103" i="2"/>
  <c r="BZ22" i="2"/>
  <c r="BZ9" i="2"/>
  <c r="BZ72" i="2"/>
  <c r="BZ75" i="2"/>
  <c r="CS100" i="2"/>
  <c r="EX68" i="2"/>
  <c r="EX43" i="2"/>
  <c r="EX67" i="2"/>
  <c r="BZ42" i="2"/>
  <c r="DL66" i="2"/>
  <c r="BZ53" i="2"/>
  <c r="FQ27" i="2"/>
  <c r="BZ45" i="2"/>
  <c r="BZ115" i="2"/>
  <c r="DL87" i="2"/>
  <c r="FQ49" i="2"/>
  <c r="DL74" i="2"/>
  <c r="DL61" i="2"/>
  <c r="BZ77" i="2"/>
  <c r="BZ98" i="2"/>
  <c r="CS64" i="2"/>
  <c r="CS48" i="2"/>
  <c r="AN106" i="2"/>
  <c r="AN86" i="2"/>
  <c r="EX29" i="2"/>
  <c r="BG107" i="2"/>
  <c r="BZ79" i="2"/>
  <c r="DL77" i="2"/>
  <c r="DL57" i="2"/>
  <c r="DL55" i="2"/>
  <c r="FQ41" i="2"/>
  <c r="FQ65" i="2"/>
  <c r="AN71" i="2"/>
  <c r="CS23" i="2"/>
  <c r="BG77" i="2"/>
  <c r="BG83" i="2"/>
  <c r="BG14" i="2"/>
  <c r="CS36" i="2"/>
  <c r="CS27" i="2"/>
  <c r="CS112" i="2"/>
  <c r="CS115" i="2"/>
  <c r="CS62" i="2"/>
  <c r="CS114" i="2"/>
  <c r="BG68" i="2"/>
  <c r="CS42" i="2"/>
  <c r="BG40" i="2"/>
  <c r="BG43" i="2"/>
  <c r="CS25" i="2"/>
  <c r="AN36" i="2"/>
  <c r="CS72" i="2"/>
  <c r="FQ31" i="2"/>
  <c r="AN43" i="2"/>
  <c r="EE47" i="2"/>
  <c r="BZ87" i="2"/>
  <c r="EE59" i="2"/>
  <c r="AN16" i="2"/>
  <c r="BZ110" i="2"/>
  <c r="CS56" i="2"/>
  <c r="BZ84" i="2"/>
  <c r="FQ67" i="2"/>
  <c r="FQ21" i="2"/>
  <c r="EE18" i="2"/>
  <c r="EE33" i="2"/>
  <c r="EE63" i="2"/>
  <c r="EE61" i="2"/>
  <c r="EE76" i="2"/>
  <c r="EE12" i="2"/>
  <c r="AN64" i="2"/>
  <c r="DL20" i="2"/>
  <c r="EX71" i="2"/>
  <c r="BG78" i="2"/>
  <c r="DL10" i="2"/>
  <c r="DL85" i="2"/>
  <c r="AN95" i="2"/>
  <c r="EX36" i="2"/>
  <c r="CS79" i="2"/>
  <c r="AN60" i="2"/>
  <c r="EX30" i="2"/>
  <c r="EE57" i="2"/>
  <c r="EX37" i="2"/>
  <c r="EX35" i="2"/>
  <c r="EE62" i="2"/>
  <c r="CS13" i="2"/>
  <c r="AN6" i="2"/>
  <c r="AN58" i="2"/>
  <c r="CS89" i="2"/>
  <c r="BZ76" i="2"/>
  <c r="BZ86" i="2"/>
  <c r="CS109" i="2"/>
  <c r="AN55" i="2"/>
  <c r="CS38" i="2"/>
  <c r="BZ30" i="2"/>
  <c r="AN76" i="2"/>
  <c r="CS20" i="2"/>
  <c r="CS75" i="2"/>
  <c r="BZ64" i="2"/>
  <c r="DL36" i="2"/>
  <c r="FQ55" i="2"/>
  <c r="BZ15" i="2"/>
  <c r="DL63" i="2"/>
  <c r="BZ68" i="2"/>
  <c r="BZ36" i="2"/>
  <c r="AN21" i="2"/>
  <c r="DL12" i="2"/>
  <c r="BZ40" i="2"/>
  <c r="DL89" i="2"/>
  <c r="EX52" i="2"/>
  <c r="BZ69" i="2"/>
  <c r="BZ59" i="2"/>
  <c r="DL88" i="2"/>
  <c r="DL48" i="2"/>
  <c r="AN62" i="2"/>
  <c r="AN69" i="2"/>
  <c r="AN80" i="2"/>
  <c r="AN41" i="2"/>
  <c r="CS107" i="2"/>
  <c r="BZ58" i="2"/>
  <c r="FQ44" i="2"/>
  <c r="DL29" i="2"/>
  <c r="DL31" i="2"/>
  <c r="AN20" i="2"/>
  <c r="DL60" i="2"/>
  <c r="BZ52" i="2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11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<sst xmlns="http://schemas.openxmlformats.org/spreadsheetml/2006/main" count="1094" uniqueCount="115">
  <si>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</si>
  <si>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</si>
  <si>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</si>
  <si>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</si>
  <si>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</si>
  <si>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</si>
  <si>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</si>
  <si>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</si>
  <si>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</si>
  <si>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</si>
  <si>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</si>
  <si>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</si>
  <si>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</si>
  <si>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</si>
  <si>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</si>
  <si>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</si>
  <si>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</si>
  <si>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</si>
  <si>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</si>
  <si>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</si>
  <si>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</si>
  <si>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</si>
  <si>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</si>
  <si>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</si>
  <si>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</si>
  <si>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</si>
  <si>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</si>
  <si>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</si>
  <si>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</si>
  <si>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</si>
  <si>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</si>
  <si>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</si>
  <si>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</si>
  <si>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</si>
  <si>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</si>
  <si>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</si>
  <si>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</si>
  <si>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</si>
  <si>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</si>
  <si>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</si>
  <si>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</si>
  <si>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</si>
  <si>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</si>
  <si>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</si>
  <si>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</si>
  <si>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</si>
  <si>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</si>
  <si>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</si>
  <si>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</si>
  <si>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</si>
  <si>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</si>
  <si>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</si>
  <si>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</si>
  <si>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</si>
  <si>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</si>
  <si>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</si>
  <si>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</si>
  <si>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</si>
  <si>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</si>
  <si>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</si>
  <si>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</si>
  <si>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</si>
  <si>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</si>
  <si>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</si>
  <si>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</si>
  <si>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</si>
  <si>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</si>
  <si>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</si>
  <si>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</si>
  <si>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</si>
  <si>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</si>
  <si>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</si>
  <si>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</si>
  <si>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</si>
  <si>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</si>
  <si>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</si>
  <si>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</si>
  <si>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</si>
  <si>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t* (2)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</si>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</sst>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4184"/>
        <c:axId val="297834576"/>
      </c:scatterChart>
      <c:valAx>
        <c:axId val="29783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34576"/>
        <c:crosses val="autoZero"/>
        <c:crossBetween val="midCat"/>
      </c:valAx>
      <c:valAx>
        <c:axId val="29783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88112"/>
        <c:axId val="424488504"/>
      </c:scatterChart>
      <c:valAx>
        <c:axId val="4244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488504"/>
        <c:crosses val="autoZero"/>
        <c:crossBetween val="midCat"/>
      </c:valAx>
      <c:valAx>
        <c:axId val="424488504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4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89288"/>
        <c:axId val="424489680"/>
      </c:scatterChart>
      <c:valAx>
        <c:axId val="42448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489680"/>
        <c:crosses val="autoZero"/>
        <c:crossBetween val="midCat"/>
      </c:valAx>
      <c:valAx>
        <c:axId val="42448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448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TrackingData_Normalized!$MB$7:$MB$25</c:f>
              <c:numCache>
                <c:formatCode>General</c:formatCode>
                <c:ptCount val="19"/>
                <c:pt idx="0">
                  <c:v>-1.4817236540265442</c:v>
                </c:pt>
                <c:pt idx="1">
                  <c:v>-1.1806936583625631</c:v>
                </c:pt>
                <c:pt idx="2">
                  <c:v>-1.0046023993068818</c:v>
                </c:pt>
                <c:pt idx="3">
                  <c:v>-0.87966366269858187</c:v>
                </c:pt>
                <c:pt idx="4">
                  <c:v>-0.78275364969052552</c:v>
                </c:pt>
                <c:pt idx="5">
                  <c:v>-0.70357240364290063</c:v>
                </c:pt>
                <c:pt idx="6">
                  <c:v>-0.63662561401228746</c:v>
                </c:pt>
                <c:pt idx="7">
                  <c:v>-0.57863366703460062</c:v>
                </c:pt>
                <c:pt idx="8">
                  <c:v>-0.52748114458721951</c:v>
                </c:pt>
                <c:pt idx="9">
                  <c:v>-0.48172365402654432</c:v>
                </c:pt>
                <c:pt idx="10">
                  <c:v>-0.44033096886831929</c:v>
                </c:pt>
                <c:pt idx="11">
                  <c:v>-0.40254240797891944</c:v>
                </c:pt>
                <c:pt idx="12">
                  <c:v>-0.36778030171970749</c:v>
                </c:pt>
                <c:pt idx="13">
                  <c:v>-0.33559561834830631</c:v>
                </c:pt>
                <c:pt idx="14">
                  <c:v>-0.30563239497086309</c:v>
                </c:pt>
                <c:pt idx="15">
                  <c:v>-0.27760367137061948</c:v>
                </c:pt>
                <c:pt idx="16">
                  <c:v>-0.25127473264827038</c:v>
                </c:pt>
                <c:pt idx="17">
                  <c:v>-0.22645114892323828</c:v>
                </c:pt>
                <c:pt idx="18">
                  <c:v>-0.20297005307371532</c:v>
                </c:pt>
              </c:numCache>
            </c:numRef>
          </c:xVal>
          <c:yVal>
            <c:numRef>
              <c:f>TrackingData_Normalized!$MC$7:$MC$25</c:f>
              <c:numCache>
                <c:formatCode>General</c:formatCode>
                <c:ptCount val="19"/>
                <c:pt idx="0">
                  <c:v>-2.3644210970114163</c:v>
                </c:pt>
                <c:pt idx="1">
                  <c:v>-1.9610462436906566</c:v>
                </c:pt>
                <c:pt idx="2">
                  <c:v>-1.7403042337278081</c:v>
                </c:pt>
                <c:pt idx="3">
                  <c:v>-1.549663962218808</c:v>
                </c:pt>
                <c:pt idx="4">
                  <c:v>-1.4011112190735746</c:v>
                </c:pt>
                <c:pt idx="5">
                  <c:v>-1.2880415155014511</c:v>
                </c:pt>
                <c:pt idx="6">
                  <c:v>-1.181506794708223</c:v>
                </c:pt>
                <c:pt idx="7">
                  <c:v>-1.0889268254466413</c:v>
                </c:pt>
                <c:pt idx="8">
                  <c:v>-1.0041581233652401</c:v>
                </c:pt>
                <c:pt idx="9">
                  <c:v>-0.93547173975530129</c:v>
                </c:pt>
                <c:pt idx="10">
                  <c:v>-0.87135545694400041</c:v>
                </c:pt>
                <c:pt idx="11">
                  <c:v>-0.81301959097733945</c:v>
                </c:pt>
                <c:pt idx="12">
                  <c:v>-0.75826357037055514</c:v>
                </c:pt>
                <c:pt idx="13">
                  <c:v>-0.71031315156881736</c:v>
                </c:pt>
                <c:pt idx="14">
                  <c:v>-0.66623840373997356</c:v>
                </c:pt>
                <c:pt idx="15">
                  <c:v>-0.62460119434161321</c:v>
                </c:pt>
                <c:pt idx="16">
                  <c:v>-0.58414665439378866</c:v>
                </c:pt>
                <c:pt idx="17">
                  <c:v>-0.54802890774693958</c:v>
                </c:pt>
                <c:pt idx="18">
                  <c:v>-0.51407120694313546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TrackingData_Normalized!$LJ$6:$LJ$26</c:f>
              <c:numCache>
                <c:formatCode>General</c:formatCode>
                <c:ptCount val="21"/>
                <c:pt idx="0">
                  <c:v>0</c:v>
                </c:pt>
                <c:pt idx="1">
                  <c:v>-1.6495627007745355</c:v>
                </c:pt>
                <c:pt idx="2">
                  <c:v>-1.3485327051105542</c:v>
                </c:pt>
                <c:pt idx="3">
                  <c:v>-1.1724414460548729</c:v>
                </c:pt>
                <c:pt idx="4">
                  <c:v>-1.047502709446573</c:v>
                </c:pt>
                <c:pt idx="5">
                  <c:v>-0.95059269643851663</c:v>
                </c:pt>
                <c:pt idx="6">
                  <c:v>-0.87141145039089174</c:v>
                </c:pt>
                <c:pt idx="7">
                  <c:v>-0.80446466076027856</c:v>
                </c:pt>
                <c:pt idx="8">
                  <c:v>-0.74647271378259183</c:v>
                </c:pt>
                <c:pt idx="9">
                  <c:v>-0.6953201913352105</c:v>
                </c:pt>
                <c:pt idx="10">
                  <c:v>-0.64956270077453548</c:v>
                </c:pt>
                <c:pt idx="11">
                  <c:v>-0.60817001561631034</c:v>
                </c:pt>
                <c:pt idx="12">
                  <c:v>-0.5703814547269106</c:v>
                </c:pt>
                <c:pt idx="13">
                  <c:v>-0.53561934846769865</c:v>
                </c:pt>
                <c:pt idx="14">
                  <c:v>-0.50343466509629731</c:v>
                </c:pt>
                <c:pt idx="15">
                  <c:v>-0.47347144171885414</c:v>
                </c:pt>
                <c:pt idx="16">
                  <c:v>-0.44544271811861064</c:v>
                </c:pt>
                <c:pt idx="17">
                  <c:v>-0.41911377939626149</c:v>
                </c:pt>
                <c:pt idx="18">
                  <c:v>-0.3942901956712293</c:v>
                </c:pt>
                <c:pt idx="19">
                  <c:v>-0.3708090998217064</c:v>
                </c:pt>
                <c:pt idx="20">
                  <c:v>-0.34853270511055423</c:v>
                </c:pt>
              </c:numCache>
            </c:numRef>
          </c:xVal>
          <c:yVal>
            <c:numRef>
              <c:f>TrackingData_Normalized!$LK$6:$LK$26</c:f>
              <c:numCache>
                <c:formatCode>General</c:formatCode>
                <c:ptCount val="21"/>
                <c:pt idx="0">
                  <c:v>0</c:v>
                </c:pt>
                <c:pt idx="1">
                  <c:v>-2.5202218836636541</c:v>
                </c:pt>
                <c:pt idx="2">
                  <c:v>-2.1514062493362469</c:v>
                </c:pt>
                <c:pt idx="3">
                  <c:v>-1.909533792186132</c:v>
                </c:pt>
                <c:pt idx="4">
                  <c:v>-1.7257926607456238</c:v>
                </c:pt>
                <c:pt idx="5">
                  <c:v>-1.5841592105884372</c:v>
                </c:pt>
                <c:pt idx="6">
                  <c:v>-1.4675368245656468</c:v>
                </c:pt>
                <c:pt idx="7">
                  <c:v>-1.3667080745079061</c:v>
                </c:pt>
                <c:pt idx="8">
                  <c:v>-1.2749567026474034</c:v>
                </c:pt>
                <c:pt idx="9">
                  <c:v>-1.1939839308753291</c:v>
                </c:pt>
                <c:pt idx="10">
                  <c:v>-1.1231943101436139</c:v>
                </c:pt>
                <c:pt idx="11">
                  <c:v>-1.0585126002461418</c:v>
                </c:pt>
                <c:pt idx="12">
                  <c:v>-0.99890331978753544</c:v>
                </c:pt>
                <c:pt idx="13">
                  <c:v>-0.94521134488355019</c:v>
                </c:pt>
                <c:pt idx="14">
                  <c:v>-0.89744460577113161</c:v>
                </c:pt>
                <c:pt idx="15">
                  <c:v>-0.85200714688882084</c:v>
                </c:pt>
                <c:pt idx="16">
                  <c:v>-0.8096752283017864</c:v>
                </c:pt>
                <c:pt idx="17">
                  <c:v>-0.77137136242077287</c:v>
                </c:pt>
                <c:pt idx="18">
                  <c:v>-0.7343436111476821</c:v>
                </c:pt>
                <c:pt idx="19">
                  <c:v>-0.70072548947393221</c:v>
                </c:pt>
                <c:pt idx="20">
                  <c:v>-0.66885010386108912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TrackingData_Normalized!$KR$6:$KR$27</c:f>
              <c:numCache>
                <c:formatCode>General</c:formatCode>
                <c:ptCount val="22"/>
                <c:pt idx="0">
                  <c:v>0</c:v>
                </c:pt>
                <c:pt idx="1">
                  <c:v>-1.5901289712074591</c:v>
                </c:pt>
                <c:pt idx="2">
                  <c:v>-1.2890989755434781</c:v>
                </c:pt>
                <c:pt idx="3">
                  <c:v>-1.1130077164877967</c:v>
                </c:pt>
                <c:pt idx="4">
                  <c:v>-0.98806897987949682</c:v>
                </c:pt>
                <c:pt idx="5">
                  <c:v>-0.89115896687144036</c:v>
                </c:pt>
                <c:pt idx="6">
                  <c:v>-0.81197772082381547</c:v>
                </c:pt>
                <c:pt idx="7">
                  <c:v>-0.74503093119320229</c:v>
                </c:pt>
                <c:pt idx="8">
                  <c:v>-0.68703898421551557</c:v>
                </c:pt>
                <c:pt idx="9">
                  <c:v>-0.63588646176813435</c:v>
                </c:pt>
                <c:pt idx="10">
                  <c:v>-0.59012897120745922</c:v>
                </c:pt>
                <c:pt idx="11">
                  <c:v>-0.54873628604923419</c:v>
                </c:pt>
                <c:pt idx="12">
                  <c:v>-0.51094772515983422</c:v>
                </c:pt>
                <c:pt idx="13">
                  <c:v>-0.47618561890062239</c:v>
                </c:pt>
                <c:pt idx="14">
                  <c:v>-0.4440009355292211</c:v>
                </c:pt>
                <c:pt idx="15">
                  <c:v>-0.41403771215177793</c:v>
                </c:pt>
                <c:pt idx="16">
                  <c:v>-0.38600898855153437</c:v>
                </c:pt>
                <c:pt idx="17">
                  <c:v>-0.35968004982918522</c:v>
                </c:pt>
                <c:pt idx="18">
                  <c:v>-0.33485646610415309</c:v>
                </c:pt>
                <c:pt idx="19">
                  <c:v>-0.31137537025463019</c:v>
                </c:pt>
                <c:pt idx="20">
                  <c:v>-0.28909897554347797</c:v>
                </c:pt>
                <c:pt idx="21">
                  <c:v>-0.26790967647353991</c:v>
                </c:pt>
              </c:numCache>
            </c:numRef>
          </c:xVal>
          <c:yVal>
            <c:numRef>
              <c:f>TrackingData_Normalized!$KS$5:$KS$27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-2.8555266264066637</c:v>
                </c:pt>
                <c:pt idx="3">
                  <c:v>-2.248278737315196</c:v>
                </c:pt>
                <c:pt idx="4">
                  <c:v>-1.9055724623037862</c:v>
                </c:pt>
                <c:pt idx="5">
                  <c:v>-1.7185488966073896</c:v>
                </c:pt>
                <c:pt idx="6">
                  <c:v>-1.5712758821321751</c:v>
                </c:pt>
                <c:pt idx="7">
                  <c:v>-1.4421039585746975</c:v>
                </c:pt>
                <c:pt idx="8">
                  <c:v>-1.3381392333041819</c:v>
                </c:pt>
                <c:pt idx="9">
                  <c:v>-1.2497257148476359</c:v>
                </c:pt>
                <c:pt idx="10">
                  <c:v>-1.1661698948200885</c:v>
                </c:pt>
                <c:pt idx="11">
                  <c:v>-1.0924287026736412</c:v>
                </c:pt>
                <c:pt idx="12">
                  <c:v>-1.0277719851704057</c:v>
                </c:pt>
                <c:pt idx="13">
                  <c:v>-0.96807030643915204</c:v>
                </c:pt>
                <c:pt idx="14">
                  <c:v>-0.91516655156375726</c:v>
                </c:pt>
                <c:pt idx="15">
                  <c:v>-0.86458179095097343</c:v>
                </c:pt>
                <c:pt idx="16">
                  <c:v>-0.81858895026850076</c:v>
                </c:pt>
                <c:pt idx="17">
                  <c:v>-0.77765243177749732</c:v>
                </c:pt>
                <c:pt idx="18">
                  <c:v>-0.73852121761307377</c:v>
                </c:pt>
                <c:pt idx="19">
                  <c:v>-0.70237118071850824</c:v>
                </c:pt>
                <c:pt idx="20">
                  <c:v>-0.66826068950563144</c:v>
                </c:pt>
                <c:pt idx="21">
                  <c:v>-0.63574981754273241</c:v>
                </c:pt>
                <c:pt idx="22">
                  <c:v>-0.60613030926628286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TrackingData_Normalized!$JZ$7:$JZ$34</c:f>
              <c:numCache>
                <c:formatCode>General</c:formatCode>
                <c:ptCount val="28"/>
                <c:pt idx="0">
                  <c:v>-1.6026132453651192</c:v>
                </c:pt>
                <c:pt idx="1">
                  <c:v>-1.3015832497011379</c:v>
                </c:pt>
                <c:pt idx="2">
                  <c:v>-1.1254919906454566</c:v>
                </c:pt>
                <c:pt idx="3">
                  <c:v>-1.0005532540371567</c:v>
                </c:pt>
                <c:pt idx="4">
                  <c:v>-0.90364324102910021</c:v>
                </c:pt>
                <c:pt idx="5">
                  <c:v>-0.82446199498147543</c:v>
                </c:pt>
                <c:pt idx="6">
                  <c:v>-0.75751520535086214</c:v>
                </c:pt>
                <c:pt idx="7">
                  <c:v>-0.69952325837317553</c:v>
                </c:pt>
                <c:pt idx="8">
                  <c:v>-0.64837073592579419</c:v>
                </c:pt>
                <c:pt idx="9">
                  <c:v>-0.60261324536511907</c:v>
                </c:pt>
                <c:pt idx="10">
                  <c:v>-0.56122056020689404</c:v>
                </c:pt>
                <c:pt idx="11">
                  <c:v>-0.52343199931749418</c:v>
                </c:pt>
                <c:pt idx="12">
                  <c:v>-0.48866989305828229</c:v>
                </c:pt>
                <c:pt idx="13">
                  <c:v>-0.456485209686881</c:v>
                </c:pt>
                <c:pt idx="14">
                  <c:v>-0.42652198630943783</c:v>
                </c:pt>
                <c:pt idx="15">
                  <c:v>-0.39849326270919427</c:v>
                </c:pt>
                <c:pt idx="16">
                  <c:v>-0.37216432398684512</c:v>
                </c:pt>
                <c:pt idx="17">
                  <c:v>-0.347340740261813</c:v>
                </c:pt>
                <c:pt idx="18">
                  <c:v>-0.32385964441229015</c:v>
                </c:pt>
                <c:pt idx="19">
                  <c:v>-0.30158324970113787</c:v>
                </c:pt>
                <c:pt idx="20">
                  <c:v>-0.28039395063119982</c:v>
                </c:pt>
                <c:pt idx="21">
                  <c:v>-0.26019056454291284</c:v>
                </c:pt>
                <c:pt idx="22">
                  <c:v>-0.24088540934752625</c:v>
                </c:pt>
                <c:pt idx="23">
                  <c:v>-0.22240200365351298</c:v>
                </c:pt>
                <c:pt idx="24">
                  <c:v>-0.20467323669308146</c:v>
                </c:pt>
                <c:pt idx="25">
                  <c:v>-0.18763989739430109</c:v>
                </c:pt>
                <c:pt idx="26">
                  <c:v>-0.17124948120613173</c:v>
                </c:pt>
                <c:pt idx="27">
                  <c:v>-0.1554552140228998</c:v>
                </c:pt>
              </c:numCache>
            </c:numRef>
          </c:xVal>
          <c:yVal>
            <c:numRef>
              <c:f>TrackingData_Normalized!$KA$7:$KA$34</c:f>
              <c:numCache>
                <c:formatCode>General</c:formatCode>
                <c:ptCount val="28"/>
                <c:pt idx="0">
                  <c:v>-2.7281725409238504</c:v>
                </c:pt>
                <c:pt idx="1">
                  <c:v>-2.2903204476726948</c:v>
                </c:pt>
                <c:pt idx="2">
                  <c:v>-2.046262128162132</c:v>
                </c:pt>
                <c:pt idx="3">
                  <c:v>-1.8736695476484959</c:v>
                </c:pt>
                <c:pt idx="4">
                  <c:v>-1.7267872268732534</c:v>
                </c:pt>
                <c:pt idx="5">
                  <c:v>-1.6204859645321392</c:v>
                </c:pt>
                <c:pt idx="6">
                  <c:v>-1.5200779639857545</c:v>
                </c:pt>
                <c:pt idx="7">
                  <c:v>-1.4371433859194698</c:v>
                </c:pt>
                <c:pt idx="8">
                  <c:v>-1.3610892243940631</c:v>
                </c:pt>
                <c:pt idx="9">
                  <c:v>-1.2901329340002041</c:v>
                </c:pt>
                <c:pt idx="10">
                  <c:v>-1.2263800502286313</c:v>
                </c:pt>
                <c:pt idx="11">
                  <c:v>-1.1667799931756702</c:v>
                </c:pt>
                <c:pt idx="12">
                  <c:v>-1.111546972098598</c:v>
                </c:pt>
                <c:pt idx="13">
                  <c:v>-1.0601518052991068</c:v>
                </c:pt>
                <c:pt idx="14">
                  <c:v>-1.0130418215206685</c:v>
                </c:pt>
                <c:pt idx="15">
                  <c:v>-0.96903112113083734</c:v>
                </c:pt>
                <c:pt idx="16">
                  <c:v>-0.92769601036277605</c:v>
                </c:pt>
                <c:pt idx="17">
                  <c:v>-0.8891757253864182</c:v>
                </c:pt>
                <c:pt idx="18">
                  <c:v>-0.8537186371412806</c:v>
                </c:pt>
                <c:pt idx="19">
                  <c:v>-0.81987485642390834</c:v>
                </c:pt>
                <c:pt idx="20">
                  <c:v>-0.78882076928335321</c:v>
                </c:pt>
                <c:pt idx="21">
                  <c:v>-0.7585877011112615</c:v>
                </c:pt>
                <c:pt idx="22">
                  <c:v>-0.73003221664664486</c:v>
                </c:pt>
                <c:pt idx="23">
                  <c:v>-0.70324665699236</c:v>
                </c:pt>
                <c:pt idx="24">
                  <c:v>-0.67775263105410055</c:v>
                </c:pt>
                <c:pt idx="25">
                  <c:v>-0.65365855725588562</c:v>
                </c:pt>
                <c:pt idx="26">
                  <c:v>-0.63040812971834392</c:v>
                </c:pt>
                <c:pt idx="27">
                  <c:v>-0.60850950732211617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TrackingData_Normalized!$JH$7:$JH$21</c:f>
              <c:numCache>
                <c:formatCode>General</c:formatCode>
                <c:ptCount val="15"/>
                <c:pt idx="0">
                  <c:v>-1.3714928575504541</c:v>
                </c:pt>
                <c:pt idx="1">
                  <c:v>-1.0704628618864729</c:v>
                </c:pt>
                <c:pt idx="2">
                  <c:v>-0.89437160283079165</c:v>
                </c:pt>
                <c:pt idx="3">
                  <c:v>-0.76943286622249163</c:v>
                </c:pt>
                <c:pt idx="4">
                  <c:v>-0.67252285321443528</c:v>
                </c:pt>
                <c:pt idx="5">
                  <c:v>-0.59334160716681039</c:v>
                </c:pt>
                <c:pt idx="6">
                  <c:v>-0.52639481753619721</c:v>
                </c:pt>
                <c:pt idx="7">
                  <c:v>-0.46840287055851049</c:v>
                </c:pt>
                <c:pt idx="8">
                  <c:v>-0.41725034811112921</c:v>
                </c:pt>
                <c:pt idx="9">
                  <c:v>-0.37149285755045408</c:v>
                </c:pt>
                <c:pt idx="10">
                  <c:v>-0.33010017239222905</c:v>
                </c:pt>
                <c:pt idx="11">
                  <c:v>-0.29231161150282925</c:v>
                </c:pt>
                <c:pt idx="12">
                  <c:v>-0.2575495052436173</c:v>
                </c:pt>
                <c:pt idx="13">
                  <c:v>-0.22536482187221599</c:v>
                </c:pt>
                <c:pt idx="14">
                  <c:v>-0.19540159849477279</c:v>
                </c:pt>
              </c:numCache>
            </c:numRef>
          </c:xVal>
          <c:yVal>
            <c:numRef>
              <c:f>TrackingData_Normalized!$JI$7:$JI$21</c:f>
              <c:numCache>
                <c:formatCode>General</c:formatCode>
                <c:ptCount val="15"/>
                <c:pt idx="0">
                  <c:v>-2.1818439963732761</c:v>
                </c:pt>
                <c:pt idx="1">
                  <c:v>-1.7379386040534728</c:v>
                </c:pt>
                <c:pt idx="2">
                  <c:v>-1.4782367042209701</c:v>
                </c:pt>
                <c:pt idx="3">
                  <c:v>-1.2800941364240881</c:v>
                </c:pt>
                <c:pt idx="4">
                  <c:v>-1.1283634926399801</c:v>
                </c:pt>
                <c:pt idx="5">
                  <c:v>-1.0025932861846858</c:v>
                </c:pt>
                <c:pt idx="6">
                  <c:v>-0.90317866273977887</c:v>
                </c:pt>
                <c:pt idx="7">
                  <c:v>-0.81353323153335777</c:v>
                </c:pt>
                <c:pt idx="8">
                  <c:v>-0.73470628360084467</c:v>
                </c:pt>
                <c:pt idx="9">
                  <c:v>-0.66419157319935862</c:v>
                </c:pt>
                <c:pt idx="10">
                  <c:v>-0.60318965172960826</c:v>
                </c:pt>
                <c:pt idx="11">
                  <c:v>-0.54855236745643798</c:v>
                </c:pt>
                <c:pt idx="12">
                  <c:v>-0.49869757442161405</c:v>
                </c:pt>
                <c:pt idx="13">
                  <c:v>-0.45260469172016049</c:v>
                </c:pt>
                <c:pt idx="14">
                  <c:v>-0.41135189235068192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TrackingData_Normalized!$IO$7:$IO$87</c:f>
              <c:numCache>
                <c:formatCode>General</c:formatCode>
                <c:ptCount val="81"/>
                <c:pt idx="0">
                  <c:v>-1.9038392907920341</c:v>
                </c:pt>
                <c:pt idx="1">
                  <c:v>-1.602809295128053</c:v>
                </c:pt>
                <c:pt idx="2">
                  <c:v>-1.4267180360723717</c:v>
                </c:pt>
                <c:pt idx="3">
                  <c:v>-1.3017792994640718</c:v>
                </c:pt>
                <c:pt idx="4">
                  <c:v>-1.2048692864560153</c:v>
                </c:pt>
                <c:pt idx="5">
                  <c:v>-1.1256880404083904</c:v>
                </c:pt>
                <c:pt idx="6">
                  <c:v>-1.0587412507777774</c:v>
                </c:pt>
                <c:pt idx="7">
                  <c:v>-1.0007493038000905</c:v>
                </c:pt>
                <c:pt idx="8">
                  <c:v>-0.94959678135270931</c:v>
                </c:pt>
                <c:pt idx="9">
                  <c:v>-0.90383929079203418</c:v>
                </c:pt>
                <c:pt idx="10">
                  <c:v>-0.86244660563380915</c:v>
                </c:pt>
                <c:pt idx="11">
                  <c:v>-0.82465804474440929</c:v>
                </c:pt>
                <c:pt idx="12">
                  <c:v>-0.78989593848519735</c:v>
                </c:pt>
                <c:pt idx="13">
                  <c:v>-0.75771125511379611</c:v>
                </c:pt>
                <c:pt idx="14">
                  <c:v>-0.72774803173635294</c:v>
                </c:pt>
                <c:pt idx="15">
                  <c:v>-0.69971930813610939</c:v>
                </c:pt>
                <c:pt idx="16">
                  <c:v>-0.67339036941376018</c:v>
                </c:pt>
                <c:pt idx="17">
                  <c:v>-0.64856678568872805</c:v>
                </c:pt>
                <c:pt idx="18">
                  <c:v>-0.62508568983920521</c:v>
                </c:pt>
                <c:pt idx="19">
                  <c:v>-0.60280929512805292</c:v>
                </c:pt>
                <c:pt idx="20">
                  <c:v>-0.58161999605811487</c:v>
                </c:pt>
                <c:pt idx="21">
                  <c:v>-0.56141660996982801</c:v>
                </c:pt>
                <c:pt idx="22">
                  <c:v>-0.54211145477444123</c:v>
                </c:pt>
                <c:pt idx="23">
                  <c:v>-0.52362804908042815</c:v>
                </c:pt>
                <c:pt idx="24">
                  <c:v>-0.50589928211999657</c:v>
                </c:pt>
                <c:pt idx="25">
                  <c:v>-0.48886594282121615</c:v>
                </c:pt>
                <c:pt idx="26">
                  <c:v>-0.47247552663304687</c:v>
                </c:pt>
                <c:pt idx="27">
                  <c:v>-0.45668125944981491</c:v>
                </c:pt>
                <c:pt idx="28">
                  <c:v>-0.4414412928930781</c:v>
                </c:pt>
                <c:pt idx="29">
                  <c:v>-0.42671803607237169</c:v>
                </c:pt>
                <c:pt idx="30">
                  <c:v>-0.41247759695776148</c:v>
                </c:pt>
                <c:pt idx="31">
                  <c:v>-0.39868931247212813</c:v>
                </c:pt>
                <c:pt idx="32">
                  <c:v>-0.38532535091414666</c:v>
                </c:pt>
                <c:pt idx="33">
                  <c:v>-0.37236037374977904</c:v>
                </c:pt>
                <c:pt idx="34">
                  <c:v>-0.35977124644175845</c:v>
                </c:pt>
                <c:pt idx="35">
                  <c:v>-0.34753679002474686</c:v>
                </c:pt>
                <c:pt idx="36">
                  <c:v>-0.33563756672503914</c:v>
                </c:pt>
                <c:pt idx="37">
                  <c:v>-0.32405569417522401</c:v>
                </c:pt>
                <c:pt idx="38">
                  <c:v>-0.31277468376553491</c:v>
                </c:pt>
                <c:pt idx="39">
                  <c:v>-0.30177929946407178</c:v>
                </c:pt>
                <c:pt idx="40">
                  <c:v>-0.29105543407229867</c:v>
                </c:pt>
                <c:pt idx="41">
                  <c:v>-0.28059000039413368</c:v>
                </c:pt>
                <c:pt idx="42">
                  <c:v>-0.27037083521244759</c:v>
                </c:pt>
                <c:pt idx="43">
                  <c:v>-0.26038661430584675</c:v>
                </c:pt>
                <c:pt idx="44">
                  <c:v>-0.25062677701669051</c:v>
                </c:pt>
                <c:pt idx="45">
                  <c:v>-0.24108145911046008</c:v>
                </c:pt>
                <c:pt idx="46">
                  <c:v>-0.23174143285631668</c:v>
                </c:pt>
                <c:pt idx="47">
                  <c:v>-0.22259805341644689</c:v>
                </c:pt>
                <c:pt idx="48">
                  <c:v>-0.21364321076352052</c:v>
                </c:pt>
                <c:pt idx="49">
                  <c:v>-0.20486928645601535</c:v>
                </c:pt>
                <c:pt idx="50">
                  <c:v>-0.19626911469409777</c:v>
                </c:pt>
                <c:pt idx="51">
                  <c:v>-0.18783594715723495</c:v>
                </c:pt>
                <c:pt idx="52">
                  <c:v>-0.17956342119124513</c:v>
                </c:pt>
                <c:pt idx="53">
                  <c:v>-0.17144553096906565</c:v>
                </c:pt>
                <c:pt idx="54">
                  <c:v>-0.16347660129779029</c:v>
                </c:pt>
                <c:pt idx="55">
                  <c:v>-0.15565126378583372</c:v>
                </c:pt>
                <c:pt idx="56">
                  <c:v>-0.14796443511954277</c:v>
                </c:pt>
                <c:pt idx="57">
                  <c:v>-0.14041129722909687</c:v>
                </c:pt>
                <c:pt idx="58">
                  <c:v>-0.13298727914988995</c:v>
                </c:pt>
                <c:pt idx="59">
                  <c:v>-0.12568804040839049</c:v>
                </c:pt>
                <c:pt idx="60">
                  <c:v>-0.11850945578126715</c:v>
                </c:pt>
                <c:pt idx="61">
                  <c:v>-0.11144760129378029</c:v>
                </c:pt>
                <c:pt idx="62">
                  <c:v>-0.10449874133845244</c:v>
                </c:pt>
                <c:pt idx="63">
                  <c:v>-9.7659316808146962E-2</c:v>
                </c:pt>
                <c:pt idx="64">
                  <c:v>-9.0925934149178614E-2</c:v>
                </c:pt>
                <c:pt idx="65">
                  <c:v>-8.4295355250165432E-2</c:v>
                </c:pt>
                <c:pt idx="66">
                  <c:v>-7.7764488091207715E-2</c:v>
                </c:pt>
                <c:pt idx="67">
                  <c:v>-7.1330378085797827E-2</c:v>
                </c:pt>
                <c:pt idx="68">
                  <c:v>-6.499020005477886E-2</c:v>
                </c:pt>
                <c:pt idx="69">
                  <c:v>-5.8741250777777282E-2</c:v>
                </c:pt>
                <c:pt idx="70">
                  <c:v>-5.2580942072958867E-2</c:v>
                </c:pt>
                <c:pt idx="71">
                  <c:v>-4.6506794360765685E-2</c:v>
                </c:pt>
                <c:pt idx="72">
                  <c:v>-4.0516430671578285E-2</c:v>
                </c:pt>
                <c:pt idx="73">
                  <c:v>-3.4607571061057926E-2</c:v>
                </c:pt>
                <c:pt idx="74">
                  <c:v>-2.8778027400334111E-2</c:v>
                </c:pt>
                <c:pt idx="75">
                  <c:v>-2.3025698511242795E-2</c:v>
                </c:pt>
                <c:pt idx="76">
                  <c:v>-1.7348565619552312E-2</c:v>
                </c:pt>
                <c:pt idx="77">
                  <c:v>-1.174468810155372E-2</c:v>
                </c:pt>
                <c:pt idx="78">
                  <c:v>-6.2121995015927316E-3</c:v>
                </c:pt>
                <c:pt idx="79">
                  <c:v>-7.4930380009056259E-4</c:v>
                </c:pt>
                <c:pt idx="80">
                  <c:v>4.6457280866156123E-3</c:v>
                </c:pt>
              </c:numCache>
            </c:numRef>
          </c:xVal>
          <c:yVal>
            <c:numRef>
              <c:f>TrackingData_Normalized!$IP$7:$IP$87</c:f>
              <c:numCache>
                <c:formatCode>General</c:formatCode>
                <c:ptCount val="81"/>
                <c:pt idx="0">
                  <c:v>-2.3759118034461362</c:v>
                </c:pt>
                <c:pt idx="1">
                  <c:v>-2.0393501298694319</c:v>
                </c:pt>
                <c:pt idx="2">
                  <c:v>-1.9243668099501643</c:v>
                </c:pt>
                <c:pt idx="3">
                  <c:v>-1.7700253300039108</c:v>
                </c:pt>
                <c:pt idx="4">
                  <c:v>-1.6645986473464642</c:v>
                </c:pt>
                <c:pt idx="5">
                  <c:v>-1.5970913776763613</c:v>
                </c:pt>
                <c:pt idx="6">
                  <c:v>-1.5182816411136268</c:v>
                </c:pt>
                <c:pt idx="7">
                  <c:v>-1.434276716870208</c:v>
                </c:pt>
                <c:pt idx="8">
                  <c:v>-1.3845250044333914</c:v>
                </c:pt>
                <c:pt idx="9">
                  <c:v>-1.3424135932212886</c:v>
                </c:pt>
                <c:pt idx="10">
                  <c:v>-1.2942648418106293</c:v>
                </c:pt>
                <c:pt idx="11">
                  <c:v>-1.2487210253268031</c:v>
                </c:pt>
                <c:pt idx="12">
                  <c:v>-1.213528292817502</c:v>
                </c:pt>
                <c:pt idx="13">
                  <c:v>-1.1681728655791304</c:v>
                </c:pt>
                <c:pt idx="14">
                  <c:v>-1.1336891180199931</c:v>
                </c:pt>
                <c:pt idx="15">
                  <c:v>-1.0880869960685264</c:v>
                </c:pt>
                <c:pt idx="16">
                  <c:v>-1.0550646050312116</c:v>
                </c:pt>
                <c:pt idx="17">
                  <c:v>-1.0308649787977811</c:v>
                </c:pt>
                <c:pt idx="18">
                  <c:v>-0.99811325879566526</c:v>
                </c:pt>
                <c:pt idx="19">
                  <c:v>-0.96990250066429451</c:v>
                </c:pt>
                <c:pt idx="20">
                  <c:v>-0.94025898590922563</c:v>
                </c:pt>
                <c:pt idx="21">
                  <c:v>-0.9104157920000806</c:v>
                </c:pt>
                <c:pt idx="22">
                  <c:v>-0.89010690694970862</c:v>
                </c:pt>
                <c:pt idx="23">
                  <c:v>-0.86436334433357997</c:v>
                </c:pt>
                <c:pt idx="24">
                  <c:v>-0.84429184078044417</c:v>
                </c:pt>
                <c:pt idx="25">
                  <c:v>-0.82352110490560315</c:v>
                </c:pt>
                <c:pt idx="26">
                  <c:v>-0.8028850140394227</c:v>
                </c:pt>
                <c:pt idx="27">
                  <c:v>-0.7817275894799296</c:v>
                </c:pt>
                <c:pt idx="28">
                  <c:v>-0.76026651353980812</c:v>
                </c:pt>
                <c:pt idx="29">
                  <c:v>-0.73500034418080895</c:v>
                </c:pt>
                <c:pt idx="30">
                  <c:v>-0.71749114140562809</c:v>
                </c:pt>
                <c:pt idx="31">
                  <c:v>-0.70124626904536158</c:v>
                </c:pt>
                <c:pt idx="32">
                  <c:v>-0.68381756166756447</c:v>
                </c:pt>
                <c:pt idx="33">
                  <c:v>-0.66480261497422499</c:v>
                </c:pt>
                <c:pt idx="34">
                  <c:v>-0.64605945733377212</c:v>
                </c:pt>
                <c:pt idx="35">
                  <c:v>-0.63013726875762954</c:v>
                </c:pt>
                <c:pt idx="36">
                  <c:v>-0.61582439128578326</c:v>
                </c:pt>
                <c:pt idx="37">
                  <c:v>-0.60149388499278467</c:v>
                </c:pt>
                <c:pt idx="38">
                  <c:v>-0.58855158115005435</c:v>
                </c:pt>
                <c:pt idx="39">
                  <c:v>-0.57547664009337929</c:v>
                </c:pt>
                <c:pt idx="40">
                  <c:v>-0.56055981254472997</c:v>
                </c:pt>
                <c:pt idx="41">
                  <c:v>-0.54535982951166306</c:v>
                </c:pt>
                <c:pt idx="42">
                  <c:v>-0.53352701204117514</c:v>
                </c:pt>
                <c:pt idx="43">
                  <c:v>-0.5216025995759046</c:v>
                </c:pt>
                <c:pt idx="44">
                  <c:v>-0.50882813092880341</c:v>
                </c:pt>
                <c:pt idx="45">
                  <c:v>-0.49522490063027041</c:v>
                </c:pt>
                <c:pt idx="46">
                  <c:v>-0.4824399191806743</c:v>
                </c:pt>
                <c:pt idx="47">
                  <c:v>-0.47075237326551467</c:v>
                </c:pt>
                <c:pt idx="48">
                  <c:v>-0.46114013483882549</c:v>
                </c:pt>
                <c:pt idx="49">
                  <c:v>-0.4506917540105555</c:v>
                </c:pt>
                <c:pt idx="50">
                  <c:v>-0.43945947948614106</c:v>
                </c:pt>
                <c:pt idx="51">
                  <c:v>-0.42887136381038871</c:v>
                </c:pt>
                <c:pt idx="52">
                  <c:v>-0.41853495924362133</c:v>
                </c:pt>
                <c:pt idx="53">
                  <c:v>-0.40840664085425726</c:v>
                </c:pt>
                <c:pt idx="54">
                  <c:v>-0.39948696437916581</c:v>
                </c:pt>
                <c:pt idx="55">
                  <c:v>-0.38893246039278423</c:v>
                </c:pt>
                <c:pt idx="56">
                  <c:v>-0.37800960588203447</c:v>
                </c:pt>
                <c:pt idx="57">
                  <c:v>-0.36788249843848858</c:v>
                </c:pt>
                <c:pt idx="58">
                  <c:v>-0.35968148957355361</c:v>
                </c:pt>
                <c:pt idx="59">
                  <c:v>-0.35082180980390915</c:v>
                </c:pt>
                <c:pt idx="60">
                  <c:v>-0.34240647999352225</c:v>
                </c:pt>
                <c:pt idx="61">
                  <c:v>-0.33418239250512094</c:v>
                </c:pt>
                <c:pt idx="62">
                  <c:v>-0.32482298209943283</c:v>
                </c:pt>
                <c:pt idx="63">
                  <c:v>-0.31690237277612204</c:v>
                </c:pt>
                <c:pt idx="64">
                  <c:v>-0.3093910045277854</c:v>
                </c:pt>
                <c:pt idx="65">
                  <c:v>-0.3007886148025688</c:v>
                </c:pt>
                <c:pt idx="66">
                  <c:v>-0.29184902430445325</c:v>
                </c:pt>
                <c:pt idx="67">
                  <c:v>-0.28405208250957181</c:v>
                </c:pt>
                <c:pt idx="68">
                  <c:v>-0.27732226693676371</c:v>
                </c:pt>
                <c:pt idx="69">
                  <c:v>-0.26970997257428692</c:v>
                </c:pt>
                <c:pt idx="70">
                  <c:v>-0.2625026531695947</c:v>
                </c:pt>
                <c:pt idx="71">
                  <c:v>-0.25499246402423942</c:v>
                </c:pt>
                <c:pt idx="72">
                  <c:v>-0.24846329013753174</c:v>
                </c:pt>
                <c:pt idx="73">
                  <c:v>-0.24186703743782045</c:v>
                </c:pt>
                <c:pt idx="74">
                  <c:v>-0.23491053453456717</c:v>
                </c:pt>
                <c:pt idx="75">
                  <c:v>-0.22746084537271344</c:v>
                </c:pt>
                <c:pt idx="76">
                  <c:v>-0.22051272207181094</c:v>
                </c:pt>
                <c:pt idx="77">
                  <c:v>-0.21346059334595074</c:v>
                </c:pt>
                <c:pt idx="78">
                  <c:v>-0.20788639353894942</c:v>
                </c:pt>
                <c:pt idx="79">
                  <c:v>-0.20203111117401293</c:v>
                </c:pt>
                <c:pt idx="80">
                  <c:v>-0.19454221737870403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64544"/>
        <c:axId val="425764936"/>
      </c:scatterChart>
      <c:valAx>
        <c:axId val="4257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64936"/>
        <c:crosses val="autoZero"/>
        <c:crossBetween val="midCat"/>
      </c:valAx>
      <c:valAx>
        <c:axId val="42576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645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threshold_manual" connectionId="3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ont_threshold_7" connectionId="6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threshold" connectionId="7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front_threshold_8" connectionId="7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front_threshold_7" connectionId="70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back_threshold" connectionId="3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2" connectionId="1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5" connectionId="6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front_threshold_11" connectionId="51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ck_threshold_11" connectionId="1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ck_threshold_4" connectionId="2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_1" connectionId="4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14" connectionId="6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manual" connectionId="4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ck_threshold_9" connectionId="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front_threshold_6" connectionId="6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ck_threshold_6" connectionId="2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front_threshold_12" connectionId="5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front_threshold_3" connectionId="56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8" connectionId="72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3" connectionId="1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front_threshold_2" connectionId="5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back_threshold_13" connectionId="2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ck_threshold_12" connectionId="18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front_threshold" connectionId="7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front_threshold_4" connectionId="5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back_threshold_14" connectionId="2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back_threshold_10" connectionId="11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ck_threshold_manual" connectionId="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ck_threshold_5" connectionId="24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front_threshold_15" connectionId="65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_7" connectionId="31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front_threshold_9" connectionId="38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front_threshold_manual_1" connectionId="41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back_threshold_1" connectionId="9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front_threshold_13" connectionId="57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manual_2" connectionId="4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front_threshold_manual_3" connectionId="45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back_threshold_22" connectionId="10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front_threshold_23" connectionId="68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ck_threshold_20" connectionId="25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back_threshold_19" connectionId="14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ck_threshold_18" connectionId="2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front_threshold_21" connectionId="60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front_threshold_20" connectionId="76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front_threshold_18" connectionId="7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front_threshold_manual_1" connectionId="47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front_threshold_12" connectionId="50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back_threshold_manual_1" connectionId="5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back_threshold_12" connectionId="2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front_threshold_8" connectionId="64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back_threshold_8" connectionId="34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back_threshold_1" connectionId="3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Experiments\PNG\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\..\..\Experiments\PNG\Drop_06264_DropletJumpWedge_water_Type_4mL_L_420grit_U_320grit_Surfaces_2deg_Inclination_dry_1" TargetMode="External"/><Relationship Id="rId7" Type="http://schemas.openxmlformats.org/officeDocument/2006/relationships/hyperlink" Target="..\..\..\Experiments\PNG\Drop_06284_DropletJumpWedge_water_Type_2mL_L_400grit_U_320grit_Surfaces_4deg_Inclination_dry_1" TargetMode="External"/><Relationship Id="rId12" Type="http://schemas.openxmlformats.org/officeDocument/2006/relationships/hyperlink" Target="..\..\..\Experiments\PNG\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\..\..\Experiments\PNG\Drop_06263_DropletJumpWedge_water_Type_3mL_L_420grit_U_320grit_Surfaces_2deg_Inclination_dry_1" TargetMode="External"/><Relationship Id="rId16" Type="http://schemas.openxmlformats.org/officeDocument/2006/relationships/hyperlink" Target="..\..\..\Experiments\PNG\Drop_06290_DropletJumpWedge_water_Type_3mL_L_400grit_U_320grit_Surfaces_2deg_Inclination_dry_1" TargetMode="External"/><Relationship Id="rId1" Type="http://schemas.openxmlformats.org/officeDocument/2006/relationships/hyperlink" Target="..\..\..\Experiments\PNG\Drop_06262_DropletJumpWedge_water_Type_2mL_L_420grit_U_320grit_Surfaces_2deg_Inclination_dry_1" TargetMode="External"/><Relationship Id="rId6" Type="http://schemas.openxmlformats.org/officeDocument/2006/relationships/hyperlink" Target="..\..\..\Experiments\PNG\Drop_06282_DropletJumpWedge_water_Type_4mL_L_400grit_U_320grit_Surfaces_6deg_Inclination_dry_1" TargetMode="External"/><Relationship Id="rId11" Type="http://schemas.openxmlformats.org/officeDocument/2006/relationships/hyperlink" Target="..\..\..\Experiments\PNG\Drop_06334_DropletJumpWedge_water_Type_2mL_320grit_Surfaces_4Deg_FullAngle_dry_1" TargetMode="External"/><Relationship Id="rId5" Type="http://schemas.openxmlformats.org/officeDocument/2006/relationships/hyperlink" Target="..\..\..\Experiments\PNG\Drop_06281_DropletJumpWedge_water_Type_3mL_L_400grit_U_320grit_Surfaces_6deg_Inclination_dry_1" TargetMode="External"/><Relationship Id="rId15" Type="http://schemas.openxmlformats.org/officeDocument/2006/relationships/hyperlink" Target="..\..\..\Experiments\PNG\Drop_06288_DropletJumpWedge_water_Type_2mL_L_400grit_U_320grit_Surfaces_2deg_Inclination_dry_1" TargetMode="External"/><Relationship Id="rId10" Type="http://schemas.openxmlformats.org/officeDocument/2006/relationships/hyperlink" Target="..\..\..\Experiments\PNG\Drop_06333_DropletJumpWedge_water_Type_2mL_320grit_Surfaces_4Deg_FullAngle_dry_1" TargetMode="External"/><Relationship Id="rId4" Type="http://schemas.openxmlformats.org/officeDocument/2006/relationships/hyperlink" Target="..\..\..\Experiments\PNG\Drop_06278_DropletJumpWedge_water_Type_2mL_L_400grit_U_320grit_Surfaces_6deg_Inclination_dry_1" TargetMode="External"/><Relationship Id="rId9" Type="http://schemas.openxmlformats.org/officeDocument/2006/relationships/hyperlink" Target="..\..\..\Experiments\PNG\Drop_06286_DropletJumpWedge_water_Type_4mL_L_400grit_U_320grit_Surfaces_4deg_Inclination_dry_1" TargetMode="External"/><Relationship Id="rId14" Type="http://schemas.openxmlformats.org/officeDocument/2006/relationships/hyperlink" Target="..\..\..\Experiments\PNG\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17" Type="http://schemas.openxmlformats.org/officeDocument/2006/relationships/queryTable" Target="../queryTables/queryTable76.xml"/><Relationship Id="rId2" Type="http://schemas.openxmlformats.org/officeDocument/2006/relationships/queryTable" Target="../queryTables/queryTable61.xml"/><Relationship Id="rId16" Type="http://schemas.openxmlformats.org/officeDocument/2006/relationships/queryTable" Target="../queryTables/queryTable75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workbookViewId="0">
      <selection activeCell="B23" sqref="B23"/>
    </sheetView>
  </sheetViews>
  <sheetFormatPr defaultRowHeight="15.75" x14ac:dyDescent="0.25"/>
  <cols>
    <col min="1" max="2" width="20.625" style="1" customWidth="1"/>
    <col min="3" max="4" width="20.625" style="1" hidden="1" customWidth="1"/>
    <col min="5" max="6" width="20.625" style="1" customWidth="1"/>
    <col min="7" max="7" width="20.625" style="1" hidden="1" customWidth="1"/>
    <col min="8" max="9" width="20.625" style="1" customWidth="1"/>
    <col min="10" max="10" width="23.75" style="1" bestFit="1" customWidth="1"/>
    <col min="11" max="11" width="22.125" style="1" bestFit="1" customWidth="1"/>
    <col min="12" max="12" width="28.125" style="1" bestFit="1" customWidth="1"/>
    <col min="13" max="13" width="23.25" style="1" bestFit="1" customWidth="1"/>
    <col min="14" max="14" width="27.125" style="1" bestFit="1" customWidth="1"/>
    <col min="15" max="15" width="22.25" style="1" customWidth="1"/>
    <col min="16" max="16" width="24.625" style="1" bestFit="1" customWidth="1"/>
    <col min="17" max="17" width="20.625" style="1" customWidth="1"/>
    <col min="18" max="18" width="9" style="1"/>
    <col min="19" max="19" width="13.25" style="1" bestFit="1" customWidth="1"/>
    <col min="20" max="20" width="16.25" style="1" bestFit="1" customWidth="1"/>
    <col min="21" max="21" width="18.75" style="1" bestFit="1" customWidth="1"/>
    <col min="22" max="23" width="9" style="1"/>
    <col min="24" max="24" width="16.75" style="1" bestFit="1" customWidth="1"/>
    <col min="25" max="32" width="15.25" style="1" customWidth="1"/>
    <col min="33" max="16384" width="9" style="1"/>
  </cols>
  <sheetData>
    <row r="1" spans="1:34" ht="27" customHeight="1" thickBo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S1" s="15" t="s">
        <v>42</v>
      </c>
      <c r="T1" s="15" t="s">
        <v>43</v>
      </c>
      <c r="U1" s="15" t="s">
        <v>44</v>
      </c>
      <c r="X1" s="41"/>
      <c r="Y1" s="54" t="s">
        <v>95</v>
      </c>
      <c r="Z1" s="55"/>
      <c r="AA1" s="54" t="s">
        <v>80</v>
      </c>
      <c r="AB1" s="55"/>
      <c r="AC1" s="54" t="s">
        <v>81</v>
      </c>
      <c r="AD1" s="55"/>
      <c r="AE1" s="54" t="s">
        <v>82</v>
      </c>
      <c r="AF1" s="55"/>
    </row>
    <row r="2" spans="1:34" ht="27" customHeight="1" thickBot="1" x14ac:dyDescent="0.3">
      <c r="A2" s="80" t="s">
        <v>1</v>
      </c>
      <c r="B2" s="3" t="s">
        <v>32</v>
      </c>
      <c r="C2" s="80" t="s">
        <v>60</v>
      </c>
      <c r="D2" s="80" t="s">
        <v>61</v>
      </c>
      <c r="E2" s="3" t="s">
        <v>8</v>
      </c>
      <c r="F2" s="3" t="s">
        <v>5</v>
      </c>
      <c r="G2" s="80" t="s">
        <v>6</v>
      </c>
      <c r="H2" s="80" t="s">
        <v>62</v>
      </c>
      <c r="I2" s="80" t="s">
        <v>7</v>
      </c>
      <c r="J2" s="80" t="s">
        <v>63</v>
      </c>
      <c r="K2" s="80" t="s">
        <v>73</v>
      </c>
      <c r="L2" s="80" t="s">
        <v>79</v>
      </c>
      <c r="M2" s="80" t="s">
        <v>78</v>
      </c>
      <c r="N2" s="3" t="s">
        <v>2</v>
      </c>
      <c r="O2" s="3" t="s">
        <v>3</v>
      </c>
      <c r="P2" s="81" t="s">
        <v>4</v>
      </c>
      <c r="Q2" s="80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X2" s="42" t="s">
        <v>83</v>
      </c>
      <c r="Y2" s="45">
        <v>0.749</v>
      </c>
      <c r="Z2" s="42">
        <v>0.749</v>
      </c>
      <c r="AA2" s="45">
        <v>1.1539999999999999</v>
      </c>
      <c r="AB2" s="42">
        <f>AA2</f>
        <v>1.1539999999999999</v>
      </c>
      <c r="AC2" s="45">
        <v>0.748</v>
      </c>
      <c r="AD2" s="42">
        <f>AC2</f>
        <v>0.748</v>
      </c>
      <c r="AE2" s="45">
        <v>0.76500000000000001</v>
      </c>
      <c r="AF2" s="42">
        <f>AE2</f>
        <v>0.76500000000000001</v>
      </c>
      <c r="AG2" s="35"/>
      <c r="AH2" s="35"/>
    </row>
    <row r="3" spans="1:34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1.4897</v>
      </c>
      <c r="F3" s="1">
        <v>2</v>
      </c>
      <c r="G3" s="1">
        <v>1.2170000000000001</v>
      </c>
      <c r="H3" s="20">
        <f>(D3/2)*P3</f>
        <v>2.7752464584541467</v>
      </c>
      <c r="I3" s="5">
        <f>AVERAGE($G$3:$G$5)</f>
        <v>1.1903333333333335</v>
      </c>
      <c r="J3" s="20">
        <f>H3/TAN((G3/2)*(PI()/180))</f>
        <v>261.30473429340645</v>
      </c>
      <c r="K3" s="20">
        <f>(((3*F3*1000)/(4*PI()))^(1/3))/TAN(Q3)</f>
        <v>735.91250596225757</v>
      </c>
      <c r="L3" s="20">
        <f>((3*F3*0.000001)/(4*PI()))^(2/3)</f>
        <v>6.1088705771085761E-5</v>
      </c>
      <c r="M3" s="20">
        <f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>G3*PI()/180/2</f>
        <v>1.0620328498385496E-2</v>
      </c>
      <c r="S3" s="6">
        <v>2</v>
      </c>
      <c r="T3" s="6">
        <f t="shared" ref="T3:T19" si="0">((S3*1000)/(PI()*5.34))^(1/2)</f>
        <v>10.91866227321945</v>
      </c>
      <c r="U3" s="6">
        <f t="shared" ref="U3:U19" si="1">T3*2</f>
        <v>21.8373245464389</v>
      </c>
      <c r="X3" s="42" t="s">
        <v>91</v>
      </c>
      <c r="Y3" s="42" t="s">
        <v>89</v>
      </c>
      <c r="Z3" s="42" t="s">
        <v>90</v>
      </c>
      <c r="AA3" s="42" t="s">
        <v>89</v>
      </c>
      <c r="AB3" s="42" t="s">
        <v>90</v>
      </c>
      <c r="AC3" s="42" t="s">
        <v>89</v>
      </c>
      <c r="AD3" s="42" t="s">
        <v>90</v>
      </c>
      <c r="AE3" s="42" t="s">
        <v>89</v>
      </c>
      <c r="AF3" s="43" t="s">
        <v>90</v>
      </c>
      <c r="AG3" s="35"/>
      <c r="AH3" s="35"/>
    </row>
    <row r="4" spans="1:34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1.2426999999999999</v>
      </c>
      <c r="F4" s="1">
        <v>3</v>
      </c>
      <c r="G4" s="1">
        <f>0.391+0.814</f>
        <v>1.2050000000000001</v>
      </c>
      <c r="H4" s="20">
        <f>(D4/2)*P4</f>
        <v>2.9931718267701806</v>
      </c>
      <c r="I4" s="5">
        <f>AVERAGE($G$3:$G$5)</f>
        <v>1.1903333333333335</v>
      </c>
      <c r="J4" s="20">
        <f>H4/TAN((G4/2)*(PI()/180))</f>
        <v>284.63035975243389</v>
      </c>
      <c r="K4" s="20">
        <f>(((3*F4*1000)/(4*PI()))^(1/3))/TAN(Q4)</f>
        <v>850.79929510251407</v>
      </c>
      <c r="L4" s="20">
        <f>((3*F4*0.000001)/(4*PI()))^(2/3)</f>
        <v>8.0048849966466232E-5</v>
      </c>
      <c r="M4" s="20">
        <f>((1000*J4*0.001*L4)/(0.07*TAN(Q4)))^(1/2)</f>
        <v>5.5634466244107452</v>
      </c>
      <c r="N4" s="1">
        <v>100</v>
      </c>
      <c r="O4" s="4">
        <v>1069.0999999999999</v>
      </c>
      <c r="P4" s="1">
        <f t="shared" ref="P4:P20" si="2">N4/O4</f>
        <v>9.3536619586568143E-2</v>
      </c>
      <c r="Q4" s="1">
        <f>G4*PI()/180/2</f>
        <v>1.0515608743265837E-2</v>
      </c>
      <c r="S4" s="6">
        <v>3</v>
      </c>
      <c r="T4" s="6">
        <f t="shared" si="0"/>
        <v>13.372575621582349</v>
      </c>
      <c r="U4" s="6">
        <f t="shared" si="1"/>
        <v>26.745151243164699</v>
      </c>
      <c r="X4" s="43" t="s">
        <v>84</v>
      </c>
      <c r="Y4" s="39">
        <f>148.519-Y2</f>
        <v>147.77000000000001</v>
      </c>
      <c r="Z4" s="39">
        <f>180-(35.789-Z$2)</f>
        <v>144.96</v>
      </c>
      <c r="AA4" s="39">
        <f>156.337-AA2</f>
        <v>155.18299999999999</v>
      </c>
      <c r="AB4" s="39">
        <f>180-(33.064-AB2)</f>
        <v>148.09</v>
      </c>
      <c r="AC4" s="39">
        <f>148.473-AC2</f>
        <v>147.72500000000002</v>
      </c>
      <c r="AD4" s="39">
        <f>180-(28.223-AD2)</f>
        <v>152.52500000000001</v>
      </c>
      <c r="AE4" s="39">
        <f>143.59-AE2</f>
        <v>142.82500000000002</v>
      </c>
      <c r="AF4" s="39">
        <f>180-25.447+AF2</f>
        <v>155.31799999999998</v>
      </c>
    </row>
    <row r="5" spans="1:34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1.2415</v>
      </c>
      <c r="F5" s="1">
        <v>4</v>
      </c>
      <c r="G5" s="1">
        <f>0.319+0.83</f>
        <v>1.149</v>
      </c>
      <c r="H5" s="20">
        <f>(D5/2)*P5</f>
        <v>2.8409090909090904</v>
      </c>
      <c r="I5" s="5">
        <f>AVERAGE($G$3:$G$5)</f>
        <v>1.1903333333333335</v>
      </c>
      <c r="J5" s="20">
        <f>H5/TAN((G5/2)*(PI()/180))</f>
        <v>283.31879176404539</v>
      </c>
      <c r="K5" s="20">
        <f>(((3*F5*1000)/(4*PI()))^(1/3))/TAN(Q5)</f>
        <v>982.06862964014203</v>
      </c>
      <c r="L5" s="20">
        <f>((3*F5*0.000001)/(4*PI()))^(2/3)</f>
        <v>9.6972275804397298E-5</v>
      </c>
      <c r="M5" s="20">
        <f>((1000*J5*0.001*L5)/(0.07*TAN(Q5)))^(1/2)</f>
        <v>6.2563564861887011</v>
      </c>
      <c r="N5" s="1">
        <v>100</v>
      </c>
      <c r="O5" s="4">
        <v>1214.4000000000001</v>
      </c>
      <c r="P5" s="1">
        <f t="shared" si="2"/>
        <v>8.2345191040843202E-2</v>
      </c>
      <c r="Q5" s="1">
        <f>G5*PI()/180/2</f>
        <v>1.0026916552707424E-2</v>
      </c>
      <c r="S5" s="6">
        <v>4</v>
      </c>
      <c r="T5" s="6">
        <f t="shared" si="0"/>
        <v>15.441320269758394</v>
      </c>
      <c r="U5" s="6">
        <f t="shared" si="1"/>
        <v>30.882640539516789</v>
      </c>
      <c r="X5" s="43" t="s">
        <v>85</v>
      </c>
      <c r="Y5" s="39">
        <f>160.98-Y2</f>
        <v>160.23099999999999</v>
      </c>
      <c r="Z5" s="39">
        <f>180-(45.789-Z$2)</f>
        <v>134.96</v>
      </c>
      <c r="AA5" s="39">
        <f>144.97-AA2</f>
        <v>143.816</v>
      </c>
      <c r="AB5" s="39">
        <f>180-(41.56-AB2)</f>
        <v>139.59399999999999</v>
      </c>
      <c r="AC5" s="39">
        <f>150.302-AC2</f>
        <v>149.554</v>
      </c>
      <c r="AD5" s="39">
        <f>180-(37.44-AD2)</f>
        <v>143.30799999999999</v>
      </c>
      <c r="AE5" s="39">
        <f>154.832-AE2</f>
        <v>154.06700000000001</v>
      </c>
      <c r="AF5" s="39">
        <f>180-38.938+AF2</f>
        <v>141.827</v>
      </c>
    </row>
    <row r="6" spans="1:34" x14ac:dyDescent="0.25">
      <c r="A6" s="13" t="s">
        <v>15</v>
      </c>
      <c r="B6" s="14" t="s">
        <v>114</v>
      </c>
      <c r="C6" s="20">
        <v>6</v>
      </c>
      <c r="D6" s="20">
        <f>33+34</f>
        <v>67</v>
      </c>
      <c r="E6" s="49">
        <v>1.4278</v>
      </c>
      <c r="F6" s="1">
        <v>2</v>
      </c>
      <c r="G6" s="1">
        <f>3.402+(360-359.237)</f>
        <v>4.1649999999999769</v>
      </c>
      <c r="H6" s="20">
        <f>(D6/2)*P6</f>
        <v>3.1935176358436608</v>
      </c>
      <c r="I6" s="5">
        <f>AVERAGE($G$6:$G$8)</f>
        <v>3.9866666666666646</v>
      </c>
      <c r="J6" s="20">
        <f>H6/TAN((G6/2)*(PI()/180))</f>
        <v>87.824490343048879</v>
      </c>
      <c r="K6" s="20">
        <f>(((3*F6*1000)/(4*PI()))^(1/3))/TAN(Q6)</f>
        <v>214.94472005176397</v>
      </c>
      <c r="L6" s="20">
        <f>((3*F6*0.000001)/(4*PI()))^(2/3)</f>
        <v>6.1088705771085761E-5</v>
      </c>
      <c r="M6" s="20">
        <f>((1000*J6*0.001*L6)/(0.07*TAN(Q6)))^(1/2)</f>
        <v>1.4518188166932855</v>
      </c>
      <c r="N6" s="1">
        <v>100</v>
      </c>
      <c r="O6" s="4">
        <v>1049</v>
      </c>
      <c r="P6" s="1">
        <f>N6/O6</f>
        <v>9.532888465204957E-2</v>
      </c>
      <c r="Q6" s="1">
        <f>G6*PI()/180/2</f>
        <v>3.6346481672781712E-2</v>
      </c>
      <c r="S6" s="6">
        <v>5</v>
      </c>
      <c r="T6" s="6">
        <f t="shared" si="0"/>
        <v>17.263920892762577</v>
      </c>
      <c r="U6" s="6">
        <f t="shared" si="1"/>
        <v>34.527841785525155</v>
      </c>
      <c r="X6" s="43" t="s">
        <v>86</v>
      </c>
      <c r="Y6" s="39">
        <f>161.687-Y2</f>
        <v>160.93800000000002</v>
      </c>
      <c r="Z6" s="39">
        <f>180-(26.878-Z$2)</f>
        <v>153.87100000000001</v>
      </c>
      <c r="AA6" s="39">
        <f>147.373-AA2</f>
        <v>146.21899999999999</v>
      </c>
      <c r="AB6" s="39">
        <f>180-(49.063-AB2)</f>
        <v>132.09100000000001</v>
      </c>
      <c r="AC6" s="39">
        <f>138.136-AC2</f>
        <v>137.38800000000001</v>
      </c>
      <c r="AD6" s="39">
        <f>180-(38.641-AD2)</f>
        <v>142.107</v>
      </c>
      <c r="AE6" s="39">
        <f>147.766-AE2</f>
        <v>147.001</v>
      </c>
      <c r="AF6" s="39">
        <f>180-36.027+AF2</f>
        <v>144.738</v>
      </c>
    </row>
    <row r="7" spans="1:34" x14ac:dyDescent="0.25">
      <c r="A7" s="13" t="s">
        <v>16</v>
      </c>
      <c r="B7" s="14" t="s">
        <v>39</v>
      </c>
      <c r="C7" s="20">
        <v>6</v>
      </c>
      <c r="D7" s="20">
        <f>33+36</f>
        <v>69</v>
      </c>
      <c r="E7" s="49">
        <v>1.4612000000000001</v>
      </c>
      <c r="F7" s="1">
        <v>3</v>
      </c>
      <c r="G7" s="1">
        <f>3.185+(360-359.265)</f>
        <v>3.9200000000000137</v>
      </c>
      <c r="H7" s="20">
        <f>(D7/2)*P7</f>
        <v>3.0104712041884816</v>
      </c>
      <c r="I7" s="5">
        <f>AVERAGE($G$6:$G$8)</f>
        <v>3.9866666666666646</v>
      </c>
      <c r="J7" s="20">
        <f>H7/TAN((G7/2)*(PI()/180))</f>
        <v>87.969391071988582</v>
      </c>
      <c r="K7" s="20">
        <f>(((3*F7*1000)/(4*PI()))^(1/3))/TAN(Q7)</f>
        <v>261.44157838907552</v>
      </c>
      <c r="L7" s="20">
        <f>((3*F7*0.000001)/(4*PI()))^(2/3)</f>
        <v>8.0048849966466232E-5</v>
      </c>
      <c r="M7" s="20">
        <f>((1000*J7*0.001*L7)/(0.07*TAN(Q7)))^(1/2)</f>
        <v>1.7145212631587188</v>
      </c>
      <c r="N7" s="1">
        <v>100</v>
      </c>
      <c r="O7" s="4">
        <v>1146</v>
      </c>
      <c r="P7" s="1">
        <f>N7/O7</f>
        <v>8.7260034904013961E-2</v>
      </c>
      <c r="Q7" s="1">
        <f>G7*PI()/180/2</f>
        <v>3.4208453339088979E-2</v>
      </c>
      <c r="S7" s="6">
        <v>6</v>
      </c>
      <c r="T7" s="6">
        <f t="shared" si="0"/>
        <v>18.911677807901579</v>
      </c>
      <c r="U7" s="6">
        <f t="shared" si="1"/>
        <v>37.823355615803159</v>
      </c>
      <c r="X7" s="43" t="s">
        <v>87</v>
      </c>
      <c r="Y7" s="1">
        <f>143.781-Y2</f>
        <v>143.03200000000001</v>
      </c>
      <c r="Z7" s="39">
        <f>180-(25.665-Z$2)</f>
        <v>155.084</v>
      </c>
      <c r="AA7" s="39">
        <f>136.931-AA2</f>
        <v>135.77700000000002</v>
      </c>
      <c r="AB7" s="39">
        <f>180-(38.904-AB2)</f>
        <v>142.25</v>
      </c>
      <c r="AC7" s="39">
        <f>147.873-AC2</f>
        <v>147.125</v>
      </c>
      <c r="AD7" s="39">
        <f>180-(39.391-AD2)</f>
        <v>141.357</v>
      </c>
      <c r="AE7" s="39">
        <f>155.002-AE2</f>
        <v>154.23700000000002</v>
      </c>
      <c r="AF7" s="39">
        <f>180-26.65+AF2</f>
        <v>154.11499999999998</v>
      </c>
    </row>
    <row r="8" spans="1:34" ht="16.5" thickBot="1" x14ac:dyDescent="0.3">
      <c r="A8" s="13" t="s">
        <v>17</v>
      </c>
      <c r="B8" s="14" t="s">
        <v>40</v>
      </c>
      <c r="C8" s="20">
        <v>6</v>
      </c>
      <c r="D8" s="20">
        <f>33+34</f>
        <v>67</v>
      </c>
      <c r="E8" s="49">
        <v>1.4415</v>
      </c>
      <c r="F8" s="1">
        <v>4</v>
      </c>
      <c r="G8" s="1">
        <f>3.166+(360-359.291)</f>
        <v>3.8750000000000031</v>
      </c>
      <c r="H8" s="20">
        <f>(D8/2)*P8</f>
        <v>2.9828154216009262</v>
      </c>
      <c r="I8" s="5">
        <f>AVERAGE($G$6:$G$8)</f>
        <v>3.9866666666666646</v>
      </c>
      <c r="J8" s="20">
        <f>H8/TAN((G8/2)*(PI()/180))</f>
        <v>88.174238468984015</v>
      </c>
      <c r="K8" s="20">
        <f>(((3*F8*1000)/(4*PI()))^(1/3))/TAN(Q8)</f>
        <v>291.09793974613473</v>
      </c>
      <c r="L8" s="20">
        <f>((3*F8*0.000001)/(4*PI()))^(2/3)</f>
        <v>9.6972275804397298E-5</v>
      </c>
      <c r="M8" s="20">
        <f>((1000*J8*0.001*L8)/(0.07*TAN(Q8)))^(1/2)</f>
        <v>1.9002174484143879</v>
      </c>
      <c r="N8" s="1">
        <v>100</v>
      </c>
      <c r="O8" s="4">
        <v>1123.0999999999999</v>
      </c>
      <c r="P8" s="1">
        <f>N8/O8</f>
        <v>8.9039266316445556E-2</v>
      </c>
      <c r="Q8" s="1">
        <f>G8*PI()/180/2</f>
        <v>3.3815754257390161E-2</v>
      </c>
      <c r="S8" s="6">
        <v>7</v>
      </c>
      <c r="T8" s="6">
        <f t="shared" si="0"/>
        <v>20.426946674140755</v>
      </c>
      <c r="U8" s="6">
        <f t="shared" si="1"/>
        <v>40.85389334828151</v>
      </c>
      <c r="X8" s="43" t="s">
        <v>88</v>
      </c>
      <c r="Y8" s="44">
        <f>150.524-Y2</f>
        <v>149.77500000000001</v>
      </c>
      <c r="Z8" s="44">
        <f>180-(31.035-Z$2)</f>
        <v>149.714</v>
      </c>
      <c r="AA8" s="44">
        <f>136.71-AA2</f>
        <v>135.55600000000001</v>
      </c>
      <c r="AB8" s="44">
        <f>180-(34.992-AB2)</f>
        <v>146.16200000000001</v>
      </c>
      <c r="AC8" s="44">
        <f>160.502-AC2</f>
        <v>159.75400000000002</v>
      </c>
      <c r="AD8" s="44">
        <f>180-(34.605-AD2)</f>
        <v>146.143</v>
      </c>
      <c r="AE8" s="44">
        <f>141.1-AE2</f>
        <v>140.33500000000001</v>
      </c>
      <c r="AF8" s="44">
        <f>180-(26.993-AF2)</f>
        <v>153.77199999999999</v>
      </c>
    </row>
    <row r="9" spans="1:34" x14ac:dyDescent="0.25">
      <c r="A9" s="13" t="s">
        <v>12</v>
      </c>
      <c r="B9" s="14" t="s">
        <v>113</v>
      </c>
      <c r="C9" s="20">
        <v>9</v>
      </c>
      <c r="D9" s="20">
        <f>36+34</f>
        <v>70</v>
      </c>
      <c r="E9" s="49">
        <v>1.2857000000000001</v>
      </c>
      <c r="F9" s="1">
        <v>2</v>
      </c>
      <c r="G9" s="1">
        <f>6.798+(360-359.096)</f>
        <v>7.7019999999999964</v>
      </c>
      <c r="H9" s="20">
        <f>(D9/2)*P9</f>
        <v>3.3460803059273423</v>
      </c>
      <c r="I9" s="5">
        <f>AVERAGE($G$9,$G$10,$G$11,$G$15)</f>
        <v>7.6605000000000132</v>
      </c>
      <c r="J9" s="20">
        <f>H9/TAN((G9/2)*(PI()/180))</f>
        <v>49.708516565394042</v>
      </c>
      <c r="K9" s="20">
        <f>(((3*F9*1000)/(4*PI()))^(1/3))/TAN(Q9)</f>
        <v>116.11141165178174</v>
      </c>
      <c r="L9" s="20">
        <f>((3*F9*0.000001)/(4*PI()))^(2/3)</f>
        <v>6.1088705771085761E-5</v>
      </c>
      <c r="M9" s="20">
        <f>((1000*J9*0.001*L9)/(0.07*TAN(Q9)))^(1/2)</f>
        <v>0.80277541737068703</v>
      </c>
      <c r="N9" s="1">
        <v>100</v>
      </c>
      <c r="O9" s="4">
        <v>1046</v>
      </c>
      <c r="P9" s="1">
        <f t="shared" si="2"/>
        <v>9.5602294455066919E-2</v>
      </c>
      <c r="Q9" s="1">
        <f>G9*PI()/180/2</f>
        <v>6.7212629494301596E-2</v>
      </c>
      <c r="S9" s="6">
        <v>8</v>
      </c>
      <c r="T9" s="6">
        <f t="shared" si="0"/>
        <v>21.8373245464389</v>
      </c>
      <c r="U9" s="6">
        <f t="shared" si="1"/>
        <v>43.6746490928778</v>
      </c>
      <c r="X9" s="43" t="s">
        <v>94</v>
      </c>
      <c r="Y9" s="40">
        <f t="shared" ref="Y9:AF9" si="3">AVERAGE(Y4:Y8)</f>
        <v>152.3492</v>
      </c>
      <c r="Z9" s="40">
        <f t="shared" si="3"/>
        <v>147.71779999999998</v>
      </c>
      <c r="AA9" s="40">
        <f t="shared" si="3"/>
        <v>143.31020000000001</v>
      </c>
      <c r="AB9" s="40">
        <f t="shared" si="3"/>
        <v>141.63740000000001</v>
      </c>
      <c r="AC9" s="40">
        <f t="shared" si="3"/>
        <v>148.3092</v>
      </c>
      <c r="AD9" s="40">
        <f t="shared" si="3"/>
        <v>145.08799999999999</v>
      </c>
      <c r="AE9" s="40">
        <f t="shared" si="3"/>
        <v>147.69300000000004</v>
      </c>
      <c r="AF9" s="40">
        <f t="shared" si="3"/>
        <v>149.95400000000001</v>
      </c>
      <c r="AG9" s="1" t="s">
        <v>92</v>
      </c>
      <c r="AH9" s="1" t="s">
        <v>96</v>
      </c>
    </row>
    <row r="10" spans="1:34" x14ac:dyDescent="0.25">
      <c r="A10" s="13" t="s">
        <v>13</v>
      </c>
      <c r="B10" s="14" t="s">
        <v>36</v>
      </c>
      <c r="C10" s="20">
        <v>9</v>
      </c>
      <c r="D10" s="20">
        <v>77.16</v>
      </c>
      <c r="E10" s="49">
        <v>1.3187</v>
      </c>
      <c r="F10" s="1">
        <v>3</v>
      </c>
      <c r="G10" s="1">
        <f>6.746+(360-359.15)</f>
        <v>7.5960000000000232</v>
      </c>
      <c r="H10" s="20">
        <f>(D10/2)*P10</f>
        <v>3.7481783736519962</v>
      </c>
      <c r="I10" s="5">
        <f>AVERAGE($G$9,$G$10,$G$11,$G$15)</f>
        <v>7.6605000000000132</v>
      </c>
      <c r="J10" s="20">
        <f>H10/TAN((G10/2)*(PI()/180))</f>
        <v>56.461338061569982</v>
      </c>
      <c r="K10" s="20">
        <f>(((3*F10*1000)/(4*PI()))^(1/3))/TAN(Q10)</f>
        <v>134.77472802529923</v>
      </c>
      <c r="L10" s="20">
        <f>((3*F10*0.000001)/(4*PI()))^(2/3)</f>
        <v>8.0048849966466232E-5</v>
      </c>
      <c r="M10" s="20">
        <f>((1000*J10*0.001*L10)/(0.07*TAN(Q10)))^(1/2)</f>
        <v>0.98621038029080488</v>
      </c>
      <c r="N10" s="1">
        <v>100</v>
      </c>
      <c r="O10" s="4">
        <v>1029.3</v>
      </c>
      <c r="P10" s="1">
        <f t="shared" si="2"/>
        <v>9.7153405226853201E-2</v>
      </c>
      <c r="Q10" s="1">
        <f>G10*PI()/180/2</f>
        <v>6.6287604990744833E-2</v>
      </c>
      <c r="S10" s="6">
        <v>9</v>
      </c>
      <c r="T10" s="6">
        <f t="shared" si="0"/>
        <v>23.161980404637589</v>
      </c>
      <c r="U10" s="6">
        <f t="shared" si="1"/>
        <v>46.323960809275178</v>
      </c>
      <c r="X10" s="43" t="s">
        <v>93</v>
      </c>
      <c r="Y10" s="53">
        <f>AVERAGE(Y9:Z9)</f>
        <v>150.0335</v>
      </c>
      <c r="Z10" s="53"/>
      <c r="AA10" s="53">
        <f>AVERAGE(AA9:AB9)</f>
        <v>142.47380000000001</v>
      </c>
      <c r="AB10" s="53"/>
      <c r="AC10" s="53">
        <f>AVERAGE(AC9:AD9)</f>
        <v>146.6986</v>
      </c>
      <c r="AD10" s="53"/>
      <c r="AE10" s="53">
        <f>AVERAGE(AE9:AF9)</f>
        <v>148.82350000000002</v>
      </c>
      <c r="AF10" s="53"/>
      <c r="AG10" s="1">
        <f>AVERAGE(Y10:AF10)</f>
        <v>147.00735</v>
      </c>
      <c r="AH10" s="1">
        <f>_xlfn.STDEV.S(Y10:AF10)</f>
        <v>3.3218662831807868</v>
      </c>
    </row>
    <row r="11" spans="1:34" x14ac:dyDescent="0.25">
      <c r="A11" s="13" t="s">
        <v>14</v>
      </c>
      <c r="B11" s="14" t="s">
        <v>37</v>
      </c>
      <c r="C11" s="20">
        <v>13</v>
      </c>
      <c r="D11" s="20">
        <v>81.22</v>
      </c>
      <c r="E11" s="49">
        <v>1.1836</v>
      </c>
      <c r="F11" s="1">
        <v>4</v>
      </c>
      <c r="G11" s="1">
        <f>6.742+(360-359.054)</f>
        <v>7.6880000000000264</v>
      </c>
      <c r="H11" s="20">
        <f>(D11/2)*P11</f>
        <v>3.8628364881575195</v>
      </c>
      <c r="I11" s="5">
        <f>AVERAGE($G$9,$G$10,$G$11,$G$15)</f>
        <v>7.6605000000000132</v>
      </c>
      <c r="J11" s="20">
        <f>H11/TAN((G11/2)*(PI()/180))</f>
        <v>57.490129649614907</v>
      </c>
      <c r="K11" s="20">
        <f>(((3*F11*1000)/(4*PI()))^(1/3))/TAN(Q11)</f>
        <v>146.55841413715282</v>
      </c>
      <c r="L11" s="20">
        <f>((3*F11*0.000001)/(4*PI()))^(2/3)</f>
        <v>9.6972275804397298E-5</v>
      </c>
      <c r="M11" s="20">
        <f>((1000*J11*0.001*L11)/(0.07*TAN(Q11)))^(1/2)</f>
        <v>1.0887167371797735</v>
      </c>
      <c r="N11" s="1">
        <v>100</v>
      </c>
      <c r="O11" s="4">
        <v>1051.3</v>
      </c>
      <c r="P11" s="1">
        <f t="shared" si="2"/>
        <v>9.5120327213925618E-2</v>
      </c>
      <c r="Q11" s="1">
        <f>G11*PI()/180/2</f>
        <v>6.7090456446662255E-2</v>
      </c>
      <c r="S11" s="6">
        <v>10</v>
      </c>
      <c r="T11" s="6">
        <f t="shared" si="0"/>
        <v>24.414871066281069</v>
      </c>
      <c r="U11" s="6">
        <f t="shared" si="1"/>
        <v>48.829742132562139</v>
      </c>
    </row>
    <row r="12" spans="1:34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1.6073999999999999</v>
      </c>
      <c r="F12" s="1">
        <v>2</v>
      </c>
      <c r="G12" s="1">
        <f>4.42+(-0.459)</f>
        <v>3.9609999999999999</v>
      </c>
      <c r="H12" s="20">
        <f>(D12/2)*P12</f>
        <v>2.0002495632642878</v>
      </c>
      <c r="I12" s="7">
        <f>AVERAGE($G$12:$G$14)</f>
        <v>4.003333333333333</v>
      </c>
      <c r="J12" s="20">
        <f>H12/TAN((G12/2)*(PI()/180))</f>
        <v>57.844084650441616</v>
      </c>
      <c r="K12" s="20">
        <f>(((3*F12*1000)/(4*PI()))^(1/3))/TAN(Q12)</f>
        <v>226.02435098385385</v>
      </c>
      <c r="L12" s="20">
        <f>((3*F12*0.000001)/(4*PI()))^(2/3)</f>
        <v>6.1088705771085761E-5</v>
      </c>
      <c r="M12" s="20">
        <f>((1000*J12*0.001*L12)/(0.07*TAN(Q12)))^(1/2)</f>
        <v>1.208226350101868</v>
      </c>
      <c r="N12" s="1">
        <v>100</v>
      </c>
      <c r="O12" s="4">
        <v>801.4</v>
      </c>
      <c r="P12" s="1">
        <f t="shared" si="2"/>
        <v>0.12478163214374845</v>
      </c>
      <c r="Q12" s="1">
        <f>G12*PI()/180/2</f>
        <v>3.4566245835747696E-2</v>
      </c>
      <c r="S12" s="6">
        <v>11</v>
      </c>
      <c r="T12" s="6">
        <f t="shared" si="0"/>
        <v>25.60653280124901</v>
      </c>
      <c r="U12" s="6">
        <f t="shared" si="1"/>
        <v>51.21306560249802</v>
      </c>
    </row>
    <row r="13" spans="1:34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1.7126999999999999</v>
      </c>
      <c r="F13" s="1">
        <v>2</v>
      </c>
      <c r="G13" s="1">
        <f>4.145+(-0.32)</f>
        <v>3.8249999999999997</v>
      </c>
      <c r="H13" s="20">
        <f>(D13/2)*P13</f>
        <v>2.3135543703924712</v>
      </c>
      <c r="I13" s="7">
        <f>AVERAGE($G$12:$G$14)</f>
        <v>4.003333333333333</v>
      </c>
      <c r="J13" s="20">
        <f>H13/TAN((G13/2)*(PI()/180))</f>
        <v>69.285054344716343</v>
      </c>
      <c r="K13" s="20">
        <f>(((3*F13*1000)/(4*PI()))^(1/3))/TAN(Q13)</f>
        <v>234.06706734596133</v>
      </c>
      <c r="L13" s="20">
        <f>((3*F13*0.000001)/(4*PI()))^(2/3)</f>
        <v>6.1088705771085761E-5</v>
      </c>
      <c r="M13" s="20">
        <f>((1000*J13*0.001*L13)/(0.07*TAN(Q13)))^(1/2)</f>
        <v>1.3456470044495368</v>
      </c>
      <c r="N13" s="1">
        <v>100</v>
      </c>
      <c r="O13" s="4">
        <v>804.39</v>
      </c>
      <c r="P13" s="1">
        <f t="shared" si="2"/>
        <v>0.12431780603935902</v>
      </c>
      <c r="Q13" s="1">
        <f>G13*PI()/180/2</f>
        <v>3.337942194439155E-2</v>
      </c>
      <c r="S13" s="6">
        <v>12</v>
      </c>
      <c r="T13" s="6">
        <f t="shared" si="0"/>
        <v>26.745151243164699</v>
      </c>
      <c r="U13" s="6">
        <f t="shared" si="1"/>
        <v>53.490302486329398</v>
      </c>
    </row>
    <row r="14" spans="1:34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1.7093</v>
      </c>
      <c r="F14" s="1">
        <v>2</v>
      </c>
      <c r="G14" s="1">
        <f>4.291+(-0.067)</f>
        <v>4.2240000000000002</v>
      </c>
      <c r="H14" s="20">
        <f>(D14/2)*P14</f>
        <v>2.4424284717376135</v>
      </c>
      <c r="I14" s="7">
        <f>AVERAGE($G$12:$G$14)</f>
        <v>4.003333333333333</v>
      </c>
      <c r="J14" s="20">
        <f>H14/TAN((G14/2)*(PI()/180))</f>
        <v>66.229855810660922</v>
      </c>
      <c r="K14" s="20">
        <f>(((3*F14*1000)/(4*PI()))^(1/3))/TAN(Q14)</f>
        <v>211.93974999827464</v>
      </c>
      <c r="L14" s="20">
        <f>((3*F14*0.000001)/(4*PI()))^(2/3)</f>
        <v>6.1088705771085761E-5</v>
      </c>
      <c r="M14" s="20">
        <f>((1000*J14*0.001*L14)/(0.07*TAN(Q14)))^(1/2)</f>
        <v>1.2519135058006092</v>
      </c>
      <c r="N14" s="1">
        <v>100</v>
      </c>
      <c r="O14" s="4">
        <v>802.48</v>
      </c>
      <c r="P14" s="1">
        <f t="shared" si="2"/>
        <v>0.12461369753763334</v>
      </c>
      <c r="Q14" s="1">
        <f>G14*PI()/180/2</f>
        <v>3.6861353802120238E-2</v>
      </c>
      <c r="S14" s="6">
        <v>13</v>
      </c>
      <c r="T14" s="6">
        <f t="shared" si="0"/>
        <v>27.837235996737665</v>
      </c>
      <c r="U14" s="6">
        <f t="shared" si="1"/>
        <v>55.674471993475329</v>
      </c>
    </row>
    <row r="15" spans="1:34" x14ac:dyDescent="0.25">
      <c r="A15" s="13" t="s">
        <v>97</v>
      </c>
      <c r="B15" s="14" t="s">
        <v>103</v>
      </c>
      <c r="C15" s="1">
        <v>7</v>
      </c>
      <c r="D15" s="1">
        <v>93.09</v>
      </c>
      <c r="E15" s="49">
        <v>1.2072000000000001</v>
      </c>
      <c r="F15" s="1">
        <v>6</v>
      </c>
      <c r="G15" s="1">
        <f>(360-359.046)+6.702</f>
        <v>7.6560000000000077</v>
      </c>
      <c r="H15" s="1">
        <f>(D15/2)*P15</f>
        <v>4.3997164217581846</v>
      </c>
      <c r="I15" s="5">
        <f>AVERAGE($G$9,$G$10,$G$11,$G$15)</f>
        <v>7.6605000000000132</v>
      </c>
      <c r="J15" s="1">
        <f>H15/TAN((G15/2)*(PI()/180))</f>
        <v>65.754960739075159</v>
      </c>
      <c r="K15" s="20">
        <f>(((3*F15*1000)/(4*PI()))^(1/3))/TAN(Q15)</f>
        <v>168.47083084659377</v>
      </c>
      <c r="L15" s="1">
        <f>((3*F15*0.000001)/(4*PI()))^(2/3)</f>
        <v>1.27069628645613E-4</v>
      </c>
      <c r="M15" s="1">
        <f>((1000*J15*0.001*L15)/(0.07*TAN(Q15)))^(1/2)</f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>G15*PI()/180/2</f>
        <v>6.6811203766343003E-2</v>
      </c>
      <c r="S15" s="6">
        <v>14</v>
      </c>
      <c r="T15" s="6">
        <f t="shared" si="0"/>
        <v>28.88806502444184</v>
      </c>
      <c r="U15" s="6">
        <f t="shared" si="1"/>
        <v>57.77613004888368</v>
      </c>
    </row>
    <row r="16" spans="1:34" x14ac:dyDescent="0.25">
      <c r="A16" s="13" t="s">
        <v>98</v>
      </c>
      <c r="B16" s="14" t="s">
        <v>104</v>
      </c>
      <c r="C16" s="1">
        <v>4</v>
      </c>
      <c r="D16" s="1">
        <v>78.099999999999994</v>
      </c>
      <c r="E16" s="49">
        <v>1.5198</v>
      </c>
      <c r="F16" s="1">
        <v>2</v>
      </c>
      <c r="G16" s="1">
        <f>(360-359.088)+3.05</f>
        <v>3.9619999999999775</v>
      </c>
      <c r="H16" s="1">
        <f>(D16/2)*P16</f>
        <v>3.3713994191978656</v>
      </c>
      <c r="I16" s="1">
        <f>AVERAGE(G6:G8,G16)</f>
        <v>3.980499999999993</v>
      </c>
      <c r="J16" s="1">
        <f>H16/TAN((G16/2)*(PI()/180))</f>
        <v>97.470963753001797</v>
      </c>
      <c r="K16" s="20">
        <f>(((3*F16*1000)/(4*PI()))^(1/3))/TAN(Q16)</f>
        <v>225.96725746696515</v>
      </c>
      <c r="L16" s="1">
        <f>((3*F16*0.000001)/(4*PI()))^(2/3)</f>
        <v>6.1088705771085761E-5</v>
      </c>
      <c r="M16" s="35">
        <f>((1000*J16*0.001*L16)/(0.07*TAN(Q16)))^(1/2)</f>
        <v>1.5682005379343862</v>
      </c>
      <c r="N16" s="1">
        <v>110</v>
      </c>
      <c r="O16" s="4">
        <v>1274.0999999999999</v>
      </c>
      <c r="P16" s="1">
        <f t="shared" si="2"/>
        <v>8.6335452476257762E-2</v>
      </c>
      <c r="Q16" s="35">
        <f>G16*PI()/180/2</f>
        <v>3.4574972482007471E-2</v>
      </c>
      <c r="S16" s="6">
        <v>15</v>
      </c>
      <c r="T16" s="6">
        <f t="shared" si="0"/>
        <v>29.901988124114638</v>
      </c>
      <c r="U16" s="6">
        <f t="shared" si="1"/>
        <v>59.803976248229276</v>
      </c>
    </row>
    <row r="17" spans="1:23" x14ac:dyDescent="0.25">
      <c r="A17" s="13" t="s">
        <v>99</v>
      </c>
      <c r="B17" s="14" t="s">
        <v>105</v>
      </c>
      <c r="C17" s="1">
        <v>4</v>
      </c>
      <c r="D17" s="1">
        <v>70.03</v>
      </c>
      <c r="E17" s="50"/>
      <c r="F17" s="1">
        <v>3</v>
      </c>
      <c r="G17" s="1">
        <f>1.422+(360-358.761)</f>
        <v>2.6609999999999756</v>
      </c>
      <c r="H17" s="1">
        <f>(D17/2)*P17</f>
        <v>3.3630053261154287</v>
      </c>
      <c r="I17" s="35">
        <f>AVERAGE($G$16:$G$20)</f>
        <v>3.1417999999999835</v>
      </c>
      <c r="J17" s="1">
        <f>H17/TAN((G17/2)*(PI()/180))</f>
        <v>144.79622364683689</v>
      </c>
      <c r="K17" s="20">
        <f>(((3*F17*1000)/(4*PI()))^(1/3))/TAN(Q17)</f>
        <v>385.21858243995871</v>
      </c>
      <c r="L17" s="1">
        <f>((3*F17*0.000001)/(4*PI()))^(2/3)</f>
        <v>8.0048849966466232E-5</v>
      </c>
      <c r="M17" s="35">
        <f>((1000*J17*0.001*L17)/(0.07*TAN(Q17)))^(1/2)</f>
        <v>2.6700659367262509</v>
      </c>
      <c r="N17" s="1">
        <v>110</v>
      </c>
      <c r="O17" s="4">
        <v>1145.3</v>
      </c>
      <c r="P17" s="1">
        <f t="shared" si="2"/>
        <v>9.6044704444250423E-2</v>
      </c>
      <c r="Q17" s="35">
        <f>G17*PI()/180/2</f>
        <v>2.3221605697784344E-2</v>
      </c>
      <c r="S17" s="6">
        <v>16</v>
      </c>
      <c r="T17" s="6">
        <f t="shared" si="0"/>
        <v>30.882640539516789</v>
      </c>
      <c r="U17" s="6">
        <f t="shared" si="1"/>
        <v>61.765281079033578</v>
      </c>
    </row>
    <row r="18" spans="1:23" x14ac:dyDescent="0.25">
      <c r="A18" s="13" t="s">
        <v>100</v>
      </c>
      <c r="B18" s="14" t="s">
        <v>106</v>
      </c>
      <c r="C18" s="35">
        <v>4</v>
      </c>
      <c r="D18" s="1">
        <v>79.06</v>
      </c>
      <c r="E18" s="50"/>
      <c r="F18" s="1">
        <v>4</v>
      </c>
      <c r="G18" s="1">
        <f>2.199+(360-359.137)</f>
        <v>3.0619999999999994</v>
      </c>
      <c r="H18" s="1">
        <f>(D18/2)*P18</f>
        <v>3.4708652618135383</v>
      </c>
      <c r="I18" s="35">
        <f>AVERAGE($G$16:$G$20)</f>
        <v>3.1417999999999835</v>
      </c>
      <c r="J18" s="35">
        <f>H18/TAN((G18/2)*(PI()/180))</f>
        <v>129.86191878727954</v>
      </c>
      <c r="K18" s="20">
        <f>(((3*F18*1000)/(4*PI()))^(1/3))/TAN(Q18)</f>
        <v>368.44091719623788</v>
      </c>
      <c r="L18" s="1">
        <f>((3*F18*0.000001)/(4*PI()))^(2/3)</f>
        <v>9.6972275804397298E-5</v>
      </c>
      <c r="M18" s="35">
        <f>((1000*J18*0.001*L18)/(0.07*TAN(Q18)))^(1/2)</f>
        <v>2.5944046386021431</v>
      </c>
      <c r="N18" s="1">
        <v>110</v>
      </c>
      <c r="O18" s="4">
        <v>1252.8</v>
      </c>
      <c r="P18" s="1">
        <f t="shared" si="2"/>
        <v>8.7803320561941262E-2</v>
      </c>
      <c r="Q18" s="35">
        <f>G18*PI()/180/2</f>
        <v>2.6720990848033182E-2</v>
      </c>
      <c r="S18" s="6">
        <v>17</v>
      </c>
      <c r="T18" s="6">
        <f t="shared" si="0"/>
        <v>31.833097235602423</v>
      </c>
      <c r="U18" s="6">
        <f t="shared" si="1"/>
        <v>63.666194471204847</v>
      </c>
    </row>
    <row r="19" spans="1:23" x14ac:dyDescent="0.25">
      <c r="A19" s="13" t="s">
        <v>101</v>
      </c>
      <c r="B19" s="14" t="s">
        <v>107</v>
      </c>
      <c r="C19" s="35">
        <v>4</v>
      </c>
      <c r="D19" s="1">
        <v>64.010000000000005</v>
      </c>
      <c r="E19" s="50"/>
      <c r="F19" s="1">
        <v>6</v>
      </c>
      <c r="G19" s="1">
        <f>2.054+(360-359.151)</f>
        <v>2.9029999999999894</v>
      </c>
      <c r="H19" s="1">
        <f>(D19/2)*P19</f>
        <v>3.1302125011114077</v>
      </c>
      <c r="I19" s="35">
        <f>AVERAGE($G$16:$G$20)</f>
        <v>3.1417999999999835</v>
      </c>
      <c r="J19" s="35">
        <f>H19/TAN((G19/2)*(PI()/180))</f>
        <v>123.5339966281623</v>
      </c>
      <c r="K19" s="20">
        <f>(((3*F19*1000)/(4*PI()))^(1/3))/TAN(Q19)</f>
        <v>444.87044154823656</v>
      </c>
      <c r="L19" s="1">
        <f>((3*F19*0.000001)/(4*PI()))^(2/3)</f>
        <v>1.27069628645613E-4</v>
      </c>
      <c r="M19" s="35">
        <f>((1000*J19*0.001*L19)/(0.07*TAN(Q19)))^(1/2)</f>
        <v>2.9748936297730157</v>
      </c>
      <c r="N19" s="1">
        <v>110</v>
      </c>
      <c r="O19" s="4">
        <v>1124.7</v>
      </c>
      <c r="P19" s="1">
        <f t="shared" si="2"/>
        <v>9.7803858806792918E-2</v>
      </c>
      <c r="Q19" s="35">
        <f>G19*PI()/180/2</f>
        <v>2.5333454092697601E-2</v>
      </c>
      <c r="S19" s="6">
        <v>18</v>
      </c>
      <c r="T19" s="6">
        <f t="shared" si="0"/>
        <v>32.755986819658347</v>
      </c>
      <c r="U19" s="6">
        <f t="shared" si="1"/>
        <v>65.511973639316693</v>
      </c>
    </row>
    <row r="20" spans="1:23" x14ac:dyDescent="0.25">
      <c r="A20" s="13" t="s">
        <v>102</v>
      </c>
      <c r="B20" s="14" t="s">
        <v>108</v>
      </c>
      <c r="C20" s="35">
        <v>4</v>
      </c>
      <c r="D20" s="1">
        <v>82.05</v>
      </c>
      <c r="E20" s="50"/>
      <c r="F20" s="1">
        <v>2</v>
      </c>
      <c r="G20" s="4">
        <f>1.918+(360-358.797)</f>
        <v>3.1209999999999747</v>
      </c>
      <c r="H20" s="1">
        <f>(D20/2)*P20</f>
        <v>3.4745534339390205</v>
      </c>
      <c r="I20" s="35">
        <f>AVERAGE($G$16:$G$20)</f>
        <v>3.1417999999999835</v>
      </c>
      <c r="J20" s="35">
        <f>H20/TAN((G20/2)*(PI()/180))</f>
        <v>127.54118575521079</v>
      </c>
      <c r="K20" s="20">
        <f>(((3*F20*1000)/(4*PI()))^(1/3))/TAN(Q20)</f>
        <v>286.90090455537239</v>
      </c>
      <c r="L20" s="1">
        <f>((3*F20*0.000001)/(4*PI()))^(2/3)</f>
        <v>6.1088705771085761E-5</v>
      </c>
      <c r="M20" s="35">
        <f>((1000*J20*0.001*L20)/(0.07*TAN(Q20)))^(1/2)</f>
        <v>2.0213075350670455</v>
      </c>
      <c r="N20" s="1">
        <v>110</v>
      </c>
      <c r="O20" s="1">
        <v>1298.8</v>
      </c>
      <c r="P20" s="1">
        <f t="shared" si="2"/>
        <v>8.4693563289190019E-2</v>
      </c>
      <c r="Q20" s="35">
        <f>G20*PI()/180/2</f>
        <v>2.7235862977371295E-2</v>
      </c>
      <c r="V20" s="6"/>
      <c r="W20" s="6"/>
    </row>
    <row r="21" spans="1:23" s="35" customFormat="1" x14ac:dyDescent="0.25">
      <c r="A21" s="1"/>
      <c r="F21" s="20"/>
      <c r="N21" s="4"/>
      <c r="V21" s="28"/>
      <c r="W21" s="28"/>
    </row>
    <row r="22" spans="1:23" x14ac:dyDescent="0.25">
      <c r="E22" s="35"/>
      <c r="F22" s="20"/>
      <c r="H22" s="35"/>
      <c r="N22" s="4"/>
      <c r="O22" s="35"/>
      <c r="V22" s="6"/>
      <c r="W22" s="6"/>
    </row>
    <row r="23" spans="1:23" x14ac:dyDescent="0.25">
      <c r="E23" s="35"/>
      <c r="F23" s="20"/>
      <c r="H23" s="35"/>
      <c r="O23" s="35"/>
    </row>
    <row r="29" spans="1:23" x14ac:dyDescent="0.25">
      <c r="A29"/>
    </row>
    <row r="30" spans="1:23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/>
      <c r="B31"/>
      <c r="C31"/>
      <c r="D31"/>
      <c r="E31"/>
    </row>
    <row r="32" spans="1:23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Q1"/>
    <mergeCell ref="Y10:Z10"/>
    <mergeCell ref="AA10:AB10"/>
    <mergeCell ref="AC10:AD10"/>
    <mergeCell ref="AE10:AF10"/>
    <mergeCell ref="Y1:Z1"/>
    <mergeCell ref="AA1:AB1"/>
    <mergeCell ref="AC1:AD1"/>
    <mergeCell ref="AE1:AF1"/>
  </mergeCells>
  <hyperlinks>
    <hyperlink ref="A3" r:id="rId1"/>
    <hyperlink ref="A4" r:id="rId2"/>
    <hyperlink ref="A5" r:id="rId3"/>
    <hyperlink ref="A9" r:id="rId4"/>
    <hyperlink ref="A10" r:id="rId5"/>
    <hyperlink ref="A11" r:id="rId6"/>
    <hyperlink ref="A6" r:id="rId7"/>
    <hyperlink ref="A7" r:id="rId8"/>
    <hyperlink ref="A8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workbookViewId="0"/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</row>
    <row r="2" spans="1:229" x14ac:dyDescent="0.25">
      <c r="C2"/>
      <c r="E2" s="59" t="s">
        <v>33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W2" s="59" t="s">
        <v>34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P2" s="59" t="s">
        <v>35</v>
      </c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I2" s="59" t="s">
        <v>41</v>
      </c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t="s">
        <v>18</v>
      </c>
      <c r="CB2" s="59" t="s">
        <v>36</v>
      </c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U2" s="58" t="s">
        <v>37</v>
      </c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N2" s="58" t="s">
        <v>38</v>
      </c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G2" s="58" t="s">
        <v>39</v>
      </c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Z2" s="58" t="s">
        <v>40</v>
      </c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GA2"/>
      <c r="GB2"/>
      <c r="GC2"/>
      <c r="GF2" s="56" t="s">
        <v>59</v>
      </c>
      <c r="GG2" s="56"/>
      <c r="GH2" s="56"/>
      <c r="GI2" s="56"/>
      <c r="GJ2" s="6"/>
      <c r="GT2"/>
      <c r="GU2"/>
      <c r="GV2"/>
      <c r="GY2" s="56" t="s">
        <v>59</v>
      </c>
      <c r="GZ2" s="56"/>
      <c r="HA2" s="56"/>
      <c r="HB2" s="56"/>
      <c r="HC2" s="6"/>
      <c r="HM2"/>
      <c r="HN2"/>
      <c r="HO2"/>
      <c r="HR2" s="56" t="s">
        <v>59</v>
      </c>
      <c r="HS2" s="56"/>
      <c r="HT2" s="56"/>
      <c r="HU2" s="56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 t="shared" ref="CJ7:CJ9" si="39">CH7-CH$6</f>
        <v>4</v>
      </c>
      <c r="CK7" s="18">
        <f t="shared" ref="CK7:CK18" si="40">CI7-CI$6</f>
        <v>-1</v>
      </c>
      <c r="CL7" s="18">
        <f t="shared" ref="CL7:CL70" si="41">(CJ7^2+CK7^2)^(1/2)</f>
        <v>4.1231056256176606</v>
      </c>
      <c r="CM7" s="6">
        <f t="shared" ref="CM7:CM70" si="42">(CI7^2+CH7^2)^(1/2)</f>
        <v>795.23660001285157</v>
      </c>
      <c r="CN7" s="6">
        <f t="shared" ref="CN7:CN70" si="43">CM7-CM$6</f>
        <v>1.9521302291553866</v>
      </c>
      <c r="CO7" s="6">
        <v>7</v>
      </c>
      <c r="CP7" s="22">
        <f t="shared" ref="CP7:CP70" si="44">CO7*(1/60)</f>
        <v>0.11666666666666667</v>
      </c>
      <c r="CQ7" s="18">
        <f t="shared" ref="CQ7:CQ70" si="45">(CL7*(CB$6/CC$6))+CP$4</f>
        <v>56.861911813208735</v>
      </c>
      <c r="CR7">
        <f t="shared" ref="CR7:CR70" si="46">LOG10(CP7)</f>
        <v>-0.93305321036938682</v>
      </c>
      <c r="CS7">
        <f t="shared" ref="CS7:CS70" si="47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8">(CW7+CY7)/2</f>
        <v>549.5</v>
      </c>
      <c r="DB7" s="6">
        <f t="shared" si="48"/>
        <v>587.5</v>
      </c>
      <c r="DC7" s="18">
        <f t="shared" ref="DC7:DC9" si="49">DA7-DA$6</f>
        <v>7.5</v>
      </c>
      <c r="DD7" s="18">
        <f t="shared" ref="DD7:DD18" si="50">DB7-DB$6</f>
        <v>3</v>
      </c>
      <c r="DE7" s="18">
        <f t="shared" ref="DE7:DE70" si="51">(DC7^2+DD7^2)^(1/2)</f>
        <v>8.0777472107017552</v>
      </c>
      <c r="DF7" s="6">
        <f t="shared" ref="DF7:DF70" si="52">(DB7^2+DA7^2)^(1/2)</f>
        <v>804.42930080896485</v>
      </c>
      <c r="DG7" s="6">
        <f t="shared" ref="DG7:DG70" si="53">DF7-DF$6</f>
        <v>7.3068196305703168</v>
      </c>
      <c r="DH7" s="6">
        <v>7</v>
      </c>
      <c r="DI7" s="22">
        <f t="shared" ref="DI7:DI70" si="54">DH7*(1/60)</f>
        <v>0.11666666666666667</v>
      </c>
      <c r="DJ7" s="18">
        <f t="shared" ref="DJ7:DJ70" si="55">(DE7*(CU$6/CV$6))+DI$4</f>
        <v>58.258487607448231</v>
      </c>
      <c r="DK7">
        <f t="shared" ref="DK7:DK70" si="56">LOG10(DI7)</f>
        <v>-0.93305321036938682</v>
      </c>
      <c r="DL7">
        <f t="shared" ref="DL7:DL70" si="57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8">(DP7+DR7)/2</f>
        <v>610.5</v>
      </c>
      <c r="DU7" s="6">
        <f t="shared" si="58"/>
        <v>605</v>
      </c>
      <c r="DV7" s="18">
        <f t="shared" ref="DV7:DV70" si="59">DT7-DT$6</f>
        <v>5</v>
      </c>
      <c r="DW7" s="18">
        <f t="shared" ref="DW7:DW70" si="60">DU7-DU$6</f>
        <v>-1</v>
      </c>
      <c r="DX7" s="18">
        <f t="shared" ref="DX7:DX70" si="61">(DV7^2+DW7^2)^(1/2)</f>
        <v>5.0990195135927845</v>
      </c>
      <c r="DY7" s="6">
        <f t="shared" ref="DY7:DY70" si="62">(DU7^2+DT7^2)^(1/2)</f>
        <v>859.4970913272482</v>
      </c>
      <c r="DZ7" s="6">
        <f t="shared" ref="DZ7:DZ70" si="63">DY7-DY$6</f>
        <v>2.8371529619713556</v>
      </c>
      <c r="EA7" s="6">
        <v>10</v>
      </c>
      <c r="EB7" s="22">
        <f t="shared" ref="EB7:EB70" si="64">EA7*(1/60)</f>
        <v>0.16666666666666666</v>
      </c>
      <c r="EC7" s="18">
        <f t="shared" ref="EC7:EC70" si="65">(DX7*(DN$6/DO$6))+EB$4</f>
        <v>88.310574186098719</v>
      </c>
      <c r="ED7">
        <f t="shared" ref="ED7:ED70" si="66">LOG10(EB7)</f>
        <v>-0.77815125038364363</v>
      </c>
      <c r="EE7">
        <f t="shared" ref="EE7:EE70" si="67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8">(EI7+EK7)/2</f>
        <v>623.5</v>
      </c>
      <c r="EN7" s="6">
        <f t="shared" si="68"/>
        <v>604.5</v>
      </c>
      <c r="EO7" s="18">
        <f t="shared" ref="EO7:EO70" si="69">EM7-EM$6</f>
        <v>7.5</v>
      </c>
      <c r="EP7" s="18">
        <f t="shared" ref="EP7:EP70" si="70">EN7-EN$6</f>
        <v>-5</v>
      </c>
      <c r="EQ7" s="18">
        <f t="shared" ref="EQ7:EQ70" si="71">(EO7^2+EP7^2)^(1/2)</f>
        <v>9.013878188659973</v>
      </c>
      <c r="ER7" s="6">
        <f t="shared" ref="ER7:ER70" si="72">(EN7^2+EM7^2)^(1/2)</f>
        <v>868.43105656119872</v>
      </c>
      <c r="ES7" s="6">
        <f t="shared" ref="ES7:ES70" si="73">ER7-ER$6</f>
        <v>1.8595072936267343</v>
      </c>
      <c r="ET7" s="6">
        <v>10</v>
      </c>
      <c r="EU7" s="22">
        <f t="shared" ref="EU7:EU70" si="74">ET7*(1/60)</f>
        <v>0.16666666666666666</v>
      </c>
      <c r="EV7" s="18">
        <f t="shared" ref="EV7:EV70" si="75">(EQ7*(EG$6/EH$6))+EU$4</f>
        <v>88.755942397351575</v>
      </c>
      <c r="EW7">
        <f t="shared" ref="EW7:EW70" si="76">LOG10(EU7)</f>
        <v>-0.77815125038364363</v>
      </c>
      <c r="EX7">
        <f t="shared" ref="EX7:EX70" si="77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8">(FB7+FD7)/2</f>
        <v>618.5</v>
      </c>
      <c r="FG7" s="6">
        <f t="shared" si="78"/>
        <v>610</v>
      </c>
      <c r="FH7" s="18">
        <f t="shared" ref="FH7:FH9" si="79">FF7-FF$6</f>
        <v>6.5</v>
      </c>
      <c r="FI7" s="18">
        <f t="shared" ref="FI7:FI18" si="80">FG7-FG$6</f>
        <v>-1</v>
      </c>
      <c r="FJ7" s="18">
        <f t="shared" ref="FJ7:FJ70" si="81">(FH7^2+FI7^2)^(1/2)</f>
        <v>6.5764732189829527</v>
      </c>
      <c r="FK7" s="6">
        <f t="shared" ref="FK7:FK70" si="82">(FG7^2+FF7^2)^(1/2)</f>
        <v>868.70147346484919</v>
      </c>
      <c r="FL7" s="6">
        <f t="shared" ref="FL7:FL70" si="83">FK7-FK$6</f>
        <v>3.9095909867584169</v>
      </c>
      <c r="FM7" s="6">
        <v>14</v>
      </c>
      <c r="FN7" s="22">
        <f t="shared" ref="FN7:FN70" si="84">FM7*(1/60)</f>
        <v>0.23333333333333334</v>
      </c>
      <c r="FO7" s="18">
        <f t="shared" ref="FO7:FO70" si="85">(FJ7*(EZ$6/FA$6))+FN$4</f>
        <v>88.759802819352004</v>
      </c>
      <c r="FP7">
        <f t="shared" ref="FP7:FP70" si="86">LOG10(FN7)</f>
        <v>-0.63202321470540557</v>
      </c>
      <c r="FQ7">
        <f t="shared" ref="FQ7:FQ70" si="87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8">AVERAGE(FU7,FW7)</f>
        <v>231</v>
      </c>
      <c r="FZ7">
        <f t="shared" ref="FZ7:FZ70" si="89">AVERAGE(FV7,FX7)</f>
        <v>602</v>
      </c>
      <c r="GA7" s="18">
        <f t="shared" ref="GA7:GA9" si="90">FY7-FY$6</f>
        <v>5</v>
      </c>
      <c r="GB7" s="18">
        <f t="shared" ref="GB7:GB18" si="91">FZ7-FZ$6</f>
        <v>0</v>
      </c>
      <c r="GC7" s="18">
        <f t="shared" ref="GC7:GC70" si="92">(GA7^2+GB7^2)^(1/2)</f>
        <v>5</v>
      </c>
      <c r="GD7">
        <f t="shared" ref="GD7:GD70" si="93">SQRT(FY7^2+FZ7^2)</f>
        <v>644.79841811220354</v>
      </c>
      <c r="GE7">
        <v>6</v>
      </c>
      <c r="GF7" s="22">
        <f t="shared" ref="GF7:GF70" si="94">GE7*(1/60)</f>
        <v>0.1</v>
      </c>
      <c r="GG7" s="18">
        <f>(GC7*($FS$6/$FT$6))+GF$4</f>
        <v>58.467992811160357</v>
      </c>
      <c r="GH7">
        <f t="shared" ref="GH7:GH70" si="95">LOG10(GF7)</f>
        <v>-1</v>
      </c>
      <c r="GI7">
        <f t="shared" ref="GI7:GI70" si="96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7">AVERAGE(GN7,GP7)</f>
        <v>250.5</v>
      </c>
      <c r="GS7">
        <f t="shared" ref="GS7:GS70" si="98">AVERAGE(GO7,GQ7)</f>
        <v>602.5</v>
      </c>
      <c r="GT7" s="18">
        <f t="shared" ref="GT7:GT70" si="99">GR7-GR$6</f>
        <v>5.5</v>
      </c>
      <c r="GU7" s="18">
        <f t="shared" ref="GU7:GU70" si="100">GS7-GS$6</f>
        <v>-2</v>
      </c>
      <c r="GV7" s="18">
        <f t="shared" ref="GV7:GV70" si="101">(GT7^2+GU7^2)^(1/2)</f>
        <v>5.8523499553598128</v>
      </c>
      <c r="GW7">
        <f t="shared" ref="GW7:GW37" si="102">SQRT(GR7^2+GS7^2)</f>
        <v>652.50019157085308</v>
      </c>
      <c r="GX7">
        <v>8</v>
      </c>
      <c r="GY7" s="22">
        <f t="shared" ref="GY7:GY70" si="103">GX7*(1/60)</f>
        <v>0.13333333333333333</v>
      </c>
      <c r="GZ7" s="18">
        <f t="shared" ref="GZ7:GZ70" si="104">(GV7*(GL$6/GM$6))+GY$4</f>
        <v>70.012605651341218</v>
      </c>
      <c r="HA7">
        <f t="shared" ref="HA7:HA70" si="105">LOG10(GY7)</f>
        <v>-0.87506126339170009</v>
      </c>
      <c r="HB7">
        <f t="shared" ref="HB7:HB70" si="106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7">AVERAGE(HG7,HI7)</f>
        <v>259</v>
      </c>
      <c r="HL7">
        <f t="shared" ref="HL7:HL70" si="108">AVERAGE(HH7,HJ7)</f>
        <v>601</v>
      </c>
      <c r="HM7" s="18">
        <f t="shared" ref="HM7:HM70" si="109">HK7-HK$6</f>
        <v>4</v>
      </c>
      <c r="HN7" s="18">
        <f t="shared" ref="HN7:HN70" si="110">HL7-HL$6</f>
        <v>-0.5</v>
      </c>
      <c r="HO7" s="18">
        <f t="shared" ref="HO7:HO70" si="111">(HM7^2+HN7^2)^(1/2)</f>
        <v>4.0311288741492746</v>
      </c>
      <c r="HP7">
        <f t="shared" ref="HP7:HP70" si="112">SQRT(HK7^2+HL7^2)</f>
        <v>654.43257865115481</v>
      </c>
      <c r="HQ7">
        <v>7</v>
      </c>
      <c r="HR7" s="22">
        <f t="shared" ref="HR7:HR70" si="113">HQ7*(1/60)</f>
        <v>0.11666666666666667</v>
      </c>
      <c r="HS7" s="18">
        <f t="shared" ref="HS7:HS70" si="114">(HO7*(HE$6/HF$6))+HR$4</f>
        <v>66.732189684919376</v>
      </c>
      <c r="HT7">
        <f t="shared" ref="HT7:HT70" si="115">LOG10(HR7)</f>
        <v>-0.93305321036938682</v>
      </c>
      <c r="HU7">
        <f t="shared" ref="HU7:HU70" si="116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7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8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 t="shared" si="39"/>
        <v>11.5</v>
      </c>
      <c r="CK8" s="18">
        <f t="shared" si="40"/>
        <v>-6</v>
      </c>
      <c r="CL8" s="18">
        <f t="shared" si="41"/>
        <v>12.971121771072847</v>
      </c>
      <c r="CM8" s="6">
        <f t="shared" si="42"/>
        <v>796.65550898741674</v>
      </c>
      <c r="CN8" s="6">
        <f t="shared" si="43"/>
        <v>3.3710392037205565</v>
      </c>
      <c r="CO8" s="6">
        <v>8</v>
      </c>
      <c r="CP8" s="22">
        <f t="shared" si="44"/>
        <v>0.13333333333333333</v>
      </c>
      <c r="CQ8" s="18">
        <f t="shared" si="45"/>
        <v>57.721526711241879</v>
      </c>
      <c r="CR8">
        <f t="shared" si="46"/>
        <v>-0.87506126339170009</v>
      </c>
      <c r="CS8">
        <f t="shared" si="47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8"/>
        <v>560</v>
      </c>
      <c r="DB8" s="6">
        <f t="shared" si="48"/>
        <v>588.5</v>
      </c>
      <c r="DC8" s="18">
        <f t="shared" si="49"/>
        <v>18</v>
      </c>
      <c r="DD8" s="18">
        <f t="shared" si="50"/>
        <v>4</v>
      </c>
      <c r="DE8" s="18">
        <f t="shared" si="51"/>
        <v>18.439088914585774</v>
      </c>
      <c r="DF8" s="6">
        <f t="shared" si="52"/>
        <v>812.36214215090058</v>
      </c>
      <c r="DG8" s="6">
        <f t="shared" si="53"/>
        <v>15.239660972506044</v>
      </c>
      <c r="DH8" s="6">
        <v>8</v>
      </c>
      <c r="DI8" s="22">
        <f t="shared" si="54"/>
        <v>0.13333333333333333</v>
      </c>
      <c r="DJ8" s="18">
        <f t="shared" si="55"/>
        <v>59.244061820696977</v>
      </c>
      <c r="DK8">
        <f t="shared" si="56"/>
        <v>-0.87506126339170009</v>
      </c>
      <c r="DL8">
        <f t="shared" si="57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8"/>
        <v>616</v>
      </c>
      <c r="DU8" s="6">
        <f t="shared" si="58"/>
        <v>601</v>
      </c>
      <c r="DV8" s="18">
        <f t="shared" si="59"/>
        <v>10.5</v>
      </c>
      <c r="DW8" s="18">
        <f t="shared" si="60"/>
        <v>-5</v>
      </c>
      <c r="DX8" s="18">
        <f t="shared" si="61"/>
        <v>11.629703349613008</v>
      </c>
      <c r="DY8" s="6">
        <f t="shared" si="62"/>
        <v>860.61431547470784</v>
      </c>
      <c r="DZ8" s="6">
        <f t="shared" si="63"/>
        <v>3.9543771094309932</v>
      </c>
      <c r="EA8" s="6">
        <v>11</v>
      </c>
      <c r="EB8" s="22">
        <f t="shared" si="64"/>
        <v>0.18333333333333332</v>
      </c>
      <c r="EC8" s="18">
        <f t="shared" si="65"/>
        <v>88.933136992201696</v>
      </c>
      <c r="ED8">
        <f t="shared" si="66"/>
        <v>-0.7367585652254186</v>
      </c>
      <c r="EE8">
        <f t="shared" si="67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8"/>
        <v>629.5</v>
      </c>
      <c r="EN8" s="6">
        <f t="shared" si="68"/>
        <v>603.5</v>
      </c>
      <c r="EO8" s="18">
        <f t="shared" si="69"/>
        <v>13.5</v>
      </c>
      <c r="EP8" s="18">
        <f t="shared" si="70"/>
        <v>-6</v>
      </c>
      <c r="EQ8" s="18">
        <f t="shared" si="71"/>
        <v>14.773286702694158</v>
      </c>
      <c r="ER8" s="6">
        <f t="shared" si="72"/>
        <v>872.05647752883533</v>
      </c>
      <c r="ES8" s="6">
        <f t="shared" si="73"/>
        <v>5.4849282612633488</v>
      </c>
      <c r="ET8" s="6">
        <v>11</v>
      </c>
      <c r="EU8" s="22">
        <f t="shared" si="74"/>
        <v>0.18333333333333332</v>
      </c>
      <c r="EV8" s="18">
        <f t="shared" si="75"/>
        <v>89.258508585312683</v>
      </c>
      <c r="EW8">
        <f t="shared" si="76"/>
        <v>-0.7367585652254186</v>
      </c>
      <c r="EX8">
        <f t="shared" si="77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8"/>
        <v>622.5</v>
      </c>
      <c r="FG8" s="6">
        <f t="shared" si="78"/>
        <v>608</v>
      </c>
      <c r="FH8" s="18">
        <f t="shared" si="79"/>
        <v>10.5</v>
      </c>
      <c r="FI8" s="18">
        <f t="shared" si="80"/>
        <v>-3</v>
      </c>
      <c r="FJ8" s="18">
        <f t="shared" si="81"/>
        <v>10.920164833920778</v>
      </c>
      <c r="FK8" s="6">
        <f t="shared" si="82"/>
        <v>870.15530223058454</v>
      </c>
      <c r="FL8" s="6">
        <f t="shared" si="83"/>
        <v>5.363419752493769</v>
      </c>
      <c r="FM8" s="6">
        <v>15</v>
      </c>
      <c r="FN8" s="22">
        <f t="shared" si="84"/>
        <v>0.25</v>
      </c>
      <c r="FO8" s="18">
        <f t="shared" si="85"/>
        <v>89.146561933850975</v>
      </c>
      <c r="FP8">
        <f t="shared" si="86"/>
        <v>-0.6020599913279624</v>
      </c>
      <c r="FQ8">
        <f t="shared" si="87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8"/>
        <v>235.5</v>
      </c>
      <c r="FZ8">
        <f t="shared" si="89"/>
        <v>601.5</v>
      </c>
      <c r="GA8" s="18">
        <f t="shared" si="90"/>
        <v>9.5</v>
      </c>
      <c r="GB8" s="18">
        <f t="shared" si="91"/>
        <v>-0.5</v>
      </c>
      <c r="GC8" s="18">
        <f t="shared" si="92"/>
        <v>9.5131487952202232</v>
      </c>
      <c r="GD8">
        <f t="shared" si="93"/>
        <v>645.95859000403425</v>
      </c>
      <c r="GE8">
        <v>7</v>
      </c>
      <c r="GF8" s="22">
        <f t="shared" si="94"/>
        <v>0.11666666666666667</v>
      </c>
      <c r="GG8" s="18">
        <f t="shared" ref="GG8:GG70" si="119">(GC8*($FS$6/$FT$6))+GF$4</f>
        <v>59.031150883935531</v>
      </c>
      <c r="GH8">
        <f t="shared" si="95"/>
        <v>-0.93305321036938682</v>
      </c>
      <c r="GI8">
        <f t="shared" si="96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7"/>
        <v>257.5</v>
      </c>
      <c r="GS8">
        <f t="shared" si="98"/>
        <v>601.5</v>
      </c>
      <c r="GT8" s="18">
        <f t="shared" si="99"/>
        <v>12.5</v>
      </c>
      <c r="GU8" s="18">
        <f t="shared" si="100"/>
        <v>-3</v>
      </c>
      <c r="GV8" s="18">
        <f t="shared" si="101"/>
        <v>12.854960132182441</v>
      </c>
      <c r="GW8">
        <f t="shared" si="102"/>
        <v>654.30000764175452</v>
      </c>
      <c r="GX8">
        <v>9</v>
      </c>
      <c r="GY8" s="22">
        <f t="shared" si="103"/>
        <v>0.15</v>
      </c>
      <c r="GZ8" s="18">
        <f t="shared" si="104"/>
        <v>70.883154785072691</v>
      </c>
      <c r="HA8">
        <f t="shared" si="105"/>
        <v>-0.82390874094431876</v>
      </c>
      <c r="HB8">
        <f t="shared" si="106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7"/>
        <v>265</v>
      </c>
      <c r="HL8">
        <f t="shared" si="108"/>
        <v>601</v>
      </c>
      <c r="HM8" s="18">
        <f t="shared" si="109"/>
        <v>10</v>
      </c>
      <c r="HN8" s="18">
        <f t="shared" si="110"/>
        <v>-0.5</v>
      </c>
      <c r="HO8" s="18">
        <f t="shared" si="111"/>
        <v>10.012492197250394</v>
      </c>
      <c r="HP8">
        <f t="shared" si="112"/>
        <v>656.830267268493</v>
      </c>
      <c r="HQ8">
        <v>8</v>
      </c>
      <c r="HR8" s="22">
        <f t="shared" si="113"/>
        <v>0.13333333333333333</v>
      </c>
      <c r="HS8" s="18">
        <f t="shared" si="114"/>
        <v>67.477549484926996</v>
      </c>
      <c r="HT8">
        <f t="shared" si="115"/>
        <v>-0.87506126339170009</v>
      </c>
      <c r="HU8">
        <f t="shared" si="116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7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8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 t="shared" si="39"/>
        <v>18.5</v>
      </c>
      <c r="CK9" s="18">
        <f t="shared" si="40"/>
        <v>-6</v>
      </c>
      <c r="CL9" s="18">
        <f t="shared" si="41"/>
        <v>19.448650338776723</v>
      </c>
      <c r="CM9" s="6">
        <f t="shared" si="42"/>
        <v>801.45180765907571</v>
      </c>
      <c r="CN9" s="6">
        <f t="shared" si="43"/>
        <v>8.1673378753795305</v>
      </c>
      <c r="CO9" s="6">
        <v>9</v>
      </c>
      <c r="CP9" s="22">
        <f t="shared" si="44"/>
        <v>0.15</v>
      </c>
      <c r="CQ9" s="18">
        <f t="shared" si="45"/>
        <v>58.35084066904853</v>
      </c>
      <c r="CR9">
        <f t="shared" si="46"/>
        <v>-0.82390874094431876</v>
      </c>
      <c r="CS9">
        <f t="shared" si="47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8"/>
        <v>569</v>
      </c>
      <c r="DB9" s="6">
        <f t="shared" si="48"/>
        <v>587</v>
      </c>
      <c r="DC9" s="18">
        <f t="shared" si="49"/>
        <v>27</v>
      </c>
      <c r="DD9" s="18">
        <f t="shared" si="50"/>
        <v>2.5</v>
      </c>
      <c r="DE9" s="18">
        <f t="shared" si="51"/>
        <v>27.115493725912497</v>
      </c>
      <c r="DF9" s="6">
        <f t="shared" si="52"/>
        <v>817.5145258648314</v>
      </c>
      <c r="DG9" s="6">
        <f t="shared" si="53"/>
        <v>20.392044686436861</v>
      </c>
      <c r="DH9" s="6">
        <v>9</v>
      </c>
      <c r="DI9" s="22">
        <f t="shared" si="54"/>
        <v>0.15</v>
      </c>
      <c r="DJ9" s="18">
        <f t="shared" si="55"/>
        <v>60.069364285390854</v>
      </c>
      <c r="DK9">
        <f t="shared" si="56"/>
        <v>-0.82390874094431876</v>
      </c>
      <c r="DL9">
        <f t="shared" si="57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8"/>
        <v>620.5</v>
      </c>
      <c r="DU9" s="6">
        <f t="shared" si="58"/>
        <v>599.5</v>
      </c>
      <c r="DV9" s="18">
        <f t="shared" si="59"/>
        <v>15</v>
      </c>
      <c r="DW9" s="18">
        <f t="shared" si="60"/>
        <v>-6.5</v>
      </c>
      <c r="DX9" s="18">
        <f t="shared" si="61"/>
        <v>16.347782724271816</v>
      </c>
      <c r="DY9" s="6">
        <f t="shared" si="62"/>
        <v>862.79806443918267</v>
      </c>
      <c r="DZ9" s="6">
        <f t="shared" si="63"/>
        <v>6.1381260739058234</v>
      </c>
      <c r="EA9" s="6">
        <v>12</v>
      </c>
      <c r="EB9" s="22">
        <f t="shared" si="64"/>
        <v>0.2</v>
      </c>
      <c r="EC9" s="18">
        <f t="shared" si="65"/>
        <v>89.382906236687759</v>
      </c>
      <c r="ED9">
        <f t="shared" si="66"/>
        <v>-0.69897000433601875</v>
      </c>
      <c r="EE9">
        <f t="shared" si="67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8"/>
        <v>638</v>
      </c>
      <c r="EN9" s="6">
        <f t="shared" si="68"/>
        <v>606</v>
      </c>
      <c r="EO9" s="18">
        <f t="shared" si="69"/>
        <v>22</v>
      </c>
      <c r="EP9" s="18">
        <f t="shared" si="70"/>
        <v>-3.5</v>
      </c>
      <c r="EQ9" s="18">
        <f t="shared" si="71"/>
        <v>22.276669409945463</v>
      </c>
      <c r="ER9" s="6">
        <f t="shared" si="72"/>
        <v>879.9318155402724</v>
      </c>
      <c r="ES9" s="6">
        <f t="shared" si="73"/>
        <v>13.360266272700414</v>
      </c>
      <c r="ET9" s="6">
        <v>12</v>
      </c>
      <c r="EU9" s="22">
        <f t="shared" si="74"/>
        <v>0.2</v>
      </c>
      <c r="EV9" s="18">
        <f t="shared" si="75"/>
        <v>89.91325402224561</v>
      </c>
      <c r="EW9">
        <f t="shared" si="76"/>
        <v>-0.69897000433601875</v>
      </c>
      <c r="EX9">
        <f t="shared" si="77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8"/>
        <v>632</v>
      </c>
      <c r="FG9" s="6">
        <f t="shared" si="78"/>
        <v>607.5</v>
      </c>
      <c r="FH9" s="18">
        <f t="shared" si="79"/>
        <v>20</v>
      </c>
      <c r="FI9" s="18">
        <f t="shared" si="80"/>
        <v>-3.5</v>
      </c>
      <c r="FJ9" s="18">
        <f t="shared" si="81"/>
        <v>20.303940504246953</v>
      </c>
      <c r="FK9" s="6">
        <f t="shared" si="82"/>
        <v>876.63005310107872</v>
      </c>
      <c r="FL9" s="6">
        <f t="shared" si="83"/>
        <v>11.838170622987946</v>
      </c>
      <c r="FM9" s="6">
        <v>16</v>
      </c>
      <c r="FN9" s="22">
        <f t="shared" si="84"/>
        <v>0.26666666666666666</v>
      </c>
      <c r="FO9" s="18">
        <f t="shared" si="85"/>
        <v>89.982086434814931</v>
      </c>
      <c r="FP9">
        <f t="shared" si="86"/>
        <v>-0.57403126772771884</v>
      </c>
      <c r="FQ9">
        <f t="shared" si="87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8"/>
        <v>241</v>
      </c>
      <c r="FZ9">
        <f t="shared" si="89"/>
        <v>601</v>
      </c>
      <c r="GA9" s="18">
        <f t="shared" si="90"/>
        <v>15</v>
      </c>
      <c r="GB9" s="18">
        <f t="shared" si="91"/>
        <v>-1</v>
      </c>
      <c r="GC9" s="18">
        <f t="shared" si="92"/>
        <v>15.033296378372908</v>
      </c>
      <c r="GD9">
        <f t="shared" si="93"/>
        <v>647.51988386458061</v>
      </c>
      <c r="GE9">
        <v>8</v>
      </c>
      <c r="GF9" s="22">
        <f t="shared" si="94"/>
        <v>0.13333333333333333</v>
      </c>
      <c r="GG9" s="18">
        <f t="shared" si="119"/>
        <v>59.719963909035691</v>
      </c>
      <c r="GH9">
        <f t="shared" si="95"/>
        <v>-0.87506126339170009</v>
      </c>
      <c r="GI9">
        <f t="shared" si="96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7"/>
        <v>264.5</v>
      </c>
      <c r="GS9">
        <f t="shared" si="98"/>
        <v>601</v>
      </c>
      <c r="GT9" s="18">
        <f t="shared" si="99"/>
        <v>19.5</v>
      </c>
      <c r="GU9" s="18">
        <f t="shared" si="100"/>
        <v>-3.5</v>
      </c>
      <c r="GV9" s="18">
        <f t="shared" si="101"/>
        <v>19.811612756158951</v>
      </c>
      <c r="GW9">
        <f t="shared" si="102"/>
        <v>656.62870025608845</v>
      </c>
      <c r="GX9">
        <v>10</v>
      </c>
      <c r="GY9" s="22">
        <f t="shared" si="103"/>
        <v>0.16666666666666666</v>
      </c>
      <c r="GZ9" s="18">
        <f t="shared" si="104"/>
        <v>71.747990576663398</v>
      </c>
      <c r="HA9">
        <f t="shared" si="105"/>
        <v>-0.77815125038364363</v>
      </c>
      <c r="HB9">
        <f t="shared" si="106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7"/>
        <v>274</v>
      </c>
      <c r="HL9">
        <f t="shared" si="108"/>
        <v>600</v>
      </c>
      <c r="HM9" s="18">
        <f t="shared" si="109"/>
        <v>19</v>
      </c>
      <c r="HN9" s="18">
        <f t="shared" si="110"/>
        <v>-1.5</v>
      </c>
      <c r="HO9" s="18">
        <f t="shared" si="111"/>
        <v>19.059118552545918</v>
      </c>
      <c r="HP9">
        <f t="shared" si="112"/>
        <v>659.60291084864082</v>
      </c>
      <c r="HQ9">
        <v>9</v>
      </c>
      <c r="HR9" s="22">
        <f t="shared" si="113"/>
        <v>0.15</v>
      </c>
      <c r="HS9" s="18">
        <f t="shared" si="114"/>
        <v>68.604883045301776</v>
      </c>
      <c r="HT9">
        <f t="shared" si="115"/>
        <v>-0.82390874094431876</v>
      </c>
      <c r="HU9">
        <f t="shared" si="116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7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8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40"/>
        <v>-4.5</v>
      </c>
      <c r="CL10" s="18">
        <f t="shared" si="41"/>
        <v>24.418230894149559</v>
      </c>
      <c r="CM10" s="6">
        <f t="shared" si="42"/>
        <v>806.32778694523483</v>
      </c>
      <c r="CN10" s="6">
        <f t="shared" si="43"/>
        <v>13.043317161538653</v>
      </c>
      <c r="CO10" s="6">
        <v>10</v>
      </c>
      <c r="CP10" s="22">
        <f t="shared" si="44"/>
        <v>0.16666666666666666</v>
      </c>
      <c r="CQ10" s="18">
        <f t="shared" si="45"/>
        <v>58.833652342552163</v>
      </c>
      <c r="CR10">
        <f t="shared" si="46"/>
        <v>-0.77815125038364363</v>
      </c>
      <c r="CS10">
        <f t="shared" si="47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8"/>
        <v>576</v>
      </c>
      <c r="DB10" s="6">
        <f t="shared" si="48"/>
        <v>586</v>
      </c>
      <c r="DC10" s="18">
        <f>DA10-DA$6</f>
        <v>34</v>
      </c>
      <c r="DD10" s="18">
        <f t="shared" si="50"/>
        <v>1.5</v>
      </c>
      <c r="DE10" s="18">
        <f t="shared" si="51"/>
        <v>34.033072150483271</v>
      </c>
      <c r="DF10" s="6">
        <f t="shared" si="52"/>
        <v>821.68850545690361</v>
      </c>
      <c r="DG10" s="6">
        <f t="shared" si="53"/>
        <v>24.566024278509076</v>
      </c>
      <c r="DH10" s="6">
        <v>10</v>
      </c>
      <c r="DI10" s="22">
        <f t="shared" si="54"/>
        <v>0.16666666666666666</v>
      </c>
      <c r="DJ10" s="18">
        <f t="shared" si="55"/>
        <v>60.727366608664013</v>
      </c>
      <c r="DK10">
        <f t="shared" si="56"/>
        <v>-0.77815125038364363</v>
      </c>
      <c r="DL10">
        <f t="shared" si="57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8"/>
        <v>629</v>
      </c>
      <c r="DU10" s="6">
        <f t="shared" si="58"/>
        <v>602.5</v>
      </c>
      <c r="DV10" s="18">
        <f t="shared" si="59"/>
        <v>23.5</v>
      </c>
      <c r="DW10" s="18">
        <f t="shared" si="60"/>
        <v>-3.5</v>
      </c>
      <c r="DX10" s="18">
        <f t="shared" si="61"/>
        <v>23.759208741033444</v>
      </c>
      <c r="DY10" s="6">
        <f t="shared" si="62"/>
        <v>871.00358782269086</v>
      </c>
      <c r="DZ10" s="6">
        <f t="shared" si="63"/>
        <v>14.343649457414017</v>
      </c>
      <c r="EA10" s="6">
        <v>13</v>
      </c>
      <c r="EB10" s="22">
        <f t="shared" si="64"/>
        <v>0.21666666666666667</v>
      </c>
      <c r="EC10" s="18">
        <f t="shared" si="65"/>
        <v>90.089429212546818</v>
      </c>
      <c r="ED10">
        <f t="shared" si="66"/>
        <v>-0.6642078980768068</v>
      </c>
      <c r="EE10">
        <f t="shared" si="67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8"/>
        <v>645.5</v>
      </c>
      <c r="EN10" s="6">
        <f t="shared" si="68"/>
        <v>606.5</v>
      </c>
      <c r="EO10" s="18">
        <f t="shared" si="69"/>
        <v>29.5</v>
      </c>
      <c r="EP10" s="18">
        <f t="shared" si="70"/>
        <v>-3</v>
      </c>
      <c r="EQ10" s="18">
        <f t="shared" si="71"/>
        <v>29.652150006365474</v>
      </c>
      <c r="ER10" s="6">
        <f t="shared" si="72"/>
        <v>885.72710244182997</v>
      </c>
      <c r="ES10" s="6">
        <f t="shared" si="73"/>
        <v>19.155553174257989</v>
      </c>
      <c r="ET10" s="6">
        <v>13</v>
      </c>
      <c r="EU10" s="22">
        <f t="shared" si="74"/>
        <v>0.21666666666666667</v>
      </c>
      <c r="EV10" s="18">
        <f t="shared" si="75"/>
        <v>90.556838716523089</v>
      </c>
      <c r="EW10">
        <f t="shared" si="76"/>
        <v>-0.6642078980768068</v>
      </c>
      <c r="EX10">
        <f t="shared" si="77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8"/>
        <v>639</v>
      </c>
      <c r="FG10" s="6">
        <f t="shared" si="78"/>
        <v>608</v>
      </c>
      <c r="FH10" s="18">
        <f>FF10-FF$6</f>
        <v>27</v>
      </c>
      <c r="FI10" s="18">
        <f t="shared" si="80"/>
        <v>-3</v>
      </c>
      <c r="FJ10" s="18">
        <f t="shared" si="81"/>
        <v>27.166155414412248</v>
      </c>
      <c r="FK10" s="6">
        <f t="shared" si="82"/>
        <v>882.03457982099542</v>
      </c>
      <c r="FL10" s="6">
        <f t="shared" si="83"/>
        <v>17.242697342904648</v>
      </c>
      <c r="FM10" s="6">
        <v>17</v>
      </c>
      <c r="FN10" s="22">
        <f t="shared" si="84"/>
        <v>0.28333333333333333</v>
      </c>
      <c r="FO10" s="18">
        <f t="shared" si="85"/>
        <v>90.59309301572182</v>
      </c>
      <c r="FP10">
        <f t="shared" si="86"/>
        <v>-0.54770232900536975</v>
      </c>
      <c r="FQ10">
        <f t="shared" si="87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8"/>
        <v>246.5</v>
      </c>
      <c r="FZ10">
        <f t="shared" si="89"/>
        <v>599</v>
      </c>
      <c r="GA10" s="18">
        <f>FY10-FY$6</f>
        <v>20.5</v>
      </c>
      <c r="GB10" s="18">
        <f t="shared" si="91"/>
        <v>-3</v>
      </c>
      <c r="GC10" s="18">
        <f t="shared" si="92"/>
        <v>20.71834935510066</v>
      </c>
      <c r="GD10">
        <f t="shared" si="93"/>
        <v>647.73702225517422</v>
      </c>
      <c r="GE10">
        <v>9</v>
      </c>
      <c r="GF10" s="22">
        <f t="shared" si="94"/>
        <v>0.15</v>
      </c>
      <c r="GG10" s="18">
        <f t="shared" si="119"/>
        <v>60.429354098295455</v>
      </c>
      <c r="GH10">
        <f t="shared" si="95"/>
        <v>-0.82390874094431876</v>
      </c>
      <c r="GI10">
        <f t="shared" si="96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7"/>
        <v>272.5</v>
      </c>
      <c r="GS10">
        <f t="shared" si="98"/>
        <v>600.5</v>
      </c>
      <c r="GT10" s="18">
        <f t="shared" si="99"/>
        <v>27.5</v>
      </c>
      <c r="GU10" s="18">
        <f t="shared" si="100"/>
        <v>-4</v>
      </c>
      <c r="GV10" s="18">
        <f t="shared" si="101"/>
        <v>27.789386463180506</v>
      </c>
      <c r="GW10">
        <f t="shared" si="102"/>
        <v>659.43650187110507</v>
      </c>
      <c r="GX10">
        <v>11</v>
      </c>
      <c r="GY10" s="22">
        <f t="shared" si="103"/>
        <v>0.18333333333333332</v>
      </c>
      <c r="GZ10" s="18">
        <f t="shared" si="104"/>
        <v>72.739769900998809</v>
      </c>
      <c r="HA10">
        <f t="shared" si="105"/>
        <v>-0.7367585652254186</v>
      </c>
      <c r="HB10">
        <f t="shared" si="106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7"/>
        <v>281.5</v>
      </c>
      <c r="HL10">
        <f t="shared" si="108"/>
        <v>600.5</v>
      </c>
      <c r="HM10" s="18">
        <f t="shared" si="109"/>
        <v>26.5</v>
      </c>
      <c r="HN10" s="18">
        <f t="shared" si="110"/>
        <v>-1</v>
      </c>
      <c r="HO10" s="18">
        <f t="shared" si="111"/>
        <v>26.518861212352238</v>
      </c>
      <c r="HP10">
        <f t="shared" si="112"/>
        <v>663.20622735315146</v>
      </c>
      <c r="HQ10">
        <v>10</v>
      </c>
      <c r="HR10" s="22">
        <f t="shared" si="113"/>
        <v>0.16666666666666666</v>
      </c>
      <c r="HS10" s="18">
        <f t="shared" si="114"/>
        <v>69.534469160819455</v>
      </c>
      <c r="HT10">
        <f t="shared" si="115"/>
        <v>-0.77815125038364363</v>
      </c>
      <c r="HU10">
        <f t="shared" si="116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7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8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20">CH11-CH$6</f>
        <v>31.5</v>
      </c>
      <c r="CK11" s="18">
        <f t="shared" si="40"/>
        <v>-2</v>
      </c>
      <c r="CL11" s="18">
        <f t="shared" si="41"/>
        <v>31.56342820417326</v>
      </c>
      <c r="CM11" s="6">
        <f t="shared" si="42"/>
        <v>813.32158461459755</v>
      </c>
      <c r="CN11" s="6">
        <f t="shared" si="43"/>
        <v>20.037114830901373</v>
      </c>
      <c r="CO11" s="6">
        <v>11</v>
      </c>
      <c r="CP11" s="22">
        <f t="shared" si="44"/>
        <v>0.18333333333333332</v>
      </c>
      <c r="CQ11" s="18">
        <f t="shared" si="45"/>
        <v>59.527832592238717</v>
      </c>
      <c r="CR11">
        <f t="shared" si="46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8"/>
        <v>587</v>
      </c>
      <c r="DB11" s="6">
        <f t="shared" si="48"/>
        <v>584.5</v>
      </c>
      <c r="DC11" s="18">
        <f>DA11-DA$6</f>
        <v>45</v>
      </c>
      <c r="DD11" s="18">
        <f t="shared" si="50"/>
        <v>0</v>
      </c>
      <c r="DE11" s="18">
        <f t="shared" si="51"/>
        <v>45</v>
      </c>
      <c r="DF11" s="6">
        <f t="shared" si="52"/>
        <v>828.37748037956703</v>
      </c>
      <c r="DG11" s="6">
        <f t="shared" si="53"/>
        <v>31.254999201172495</v>
      </c>
      <c r="DH11" s="6">
        <v>11</v>
      </c>
      <c r="DI11" s="22">
        <f t="shared" si="54"/>
        <v>0.18333333333333332</v>
      </c>
      <c r="DJ11" s="18">
        <f t="shared" si="55"/>
        <v>61.77054437424156</v>
      </c>
      <c r="DK11">
        <f t="shared" si="56"/>
        <v>-0.7367585652254186</v>
      </c>
      <c r="DL11">
        <f t="shared" si="57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8"/>
        <v>635</v>
      </c>
      <c r="DU11" s="6">
        <f t="shared" si="58"/>
        <v>601.5</v>
      </c>
      <c r="DV11" s="18">
        <f t="shared" si="59"/>
        <v>29.5</v>
      </c>
      <c r="DW11" s="18">
        <f t="shared" si="60"/>
        <v>-4.5</v>
      </c>
      <c r="DX11" s="18">
        <f t="shared" si="61"/>
        <v>29.841246622753548</v>
      </c>
      <c r="DY11" s="6">
        <f t="shared" si="62"/>
        <v>874.65836187622426</v>
      </c>
      <c r="DZ11" s="6">
        <f t="shared" si="63"/>
        <v>17.998423510947418</v>
      </c>
      <c r="EA11" s="6">
        <v>14</v>
      </c>
      <c r="EB11" s="22">
        <f t="shared" si="64"/>
        <v>0.23333333333333334</v>
      </c>
      <c r="EC11" s="18">
        <f t="shared" si="65"/>
        <v>90.669223100222723</v>
      </c>
      <c r="ED11">
        <f t="shared" si="66"/>
        <v>-0.63202321470540557</v>
      </c>
      <c r="EE11">
        <f t="shared" si="67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8"/>
        <v>653</v>
      </c>
      <c r="EN11" s="6">
        <f t="shared" si="68"/>
        <v>602</v>
      </c>
      <c r="EO11" s="18">
        <f t="shared" si="69"/>
        <v>37</v>
      </c>
      <c r="EP11" s="18">
        <f t="shared" si="70"/>
        <v>-7.5</v>
      </c>
      <c r="EQ11" s="18">
        <f t="shared" si="71"/>
        <v>37.752483362025337</v>
      </c>
      <c r="ER11" s="6">
        <f t="shared" si="72"/>
        <v>888.15145104874989</v>
      </c>
      <c r="ES11" s="6">
        <f t="shared" si="73"/>
        <v>21.579901781177909</v>
      </c>
      <c r="ET11" s="6">
        <v>14</v>
      </c>
      <c r="EU11" s="22">
        <f t="shared" si="74"/>
        <v>0.23333333333333334</v>
      </c>
      <c r="EV11" s="18">
        <f t="shared" si="75"/>
        <v>91.263674087872118</v>
      </c>
      <c r="EW11">
        <f t="shared" si="76"/>
        <v>-0.63202321470540557</v>
      </c>
      <c r="EX11">
        <f t="shared" si="77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8"/>
        <v>646</v>
      </c>
      <c r="FG11" s="6">
        <f t="shared" si="78"/>
        <v>608</v>
      </c>
      <c r="FH11" s="18">
        <f t="shared" ref="FH11:FH18" si="121">FF11-FF$6</f>
        <v>34</v>
      </c>
      <c r="FI11" s="18">
        <f t="shared" si="80"/>
        <v>-3</v>
      </c>
      <c r="FJ11" s="18">
        <f t="shared" si="81"/>
        <v>34.132096331752024</v>
      </c>
      <c r="FK11" s="6">
        <f t="shared" si="82"/>
        <v>887.11893227458518</v>
      </c>
      <c r="FL11" s="6">
        <f t="shared" si="83"/>
        <v>22.327049796494407</v>
      </c>
      <c r="FM11" s="6">
        <v>18</v>
      </c>
      <c r="FN11" s="22">
        <f t="shared" si="84"/>
        <v>0.3</v>
      </c>
      <c r="FO11" s="18">
        <f t="shared" si="85"/>
        <v>91.213335284205456</v>
      </c>
      <c r="FP11">
        <f t="shared" si="86"/>
        <v>-0.52287874528033762</v>
      </c>
      <c r="FQ11">
        <f t="shared" si="87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8"/>
        <v>254</v>
      </c>
      <c r="FZ11">
        <f t="shared" si="89"/>
        <v>599.5</v>
      </c>
      <c r="GA11" s="18">
        <f t="shared" ref="GA11:GA18" si="122">FY11-FY$6</f>
        <v>28</v>
      </c>
      <c r="GB11" s="18">
        <f t="shared" si="91"/>
        <v>-2.5</v>
      </c>
      <c r="GC11" s="18">
        <f t="shared" si="92"/>
        <v>28.111385593741193</v>
      </c>
      <c r="GD11">
        <f t="shared" si="93"/>
        <v>651.08851164799398</v>
      </c>
      <c r="GE11">
        <v>10</v>
      </c>
      <c r="GF11" s="22">
        <f t="shared" si="94"/>
        <v>0.16666666666666666</v>
      </c>
      <c r="GG11" s="18">
        <f t="shared" si="119"/>
        <v>61.351869226650898</v>
      </c>
      <c r="GH11">
        <f t="shared" si="95"/>
        <v>-0.77815125038364363</v>
      </c>
      <c r="GI11">
        <f t="shared" si="96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7"/>
        <v>280</v>
      </c>
      <c r="GS11">
        <f t="shared" si="98"/>
        <v>600.5</v>
      </c>
      <c r="GT11" s="18">
        <f t="shared" si="99"/>
        <v>35</v>
      </c>
      <c r="GU11" s="18">
        <f t="shared" si="100"/>
        <v>-4</v>
      </c>
      <c r="GV11" s="18">
        <f t="shared" si="101"/>
        <v>35.227829907617071</v>
      </c>
      <c r="GW11">
        <f t="shared" si="102"/>
        <v>662.57093959816859</v>
      </c>
      <c r="GX11">
        <v>12</v>
      </c>
      <c r="GY11" s="22">
        <f t="shared" si="103"/>
        <v>0.2</v>
      </c>
      <c r="GZ11" s="18">
        <f t="shared" si="104"/>
        <v>73.664500870359007</v>
      </c>
      <c r="HA11">
        <f t="shared" si="105"/>
        <v>-0.69897000433601875</v>
      </c>
      <c r="HB11">
        <f t="shared" si="106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7"/>
        <v>290</v>
      </c>
      <c r="HL11">
        <f t="shared" si="108"/>
        <v>599.5</v>
      </c>
      <c r="HM11" s="18">
        <f t="shared" si="109"/>
        <v>35</v>
      </c>
      <c r="HN11" s="18">
        <f t="shared" si="110"/>
        <v>-2</v>
      </c>
      <c r="HO11" s="18">
        <f t="shared" si="111"/>
        <v>35.057096285916209</v>
      </c>
      <c r="HP11">
        <f t="shared" si="112"/>
        <v>665.95814433040755</v>
      </c>
      <c r="HQ11">
        <v>11</v>
      </c>
      <c r="HR11" s="22">
        <f t="shared" si="113"/>
        <v>0.18333333333333332</v>
      </c>
      <c r="HS11" s="18">
        <f t="shared" si="114"/>
        <v>70.598450203781766</v>
      </c>
      <c r="HT11">
        <f t="shared" si="115"/>
        <v>-0.7367585652254186</v>
      </c>
      <c r="HU11">
        <f t="shared" si="116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7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8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20"/>
        <v>37.5</v>
      </c>
      <c r="CK12" s="18">
        <f t="shared" si="40"/>
        <v>-2.5</v>
      </c>
      <c r="CL12" s="18">
        <f t="shared" si="41"/>
        <v>37.583240945932268</v>
      </c>
      <c r="CM12" s="6">
        <f t="shared" si="42"/>
        <v>817.13539269817454</v>
      </c>
      <c r="CN12" s="6">
        <f t="shared" si="43"/>
        <v>23.85092291447836</v>
      </c>
      <c r="CO12" s="6">
        <v>12</v>
      </c>
      <c r="CP12" s="22">
        <f t="shared" si="44"/>
        <v>0.2</v>
      </c>
      <c r="CQ12" s="18">
        <f t="shared" si="45"/>
        <v>60.112677898928602</v>
      </c>
      <c r="CR12">
        <f t="shared" si="46"/>
        <v>-0.69897000433601875</v>
      </c>
      <c r="CS12">
        <f t="shared" si="47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8"/>
        <v>596.5</v>
      </c>
      <c r="DB12" s="6">
        <f t="shared" si="48"/>
        <v>585.5</v>
      </c>
      <c r="DC12" s="18">
        <f t="shared" ref="DC12:DC18" si="123">DA12-DA$6</f>
        <v>54.5</v>
      </c>
      <c r="DD12" s="18">
        <f t="shared" si="50"/>
        <v>1</v>
      </c>
      <c r="DE12" s="18">
        <f t="shared" si="51"/>
        <v>54.509173539873082</v>
      </c>
      <c r="DF12" s="6">
        <f t="shared" si="52"/>
        <v>835.83640743868057</v>
      </c>
      <c r="DG12" s="6">
        <f t="shared" si="53"/>
        <v>38.71392626028603</v>
      </c>
      <c r="DH12" s="6">
        <v>12</v>
      </c>
      <c r="DI12" s="22">
        <f t="shared" si="54"/>
        <v>0.2</v>
      </c>
      <c r="DJ12" s="18">
        <f t="shared" si="55"/>
        <v>62.675060072888293</v>
      </c>
      <c r="DK12">
        <f t="shared" si="56"/>
        <v>-0.69897000433601875</v>
      </c>
      <c r="DL12">
        <f t="shared" si="57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8"/>
        <v>642.5</v>
      </c>
      <c r="DU12" s="6">
        <f t="shared" si="58"/>
        <v>599</v>
      </c>
      <c r="DV12" s="18">
        <f t="shared" si="59"/>
        <v>37</v>
      </c>
      <c r="DW12" s="18">
        <f t="shared" si="60"/>
        <v>-7</v>
      </c>
      <c r="DX12" s="18">
        <f t="shared" si="61"/>
        <v>37.656340767525464</v>
      </c>
      <c r="DY12" s="6">
        <f t="shared" si="62"/>
        <v>878.41177701576839</v>
      </c>
      <c r="DZ12" s="6">
        <f t="shared" si="63"/>
        <v>21.75183865049155</v>
      </c>
      <c r="EA12" s="6">
        <v>15</v>
      </c>
      <c r="EB12" s="22">
        <f t="shared" si="64"/>
        <v>0.25</v>
      </c>
      <c r="EC12" s="18">
        <f t="shared" si="65"/>
        <v>91.414227308494588</v>
      </c>
      <c r="ED12">
        <f t="shared" si="66"/>
        <v>-0.6020599913279624</v>
      </c>
      <c r="EE12">
        <f t="shared" si="67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8"/>
        <v>663.5</v>
      </c>
      <c r="EN12" s="6">
        <f t="shared" si="68"/>
        <v>605</v>
      </c>
      <c r="EO12" s="18">
        <f t="shared" si="69"/>
        <v>47.5</v>
      </c>
      <c r="EP12" s="18">
        <f t="shared" si="70"/>
        <v>-4.5</v>
      </c>
      <c r="EQ12" s="18">
        <f t="shared" si="71"/>
        <v>47.712681752339179</v>
      </c>
      <c r="ER12" s="6">
        <f t="shared" si="72"/>
        <v>897.9182869281592</v>
      </c>
      <c r="ES12" s="6">
        <f t="shared" si="73"/>
        <v>31.346737660587223</v>
      </c>
      <c r="ET12" s="6">
        <v>15</v>
      </c>
      <c r="EU12" s="22">
        <f t="shared" si="74"/>
        <v>0.25</v>
      </c>
      <c r="EV12" s="18">
        <f t="shared" si="75"/>
        <v>92.132801347061815</v>
      </c>
      <c r="EW12">
        <f t="shared" si="76"/>
        <v>-0.6020599913279624</v>
      </c>
      <c r="EX12">
        <f t="shared" si="77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8"/>
        <v>655</v>
      </c>
      <c r="FG12" s="6">
        <f t="shared" si="78"/>
        <v>606</v>
      </c>
      <c r="FH12" s="18">
        <f t="shared" si="121"/>
        <v>43</v>
      </c>
      <c r="FI12" s="18">
        <f t="shared" si="80"/>
        <v>-5</v>
      </c>
      <c r="FJ12" s="18">
        <f t="shared" si="81"/>
        <v>43.289721643826724</v>
      </c>
      <c r="FK12" s="6">
        <f t="shared" si="82"/>
        <v>892.33457850741161</v>
      </c>
      <c r="FL12" s="6">
        <f t="shared" si="83"/>
        <v>27.542696029320837</v>
      </c>
      <c r="FM12" s="6">
        <v>19</v>
      </c>
      <c r="FN12" s="22">
        <f t="shared" si="84"/>
        <v>0.31666666666666665</v>
      </c>
      <c r="FO12" s="18">
        <f t="shared" si="85"/>
        <v>92.028723523193506</v>
      </c>
      <c r="FP12">
        <f t="shared" si="86"/>
        <v>-0.49939764943081472</v>
      </c>
      <c r="FQ12">
        <f t="shared" si="87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8"/>
        <v>260.5</v>
      </c>
      <c r="FZ12">
        <f t="shared" si="89"/>
        <v>599.5</v>
      </c>
      <c r="GA12" s="18">
        <f t="shared" si="122"/>
        <v>34.5</v>
      </c>
      <c r="GB12" s="18">
        <f t="shared" si="91"/>
        <v>-2.5</v>
      </c>
      <c r="GC12" s="18">
        <f t="shared" si="92"/>
        <v>34.590461112855955</v>
      </c>
      <c r="GD12">
        <f t="shared" si="93"/>
        <v>653.65166564463061</v>
      </c>
      <c r="GE12">
        <v>11</v>
      </c>
      <c r="GF12" s="22">
        <f t="shared" si="94"/>
        <v>0.18333333333333332</v>
      </c>
      <c r="GG12" s="18">
        <f t="shared" si="119"/>
        <v>62.16033884470864</v>
      </c>
      <c r="GH12">
        <f t="shared" si="95"/>
        <v>-0.7367585652254186</v>
      </c>
      <c r="GI12">
        <f t="shared" si="96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7"/>
        <v>289.5</v>
      </c>
      <c r="GS12">
        <f t="shared" si="98"/>
        <v>600.5</v>
      </c>
      <c r="GT12" s="18">
        <f t="shared" si="99"/>
        <v>44.5</v>
      </c>
      <c r="GU12" s="18">
        <f t="shared" si="100"/>
        <v>-4</v>
      </c>
      <c r="GV12" s="18">
        <f t="shared" si="101"/>
        <v>44.679413604030209</v>
      </c>
      <c r="GW12">
        <f t="shared" si="102"/>
        <v>666.64120784721968</v>
      </c>
      <c r="GX12">
        <v>13</v>
      </c>
      <c r="GY12" s="22">
        <f t="shared" si="103"/>
        <v>0.21666666666666667</v>
      </c>
      <c r="GZ12" s="18">
        <f t="shared" si="104"/>
        <v>74.83950101909447</v>
      </c>
      <c r="HA12">
        <f t="shared" si="105"/>
        <v>-0.6642078980768068</v>
      </c>
      <c r="HB12">
        <f t="shared" si="106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7"/>
        <v>299.5</v>
      </c>
      <c r="HL12">
        <f t="shared" si="108"/>
        <v>600</v>
      </c>
      <c r="HM12" s="18">
        <f t="shared" si="109"/>
        <v>44.5</v>
      </c>
      <c r="HN12" s="18">
        <f t="shared" si="110"/>
        <v>-1.5</v>
      </c>
      <c r="HO12" s="18">
        <f t="shared" si="111"/>
        <v>44.52527372178637</v>
      </c>
      <c r="HP12">
        <f t="shared" si="112"/>
        <v>670.59693557307583</v>
      </c>
      <c r="HQ12">
        <v>12</v>
      </c>
      <c r="HR12" s="22">
        <f t="shared" si="113"/>
        <v>0.2</v>
      </c>
      <c r="HS12" s="18">
        <f t="shared" si="114"/>
        <v>71.778314803007945</v>
      </c>
      <c r="HT12">
        <f t="shared" si="115"/>
        <v>-0.69897000433601875</v>
      </c>
      <c r="HU12">
        <f t="shared" si="116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7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8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20"/>
        <v>44</v>
      </c>
      <c r="CK13" s="18">
        <f t="shared" si="40"/>
        <v>-3.5</v>
      </c>
      <c r="CL13" s="18">
        <f t="shared" si="41"/>
        <v>44.138985035906749</v>
      </c>
      <c r="CM13" s="6">
        <f t="shared" si="42"/>
        <v>820.97046231883394</v>
      </c>
      <c r="CN13" s="6">
        <f t="shared" si="43"/>
        <v>27.685992535137757</v>
      </c>
      <c r="CO13" s="6">
        <v>13</v>
      </c>
      <c r="CP13" s="22">
        <f t="shared" si="44"/>
        <v>0.21666666666666667</v>
      </c>
      <c r="CQ13" s="18">
        <f t="shared" si="45"/>
        <v>60.749590761065441</v>
      </c>
      <c r="CR13">
        <f t="shared" si="46"/>
        <v>-0.6642078980768068</v>
      </c>
      <c r="CS13">
        <f t="shared" si="47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8"/>
        <v>605</v>
      </c>
      <c r="DB13" s="6">
        <f t="shared" si="48"/>
        <v>585</v>
      </c>
      <c r="DC13" s="18">
        <f t="shared" si="123"/>
        <v>63</v>
      </c>
      <c r="DD13" s="18">
        <f t="shared" si="50"/>
        <v>0.5</v>
      </c>
      <c r="DE13" s="18">
        <f t="shared" si="51"/>
        <v>63.001984095740987</v>
      </c>
      <c r="DF13" s="6">
        <f t="shared" si="52"/>
        <v>841.57590269683931</v>
      </c>
      <c r="DG13" s="6">
        <f t="shared" si="53"/>
        <v>44.45342151844477</v>
      </c>
      <c r="DH13" s="6">
        <v>13</v>
      </c>
      <c r="DI13" s="22">
        <f t="shared" si="54"/>
        <v>0.21666666666666667</v>
      </c>
      <c r="DJ13" s="18">
        <f t="shared" si="55"/>
        <v>63.48289899192833</v>
      </c>
      <c r="DK13">
        <f t="shared" si="56"/>
        <v>-0.6642078980768068</v>
      </c>
      <c r="DL13">
        <f t="shared" si="57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8"/>
        <v>649.5</v>
      </c>
      <c r="DU13" s="6">
        <f t="shared" si="58"/>
        <v>602</v>
      </c>
      <c r="DV13" s="18">
        <f t="shared" si="59"/>
        <v>44</v>
      </c>
      <c r="DW13" s="18">
        <f t="shared" si="60"/>
        <v>-4</v>
      </c>
      <c r="DX13" s="18">
        <f t="shared" si="61"/>
        <v>44.181444068749045</v>
      </c>
      <c r="DY13" s="6">
        <f t="shared" si="62"/>
        <v>885.58130626159902</v>
      </c>
      <c r="DZ13" s="6">
        <f t="shared" si="63"/>
        <v>28.921367896322181</v>
      </c>
      <c r="EA13" s="6">
        <v>16</v>
      </c>
      <c r="EB13" s="22">
        <f t="shared" si="64"/>
        <v>0.26666666666666666</v>
      </c>
      <c r="EC13" s="18">
        <f t="shared" si="65"/>
        <v>92.036258128439641</v>
      </c>
      <c r="ED13">
        <f t="shared" si="66"/>
        <v>-0.57403126772771884</v>
      </c>
      <c r="EE13">
        <f t="shared" si="67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8"/>
        <v>671.5</v>
      </c>
      <c r="EN13" s="6">
        <f t="shared" si="68"/>
        <v>605</v>
      </c>
      <c r="EO13" s="18">
        <f t="shared" si="69"/>
        <v>55.5</v>
      </c>
      <c r="EP13" s="18">
        <f t="shared" si="70"/>
        <v>-4.5</v>
      </c>
      <c r="EQ13" s="18">
        <f t="shared" si="71"/>
        <v>55.682133579811754</v>
      </c>
      <c r="ER13" s="6">
        <f t="shared" si="72"/>
        <v>903.84581096556508</v>
      </c>
      <c r="ES13" s="6">
        <f t="shared" si="73"/>
        <v>37.274261697993097</v>
      </c>
      <c r="ET13" s="6">
        <v>16</v>
      </c>
      <c r="EU13" s="22">
        <f t="shared" si="74"/>
        <v>0.26666666666666666</v>
      </c>
      <c r="EV13" s="18">
        <f t="shared" si="75"/>
        <v>92.828215991692929</v>
      </c>
      <c r="EW13">
        <f t="shared" si="76"/>
        <v>-0.57403126772771884</v>
      </c>
      <c r="EX13">
        <f t="shared" si="77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8"/>
        <v>667</v>
      </c>
      <c r="FG13" s="6">
        <f t="shared" si="78"/>
        <v>606</v>
      </c>
      <c r="FH13" s="18">
        <f t="shared" si="121"/>
        <v>55</v>
      </c>
      <c r="FI13" s="18">
        <f t="shared" si="80"/>
        <v>-5</v>
      </c>
      <c r="FJ13" s="18">
        <f t="shared" si="81"/>
        <v>55.226805085936306</v>
      </c>
      <c r="FK13" s="6">
        <f t="shared" si="82"/>
        <v>901.17978228542165</v>
      </c>
      <c r="FL13" s="6">
        <f t="shared" si="83"/>
        <v>36.387899807330882</v>
      </c>
      <c r="FM13" s="6">
        <v>20</v>
      </c>
      <c r="FN13" s="22">
        <f t="shared" si="84"/>
        <v>0.33333333333333331</v>
      </c>
      <c r="FO13" s="18">
        <f t="shared" si="85"/>
        <v>93.091592674837131</v>
      </c>
      <c r="FP13">
        <f t="shared" si="86"/>
        <v>-0.47712125471966244</v>
      </c>
      <c r="FQ13">
        <f t="shared" si="87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8"/>
        <v>267</v>
      </c>
      <c r="FZ13">
        <f t="shared" si="89"/>
        <v>599.5</v>
      </c>
      <c r="GA13" s="18">
        <f>FY13-FY$6</f>
        <v>41</v>
      </c>
      <c r="GB13" s="18">
        <f t="shared" si="91"/>
        <v>-2.5</v>
      </c>
      <c r="GC13" s="18">
        <f t="shared" si="92"/>
        <v>41.076148797081743</v>
      </c>
      <c r="GD13">
        <f t="shared" si="93"/>
        <v>656.26919019560864</v>
      </c>
      <c r="GE13">
        <v>12</v>
      </c>
      <c r="GF13" s="22">
        <f t="shared" si="94"/>
        <v>0.2</v>
      </c>
      <c r="GG13" s="18">
        <f t="shared" si="119"/>
        <v>62.969633539520942</v>
      </c>
      <c r="GH13">
        <f t="shared" si="95"/>
        <v>-0.69897000433601875</v>
      </c>
      <c r="GI13">
        <f t="shared" si="96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7"/>
        <v>296.5</v>
      </c>
      <c r="GS13">
        <f t="shared" si="98"/>
        <v>599.5</v>
      </c>
      <c r="GT13" s="18">
        <f t="shared" si="99"/>
        <v>51.5</v>
      </c>
      <c r="GU13" s="18">
        <f t="shared" si="100"/>
        <v>-5</v>
      </c>
      <c r="GV13" s="18">
        <f t="shared" si="101"/>
        <v>51.742149162940649</v>
      </c>
      <c r="GW13">
        <f t="shared" si="102"/>
        <v>668.81424925011879</v>
      </c>
      <c r="GX13">
        <v>14</v>
      </c>
      <c r="GY13" s="22">
        <f t="shared" si="103"/>
        <v>0.23333333333333334</v>
      </c>
      <c r="GZ13" s="18">
        <f t="shared" si="104"/>
        <v>75.717524808414382</v>
      </c>
      <c r="HA13">
        <f t="shared" si="105"/>
        <v>-0.63202321470540557</v>
      </c>
      <c r="HB13">
        <f t="shared" si="106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7"/>
        <v>307</v>
      </c>
      <c r="HL13">
        <f t="shared" si="108"/>
        <v>600</v>
      </c>
      <c r="HM13" s="18">
        <f t="shared" si="109"/>
        <v>52</v>
      </c>
      <c r="HN13" s="18">
        <f t="shared" si="110"/>
        <v>-1.5</v>
      </c>
      <c r="HO13" s="18">
        <f t="shared" si="111"/>
        <v>52.021630116712032</v>
      </c>
      <c r="HP13">
        <f t="shared" si="112"/>
        <v>673.97997002878355</v>
      </c>
      <c r="HQ13">
        <v>13</v>
      </c>
      <c r="HR13" s="22">
        <f>HQ13*(1/60)</f>
        <v>0.21666666666666667</v>
      </c>
      <c r="HS13" s="18">
        <f t="shared" si="114"/>
        <v>72.712463491439507</v>
      </c>
      <c r="HT13">
        <f t="shared" si="115"/>
        <v>-0.6642078980768068</v>
      </c>
      <c r="HU13">
        <f t="shared" si="116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7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8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20"/>
        <v>50</v>
      </c>
      <c r="CK14" s="18">
        <f t="shared" si="40"/>
        <v>-4</v>
      </c>
      <c r="CL14" s="18">
        <f t="shared" si="41"/>
        <v>50.159744815937813</v>
      </c>
      <c r="CM14" s="6">
        <f t="shared" si="42"/>
        <v>824.84074220421485</v>
      </c>
      <c r="CN14" s="6">
        <f t="shared" si="43"/>
        <v>31.556272420518667</v>
      </c>
      <c r="CO14" s="6">
        <v>14</v>
      </c>
      <c r="CP14" s="22">
        <f t="shared" si="44"/>
        <v>0.23333333333333334</v>
      </c>
      <c r="CQ14" s="18">
        <f t="shared" si="45"/>
        <v>61.334528075748338</v>
      </c>
      <c r="CR14">
        <f t="shared" si="46"/>
        <v>-0.63202321470540557</v>
      </c>
      <c r="CS14">
        <f t="shared" si="47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8"/>
        <v>614</v>
      </c>
      <c r="DB14" s="6">
        <f t="shared" si="48"/>
        <v>585</v>
      </c>
      <c r="DC14" s="18">
        <f t="shared" si="123"/>
        <v>72</v>
      </c>
      <c r="DD14" s="18">
        <f t="shared" si="50"/>
        <v>0.5</v>
      </c>
      <c r="DE14" s="18">
        <f t="shared" si="51"/>
        <v>72.001736090180486</v>
      </c>
      <c r="DF14" s="6">
        <f t="shared" si="52"/>
        <v>848.06898304324272</v>
      </c>
      <c r="DG14" s="6">
        <f t="shared" si="53"/>
        <v>50.946501864848187</v>
      </c>
      <c r="DH14" s="6">
        <v>14</v>
      </c>
      <c r="DI14" s="22">
        <f t="shared" si="54"/>
        <v>0.23333333333333334</v>
      </c>
      <c r="DJ14" s="18">
        <f t="shared" si="55"/>
        <v>64.338958346483594</v>
      </c>
      <c r="DK14">
        <f t="shared" si="56"/>
        <v>-0.63202321470540557</v>
      </c>
      <c r="DL14">
        <f t="shared" si="57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8"/>
        <v>657.5</v>
      </c>
      <c r="DU14" s="6">
        <f t="shared" si="58"/>
        <v>602</v>
      </c>
      <c r="DV14" s="18">
        <f t="shared" si="59"/>
        <v>52</v>
      </c>
      <c r="DW14" s="18">
        <f t="shared" si="60"/>
        <v>-4</v>
      </c>
      <c r="DX14" s="18">
        <f t="shared" si="61"/>
        <v>52.153619241621193</v>
      </c>
      <c r="DY14" s="6">
        <f t="shared" si="62"/>
        <v>891.46522646707876</v>
      </c>
      <c r="DZ14" s="6">
        <f t="shared" si="63"/>
        <v>34.805288101801921</v>
      </c>
      <c r="EA14" s="6">
        <v>17</v>
      </c>
      <c r="EB14" s="22">
        <f t="shared" si="64"/>
        <v>0.28333333333333333</v>
      </c>
      <c r="EC14" s="18">
        <f t="shared" si="65"/>
        <v>92.7962366959203</v>
      </c>
      <c r="ED14">
        <f t="shared" si="66"/>
        <v>-0.54770232900536975</v>
      </c>
      <c r="EE14">
        <f t="shared" si="67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8"/>
        <v>683</v>
      </c>
      <c r="EN14" s="6">
        <f t="shared" si="68"/>
        <v>605.5</v>
      </c>
      <c r="EO14" s="18">
        <f t="shared" si="69"/>
        <v>67</v>
      </c>
      <c r="EP14" s="18">
        <f t="shared" si="70"/>
        <v>-4</v>
      </c>
      <c r="EQ14" s="18">
        <f t="shared" si="71"/>
        <v>67.119296778199342</v>
      </c>
      <c r="ER14" s="6">
        <f t="shared" si="72"/>
        <v>912.75366337254434</v>
      </c>
      <c r="ES14" s="6">
        <f t="shared" si="73"/>
        <v>46.182114104972356</v>
      </c>
      <c r="ET14" s="6">
        <v>17</v>
      </c>
      <c r="EU14" s="22">
        <f t="shared" si="74"/>
        <v>0.28333333333333333</v>
      </c>
      <c r="EV14" s="18">
        <f t="shared" si="75"/>
        <v>93.826223251587123</v>
      </c>
      <c r="EW14">
        <f t="shared" si="76"/>
        <v>-0.54770232900536975</v>
      </c>
      <c r="EX14">
        <f t="shared" si="77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8"/>
        <v>676</v>
      </c>
      <c r="FG14" s="6">
        <f t="shared" si="78"/>
        <v>607</v>
      </c>
      <c r="FH14" s="18">
        <f t="shared" si="121"/>
        <v>64</v>
      </c>
      <c r="FI14" s="18">
        <f t="shared" si="80"/>
        <v>-4</v>
      </c>
      <c r="FJ14" s="18">
        <f t="shared" si="81"/>
        <v>64.124878167525594</v>
      </c>
      <c r="FK14" s="6">
        <f t="shared" si="82"/>
        <v>908.52903090655286</v>
      </c>
      <c r="FL14" s="6">
        <f t="shared" si="83"/>
        <v>43.737148428462092</v>
      </c>
      <c r="FM14" s="6">
        <v>21</v>
      </c>
      <c r="FN14" s="22">
        <f t="shared" si="84"/>
        <v>0.35</v>
      </c>
      <c r="FO14" s="18">
        <f t="shared" si="85"/>
        <v>93.883870573651947</v>
      </c>
      <c r="FP14">
        <f t="shared" si="86"/>
        <v>-0.45593195564972439</v>
      </c>
      <c r="FQ14">
        <f t="shared" si="87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8"/>
        <v>273.5</v>
      </c>
      <c r="FZ14">
        <f t="shared" si="89"/>
        <v>599.5</v>
      </c>
      <c r="GA14" s="18">
        <f t="shared" si="122"/>
        <v>47.5</v>
      </c>
      <c r="GB14" s="18">
        <f t="shared" si="91"/>
        <v>-2.5</v>
      </c>
      <c r="GC14" s="18">
        <f t="shared" si="92"/>
        <v>47.565743976101118</v>
      </c>
      <c r="GD14">
        <f t="shared" si="93"/>
        <v>658.94043736896276</v>
      </c>
      <c r="GE14">
        <v>13</v>
      </c>
      <c r="GF14" s="22">
        <f t="shared" si="94"/>
        <v>0.21666666666666667</v>
      </c>
      <c r="GG14" s="18">
        <f t="shared" si="119"/>
        <v>63.779415817911186</v>
      </c>
      <c r="GH14">
        <f t="shared" si="95"/>
        <v>-0.6642078980768068</v>
      </c>
      <c r="GI14">
        <f t="shared" si="96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7"/>
        <v>306</v>
      </c>
      <c r="GS14">
        <f t="shared" si="98"/>
        <v>599.5</v>
      </c>
      <c r="GT14" s="18">
        <f t="shared" si="99"/>
        <v>61</v>
      </c>
      <c r="GU14" s="18">
        <f t="shared" si="100"/>
        <v>-5</v>
      </c>
      <c r="GV14" s="18">
        <f t="shared" si="101"/>
        <v>61.204574992397426</v>
      </c>
      <c r="GW14">
        <f t="shared" si="102"/>
        <v>673.07967581854678</v>
      </c>
      <c r="GX14">
        <v>15</v>
      </c>
      <c r="GY14" s="22">
        <f t="shared" si="103"/>
        <v>0.25</v>
      </c>
      <c r="GZ14" s="18">
        <f t="shared" si="104"/>
        <v>76.893872827342605</v>
      </c>
      <c r="HA14">
        <f t="shared" si="105"/>
        <v>-0.6020599913279624</v>
      </c>
      <c r="HB14">
        <f t="shared" si="106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7"/>
        <v>315</v>
      </c>
      <c r="HL14">
        <f t="shared" si="108"/>
        <v>599</v>
      </c>
      <c r="HM14" s="18">
        <f t="shared" si="109"/>
        <v>60</v>
      </c>
      <c r="HN14" s="18">
        <f t="shared" si="110"/>
        <v>-2.5</v>
      </c>
      <c r="HO14" s="18">
        <f t="shared" si="111"/>
        <v>60.052060747321569</v>
      </c>
      <c r="HP14">
        <f t="shared" si="112"/>
        <v>676.77618161398084</v>
      </c>
      <c r="HQ14">
        <v>14</v>
      </c>
      <c r="HR14" s="22">
        <f t="shared" si="113"/>
        <v>0.23333333333333334</v>
      </c>
      <c r="HS14" s="18">
        <f t="shared" si="114"/>
        <v>73.713165145139243</v>
      </c>
      <c r="HT14">
        <f t="shared" si="115"/>
        <v>-0.63202321470540557</v>
      </c>
      <c r="HU14">
        <f t="shared" si="116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7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8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20"/>
        <v>58</v>
      </c>
      <c r="CK15" s="18">
        <f t="shared" si="40"/>
        <v>-4.5</v>
      </c>
      <c r="CL15" s="18">
        <f t="shared" si="41"/>
        <v>58.174307043573798</v>
      </c>
      <c r="CM15" s="6">
        <f t="shared" si="42"/>
        <v>830.15811746919633</v>
      </c>
      <c r="CN15" s="6">
        <f t="shared" si="43"/>
        <v>36.873647685500146</v>
      </c>
      <c r="CO15" s="6">
        <v>15</v>
      </c>
      <c r="CP15" s="22">
        <f t="shared" si="44"/>
        <v>0.25</v>
      </c>
      <c r="CQ15" s="18">
        <f t="shared" si="45"/>
        <v>62.113170087565692</v>
      </c>
      <c r="CR15">
        <f t="shared" si="46"/>
        <v>-0.6020599913279624</v>
      </c>
      <c r="CS15">
        <f t="shared" si="47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8"/>
        <v>625.5</v>
      </c>
      <c r="DB15" s="6">
        <f t="shared" si="48"/>
        <v>585</v>
      </c>
      <c r="DC15" s="18">
        <f t="shared" si="123"/>
        <v>83.5</v>
      </c>
      <c r="DD15" s="18">
        <f t="shared" si="50"/>
        <v>0.5</v>
      </c>
      <c r="DE15" s="18">
        <f t="shared" si="51"/>
        <v>83.501496992568946</v>
      </c>
      <c r="DF15" s="6">
        <f t="shared" si="52"/>
        <v>856.43169605053731</v>
      </c>
      <c r="DG15" s="6">
        <f t="shared" si="53"/>
        <v>59.309214872142775</v>
      </c>
      <c r="DH15" s="6">
        <v>15</v>
      </c>
      <c r="DI15" s="22">
        <f t="shared" si="54"/>
        <v>0.25</v>
      </c>
      <c r="DJ15" s="18">
        <f t="shared" si="55"/>
        <v>65.432819366400693</v>
      </c>
      <c r="DK15">
        <f t="shared" si="56"/>
        <v>-0.6020599913279624</v>
      </c>
      <c r="DL15">
        <f t="shared" si="57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8"/>
        <v>664.5</v>
      </c>
      <c r="DU15" s="6">
        <f t="shared" si="58"/>
        <v>602.5</v>
      </c>
      <c r="DV15" s="18">
        <f t="shared" si="59"/>
        <v>59</v>
      </c>
      <c r="DW15" s="18">
        <f t="shared" si="60"/>
        <v>-3.5</v>
      </c>
      <c r="DX15" s="18">
        <f t="shared" si="61"/>
        <v>59.103722387003678</v>
      </c>
      <c r="DY15" s="6">
        <f t="shared" si="62"/>
        <v>896.97630960912227</v>
      </c>
      <c r="DZ15" s="6">
        <f t="shared" si="63"/>
        <v>40.316371243845424</v>
      </c>
      <c r="EA15" s="6">
        <v>18</v>
      </c>
      <c r="EB15" s="22">
        <f t="shared" si="64"/>
        <v>0.3</v>
      </c>
      <c r="EC15" s="18">
        <f t="shared" si="65"/>
        <v>93.458782276986312</v>
      </c>
      <c r="ED15">
        <f t="shared" si="66"/>
        <v>-0.52287874528033762</v>
      </c>
      <c r="EE15">
        <f t="shared" si="67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8"/>
        <v>692</v>
      </c>
      <c r="EN15" s="6">
        <f t="shared" si="68"/>
        <v>605.5</v>
      </c>
      <c r="EO15" s="18">
        <f t="shared" si="69"/>
        <v>76</v>
      </c>
      <c r="EP15" s="18">
        <f t="shared" si="70"/>
        <v>-4</v>
      </c>
      <c r="EQ15" s="18">
        <f t="shared" si="71"/>
        <v>76.105190361761785</v>
      </c>
      <c r="ER15" s="6">
        <f t="shared" si="72"/>
        <v>919.50761280154722</v>
      </c>
      <c r="ES15" s="6">
        <f t="shared" si="73"/>
        <v>52.936063533975243</v>
      </c>
      <c r="ET15" s="6">
        <v>18</v>
      </c>
      <c r="EU15" s="22">
        <f t="shared" si="74"/>
        <v>0.3</v>
      </c>
      <c r="EV15" s="18">
        <f t="shared" si="75"/>
        <v>94.61033263933254</v>
      </c>
      <c r="EW15">
        <f t="shared" si="76"/>
        <v>-0.52287874528033762</v>
      </c>
      <c r="EX15">
        <f t="shared" si="77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8"/>
        <v>688.5</v>
      </c>
      <c r="FG15" s="6">
        <f t="shared" si="78"/>
        <v>606</v>
      </c>
      <c r="FH15" s="18">
        <f t="shared" si="121"/>
        <v>76.5</v>
      </c>
      <c r="FI15" s="18">
        <f t="shared" si="80"/>
        <v>-5</v>
      </c>
      <c r="FJ15" s="18">
        <f t="shared" si="81"/>
        <v>76.663224560410967</v>
      </c>
      <c r="FK15" s="6">
        <f t="shared" si="82"/>
        <v>917.20676512986972</v>
      </c>
      <c r="FL15" s="6">
        <f t="shared" si="83"/>
        <v>52.414882651778953</v>
      </c>
      <c r="FM15" s="6">
        <v>22</v>
      </c>
      <c r="FN15" s="22">
        <f t="shared" si="84"/>
        <v>0.36666666666666664</v>
      </c>
      <c r="FO15" s="18">
        <f t="shared" si="85"/>
        <v>95.000275737295922</v>
      </c>
      <c r="FP15">
        <f t="shared" si="86"/>
        <v>-0.43572856956143741</v>
      </c>
      <c r="FQ15">
        <f t="shared" si="87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8"/>
        <v>279.5</v>
      </c>
      <c r="FZ15">
        <f t="shared" si="89"/>
        <v>599.5</v>
      </c>
      <c r="GA15" s="18">
        <f t="shared" si="122"/>
        <v>53.5</v>
      </c>
      <c r="GB15" s="18">
        <f t="shared" si="91"/>
        <v>-2.5</v>
      </c>
      <c r="GC15" s="18">
        <f t="shared" si="92"/>
        <v>53.558379363083795</v>
      </c>
      <c r="GD15">
        <f t="shared" si="93"/>
        <v>661.45332412801429</v>
      </c>
      <c r="GE15">
        <v>14</v>
      </c>
      <c r="GF15" s="22">
        <f t="shared" si="94"/>
        <v>0.23333333333333334</v>
      </c>
      <c r="GG15" s="18">
        <f t="shared" si="119"/>
        <v>64.527186642341263</v>
      </c>
      <c r="GH15">
        <f t="shared" si="95"/>
        <v>-0.63202321470540557</v>
      </c>
      <c r="GI15">
        <f t="shared" si="96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7"/>
        <v>315.5</v>
      </c>
      <c r="GS15">
        <f t="shared" si="98"/>
        <v>599.5</v>
      </c>
      <c r="GT15" s="18">
        <f t="shared" si="99"/>
        <v>70.5</v>
      </c>
      <c r="GU15" s="18">
        <f t="shared" si="100"/>
        <v>-5</v>
      </c>
      <c r="GV15" s="18">
        <f t="shared" si="101"/>
        <v>70.677082565708673</v>
      </c>
      <c r="GW15">
        <f t="shared" si="102"/>
        <v>677.45147427694042</v>
      </c>
      <c r="GX15">
        <v>16</v>
      </c>
      <c r="GY15" s="22">
        <f t="shared" si="103"/>
        <v>0.26666666666666666</v>
      </c>
      <c r="GZ15" s="18">
        <f t="shared" si="104"/>
        <v>78.071474186547874</v>
      </c>
      <c r="HA15">
        <f t="shared" si="105"/>
        <v>-0.57403126772771884</v>
      </c>
      <c r="HB15">
        <f t="shared" si="106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7"/>
        <v>322.5</v>
      </c>
      <c r="HL15">
        <f t="shared" si="108"/>
        <v>599.5</v>
      </c>
      <c r="HM15" s="18">
        <f t="shared" si="109"/>
        <v>67.5</v>
      </c>
      <c r="HN15" s="18">
        <f t="shared" si="110"/>
        <v>-2</v>
      </c>
      <c r="HO15" s="18">
        <f t="shared" si="111"/>
        <v>67.529623129408918</v>
      </c>
      <c r="HP15">
        <f t="shared" si="112"/>
        <v>680.73967124004162</v>
      </c>
      <c r="HQ15">
        <v>15</v>
      </c>
      <c r="HR15" s="22">
        <f t="shared" si="113"/>
        <v>0.25</v>
      </c>
      <c r="HS15" s="18">
        <f t="shared" si="114"/>
        <v>74.644971842139455</v>
      </c>
      <c r="HT15">
        <f t="shared" si="115"/>
        <v>-0.6020599913279624</v>
      </c>
      <c r="HU15">
        <f t="shared" si="116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7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8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20"/>
        <v>64.5</v>
      </c>
      <c r="CK16" s="18">
        <f t="shared" si="40"/>
        <v>-5</v>
      </c>
      <c r="CL16" s="18">
        <f t="shared" si="41"/>
        <v>64.69350817508662</v>
      </c>
      <c r="CM16" s="6">
        <f t="shared" si="42"/>
        <v>834.44472555106972</v>
      </c>
      <c r="CN16" s="6">
        <f t="shared" si="43"/>
        <v>41.160255767373542</v>
      </c>
      <c r="CO16" s="6">
        <v>16</v>
      </c>
      <c r="CP16" s="22">
        <f t="shared" si="44"/>
        <v>0.26666666666666666</v>
      </c>
      <c r="CQ16" s="18">
        <f t="shared" si="45"/>
        <v>62.746532676850912</v>
      </c>
      <c r="CR16">
        <f t="shared" si="46"/>
        <v>-0.57403126772771884</v>
      </c>
      <c r="CS16">
        <f t="shared" si="47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8"/>
        <v>635.5</v>
      </c>
      <c r="DB16" s="6">
        <f t="shared" si="48"/>
        <v>584.5</v>
      </c>
      <c r="DC16" s="18">
        <f t="shared" si="123"/>
        <v>93.5</v>
      </c>
      <c r="DD16" s="18">
        <f t="shared" si="50"/>
        <v>0</v>
      </c>
      <c r="DE16" s="18">
        <f t="shared" si="51"/>
        <v>93.5</v>
      </c>
      <c r="DF16" s="6">
        <f t="shared" si="52"/>
        <v>863.42370826842603</v>
      </c>
      <c r="DG16" s="6">
        <f t="shared" si="53"/>
        <v>66.301227090031489</v>
      </c>
      <c r="DH16" s="6">
        <v>16</v>
      </c>
      <c r="DI16" s="22">
        <f t="shared" si="54"/>
        <v>0.26666666666666666</v>
      </c>
      <c r="DJ16" s="18">
        <f t="shared" si="55"/>
        <v>66.383880244116952</v>
      </c>
      <c r="DK16">
        <f t="shared" si="56"/>
        <v>-0.57403126772771884</v>
      </c>
      <c r="DL16">
        <f t="shared" si="57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8"/>
        <v>674.5</v>
      </c>
      <c r="DU16" s="6">
        <f t="shared" si="58"/>
        <v>602</v>
      </c>
      <c r="DV16" s="18">
        <f t="shared" si="59"/>
        <v>69</v>
      </c>
      <c r="DW16" s="18">
        <f t="shared" si="60"/>
        <v>-4</v>
      </c>
      <c r="DX16" s="18">
        <f t="shared" si="61"/>
        <v>69.115844782509896</v>
      </c>
      <c r="DY16" s="6">
        <f t="shared" si="62"/>
        <v>904.07646247427544</v>
      </c>
      <c r="DZ16" s="6">
        <f t="shared" si="63"/>
        <v>47.416524108998601</v>
      </c>
      <c r="EA16" s="6">
        <v>19</v>
      </c>
      <c r="EB16" s="22">
        <f t="shared" si="64"/>
        <v>0.31666666666666665</v>
      </c>
      <c r="EC16" s="18">
        <f t="shared" si="65"/>
        <v>94.413226737949728</v>
      </c>
      <c r="ED16">
        <f t="shared" si="66"/>
        <v>-0.49939764943081472</v>
      </c>
      <c r="EE16">
        <f t="shared" si="67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8"/>
        <v>704.5</v>
      </c>
      <c r="EN16" s="6">
        <f t="shared" si="68"/>
        <v>605.5</v>
      </c>
      <c r="EO16" s="18">
        <f t="shared" si="69"/>
        <v>88.5</v>
      </c>
      <c r="EP16" s="18">
        <f t="shared" si="70"/>
        <v>-4</v>
      </c>
      <c r="EQ16" s="18">
        <f t="shared" si="71"/>
        <v>88.590349361541627</v>
      </c>
      <c r="ER16" s="6">
        <f t="shared" si="72"/>
        <v>928.95129043454153</v>
      </c>
      <c r="ES16" s="6">
        <f t="shared" si="73"/>
        <v>62.379741166969552</v>
      </c>
      <c r="ET16" s="6">
        <v>19</v>
      </c>
      <c r="EU16" s="22">
        <f t="shared" si="74"/>
        <v>0.31666666666666665</v>
      </c>
      <c r="EV16" s="18">
        <f t="shared" si="75"/>
        <v>95.699788049435497</v>
      </c>
      <c r="EW16">
        <f t="shared" si="76"/>
        <v>-0.49939764943081472</v>
      </c>
      <c r="EX16">
        <f t="shared" si="77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8"/>
        <v>698.5</v>
      </c>
      <c r="FG16" s="6">
        <f t="shared" si="78"/>
        <v>606</v>
      </c>
      <c r="FH16" s="18">
        <f t="shared" si="121"/>
        <v>86.5</v>
      </c>
      <c r="FI16" s="18">
        <f t="shared" si="80"/>
        <v>-5</v>
      </c>
      <c r="FJ16" s="18">
        <f t="shared" si="81"/>
        <v>86.644388162188548</v>
      </c>
      <c r="FK16" s="6">
        <f t="shared" si="82"/>
        <v>924.73685446185175</v>
      </c>
      <c r="FL16" s="6">
        <f t="shared" si="83"/>
        <v>59.944971983760979</v>
      </c>
      <c r="FM16" s="6">
        <v>23</v>
      </c>
      <c r="FN16" s="22">
        <f t="shared" si="84"/>
        <v>0.3833333333333333</v>
      </c>
      <c r="FO16" s="18">
        <f t="shared" si="85"/>
        <v>95.888991221382611</v>
      </c>
      <c r="FP16">
        <f t="shared" si="86"/>
        <v>-0.41642341436605079</v>
      </c>
      <c r="FQ16">
        <f t="shared" si="87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8"/>
        <v>285.5</v>
      </c>
      <c r="FZ16">
        <f t="shared" si="89"/>
        <v>599.5</v>
      </c>
      <c r="GA16" s="18">
        <f t="shared" si="122"/>
        <v>59.5</v>
      </c>
      <c r="GB16" s="18">
        <f t="shared" si="91"/>
        <v>-2.5</v>
      </c>
      <c r="GC16" s="18">
        <f t="shared" si="92"/>
        <v>59.552497848536966</v>
      </c>
      <c r="GD16">
        <f t="shared" si="93"/>
        <v>664.01091858492805</v>
      </c>
      <c r="GE16">
        <v>15</v>
      </c>
      <c r="GF16" s="22">
        <f t="shared" si="94"/>
        <v>0.25</v>
      </c>
      <c r="GG16" s="18">
        <f t="shared" si="119"/>
        <v>65.275142530219128</v>
      </c>
      <c r="GH16">
        <f t="shared" si="95"/>
        <v>-0.6020599913279624</v>
      </c>
      <c r="GI16">
        <f t="shared" si="96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7"/>
        <v>324</v>
      </c>
      <c r="GS16">
        <f t="shared" si="98"/>
        <v>598.5</v>
      </c>
      <c r="GT16" s="18">
        <f t="shared" si="99"/>
        <v>79</v>
      </c>
      <c r="GU16" s="18">
        <f t="shared" si="100"/>
        <v>-6</v>
      </c>
      <c r="GV16" s="18">
        <f t="shared" si="101"/>
        <v>79.227520471109031</v>
      </c>
      <c r="GW16">
        <f t="shared" si="102"/>
        <v>680.57200206884795</v>
      </c>
      <c r="GX16">
        <v>17</v>
      </c>
      <c r="GY16" s="22">
        <f t="shared" si="103"/>
        <v>0.28333333333333333</v>
      </c>
      <c r="GZ16" s="18">
        <f t="shared" si="104"/>
        <v>79.134445867623015</v>
      </c>
      <c r="HA16">
        <f t="shared" si="105"/>
        <v>-0.54770232900536975</v>
      </c>
      <c r="HB16">
        <f t="shared" si="106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7"/>
        <v>331.5</v>
      </c>
      <c r="HL16">
        <f t="shared" si="108"/>
        <v>599</v>
      </c>
      <c r="HM16" s="18">
        <f t="shared" si="109"/>
        <v>76.5</v>
      </c>
      <c r="HN16" s="18">
        <f t="shared" si="110"/>
        <v>-2.5</v>
      </c>
      <c r="HO16" s="18">
        <f t="shared" si="111"/>
        <v>76.540838772514121</v>
      </c>
      <c r="HP16">
        <f t="shared" si="112"/>
        <v>684.61175128681509</v>
      </c>
      <c r="HQ16">
        <v>16</v>
      </c>
      <c r="HR16" s="22">
        <f t="shared" si="113"/>
        <v>0.26666666666666666</v>
      </c>
      <c r="HS16" s="18">
        <f t="shared" si="114"/>
        <v>75.767892742735754</v>
      </c>
      <c r="HT16">
        <f t="shared" si="115"/>
        <v>-0.57403126772771884</v>
      </c>
      <c r="HU16">
        <f t="shared" si="116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7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8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20"/>
        <v>69.5</v>
      </c>
      <c r="CK17" s="18">
        <f t="shared" si="40"/>
        <v>-4.5</v>
      </c>
      <c r="CL17" s="18">
        <f t="shared" si="41"/>
        <v>69.645531084198069</v>
      </c>
      <c r="CM17" s="6">
        <f t="shared" si="42"/>
        <v>838.37715259899585</v>
      </c>
      <c r="CN17" s="6">
        <f t="shared" si="43"/>
        <v>45.092682815299668</v>
      </c>
      <c r="CO17" s="6">
        <v>17</v>
      </c>
      <c r="CP17" s="22">
        <f t="shared" si="44"/>
        <v>0.28333333333333333</v>
      </c>
      <c r="CQ17" s="18">
        <f t="shared" si="45"/>
        <v>63.227638565232482</v>
      </c>
      <c r="CR17">
        <f t="shared" si="46"/>
        <v>-0.54770232900536975</v>
      </c>
      <c r="CS17">
        <f t="shared" si="47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8"/>
        <v>643.5</v>
      </c>
      <c r="DB17" s="6">
        <f t="shared" si="48"/>
        <v>582.5</v>
      </c>
      <c r="DC17" s="18">
        <f t="shared" si="123"/>
        <v>101.5</v>
      </c>
      <c r="DD17" s="18">
        <f t="shared" si="50"/>
        <v>-2</v>
      </c>
      <c r="DE17" s="18">
        <f t="shared" si="51"/>
        <v>101.51970252123476</v>
      </c>
      <c r="DF17" s="6">
        <f t="shared" si="52"/>
        <v>867.98531093561712</v>
      </c>
      <c r="DG17" s="6">
        <f t="shared" si="53"/>
        <v>70.862829757222585</v>
      </c>
      <c r="DH17" s="6">
        <v>17</v>
      </c>
      <c r="DI17" s="22">
        <f t="shared" si="54"/>
        <v>0.28333333333333333</v>
      </c>
      <c r="DJ17" s="18">
        <f t="shared" si="55"/>
        <v>67.146716972095149</v>
      </c>
      <c r="DK17">
        <f t="shared" si="56"/>
        <v>-0.54770232900536975</v>
      </c>
      <c r="DL17">
        <f t="shared" si="57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8"/>
        <v>681.5</v>
      </c>
      <c r="DU17" s="6">
        <f t="shared" si="58"/>
        <v>601.5</v>
      </c>
      <c r="DV17" s="18">
        <f t="shared" si="59"/>
        <v>76</v>
      </c>
      <c r="DW17" s="18">
        <f t="shared" si="60"/>
        <v>-4.5</v>
      </c>
      <c r="DX17" s="18">
        <f t="shared" si="61"/>
        <v>76.133107121672111</v>
      </c>
      <c r="DY17" s="6">
        <f t="shared" si="62"/>
        <v>908.97992277057472</v>
      </c>
      <c r="DZ17" s="6">
        <f t="shared" si="63"/>
        <v>52.319984405297873</v>
      </c>
      <c r="EA17" s="6">
        <v>20</v>
      </c>
      <c r="EB17" s="22">
        <f t="shared" si="64"/>
        <v>0.33333333333333331</v>
      </c>
      <c r="EC17" s="18">
        <f t="shared" si="65"/>
        <v>95.082174530052896</v>
      </c>
      <c r="ED17">
        <f t="shared" si="66"/>
        <v>-0.47712125471966244</v>
      </c>
      <c r="EE17">
        <f t="shared" si="67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8"/>
        <v>714.5</v>
      </c>
      <c r="EN17" s="6">
        <f t="shared" si="68"/>
        <v>605.5</v>
      </c>
      <c r="EO17" s="18">
        <f t="shared" si="69"/>
        <v>98.5</v>
      </c>
      <c r="EP17" s="18">
        <f t="shared" si="70"/>
        <v>-4</v>
      </c>
      <c r="EQ17" s="18">
        <f t="shared" si="71"/>
        <v>98.58118481738795</v>
      </c>
      <c r="ER17" s="6">
        <f t="shared" si="72"/>
        <v>936.55779319804924</v>
      </c>
      <c r="ES17" s="6">
        <f t="shared" si="73"/>
        <v>69.986243930477258</v>
      </c>
      <c r="ET17" s="6">
        <v>20</v>
      </c>
      <c r="EU17" s="22">
        <f t="shared" si="74"/>
        <v>0.33333333333333331</v>
      </c>
      <c r="EV17" s="18">
        <f t="shared" si="75"/>
        <v>96.571588700032905</v>
      </c>
      <c r="EW17">
        <f t="shared" si="76"/>
        <v>-0.47712125471966244</v>
      </c>
      <c r="EX17">
        <f t="shared" si="77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8"/>
        <v>713</v>
      </c>
      <c r="FG17" s="6">
        <f t="shared" si="78"/>
        <v>606</v>
      </c>
      <c r="FH17" s="18">
        <f t="shared" si="121"/>
        <v>101</v>
      </c>
      <c r="FI17" s="18">
        <f t="shared" si="80"/>
        <v>-5</v>
      </c>
      <c r="FJ17" s="18">
        <f t="shared" si="81"/>
        <v>101.1236866416568</v>
      </c>
      <c r="FK17" s="6">
        <f t="shared" si="82"/>
        <v>935.73767691591854</v>
      </c>
      <c r="FL17" s="6">
        <f t="shared" si="83"/>
        <v>70.945794437827772</v>
      </c>
      <c r="FM17" s="6">
        <v>24</v>
      </c>
      <c r="FN17" s="22">
        <f t="shared" si="84"/>
        <v>0.4</v>
      </c>
      <c r="FO17" s="18">
        <f t="shared" si="85"/>
        <v>97.17821733477129</v>
      </c>
      <c r="FP17">
        <f t="shared" si="86"/>
        <v>-0.3979400086720376</v>
      </c>
      <c r="FQ17">
        <f t="shared" si="87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8"/>
        <v>292.5</v>
      </c>
      <c r="FZ17">
        <f t="shared" si="89"/>
        <v>600.5</v>
      </c>
      <c r="GA17" s="18">
        <f t="shared" si="122"/>
        <v>66.5</v>
      </c>
      <c r="GB17" s="18">
        <f t="shared" si="91"/>
        <v>-1.5</v>
      </c>
      <c r="GC17" s="18">
        <f t="shared" si="92"/>
        <v>66.516915141939648</v>
      </c>
      <c r="GD17">
        <f t="shared" si="93"/>
        <v>667.94947413707871</v>
      </c>
      <c r="GE17">
        <v>16</v>
      </c>
      <c r="GF17" s="22">
        <f t="shared" si="94"/>
        <v>0.26666666666666666</v>
      </c>
      <c r="GG17" s="18">
        <f t="shared" si="119"/>
        <v>66.14417388702006</v>
      </c>
      <c r="GH17">
        <f t="shared" si="95"/>
        <v>-0.57403126772771884</v>
      </c>
      <c r="GI17">
        <f t="shared" si="96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7"/>
        <v>332.5</v>
      </c>
      <c r="GS17">
        <f t="shared" si="98"/>
        <v>598.5</v>
      </c>
      <c r="GT17" s="18">
        <f t="shared" si="99"/>
        <v>87.5</v>
      </c>
      <c r="GU17" s="18">
        <f t="shared" si="100"/>
        <v>-6</v>
      </c>
      <c r="GV17" s="18">
        <f t="shared" si="101"/>
        <v>87.705473033329</v>
      </c>
      <c r="GW17">
        <f t="shared" si="102"/>
        <v>684.65940437563552</v>
      </c>
      <c r="GX17">
        <v>18</v>
      </c>
      <c r="GY17" s="22">
        <f t="shared" si="103"/>
        <v>0.3</v>
      </c>
      <c r="GZ17" s="18">
        <f t="shared" si="104"/>
        <v>80.188406329863966</v>
      </c>
      <c r="HA17">
        <f t="shared" si="105"/>
        <v>-0.52287874528033762</v>
      </c>
      <c r="HB17">
        <f t="shared" si="106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7"/>
        <v>341.5</v>
      </c>
      <c r="HL17">
        <f t="shared" si="108"/>
        <v>598</v>
      </c>
      <c r="HM17" s="18">
        <f t="shared" si="109"/>
        <v>86.5</v>
      </c>
      <c r="HN17" s="18">
        <f t="shared" si="110"/>
        <v>-3.5</v>
      </c>
      <c r="HO17" s="18">
        <f t="shared" si="111"/>
        <v>86.570780289887651</v>
      </c>
      <c r="HP17">
        <f t="shared" si="112"/>
        <v>688.64087157240385</v>
      </c>
      <c r="HQ17">
        <v>17</v>
      </c>
      <c r="HR17" s="22">
        <f t="shared" si="113"/>
        <v>0.28333333333333333</v>
      </c>
      <c r="HS17" s="18">
        <f t="shared" si="114"/>
        <v>77.017760841301893</v>
      </c>
      <c r="HT17">
        <f t="shared" si="115"/>
        <v>-0.54770232900536975</v>
      </c>
      <c r="HU17">
        <f t="shared" si="116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7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8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20"/>
        <v>79</v>
      </c>
      <c r="CK18" s="18">
        <f t="shared" si="40"/>
        <v>-3</v>
      </c>
      <c r="CL18" s="18">
        <f t="shared" si="41"/>
        <v>79.05694150420949</v>
      </c>
      <c r="CM18" s="6">
        <f t="shared" si="42"/>
        <v>846.26074586973493</v>
      </c>
      <c r="CN18" s="6">
        <f t="shared" si="43"/>
        <v>52.976276086038752</v>
      </c>
      <c r="CO18" s="6">
        <v>18</v>
      </c>
      <c r="CP18" s="22">
        <f t="shared" si="44"/>
        <v>0.3</v>
      </c>
      <c r="CQ18" s="18">
        <f t="shared" si="45"/>
        <v>64.141989135524071</v>
      </c>
      <c r="CR18">
        <f t="shared" si="46"/>
        <v>-0.52287874528033762</v>
      </c>
      <c r="CS18">
        <f t="shared" si="47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8"/>
        <v>655</v>
      </c>
      <c r="DB18" s="6">
        <f t="shared" si="48"/>
        <v>582.5</v>
      </c>
      <c r="DC18" s="18">
        <f t="shared" si="123"/>
        <v>113</v>
      </c>
      <c r="DD18" s="18">
        <f t="shared" si="50"/>
        <v>-2</v>
      </c>
      <c r="DE18" s="18">
        <f t="shared" si="51"/>
        <v>113.01769772916099</v>
      </c>
      <c r="DF18" s="6">
        <f t="shared" si="52"/>
        <v>876.54506444335198</v>
      </c>
      <c r="DG18" s="6">
        <f t="shared" si="53"/>
        <v>79.422583264957439</v>
      </c>
      <c r="DH18" s="6">
        <v>18</v>
      </c>
      <c r="DI18" s="22">
        <f t="shared" si="54"/>
        <v>0.3</v>
      </c>
      <c r="DJ18" s="18">
        <f t="shared" si="55"/>
        <v>68.240410038577238</v>
      </c>
      <c r="DK18">
        <f t="shared" si="56"/>
        <v>-0.52287874528033762</v>
      </c>
      <c r="DL18">
        <f t="shared" si="57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8"/>
        <v>691.5</v>
      </c>
      <c r="DU18" s="6">
        <f t="shared" si="58"/>
        <v>602</v>
      </c>
      <c r="DV18" s="18">
        <f t="shared" si="59"/>
        <v>86</v>
      </c>
      <c r="DW18" s="18">
        <f t="shared" si="60"/>
        <v>-4</v>
      </c>
      <c r="DX18" s="18">
        <f t="shared" si="61"/>
        <v>86.092973000123536</v>
      </c>
      <c r="DY18" s="6">
        <f t="shared" si="62"/>
        <v>916.82945524235856</v>
      </c>
      <c r="DZ18" s="6">
        <f t="shared" si="63"/>
        <v>60.169516877081719</v>
      </c>
      <c r="EA18" s="6">
        <v>21</v>
      </c>
      <c r="EB18" s="22">
        <f t="shared" si="64"/>
        <v>0.35</v>
      </c>
      <c r="EC18" s="18">
        <f t="shared" si="65"/>
        <v>96.031637435529674</v>
      </c>
      <c r="ED18">
        <f t="shared" si="66"/>
        <v>-0.45593195564972439</v>
      </c>
      <c r="EE18">
        <f t="shared" si="67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8"/>
        <v>727</v>
      </c>
      <c r="EN18" s="6">
        <f t="shared" si="68"/>
        <v>606</v>
      </c>
      <c r="EO18" s="18">
        <f t="shared" si="69"/>
        <v>111</v>
      </c>
      <c r="EP18" s="18">
        <f t="shared" si="70"/>
        <v>-3.5</v>
      </c>
      <c r="EQ18" s="18">
        <f t="shared" si="71"/>
        <v>111.05516647144337</v>
      </c>
      <c r="ER18" s="6">
        <f t="shared" si="72"/>
        <v>946.44862512447025</v>
      </c>
      <c r="ES18" s="6">
        <f t="shared" si="73"/>
        <v>79.877075856898273</v>
      </c>
      <c r="ET18" s="6">
        <v>21</v>
      </c>
      <c r="EU18" s="22">
        <f t="shared" si="74"/>
        <v>0.35</v>
      </c>
      <c r="EV18" s="18">
        <f t="shared" si="75"/>
        <v>97.660068774557814</v>
      </c>
      <c r="EW18">
        <f t="shared" si="76"/>
        <v>-0.45593195564972439</v>
      </c>
      <c r="EX18">
        <f t="shared" si="77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8"/>
        <v>724</v>
      </c>
      <c r="FG18" s="6">
        <f t="shared" si="78"/>
        <v>605.5</v>
      </c>
      <c r="FH18" s="18">
        <f t="shared" si="121"/>
        <v>112</v>
      </c>
      <c r="FI18" s="18">
        <f t="shared" si="80"/>
        <v>-5.5</v>
      </c>
      <c r="FJ18" s="18">
        <f t="shared" si="81"/>
        <v>112.13496332544993</v>
      </c>
      <c r="FK18" s="6">
        <f t="shared" si="82"/>
        <v>943.82532811956264</v>
      </c>
      <c r="FL18" s="6">
        <f t="shared" si="83"/>
        <v>79.033445641471872</v>
      </c>
      <c r="FM18" s="6">
        <v>25</v>
      </c>
      <c r="FN18" s="22">
        <f t="shared" si="84"/>
        <v>0.41666666666666669</v>
      </c>
      <c r="FO18" s="18">
        <f t="shared" si="85"/>
        <v>98.158653331903608</v>
      </c>
      <c r="FP18">
        <f t="shared" si="86"/>
        <v>-0.38021124171160603</v>
      </c>
      <c r="FQ18">
        <f t="shared" si="87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8"/>
        <v>299.5</v>
      </c>
      <c r="FZ18">
        <f t="shared" si="89"/>
        <v>599.5</v>
      </c>
      <c r="GA18" s="18">
        <f t="shared" si="122"/>
        <v>73.5</v>
      </c>
      <c r="GB18" s="18">
        <f t="shared" si="91"/>
        <v>-2.5</v>
      </c>
      <c r="GC18" s="18">
        <f t="shared" si="92"/>
        <v>73.542504716660289</v>
      </c>
      <c r="GD18">
        <f t="shared" si="93"/>
        <v>670.14961016179063</v>
      </c>
      <c r="GE18">
        <v>17</v>
      </c>
      <c r="GF18" s="22">
        <f t="shared" si="94"/>
        <v>0.28333333333333333</v>
      </c>
      <c r="GG18" s="18">
        <f t="shared" si="119"/>
        <v>67.020838420925799</v>
      </c>
      <c r="GH18">
        <f t="shared" si="95"/>
        <v>-0.54770232900536975</v>
      </c>
      <c r="GI18">
        <f t="shared" si="96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7"/>
        <v>342</v>
      </c>
      <c r="GS18">
        <f t="shared" si="98"/>
        <v>598</v>
      </c>
      <c r="GT18" s="18">
        <f t="shared" si="99"/>
        <v>97</v>
      </c>
      <c r="GU18" s="18">
        <f t="shared" si="100"/>
        <v>-6.5</v>
      </c>
      <c r="GV18" s="18">
        <f t="shared" si="101"/>
        <v>97.217539569771048</v>
      </c>
      <c r="GW18">
        <f t="shared" si="102"/>
        <v>688.88896057347301</v>
      </c>
      <c r="GX18">
        <v>19</v>
      </c>
      <c r="GY18" s="22">
        <f t="shared" si="103"/>
        <v>0.31666666666666665</v>
      </c>
      <c r="GZ18" s="18">
        <f t="shared" si="104"/>
        <v>81.370925572574848</v>
      </c>
      <c r="HA18">
        <f t="shared" si="105"/>
        <v>-0.49939764943081472</v>
      </c>
      <c r="HB18">
        <f t="shared" si="106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7"/>
        <v>352</v>
      </c>
      <c r="HL18">
        <f t="shared" si="108"/>
        <v>597.5</v>
      </c>
      <c r="HM18" s="18">
        <f t="shared" si="109"/>
        <v>97</v>
      </c>
      <c r="HN18" s="18">
        <f t="shared" si="110"/>
        <v>-4</v>
      </c>
      <c r="HO18" s="18">
        <f t="shared" si="111"/>
        <v>97.082439194738001</v>
      </c>
      <c r="HP18">
        <f t="shared" si="112"/>
        <v>693.47692823914485</v>
      </c>
      <c r="HQ18">
        <v>18</v>
      </c>
      <c r="HR18" s="22">
        <f t="shared" si="113"/>
        <v>0.3</v>
      </c>
      <c r="HS18" s="18">
        <f t="shared" si="114"/>
        <v>78.327657524689684</v>
      </c>
      <c r="HT18">
        <f t="shared" si="115"/>
        <v>-0.52287874528033762</v>
      </c>
      <c r="HU18">
        <f t="shared" si="116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8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1"/>
        <v>87.116301574389624</v>
      </c>
      <c r="CM19" s="6">
        <f t="shared" si="42"/>
        <v>851.03025798146564</v>
      </c>
      <c r="CN19" s="6">
        <f t="shared" si="43"/>
        <v>57.745788197769457</v>
      </c>
      <c r="CO19" s="6">
        <v>19</v>
      </c>
      <c r="CP19" s="22">
        <f t="shared" si="44"/>
        <v>0.31666666666666665</v>
      </c>
      <c r="CQ19" s="18">
        <f t="shared" si="45"/>
        <v>64.924983410291404</v>
      </c>
      <c r="CR19">
        <f t="shared" si="46"/>
        <v>-0.49939764943081472</v>
      </c>
      <c r="CS19">
        <f t="shared" si="47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8"/>
        <v>667.5</v>
      </c>
      <c r="DB19" s="6">
        <f t="shared" si="48"/>
        <v>581.5</v>
      </c>
      <c r="DC19" s="18">
        <f>DA19-DA$6</f>
        <v>125.5</v>
      </c>
      <c r="DD19" s="18">
        <f>DB19-DB$6</f>
        <v>-3</v>
      </c>
      <c r="DE19" s="18">
        <f t="shared" si="51"/>
        <v>125.53585145288177</v>
      </c>
      <c r="DF19" s="6">
        <f t="shared" si="52"/>
        <v>885.2674737049814</v>
      </c>
      <c r="DG19" s="6">
        <f t="shared" si="53"/>
        <v>88.144992526586861</v>
      </c>
      <c r="DH19" s="6">
        <v>19</v>
      </c>
      <c r="DI19" s="22">
        <f t="shared" si="54"/>
        <v>0.31666666666666665</v>
      </c>
      <c r="DJ19" s="18">
        <f t="shared" si="55"/>
        <v>69.431140916891778</v>
      </c>
      <c r="DK19">
        <f t="shared" si="56"/>
        <v>-0.49939764943081472</v>
      </c>
      <c r="DL19">
        <f t="shared" si="57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8"/>
        <v>700</v>
      </c>
      <c r="DU19" s="6">
        <f t="shared" si="58"/>
        <v>601</v>
      </c>
      <c r="DV19" s="18">
        <f t="shared" si="59"/>
        <v>94.5</v>
      </c>
      <c r="DW19" s="18">
        <f t="shared" si="60"/>
        <v>-5</v>
      </c>
      <c r="DX19" s="18">
        <f t="shared" si="61"/>
        <v>94.632182686441297</v>
      </c>
      <c r="DY19" s="6">
        <f t="shared" si="62"/>
        <v>922.60554951723543</v>
      </c>
      <c r="DZ19" s="6">
        <f t="shared" si="63"/>
        <v>65.945611151958587</v>
      </c>
      <c r="EA19" s="6">
        <v>22</v>
      </c>
      <c r="EB19" s="22">
        <f t="shared" si="64"/>
        <v>0.36666666666666664</v>
      </c>
      <c r="EC19" s="18">
        <f t="shared" si="65"/>
        <v>96.845670770736319</v>
      </c>
      <c r="ED19">
        <f t="shared" si="66"/>
        <v>-0.43572856956143741</v>
      </c>
      <c r="EE19">
        <f t="shared" si="67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8"/>
        <v>738</v>
      </c>
      <c r="EN19" s="6">
        <f t="shared" si="68"/>
        <v>605.5</v>
      </c>
      <c r="EO19" s="18">
        <f t="shared" si="69"/>
        <v>122</v>
      </c>
      <c r="EP19" s="18">
        <f t="shared" si="70"/>
        <v>-4</v>
      </c>
      <c r="EQ19" s="18">
        <f t="shared" si="71"/>
        <v>122.06555615733703</v>
      </c>
      <c r="ER19" s="6">
        <f t="shared" si="72"/>
        <v>954.60685625025758</v>
      </c>
      <c r="ES19" s="6">
        <f t="shared" si="73"/>
        <v>88.035306982685597</v>
      </c>
      <c r="ET19" s="6">
        <v>22</v>
      </c>
      <c r="EU19" s="22">
        <f t="shared" si="74"/>
        <v>0.36666666666666664</v>
      </c>
      <c r="EV19" s="18">
        <f t="shared" si="75"/>
        <v>98.620835762855691</v>
      </c>
      <c r="EW19">
        <f t="shared" si="76"/>
        <v>-0.43572856956143741</v>
      </c>
      <c r="EX19">
        <f t="shared" si="77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8"/>
        <v>738</v>
      </c>
      <c r="FG19" s="6">
        <f t="shared" si="78"/>
        <v>606.5</v>
      </c>
      <c r="FH19" s="18">
        <f>FF19-FF$6</f>
        <v>126</v>
      </c>
      <c r="FI19" s="18">
        <f>FG19-FG$6</f>
        <v>-4.5</v>
      </c>
      <c r="FJ19" s="18">
        <f t="shared" si="81"/>
        <v>126.0803315350971</v>
      </c>
      <c r="FK19" s="6">
        <f t="shared" si="82"/>
        <v>955.24146162109196</v>
      </c>
      <c r="FL19" s="6">
        <f t="shared" si="83"/>
        <v>90.449579143001188</v>
      </c>
      <c r="FM19" s="6">
        <v>26</v>
      </c>
      <c r="FN19" s="22">
        <f t="shared" si="84"/>
        <v>0.43333333333333335</v>
      </c>
      <c r="FO19" s="18">
        <f t="shared" si="85"/>
        <v>99.400338685803277</v>
      </c>
      <c r="FP19">
        <f t="shared" si="86"/>
        <v>-0.36317790241282566</v>
      </c>
      <c r="FQ19">
        <f t="shared" si="87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8"/>
        <v>306</v>
      </c>
      <c r="FZ19">
        <f t="shared" si="89"/>
        <v>599</v>
      </c>
      <c r="GA19" s="18">
        <f>FY19-FY$6</f>
        <v>80</v>
      </c>
      <c r="GB19" s="18">
        <f>FZ19-FZ$6</f>
        <v>-3</v>
      </c>
      <c r="GC19" s="18">
        <f t="shared" si="92"/>
        <v>80.05623023850174</v>
      </c>
      <c r="GD19">
        <f t="shared" si="93"/>
        <v>672.63437319244997</v>
      </c>
      <c r="GE19">
        <v>18</v>
      </c>
      <c r="GF19" s="22">
        <f t="shared" si="94"/>
        <v>0.3</v>
      </c>
      <c r="GG19" s="18">
        <f t="shared" si="119"/>
        <v>67.83363172287757</v>
      </c>
      <c r="GH19">
        <f t="shared" si="95"/>
        <v>-0.52287874528033762</v>
      </c>
      <c r="GI19">
        <f t="shared" si="96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7"/>
        <v>352</v>
      </c>
      <c r="GS19">
        <f t="shared" si="98"/>
        <v>597.5</v>
      </c>
      <c r="GT19" s="18">
        <f t="shared" si="99"/>
        <v>107</v>
      </c>
      <c r="GU19" s="18">
        <f t="shared" si="100"/>
        <v>-7</v>
      </c>
      <c r="GV19" s="18">
        <f t="shared" si="101"/>
        <v>107.22872749408155</v>
      </c>
      <c r="GW19">
        <f t="shared" si="102"/>
        <v>693.47692823914485</v>
      </c>
      <c r="GX19">
        <v>20</v>
      </c>
      <c r="GY19" s="22">
        <f t="shared" si="103"/>
        <v>0.33333333333333331</v>
      </c>
      <c r="GZ19" s="18">
        <f t="shared" si="104"/>
        <v>82.615494491172853</v>
      </c>
      <c r="HA19">
        <f t="shared" si="105"/>
        <v>-0.47712125471966244</v>
      </c>
      <c r="HB19">
        <f t="shared" si="106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7"/>
        <v>362.5</v>
      </c>
      <c r="HL19">
        <f t="shared" si="108"/>
        <v>597</v>
      </c>
      <c r="HM19" s="18">
        <f t="shared" si="109"/>
        <v>107.5</v>
      </c>
      <c r="HN19" s="18">
        <f t="shared" si="110"/>
        <v>-4.5</v>
      </c>
      <c r="HO19" s="18">
        <f t="shared" si="111"/>
        <v>107.59414482210451</v>
      </c>
      <c r="HP19">
        <f t="shared" si="112"/>
        <v>698.43772091719097</v>
      </c>
      <c r="HQ19">
        <v>19</v>
      </c>
      <c r="HR19" s="22">
        <f t="shared" si="113"/>
        <v>0.31666666666666665</v>
      </c>
      <c r="HS19" s="18">
        <f t="shared" si="114"/>
        <v>79.637560030342968</v>
      </c>
      <c r="HT19">
        <f t="shared" si="115"/>
        <v>-0.49939764943081472</v>
      </c>
      <c r="HU19">
        <f t="shared" si="116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7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8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 t="shared" ref="BR20" si="124"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5">CH20-CH$6</f>
        <v>94</v>
      </c>
      <c r="CK20" s="18">
        <f t="shared" ref="CK20" si="126">CI20-CI$6</f>
        <v>-5.5</v>
      </c>
      <c r="CL20" s="18">
        <f t="shared" si="41"/>
        <v>94.160766776826961</v>
      </c>
      <c r="CM20" s="6">
        <f t="shared" si="42"/>
        <v>855.4580644309807</v>
      </c>
      <c r="CN20" s="6">
        <f t="shared" si="43"/>
        <v>62.173594647284517</v>
      </c>
      <c r="CO20" s="6">
        <v>20</v>
      </c>
      <c r="CP20" s="22">
        <f t="shared" si="44"/>
        <v>0.33333333333333331</v>
      </c>
      <c r="CQ20" s="18">
        <f t="shared" si="45"/>
        <v>65.609377192710269</v>
      </c>
      <c r="CR20">
        <f t="shared" si="46"/>
        <v>-0.47712125471966244</v>
      </c>
      <c r="CS20">
        <f t="shared" si="47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8"/>
        <v>678</v>
      </c>
      <c r="DB20" s="6">
        <f t="shared" si="48"/>
        <v>582</v>
      </c>
      <c r="DC20" s="18">
        <f t="shared" ref="DC20:DC83" si="127">DA20-DA$6</f>
        <v>136</v>
      </c>
      <c r="DD20" s="18">
        <f t="shared" ref="DD20" si="128">DB20-DB$6</f>
        <v>-2.5</v>
      </c>
      <c r="DE20" s="18">
        <f t="shared" si="51"/>
        <v>136.02297600038017</v>
      </c>
      <c r="DF20" s="6">
        <f t="shared" si="52"/>
        <v>893.53679275114348</v>
      </c>
      <c r="DG20" s="6">
        <f t="shared" si="53"/>
        <v>96.414311572748943</v>
      </c>
      <c r="DH20" s="6">
        <v>20</v>
      </c>
      <c r="DI20" s="22">
        <f t="shared" si="54"/>
        <v>0.33333333333333331</v>
      </c>
      <c r="DJ20" s="18">
        <f t="shared" si="55"/>
        <v>70.42867963538302</v>
      </c>
      <c r="DK20">
        <f t="shared" si="56"/>
        <v>-0.47712125471966244</v>
      </c>
      <c r="DL20">
        <f t="shared" si="57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8"/>
        <v>709</v>
      </c>
      <c r="DU20" s="6">
        <f t="shared" si="58"/>
        <v>600</v>
      </c>
      <c r="DV20" s="18">
        <f t="shared" si="59"/>
        <v>103.5</v>
      </c>
      <c r="DW20" s="18">
        <f t="shared" si="60"/>
        <v>-6</v>
      </c>
      <c r="DX20" s="18">
        <f t="shared" si="61"/>
        <v>103.67376717376484</v>
      </c>
      <c r="DY20" s="6">
        <f t="shared" si="62"/>
        <v>928.80622306270106</v>
      </c>
      <c r="DZ20" s="6">
        <f t="shared" si="63"/>
        <v>72.146284697424221</v>
      </c>
      <c r="EA20" s="6">
        <v>23</v>
      </c>
      <c r="EB20" s="22">
        <f t="shared" si="64"/>
        <v>0.3833333333333333</v>
      </c>
      <c r="EC20" s="18">
        <f t="shared" si="65"/>
        <v>97.707594935400152</v>
      </c>
      <c r="ED20">
        <f t="shared" si="66"/>
        <v>-0.41642341436605079</v>
      </c>
      <c r="EE20">
        <f t="shared" si="67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8"/>
        <v>752</v>
      </c>
      <c r="EN20" s="6">
        <f t="shared" si="68"/>
        <v>603.5</v>
      </c>
      <c r="EO20" s="18">
        <f t="shared" si="69"/>
        <v>136</v>
      </c>
      <c r="EP20" s="18">
        <f t="shared" si="70"/>
        <v>-6</v>
      </c>
      <c r="EQ20" s="18">
        <f t="shared" si="71"/>
        <v>136.13228860193308</v>
      </c>
      <c r="ER20" s="6">
        <f t="shared" si="72"/>
        <v>964.21794735422759</v>
      </c>
      <c r="ES20" s="6">
        <f t="shared" si="73"/>
        <v>97.646398086655608</v>
      </c>
      <c r="ET20" s="6">
        <v>23</v>
      </c>
      <c r="EU20" s="22">
        <f t="shared" si="74"/>
        <v>0.3833333333333333</v>
      </c>
      <c r="EV20" s="18">
        <f t="shared" si="75"/>
        <v>99.848299326956564</v>
      </c>
      <c r="EW20">
        <f t="shared" si="76"/>
        <v>-0.41642341436605079</v>
      </c>
      <c r="EX20">
        <f t="shared" si="77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8"/>
        <v>751</v>
      </c>
      <c r="FG20" s="6">
        <f t="shared" si="78"/>
        <v>606.5</v>
      </c>
      <c r="FH20" s="18">
        <f t="shared" ref="FH20:FH70" si="129">FF20-FF$6</f>
        <v>139</v>
      </c>
      <c r="FI20" s="18">
        <f t="shared" ref="FI20" si="130">FG20-FG$6</f>
        <v>-4.5</v>
      </c>
      <c r="FJ20" s="18">
        <f t="shared" si="81"/>
        <v>139.07282265058117</v>
      </c>
      <c r="FK20" s="6">
        <f t="shared" si="82"/>
        <v>965.3202836364726</v>
      </c>
      <c r="FL20" s="6">
        <f t="shared" si="83"/>
        <v>100.52840115838183</v>
      </c>
      <c r="FM20" s="6">
        <v>27</v>
      </c>
      <c r="FN20" s="22">
        <f t="shared" si="84"/>
        <v>0.45</v>
      </c>
      <c r="FO20" s="18">
        <f t="shared" si="85"/>
        <v>100.55718056234892</v>
      </c>
      <c r="FP20">
        <f t="shared" si="86"/>
        <v>-0.34678748622465633</v>
      </c>
      <c r="FQ20">
        <f t="shared" si="87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8"/>
        <v>311</v>
      </c>
      <c r="FZ20">
        <f t="shared" si="89"/>
        <v>599</v>
      </c>
      <c r="GA20" s="18">
        <f t="shared" ref="GA20:GA83" si="131">FY20-FY$6</f>
        <v>85</v>
      </c>
      <c r="GB20" s="18">
        <f t="shared" ref="GB20" si="132">FZ20-FZ$6</f>
        <v>-3</v>
      </c>
      <c r="GC20" s="18">
        <f t="shared" si="92"/>
        <v>85.052924699859673</v>
      </c>
      <c r="GD20">
        <f t="shared" si="93"/>
        <v>674.92369939127195</v>
      </c>
      <c r="GE20">
        <v>19</v>
      </c>
      <c r="GF20" s="22">
        <f t="shared" si="94"/>
        <v>0.31666666666666665</v>
      </c>
      <c r="GG20" s="18">
        <f t="shared" si="119"/>
        <v>68.457127413089438</v>
      </c>
      <c r="GH20">
        <f t="shared" si="95"/>
        <v>-0.49939764943081472</v>
      </c>
      <c r="GI20">
        <f t="shared" si="96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7"/>
        <v>363.5</v>
      </c>
      <c r="GS20">
        <f t="shared" si="98"/>
        <v>597</v>
      </c>
      <c r="GT20" s="18">
        <f t="shared" si="99"/>
        <v>118.5</v>
      </c>
      <c r="GU20" s="18">
        <f t="shared" si="100"/>
        <v>-7.5</v>
      </c>
      <c r="GV20" s="18">
        <f t="shared" si="101"/>
        <v>118.73710456297981</v>
      </c>
      <c r="GW20">
        <f t="shared" si="102"/>
        <v>698.95725906524501</v>
      </c>
      <c r="GX20">
        <v>21</v>
      </c>
      <c r="GY20" s="22">
        <f t="shared" si="103"/>
        <v>0.35</v>
      </c>
      <c r="GZ20" s="18">
        <f t="shared" si="104"/>
        <v>84.046190679451954</v>
      </c>
      <c r="HA20">
        <f t="shared" si="105"/>
        <v>-0.45593195564972439</v>
      </c>
      <c r="HB20">
        <f t="shared" si="106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7"/>
        <v>374.5</v>
      </c>
      <c r="HL20">
        <f t="shared" si="108"/>
        <v>596.5</v>
      </c>
      <c r="HM20" s="18">
        <f t="shared" si="109"/>
        <v>119.5</v>
      </c>
      <c r="HN20" s="18">
        <f t="shared" si="110"/>
        <v>-5</v>
      </c>
      <c r="HO20" s="18">
        <f t="shared" si="111"/>
        <v>119.60455676938065</v>
      </c>
      <c r="HP20">
        <f t="shared" si="112"/>
        <v>704.31704508694099</v>
      </c>
      <c r="HQ20">
        <v>20</v>
      </c>
      <c r="HR20" s="22">
        <f t="shared" si="113"/>
        <v>0.33333333333333331</v>
      </c>
      <c r="HS20" s="18">
        <f t="shared" si="114"/>
        <v>81.134221872043213</v>
      </c>
      <c r="HT20">
        <f t="shared" si="115"/>
        <v>-0.47712125471966244</v>
      </c>
      <c r="HU20">
        <f t="shared" si="116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7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8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5"/>
        <v>103.5</v>
      </c>
      <c r="CK21" s="18">
        <f>CI21-CI$6</f>
        <v>-5.5</v>
      </c>
      <c r="CL21" s="18">
        <f t="shared" si="41"/>
        <v>103.64603224436524</v>
      </c>
      <c r="CM21" s="6">
        <f t="shared" si="42"/>
        <v>862.43970803761113</v>
      </c>
      <c r="CN21" s="6">
        <f t="shared" si="43"/>
        <v>69.155238253914945</v>
      </c>
      <c r="CO21" s="6">
        <v>21</v>
      </c>
      <c r="CP21" s="22">
        <f t="shared" si="44"/>
        <v>0.35</v>
      </c>
      <c r="CQ21" s="18">
        <f t="shared" si="45"/>
        <v>66.530903032362289</v>
      </c>
      <c r="CR21">
        <f t="shared" si="46"/>
        <v>-0.45593195564972439</v>
      </c>
      <c r="CS21">
        <f t="shared" si="47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8"/>
        <v>690</v>
      </c>
      <c r="DB21" s="6">
        <f t="shared" si="48"/>
        <v>581</v>
      </c>
      <c r="DC21" s="18">
        <f t="shared" si="127"/>
        <v>148</v>
      </c>
      <c r="DD21" s="18">
        <f>DB21-DB$6</f>
        <v>-3.5</v>
      </c>
      <c r="DE21" s="18">
        <f t="shared" si="51"/>
        <v>148.04137935050457</v>
      </c>
      <c r="DF21" s="6">
        <f t="shared" si="52"/>
        <v>902.03159589894631</v>
      </c>
      <c r="DG21" s="6">
        <f t="shared" si="53"/>
        <v>104.90911472055177</v>
      </c>
      <c r="DH21" s="6">
        <v>21</v>
      </c>
      <c r="DI21" s="22">
        <f t="shared" si="54"/>
        <v>0.35</v>
      </c>
      <c r="DJ21" s="18">
        <f t="shared" si="55"/>
        <v>71.571874094635788</v>
      </c>
      <c r="DK21">
        <f t="shared" si="56"/>
        <v>-0.45593195564972439</v>
      </c>
      <c r="DL21">
        <f t="shared" si="57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8"/>
        <v>719.5</v>
      </c>
      <c r="DU21" s="6">
        <f t="shared" si="58"/>
        <v>600</v>
      </c>
      <c r="DV21" s="18">
        <f t="shared" si="59"/>
        <v>114</v>
      </c>
      <c r="DW21" s="18">
        <f t="shared" si="60"/>
        <v>-6</v>
      </c>
      <c r="DX21" s="18">
        <f t="shared" si="61"/>
        <v>114.15778554264269</v>
      </c>
      <c r="DY21" s="6">
        <f t="shared" si="62"/>
        <v>936.8459051519626</v>
      </c>
      <c r="DZ21" s="6">
        <f t="shared" si="63"/>
        <v>80.185966786685754</v>
      </c>
      <c r="EA21" s="6">
        <v>24</v>
      </c>
      <c r="EB21" s="22">
        <f t="shared" si="64"/>
        <v>0.4</v>
      </c>
      <c r="EC21" s="18">
        <f t="shared" si="65"/>
        <v>98.707024713176878</v>
      </c>
      <c r="ED21">
        <f t="shared" si="66"/>
        <v>-0.3979400086720376</v>
      </c>
      <c r="EE21">
        <f t="shared" si="67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8"/>
        <v>765</v>
      </c>
      <c r="EN21" s="6">
        <f t="shared" si="68"/>
        <v>603</v>
      </c>
      <c r="EO21" s="18">
        <f t="shared" si="69"/>
        <v>149</v>
      </c>
      <c r="EP21" s="18">
        <f t="shared" si="70"/>
        <v>-6.5</v>
      </c>
      <c r="EQ21" s="18">
        <f t="shared" si="71"/>
        <v>149.14171113407542</v>
      </c>
      <c r="ER21" s="6">
        <f t="shared" si="72"/>
        <v>974.08110545272359</v>
      </c>
      <c r="ES21" s="6">
        <f t="shared" si="73"/>
        <v>107.50955618515161</v>
      </c>
      <c r="ET21" s="6">
        <v>24</v>
      </c>
      <c r="EU21" s="22">
        <f t="shared" si="74"/>
        <v>0.4</v>
      </c>
      <c r="EV21" s="18">
        <f t="shared" si="75"/>
        <v>100.98350199119237</v>
      </c>
      <c r="EW21">
        <f t="shared" si="76"/>
        <v>-0.3979400086720376</v>
      </c>
      <c r="EX21">
        <f t="shared" si="77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8"/>
        <v>764.5</v>
      </c>
      <c r="FG21" s="6">
        <f t="shared" si="78"/>
        <v>605.5</v>
      </c>
      <c r="FH21" s="18">
        <f t="shared" si="129"/>
        <v>152.5</v>
      </c>
      <c r="FI21" s="18">
        <f>FG21-FG$6</f>
        <v>-5.5</v>
      </c>
      <c r="FJ21" s="18">
        <f t="shared" si="81"/>
        <v>152.59914809722889</v>
      </c>
      <c r="FK21" s="6">
        <f t="shared" si="82"/>
        <v>975.23868873214826</v>
      </c>
      <c r="FL21" s="6">
        <f t="shared" si="83"/>
        <v>110.44680625405749</v>
      </c>
      <c r="FM21" s="6">
        <v>28</v>
      </c>
      <c r="FN21" s="22">
        <f t="shared" si="84"/>
        <v>0.46666666666666667</v>
      </c>
      <c r="FO21" s="18">
        <f t="shared" si="85"/>
        <v>101.7615546560759</v>
      </c>
      <c r="FP21">
        <f t="shared" si="86"/>
        <v>-0.33099321904142442</v>
      </c>
      <c r="FQ21">
        <f t="shared" si="87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8"/>
        <v>316.5</v>
      </c>
      <c r="FZ21">
        <f t="shared" si="89"/>
        <v>598.5</v>
      </c>
      <c r="GA21" s="18">
        <f t="shared" si="131"/>
        <v>90.5</v>
      </c>
      <c r="GB21" s="18">
        <f>FZ21-FZ$6</f>
        <v>-3.5</v>
      </c>
      <c r="GC21" s="18">
        <f t="shared" si="92"/>
        <v>90.56765427016424</v>
      </c>
      <c r="GD21">
        <f t="shared" si="93"/>
        <v>677.03360330193357</v>
      </c>
      <c r="GE21">
        <v>20</v>
      </c>
      <c r="GF21" s="22">
        <f t="shared" si="94"/>
        <v>0.33333333333333331</v>
      </c>
      <c r="GG21" s="18">
        <f t="shared" si="119"/>
        <v>69.14526436970344</v>
      </c>
      <c r="GH21">
        <f t="shared" si="95"/>
        <v>-0.47712125471966244</v>
      </c>
      <c r="GI21">
        <f t="shared" si="96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7"/>
        <v>375.5</v>
      </c>
      <c r="GS21">
        <f t="shared" si="98"/>
        <v>597</v>
      </c>
      <c r="GT21" s="18">
        <f t="shared" si="99"/>
        <v>130.5</v>
      </c>
      <c r="GU21" s="18">
        <f t="shared" si="100"/>
        <v>-7.5</v>
      </c>
      <c r="GV21" s="18">
        <f t="shared" si="101"/>
        <v>130.71533957420607</v>
      </c>
      <c r="GW21">
        <f t="shared" si="102"/>
        <v>705.27246507998598</v>
      </c>
      <c r="GX21">
        <v>22</v>
      </c>
      <c r="GY21" s="22">
        <f t="shared" si="103"/>
        <v>0.36666666666666664</v>
      </c>
      <c r="GZ21" s="18">
        <f t="shared" si="104"/>
        <v>85.535298576271444</v>
      </c>
      <c r="HA21">
        <f t="shared" si="105"/>
        <v>-0.43572856956143741</v>
      </c>
      <c r="HB21">
        <f t="shared" si="106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7"/>
        <v>386.5</v>
      </c>
      <c r="HL21">
        <f t="shared" si="108"/>
        <v>595</v>
      </c>
      <c r="HM21" s="18">
        <f t="shared" si="109"/>
        <v>131.5</v>
      </c>
      <c r="HN21" s="18">
        <f t="shared" si="110"/>
        <v>-6.5</v>
      </c>
      <c r="HO21" s="18">
        <f t="shared" si="111"/>
        <v>131.66054838105453</v>
      </c>
      <c r="HP21">
        <f t="shared" si="112"/>
        <v>709.51198016664944</v>
      </c>
      <c r="HQ21">
        <v>21</v>
      </c>
      <c r="HR21" s="22">
        <f t="shared" si="113"/>
        <v>0.35</v>
      </c>
      <c r="HS21" s="18">
        <f t="shared" si="114"/>
        <v>82.636563564256591</v>
      </c>
      <c r="HT21">
        <f t="shared" si="115"/>
        <v>-0.45593195564972439</v>
      </c>
      <c r="HU21">
        <f t="shared" si="116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7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8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33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5"/>
        <v>112.5</v>
      </c>
      <c r="CK22" s="18">
        <f t="shared" ref="CK22:CK84" si="134">CI22-CI$6</f>
        <v>-6</v>
      </c>
      <c r="CL22" s="18">
        <f t="shared" si="41"/>
        <v>112.65988638375241</v>
      </c>
      <c r="CM22" s="6">
        <f t="shared" si="42"/>
        <v>868.76291357308753</v>
      </c>
      <c r="CN22" s="6">
        <f t="shared" si="43"/>
        <v>75.478443789391349</v>
      </c>
      <c r="CO22" s="6">
        <v>22</v>
      </c>
      <c r="CP22" s="22">
        <f t="shared" si="44"/>
        <v>0.36666666666666664</v>
      </c>
      <c r="CQ22" s="18">
        <f t="shared" si="45"/>
        <v>67.406629656221924</v>
      </c>
      <c r="CR22">
        <f t="shared" si="46"/>
        <v>-0.43572856956143741</v>
      </c>
      <c r="CS22">
        <f t="shared" si="47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8"/>
        <v>701</v>
      </c>
      <c r="DB22" s="6">
        <f t="shared" si="48"/>
        <v>581</v>
      </c>
      <c r="DC22" s="18">
        <f t="shared" si="127"/>
        <v>159</v>
      </c>
      <c r="DD22" s="18">
        <f t="shared" ref="DD22:DD85" si="135">DB22-DB$6</f>
        <v>-3.5</v>
      </c>
      <c r="DE22" s="18">
        <f t="shared" si="51"/>
        <v>159.03851734721371</v>
      </c>
      <c r="DF22" s="6">
        <f t="shared" si="52"/>
        <v>910.47350318392023</v>
      </c>
      <c r="DG22" s="6">
        <f t="shared" si="53"/>
        <v>113.35102200552569</v>
      </c>
      <c r="DH22" s="6">
        <v>22</v>
      </c>
      <c r="DI22" s="22">
        <f t="shared" si="54"/>
        <v>0.36666666666666664</v>
      </c>
      <c r="DJ22" s="18">
        <f t="shared" si="55"/>
        <v>72.617925459299457</v>
      </c>
      <c r="DK22">
        <f t="shared" si="56"/>
        <v>-0.43572856956143741</v>
      </c>
      <c r="DL22">
        <f t="shared" si="57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8"/>
        <v>730.5</v>
      </c>
      <c r="DU22" s="6">
        <f t="shared" si="58"/>
        <v>600</v>
      </c>
      <c r="DV22" s="18">
        <f t="shared" si="59"/>
        <v>125</v>
      </c>
      <c r="DW22" s="18">
        <f t="shared" si="60"/>
        <v>-6</v>
      </c>
      <c r="DX22" s="18">
        <f t="shared" si="61"/>
        <v>125.14391715141412</v>
      </c>
      <c r="DY22" s="6">
        <f t="shared" si="62"/>
        <v>945.3201838530689</v>
      </c>
      <c r="DZ22" s="6">
        <f t="shared" si="63"/>
        <v>88.660245487792054</v>
      </c>
      <c r="EA22" s="6">
        <v>25</v>
      </c>
      <c r="EB22" s="22">
        <f t="shared" si="64"/>
        <v>0.41666666666666669</v>
      </c>
      <c r="EC22" s="18">
        <f t="shared" si="65"/>
        <v>99.754320386081687</v>
      </c>
      <c r="ED22">
        <f t="shared" si="66"/>
        <v>-0.38021124171160603</v>
      </c>
      <c r="EE22">
        <f t="shared" si="67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8"/>
        <v>779</v>
      </c>
      <c r="EN22" s="6">
        <f t="shared" si="68"/>
        <v>603</v>
      </c>
      <c r="EO22" s="18">
        <f t="shared" si="69"/>
        <v>163</v>
      </c>
      <c r="EP22" s="18">
        <f t="shared" si="70"/>
        <v>-6.5</v>
      </c>
      <c r="EQ22" s="18">
        <f t="shared" si="71"/>
        <v>163.1295497449803</v>
      </c>
      <c r="ER22" s="6">
        <f t="shared" si="72"/>
        <v>985.11420657708516</v>
      </c>
      <c r="ES22" s="6">
        <f t="shared" si="73"/>
        <v>118.54265730951317</v>
      </c>
      <c r="ET22" s="6">
        <v>25</v>
      </c>
      <c r="EU22" s="22">
        <f t="shared" si="74"/>
        <v>0.41666666666666669</v>
      </c>
      <c r="EV22" s="18">
        <f t="shared" si="75"/>
        <v>102.20408127661165</v>
      </c>
      <c r="EW22">
        <f t="shared" si="76"/>
        <v>-0.38021124171160603</v>
      </c>
      <c r="EX22">
        <f t="shared" si="77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8"/>
        <v>780</v>
      </c>
      <c r="FG22" s="6">
        <f t="shared" si="78"/>
        <v>606.5</v>
      </c>
      <c r="FH22" s="18">
        <f t="shared" si="129"/>
        <v>168</v>
      </c>
      <c r="FI22" s="18">
        <f t="shared" ref="FI22:FI70" si="136">FG22-FG$6</f>
        <v>-4.5</v>
      </c>
      <c r="FJ22" s="18">
        <f t="shared" si="81"/>
        <v>168.06025705085662</v>
      </c>
      <c r="FK22" s="6">
        <f t="shared" si="82"/>
        <v>988.04972040884661</v>
      </c>
      <c r="FL22" s="6">
        <f t="shared" si="83"/>
        <v>123.25783793075584</v>
      </c>
      <c r="FM22" s="6">
        <v>29</v>
      </c>
      <c r="FN22" s="22">
        <f t="shared" si="84"/>
        <v>0.48333333333333334</v>
      </c>
      <c r="FO22" s="18">
        <f t="shared" si="85"/>
        <v>103.13820045374554</v>
      </c>
      <c r="FP22">
        <f t="shared" si="86"/>
        <v>-0.31575325248468755</v>
      </c>
      <c r="FQ22">
        <f t="shared" si="87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8"/>
        <v>323</v>
      </c>
      <c r="FZ22">
        <f t="shared" si="89"/>
        <v>597.5</v>
      </c>
      <c r="GA22" s="18">
        <f t="shared" si="131"/>
        <v>97</v>
      </c>
      <c r="GB22" s="18">
        <f t="shared" ref="GB22:GB85" si="137">FZ22-FZ$6</f>
        <v>-4.5</v>
      </c>
      <c r="GC22" s="18">
        <f t="shared" si="92"/>
        <v>97.104325341356443</v>
      </c>
      <c r="GD22">
        <f t="shared" si="93"/>
        <v>679.21664437791867</v>
      </c>
      <c r="GE22">
        <v>21</v>
      </c>
      <c r="GF22" s="22">
        <f t="shared" si="94"/>
        <v>0.35</v>
      </c>
      <c r="GG22" s="18">
        <f t="shared" si="119"/>
        <v>69.960920854753624</v>
      </c>
      <c r="GH22">
        <f t="shared" si="95"/>
        <v>-0.45593195564972439</v>
      </c>
      <c r="GI22">
        <f t="shared" si="96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7"/>
        <v>387.5</v>
      </c>
      <c r="GS22">
        <f t="shared" si="98"/>
        <v>595.5</v>
      </c>
      <c r="GT22" s="18">
        <f t="shared" si="99"/>
        <v>142.5</v>
      </c>
      <c r="GU22" s="18">
        <f t="shared" si="100"/>
        <v>-9</v>
      </c>
      <c r="GV22" s="18">
        <f t="shared" si="101"/>
        <v>142.78392766694716</v>
      </c>
      <c r="GW22">
        <f t="shared" si="102"/>
        <v>710.47624872334757</v>
      </c>
      <c r="GX22">
        <v>23</v>
      </c>
      <c r="GY22" s="22">
        <f t="shared" si="103"/>
        <v>0.3833333333333333</v>
      </c>
      <c r="GZ22" s="18">
        <f t="shared" si="104"/>
        <v>87.035638969953752</v>
      </c>
      <c r="HA22">
        <f t="shared" si="105"/>
        <v>-0.41642341436605079</v>
      </c>
      <c r="HB22">
        <f t="shared" si="106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7"/>
        <v>399.5</v>
      </c>
      <c r="HL22">
        <f t="shared" si="108"/>
        <v>594.5</v>
      </c>
      <c r="HM22" s="18">
        <f t="shared" si="109"/>
        <v>144.5</v>
      </c>
      <c r="HN22" s="18">
        <f t="shared" si="110"/>
        <v>-7</v>
      </c>
      <c r="HO22" s="18">
        <f t="shared" si="111"/>
        <v>144.66945081806318</v>
      </c>
      <c r="HP22">
        <f t="shared" si="112"/>
        <v>716.26147460267612</v>
      </c>
      <c r="HQ22">
        <v>22</v>
      </c>
      <c r="HR22" s="22">
        <f t="shared" si="113"/>
        <v>0.36666666666666664</v>
      </c>
      <c r="HS22" s="18">
        <f t="shared" si="114"/>
        <v>84.257650997838567</v>
      </c>
      <c r="HT22">
        <f t="shared" si="115"/>
        <v>-0.43572856956143741</v>
      </c>
      <c r="HU22">
        <f t="shared" si="116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7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8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33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5"/>
        <v>120.5</v>
      </c>
      <c r="CK23" s="18">
        <f t="shared" si="134"/>
        <v>-7.5</v>
      </c>
      <c r="CL23" s="18">
        <f t="shared" si="41"/>
        <v>120.73317688191594</v>
      </c>
      <c r="CM23" s="6">
        <f t="shared" si="42"/>
        <v>873.72149452786152</v>
      </c>
      <c r="CN23" s="6">
        <f t="shared" si="43"/>
        <v>80.437024744165342</v>
      </c>
      <c r="CO23" s="6">
        <v>23</v>
      </c>
      <c r="CP23" s="22">
        <f t="shared" si="44"/>
        <v>0.3833333333333333</v>
      </c>
      <c r="CQ23" s="18">
        <f t="shared" si="45"/>
        <v>68.1909773195041</v>
      </c>
      <c r="CR23">
        <f t="shared" si="46"/>
        <v>-0.41642341436605079</v>
      </c>
      <c r="CS23">
        <f t="shared" si="47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8"/>
        <v>713.5</v>
      </c>
      <c r="DB23" s="6">
        <f t="shared" si="48"/>
        <v>581</v>
      </c>
      <c r="DC23" s="18">
        <f t="shared" si="127"/>
        <v>171.5</v>
      </c>
      <c r="DD23" s="18">
        <f t="shared" si="135"/>
        <v>-3.5</v>
      </c>
      <c r="DE23" s="18">
        <f t="shared" si="51"/>
        <v>171.53571056779984</v>
      </c>
      <c r="DF23" s="6">
        <f t="shared" si="52"/>
        <v>920.13219158988238</v>
      </c>
      <c r="DG23" s="6">
        <f t="shared" si="53"/>
        <v>123.00971041148784</v>
      </c>
      <c r="DH23" s="6">
        <v>23</v>
      </c>
      <c r="DI23" s="22">
        <f t="shared" si="54"/>
        <v>0.3833333333333333</v>
      </c>
      <c r="DJ23" s="18">
        <f t="shared" si="55"/>
        <v>73.806662567697259</v>
      </c>
      <c r="DK23">
        <f t="shared" si="56"/>
        <v>-0.41642341436605079</v>
      </c>
      <c r="DL23">
        <f t="shared" si="57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8"/>
        <v>740.5</v>
      </c>
      <c r="DU23" s="6">
        <f t="shared" si="58"/>
        <v>599.5</v>
      </c>
      <c r="DV23" s="18">
        <f t="shared" si="59"/>
        <v>135</v>
      </c>
      <c r="DW23" s="18">
        <f t="shared" si="60"/>
        <v>-6.5</v>
      </c>
      <c r="DX23" s="18">
        <f t="shared" si="61"/>
        <v>135.15639089588032</v>
      </c>
      <c r="DY23" s="6">
        <f t="shared" si="62"/>
        <v>952.75416556423409</v>
      </c>
      <c r="DZ23" s="6">
        <f t="shared" si="63"/>
        <v>96.094227198957242</v>
      </c>
      <c r="EA23" s="6">
        <v>26</v>
      </c>
      <c r="EB23" s="22">
        <f t="shared" si="64"/>
        <v>0.43333333333333335</v>
      </c>
      <c r="EC23" s="18">
        <f t="shared" si="65"/>
        <v>100.70879834074958</v>
      </c>
      <c r="ED23">
        <f t="shared" si="66"/>
        <v>-0.36317790241282566</v>
      </c>
      <c r="EE23">
        <f t="shared" si="67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8"/>
        <v>793</v>
      </c>
      <c r="EN23" s="6">
        <f t="shared" si="68"/>
        <v>603.5</v>
      </c>
      <c r="EO23" s="18">
        <f t="shared" si="69"/>
        <v>177</v>
      </c>
      <c r="EP23" s="18">
        <f t="shared" si="70"/>
        <v>-6</v>
      </c>
      <c r="EQ23" s="18">
        <f t="shared" si="71"/>
        <v>177.10166571774531</v>
      </c>
      <c r="ER23" s="6">
        <f t="shared" si="72"/>
        <v>996.52458574788807</v>
      </c>
      <c r="ES23" s="6">
        <f t="shared" si="73"/>
        <v>129.95303648031609</v>
      </c>
      <c r="ET23" s="6">
        <v>26</v>
      </c>
      <c r="EU23" s="22">
        <f t="shared" si="74"/>
        <v>0.43333333333333335</v>
      </c>
      <c r="EV23" s="18">
        <f t="shared" si="75"/>
        <v>103.42328860407805</v>
      </c>
      <c r="EW23">
        <f t="shared" si="76"/>
        <v>-0.36317790241282566</v>
      </c>
      <c r="EX23">
        <f t="shared" si="77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8"/>
        <v>793</v>
      </c>
      <c r="FG23" s="6">
        <f t="shared" si="78"/>
        <v>605</v>
      </c>
      <c r="FH23" s="18">
        <f t="shared" si="129"/>
        <v>181</v>
      </c>
      <c r="FI23" s="18">
        <f t="shared" si="136"/>
        <v>-6</v>
      </c>
      <c r="FJ23" s="18">
        <f t="shared" si="81"/>
        <v>181.09942020890071</v>
      </c>
      <c r="FK23" s="6">
        <f t="shared" si="82"/>
        <v>997.43370707029953</v>
      </c>
      <c r="FL23" s="6">
        <f t="shared" si="83"/>
        <v>132.64182459220876</v>
      </c>
      <c r="FM23" s="6">
        <v>30</v>
      </c>
      <c r="FN23" s="22">
        <f t="shared" si="84"/>
        <v>0.5</v>
      </c>
      <c r="FO23" s="18">
        <f t="shared" si="85"/>
        <v>104.29919797471821</v>
      </c>
      <c r="FP23">
        <f t="shared" si="86"/>
        <v>-0.3010299956639812</v>
      </c>
      <c r="FQ23">
        <f t="shared" si="87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8"/>
        <v>330.5</v>
      </c>
      <c r="FZ23">
        <f t="shared" si="89"/>
        <v>597.5</v>
      </c>
      <c r="GA23" s="18">
        <f>FY23-FY$6</f>
        <v>104.5</v>
      </c>
      <c r="GB23" s="18">
        <f>FZ23-FZ$6</f>
        <v>-4.5</v>
      </c>
      <c r="GC23" s="18">
        <f t="shared" si="92"/>
        <v>104.59684507670391</v>
      </c>
      <c r="GD23">
        <f t="shared" si="93"/>
        <v>682.81512871347536</v>
      </c>
      <c r="GE23">
        <v>22</v>
      </c>
      <c r="GF23" s="22">
        <f t="shared" si="94"/>
        <v>0.36666666666666664</v>
      </c>
      <c r="GG23" s="18">
        <f t="shared" si="119"/>
        <v>70.895849696199534</v>
      </c>
      <c r="GH23">
        <f t="shared" si="95"/>
        <v>-0.43572856956143741</v>
      </c>
      <c r="GI23">
        <f t="shared" si="96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7"/>
        <v>402</v>
      </c>
      <c r="GS23">
        <f t="shared" si="98"/>
        <v>595.5</v>
      </c>
      <c r="GT23" s="18">
        <f t="shared" si="99"/>
        <v>157</v>
      </c>
      <c r="GU23" s="18">
        <f t="shared" si="100"/>
        <v>-9</v>
      </c>
      <c r="GV23" s="18">
        <f t="shared" si="101"/>
        <v>157.25775020646836</v>
      </c>
      <c r="GW23">
        <f t="shared" si="102"/>
        <v>718.48747379477675</v>
      </c>
      <c r="GX23">
        <v>24</v>
      </c>
      <c r="GY23" s="22">
        <f t="shared" si="103"/>
        <v>0.4</v>
      </c>
      <c r="GZ23" s="18">
        <f t="shared" si="104"/>
        <v>88.834992833070046</v>
      </c>
      <c r="HA23">
        <f t="shared" si="105"/>
        <v>-0.3979400086720376</v>
      </c>
      <c r="HB23">
        <f t="shared" si="106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7"/>
        <v>413.5</v>
      </c>
      <c r="HL23">
        <f t="shared" si="108"/>
        <v>594</v>
      </c>
      <c r="HM23" s="18">
        <f t="shared" si="109"/>
        <v>158.5</v>
      </c>
      <c r="HN23" s="18">
        <f t="shared" si="110"/>
        <v>-7.5</v>
      </c>
      <c r="HO23" s="18">
        <f t="shared" si="111"/>
        <v>158.67734557900823</v>
      </c>
      <c r="HP23">
        <f t="shared" si="112"/>
        <v>723.75289291304387</v>
      </c>
      <c r="HQ23">
        <v>23</v>
      </c>
      <c r="HR23" s="22">
        <f t="shared" si="113"/>
        <v>0.3833333333333333</v>
      </c>
      <c r="HS23" s="18">
        <f t="shared" si="114"/>
        <v>86.003226558717969</v>
      </c>
      <c r="HT23">
        <f t="shared" si="115"/>
        <v>-0.41642341436605079</v>
      </c>
      <c r="HU23">
        <f t="shared" si="116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8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33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5"/>
        <v>129</v>
      </c>
      <c r="CK24" s="18">
        <f t="shared" si="134"/>
        <v>-8</v>
      </c>
      <c r="CL24" s="18">
        <f t="shared" si="41"/>
        <v>129.24782396620841</v>
      </c>
      <c r="CM24" s="6">
        <f t="shared" si="42"/>
        <v>879.76261002613649</v>
      </c>
      <c r="CN24" s="6">
        <f t="shared" si="43"/>
        <v>86.478140242440304</v>
      </c>
      <c r="CO24" s="6">
        <v>24</v>
      </c>
      <c r="CP24" s="22">
        <f t="shared" si="44"/>
        <v>0.4</v>
      </c>
      <c r="CQ24" s="18">
        <f t="shared" si="45"/>
        <v>69.018204278048017</v>
      </c>
      <c r="CR24">
        <f t="shared" si="46"/>
        <v>-0.3979400086720376</v>
      </c>
      <c r="CS24">
        <f t="shared" si="47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8"/>
        <v>724.5</v>
      </c>
      <c r="DB24" s="6">
        <f t="shared" si="48"/>
        <v>582</v>
      </c>
      <c r="DC24" s="18">
        <f t="shared" si="127"/>
        <v>182.5</v>
      </c>
      <c r="DD24" s="18">
        <f t="shared" si="135"/>
        <v>-2.5</v>
      </c>
      <c r="DE24" s="18">
        <f t="shared" si="51"/>
        <v>182.5171224844398</v>
      </c>
      <c r="DF24" s="6">
        <f t="shared" si="52"/>
        <v>929.31385979119023</v>
      </c>
      <c r="DG24" s="6">
        <f t="shared" si="53"/>
        <v>132.19137861279569</v>
      </c>
      <c r="DH24" s="6">
        <v>24</v>
      </c>
      <c r="DI24" s="22">
        <f t="shared" si="54"/>
        <v>0.4</v>
      </c>
      <c r="DJ24" s="18">
        <f t="shared" si="55"/>
        <v>74.851218062478964</v>
      </c>
      <c r="DK24">
        <f t="shared" si="56"/>
        <v>-0.3979400086720376</v>
      </c>
      <c r="DL24">
        <f t="shared" si="57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8"/>
        <v>750.5</v>
      </c>
      <c r="DU24" s="6">
        <f t="shared" si="58"/>
        <v>599.5</v>
      </c>
      <c r="DV24" s="18">
        <f t="shared" si="59"/>
        <v>145</v>
      </c>
      <c r="DW24" s="18">
        <f t="shared" si="60"/>
        <v>-6.5</v>
      </c>
      <c r="DX24" s="18">
        <f t="shared" si="61"/>
        <v>145.14561653732434</v>
      </c>
      <c r="DY24" s="6">
        <f t="shared" si="62"/>
        <v>960.54697959027487</v>
      </c>
      <c r="DZ24" s="6">
        <f t="shared" si="63"/>
        <v>103.88704122499803</v>
      </c>
      <c r="EA24" s="6">
        <v>27</v>
      </c>
      <c r="EB24" s="22">
        <f t="shared" si="64"/>
        <v>0.45</v>
      </c>
      <c r="EC24" s="18">
        <f t="shared" si="65"/>
        <v>101.6610600796861</v>
      </c>
      <c r="ED24">
        <f t="shared" si="66"/>
        <v>-0.34678748622465633</v>
      </c>
      <c r="EE24">
        <f t="shared" si="67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8"/>
        <v>806.5</v>
      </c>
      <c r="EN24" s="6">
        <f t="shared" si="68"/>
        <v>603.5</v>
      </c>
      <c r="EO24" s="18">
        <f t="shared" si="69"/>
        <v>190.5</v>
      </c>
      <c r="EP24" s="18">
        <f t="shared" si="70"/>
        <v>-6</v>
      </c>
      <c r="EQ24" s="18">
        <f t="shared" si="71"/>
        <v>190.59446476747431</v>
      </c>
      <c r="ER24" s="6">
        <f t="shared" si="72"/>
        <v>1007.3006006153278</v>
      </c>
      <c r="ES24" s="6">
        <f t="shared" si="73"/>
        <v>140.72905134775579</v>
      </c>
      <c r="ET24" s="6">
        <v>27</v>
      </c>
      <c r="EU24" s="22">
        <f t="shared" si="74"/>
        <v>0.45</v>
      </c>
      <c r="EV24" s="18">
        <f t="shared" si="75"/>
        <v>104.60067072011024</v>
      </c>
      <c r="EW24">
        <f t="shared" si="76"/>
        <v>-0.34678748622465633</v>
      </c>
      <c r="EX24">
        <f t="shared" si="77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8"/>
        <v>809</v>
      </c>
      <c r="FG24" s="6">
        <f t="shared" si="78"/>
        <v>605</v>
      </c>
      <c r="FH24" s="18">
        <f t="shared" si="129"/>
        <v>197</v>
      </c>
      <c r="FI24" s="18">
        <f t="shared" si="136"/>
        <v>-6</v>
      </c>
      <c r="FJ24" s="18">
        <f t="shared" si="81"/>
        <v>197.0913493789111</v>
      </c>
      <c r="FK24" s="6">
        <f t="shared" si="82"/>
        <v>1010.2009701044639</v>
      </c>
      <c r="FL24" s="6">
        <f t="shared" si="83"/>
        <v>145.40908762637309</v>
      </c>
      <c r="FM24" s="6">
        <v>31</v>
      </c>
      <c r="FN24" s="22">
        <f t="shared" si="84"/>
        <v>0.51666666666666661</v>
      </c>
      <c r="FO24" s="18">
        <f t="shared" si="85"/>
        <v>105.7231076150005</v>
      </c>
      <c r="FP24">
        <f t="shared" si="86"/>
        <v>-0.28678955654937099</v>
      </c>
      <c r="FQ24">
        <f t="shared" si="87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8"/>
        <v>340</v>
      </c>
      <c r="FZ24">
        <f t="shared" si="89"/>
        <v>599</v>
      </c>
      <c r="GA24" s="18">
        <f t="shared" si="131"/>
        <v>114</v>
      </c>
      <c r="GB24" s="18">
        <f t="shared" si="137"/>
        <v>-3</v>
      </c>
      <c r="GC24" s="18">
        <f t="shared" si="92"/>
        <v>114.03946685248927</v>
      </c>
      <c r="GD24">
        <f t="shared" si="93"/>
        <v>688.76774024340023</v>
      </c>
      <c r="GE24">
        <v>23</v>
      </c>
      <c r="GF24" s="22">
        <f t="shared" si="94"/>
        <v>0.3833333333333333</v>
      </c>
      <c r="GG24" s="18">
        <f t="shared" si="119"/>
        <v>72.074115453098131</v>
      </c>
      <c r="GH24">
        <f t="shared" si="95"/>
        <v>-0.41642341436605079</v>
      </c>
      <c r="GI24">
        <f t="shared" si="96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7"/>
        <v>417.5</v>
      </c>
      <c r="GS24">
        <f t="shared" si="98"/>
        <v>595</v>
      </c>
      <c r="GT24" s="18">
        <f t="shared" si="99"/>
        <v>172.5</v>
      </c>
      <c r="GU24" s="18">
        <f t="shared" si="100"/>
        <v>-9.5</v>
      </c>
      <c r="GV24" s="18">
        <f t="shared" si="101"/>
        <v>172.76139615087627</v>
      </c>
      <c r="GW24">
        <f t="shared" si="102"/>
        <v>726.86398314952987</v>
      </c>
      <c r="GX24">
        <v>25</v>
      </c>
      <c r="GY24" s="22">
        <f t="shared" si="103"/>
        <v>0.41666666666666669</v>
      </c>
      <c r="GZ24" s="18">
        <f t="shared" si="104"/>
        <v>90.762372082489847</v>
      </c>
      <c r="HA24">
        <f t="shared" si="105"/>
        <v>-0.38021124171160603</v>
      </c>
      <c r="HB24">
        <f t="shared" si="106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7"/>
        <v>426.5</v>
      </c>
      <c r="HL24">
        <f t="shared" si="108"/>
        <v>593.5</v>
      </c>
      <c r="HM24" s="18">
        <f t="shared" si="109"/>
        <v>171.5</v>
      </c>
      <c r="HN24" s="18">
        <f t="shared" si="110"/>
        <v>-8</v>
      </c>
      <c r="HO24" s="18">
        <f t="shared" si="111"/>
        <v>171.68648752886756</v>
      </c>
      <c r="HP24">
        <f t="shared" si="112"/>
        <v>730.85190018224625</v>
      </c>
      <c r="HQ24">
        <v>24</v>
      </c>
      <c r="HR24" s="22">
        <f t="shared" si="113"/>
        <v>0.4</v>
      </c>
      <c r="HS24" s="18">
        <f t="shared" si="114"/>
        <v>87.624343838881884</v>
      </c>
      <c r="HT24">
        <f t="shared" si="115"/>
        <v>-0.3979400086720376</v>
      </c>
      <c r="HU24">
        <f t="shared" si="116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7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8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33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5"/>
        <v>139</v>
      </c>
      <c r="CK25" s="18">
        <f t="shared" si="134"/>
        <v>-8</v>
      </c>
      <c r="CL25" s="18">
        <f t="shared" si="41"/>
        <v>139.23002549737609</v>
      </c>
      <c r="CM25" s="6">
        <f t="shared" si="42"/>
        <v>887.30617601817698</v>
      </c>
      <c r="CN25" s="6">
        <f t="shared" si="43"/>
        <v>94.021706234480803</v>
      </c>
      <c r="CO25" s="6">
        <v>25</v>
      </c>
      <c r="CP25" s="22">
        <f t="shared" si="44"/>
        <v>0.41666666666666669</v>
      </c>
      <c r="CQ25" s="18">
        <f t="shared" si="45"/>
        <v>69.988009148461671</v>
      </c>
      <c r="CR25">
        <f t="shared" si="46"/>
        <v>-0.38021124171160603</v>
      </c>
      <c r="CS25">
        <f t="shared" si="47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8"/>
        <v>734.5</v>
      </c>
      <c r="DB25" s="6">
        <f t="shared" si="48"/>
        <v>579.5</v>
      </c>
      <c r="DC25" s="18">
        <f t="shared" si="127"/>
        <v>192.5</v>
      </c>
      <c r="DD25" s="18">
        <f t="shared" si="135"/>
        <v>-5</v>
      </c>
      <c r="DE25" s="18">
        <f t="shared" si="51"/>
        <v>192.56492411651712</v>
      </c>
      <c r="DF25" s="6">
        <f t="shared" si="52"/>
        <v>935.58030120348303</v>
      </c>
      <c r="DG25" s="6">
        <f t="shared" si="53"/>
        <v>138.45782002508849</v>
      </c>
      <c r="DH25" s="6">
        <v>25</v>
      </c>
      <c r="DI25" s="22">
        <f t="shared" si="54"/>
        <v>0.41666666666666669</v>
      </c>
      <c r="DJ25" s="18">
        <f t="shared" si="55"/>
        <v>75.806968241502773</v>
      </c>
      <c r="DK25">
        <f t="shared" si="56"/>
        <v>-0.38021124171160603</v>
      </c>
      <c r="DL25">
        <f t="shared" si="57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8"/>
        <v>762</v>
      </c>
      <c r="DU25" s="6">
        <f t="shared" si="58"/>
        <v>599.5</v>
      </c>
      <c r="DV25" s="18">
        <f t="shared" si="59"/>
        <v>156.5</v>
      </c>
      <c r="DW25" s="18">
        <f t="shared" si="60"/>
        <v>-6.5</v>
      </c>
      <c r="DX25" s="18">
        <f t="shared" si="61"/>
        <v>156.63492586265681</v>
      </c>
      <c r="DY25" s="6">
        <f t="shared" si="62"/>
        <v>969.55879140978345</v>
      </c>
      <c r="DZ25" s="6">
        <f t="shared" si="63"/>
        <v>112.89885304450661</v>
      </c>
      <c r="EA25" s="6">
        <v>28</v>
      </c>
      <c r="EB25" s="22">
        <f t="shared" si="64"/>
        <v>0.46666666666666667</v>
      </c>
      <c r="EC25" s="18">
        <f t="shared" si="65"/>
        <v>102.75632312309243</v>
      </c>
      <c r="ED25">
        <f t="shared" si="66"/>
        <v>-0.33099321904142442</v>
      </c>
      <c r="EE25">
        <f t="shared" si="67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8"/>
        <v>822.5</v>
      </c>
      <c r="EN25" s="6">
        <f t="shared" si="68"/>
        <v>603</v>
      </c>
      <c r="EO25" s="18">
        <f t="shared" si="69"/>
        <v>206.5</v>
      </c>
      <c r="EP25" s="18">
        <f t="shared" si="70"/>
        <v>-6.5</v>
      </c>
      <c r="EQ25" s="18">
        <f t="shared" si="71"/>
        <v>206.60227491487115</v>
      </c>
      <c r="ER25" s="6">
        <f t="shared" si="72"/>
        <v>1019.8604071146208</v>
      </c>
      <c r="ES25" s="6">
        <f t="shared" si="73"/>
        <v>153.2888578470488</v>
      </c>
      <c r="ET25" s="6">
        <v>28</v>
      </c>
      <c r="EU25" s="22">
        <f t="shared" si="74"/>
        <v>0.46666666666666667</v>
      </c>
      <c r="EV25" s="18">
        <f t="shared" si="75"/>
        <v>105.99751279230892</v>
      </c>
      <c r="EW25">
        <f t="shared" si="76"/>
        <v>-0.33099321904142442</v>
      </c>
      <c r="EX25">
        <f t="shared" si="77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8"/>
        <v>823</v>
      </c>
      <c r="FG25" s="6">
        <f t="shared" si="78"/>
        <v>605</v>
      </c>
      <c r="FH25" s="18">
        <f>FF25-FF$6</f>
        <v>211</v>
      </c>
      <c r="FI25" s="18">
        <f>FG25-FG$6</f>
        <v>-6</v>
      </c>
      <c r="FJ25" s="18">
        <f t="shared" si="81"/>
        <v>211.08529081866411</v>
      </c>
      <c r="FK25" s="6">
        <f t="shared" si="82"/>
        <v>1021.4470128205378</v>
      </c>
      <c r="FL25" s="6">
        <f t="shared" si="83"/>
        <v>156.65513034244702</v>
      </c>
      <c r="FM25" s="6">
        <v>32</v>
      </c>
      <c r="FN25" s="22">
        <f t="shared" si="84"/>
        <v>0.53333333333333333</v>
      </c>
      <c r="FO25" s="18">
        <f t="shared" si="85"/>
        <v>106.96911789367141</v>
      </c>
      <c r="FP25">
        <f t="shared" si="86"/>
        <v>-0.27300127206373764</v>
      </c>
      <c r="FQ25">
        <f t="shared" si="87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8"/>
        <v>347</v>
      </c>
      <c r="FZ25">
        <f t="shared" si="89"/>
        <v>599</v>
      </c>
      <c r="GA25" s="18">
        <f t="shared" si="131"/>
        <v>121</v>
      </c>
      <c r="GB25" s="18">
        <f t="shared" si="137"/>
        <v>-3</v>
      </c>
      <c r="GC25" s="18">
        <f t="shared" si="92"/>
        <v>121.03718436910205</v>
      </c>
      <c r="GD25">
        <f t="shared" si="93"/>
        <v>692.2499548573478</v>
      </c>
      <c r="GE25">
        <v>24</v>
      </c>
      <c r="GF25" s="22">
        <f t="shared" si="94"/>
        <v>0.4</v>
      </c>
      <c r="GG25" s="18">
        <f t="shared" si="119"/>
        <v>72.947302066101969</v>
      </c>
      <c r="GH25">
        <f t="shared" si="95"/>
        <v>-0.3979400086720376</v>
      </c>
      <c r="GI25">
        <f t="shared" si="96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7"/>
        <v>433</v>
      </c>
      <c r="GS25">
        <f t="shared" si="98"/>
        <v>594.5</v>
      </c>
      <c r="GT25" s="18">
        <f t="shared" si="99"/>
        <v>188</v>
      </c>
      <c r="GU25" s="18">
        <f t="shared" si="100"/>
        <v>-10</v>
      </c>
      <c r="GV25" s="18">
        <f t="shared" si="101"/>
        <v>188.26576959181932</v>
      </c>
      <c r="GW25">
        <f t="shared" si="102"/>
        <v>735.47212727607837</v>
      </c>
      <c r="GX25">
        <v>26</v>
      </c>
      <c r="GY25" s="22">
        <f t="shared" si="103"/>
        <v>0.43333333333333335</v>
      </c>
      <c r="GZ25" s="18">
        <f t="shared" si="104"/>
        <v>92.689841772682797</v>
      </c>
      <c r="HA25">
        <f t="shared" si="105"/>
        <v>-0.36317790241282566</v>
      </c>
      <c r="HB25">
        <f t="shared" si="106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7"/>
        <v>439.5</v>
      </c>
      <c r="HL25">
        <f t="shared" si="108"/>
        <v>593</v>
      </c>
      <c r="HM25" s="18">
        <f t="shared" si="109"/>
        <v>184.5</v>
      </c>
      <c r="HN25" s="18">
        <f t="shared" si="110"/>
        <v>-8.5</v>
      </c>
      <c r="HO25" s="18">
        <f t="shared" si="111"/>
        <v>184.69569567263878</v>
      </c>
      <c r="HP25">
        <f t="shared" si="112"/>
        <v>738.11194950359663</v>
      </c>
      <c r="HQ25">
        <v>25</v>
      </c>
      <c r="HR25" s="22">
        <f t="shared" si="113"/>
        <v>0.41666666666666669</v>
      </c>
      <c r="HS25" s="18">
        <f t="shared" si="114"/>
        <v>89.245469367713909</v>
      </c>
      <c r="HT25">
        <f t="shared" si="115"/>
        <v>-0.38021124171160603</v>
      </c>
      <c r="HU25">
        <f t="shared" si="116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7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8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5"/>
        <v>146</v>
      </c>
      <c r="CK26" s="18">
        <f t="shared" si="134"/>
        <v>-8</v>
      </c>
      <c r="CL26" s="18">
        <f t="shared" si="41"/>
        <v>146.21901381147393</v>
      </c>
      <c r="CM26" s="6">
        <f t="shared" si="42"/>
        <v>892.61539870203899</v>
      </c>
      <c r="CN26" s="6">
        <f t="shared" si="43"/>
        <v>99.330928918342806</v>
      </c>
      <c r="CO26" s="6">
        <v>26</v>
      </c>
      <c r="CP26" s="22">
        <f t="shared" si="44"/>
        <v>0.43333333333333335</v>
      </c>
      <c r="CQ26" s="18">
        <f t="shared" si="45"/>
        <v>70.667013162266954</v>
      </c>
      <c r="CR26">
        <f t="shared" si="46"/>
        <v>-0.36317790241282566</v>
      </c>
      <c r="CS26">
        <f t="shared" si="47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8"/>
        <v>745.5</v>
      </c>
      <c r="DB26" s="6">
        <f t="shared" si="48"/>
        <v>580.5</v>
      </c>
      <c r="DC26" s="18">
        <f t="shared" si="127"/>
        <v>203.5</v>
      </c>
      <c r="DD26" s="18">
        <f t="shared" si="135"/>
        <v>-4</v>
      </c>
      <c r="DE26" s="18">
        <f t="shared" si="51"/>
        <v>203.53930824290427</v>
      </c>
      <c r="DF26" s="6">
        <f t="shared" si="52"/>
        <v>944.85475074214446</v>
      </c>
      <c r="DG26" s="6">
        <f t="shared" si="53"/>
        <v>147.73226956374992</v>
      </c>
      <c r="DH26" s="6">
        <v>26</v>
      </c>
      <c r="DI26" s="22">
        <f t="shared" si="54"/>
        <v>0.43333333333333335</v>
      </c>
      <c r="DJ26" s="18">
        <f t="shared" si="55"/>
        <v>76.850855250576032</v>
      </c>
      <c r="DK26">
        <f t="shared" si="56"/>
        <v>-0.36317790241282566</v>
      </c>
      <c r="DL26">
        <f t="shared" si="57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8"/>
        <v>773</v>
      </c>
      <c r="DU26" s="6">
        <f t="shared" si="58"/>
        <v>599.5</v>
      </c>
      <c r="DV26" s="18">
        <f t="shared" si="59"/>
        <v>167.5</v>
      </c>
      <c r="DW26" s="18">
        <f t="shared" si="60"/>
        <v>-6.5</v>
      </c>
      <c r="DX26" s="18">
        <f t="shared" si="61"/>
        <v>167.6260719577954</v>
      </c>
      <c r="DY26" s="6">
        <f t="shared" si="62"/>
        <v>978.2276064393194</v>
      </c>
      <c r="DZ26" s="6">
        <f t="shared" si="63"/>
        <v>121.56766807404256</v>
      </c>
      <c r="EA26" s="6">
        <v>29</v>
      </c>
      <c r="EB26" s="22">
        <f t="shared" si="64"/>
        <v>0.48333333333333334</v>
      </c>
      <c r="EC26" s="18">
        <f t="shared" si="65"/>
        <v>103.80409682138972</v>
      </c>
      <c r="ED26">
        <f t="shared" si="66"/>
        <v>-0.31575325248468755</v>
      </c>
      <c r="EE26">
        <f t="shared" si="67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8"/>
        <v>837</v>
      </c>
      <c r="EN26" s="6">
        <f t="shared" si="68"/>
        <v>601</v>
      </c>
      <c r="EO26" s="18">
        <f t="shared" si="69"/>
        <v>221</v>
      </c>
      <c r="EP26" s="18">
        <f t="shared" si="70"/>
        <v>-8.5</v>
      </c>
      <c r="EQ26" s="18">
        <f t="shared" si="71"/>
        <v>221.16340113138068</v>
      </c>
      <c r="ER26" s="6">
        <f t="shared" si="72"/>
        <v>1030.4222435487309</v>
      </c>
      <c r="ES26" s="6">
        <f t="shared" si="73"/>
        <v>163.85069428115889</v>
      </c>
      <c r="ET26" s="6">
        <v>29</v>
      </c>
      <c r="EU26" s="22">
        <f t="shared" si="74"/>
        <v>0.48333333333333334</v>
      </c>
      <c r="EV26" s="18">
        <f t="shared" si="75"/>
        <v>107.2681171742033</v>
      </c>
      <c r="EW26">
        <f t="shared" si="76"/>
        <v>-0.31575325248468755</v>
      </c>
      <c r="EX26">
        <f t="shared" si="77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8"/>
        <v>839</v>
      </c>
      <c r="FG26" s="6">
        <f t="shared" si="78"/>
        <v>603</v>
      </c>
      <c r="FH26" s="18">
        <f t="shared" si="129"/>
        <v>227</v>
      </c>
      <c r="FI26" s="18">
        <f t="shared" si="136"/>
        <v>-8</v>
      </c>
      <c r="FJ26" s="18">
        <f t="shared" si="81"/>
        <v>227.14092541856036</v>
      </c>
      <c r="FK26" s="6">
        <f t="shared" si="82"/>
        <v>1033.2134339041475</v>
      </c>
      <c r="FL26" s="6">
        <f t="shared" si="83"/>
        <v>168.42155142605668</v>
      </c>
      <c r="FM26" s="6">
        <v>33</v>
      </c>
      <c r="FN26" s="22">
        <f t="shared" si="84"/>
        <v>0.55000000000000004</v>
      </c>
      <c r="FO26" s="18">
        <f t="shared" si="85"/>
        <v>108.39869981869111</v>
      </c>
      <c r="FP26">
        <f t="shared" si="86"/>
        <v>-0.25963731050575611</v>
      </c>
      <c r="FQ26">
        <f t="shared" si="87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8"/>
        <v>356</v>
      </c>
      <c r="FZ26">
        <f t="shared" si="89"/>
        <v>598</v>
      </c>
      <c r="GA26" s="18">
        <f t="shared" si="131"/>
        <v>130</v>
      </c>
      <c r="GB26" s="18">
        <f t="shared" si="137"/>
        <v>-4</v>
      </c>
      <c r="GC26" s="18">
        <f t="shared" si="92"/>
        <v>130.06152390311286</v>
      </c>
      <c r="GD26">
        <f t="shared" si="93"/>
        <v>695.94540015722498</v>
      </c>
      <c r="GE26">
        <v>25</v>
      </c>
      <c r="GF26" s="22">
        <f t="shared" si="94"/>
        <v>0.41666666666666669</v>
      </c>
      <c r="GG26" s="18">
        <f t="shared" si="119"/>
        <v>74.07337388217519</v>
      </c>
      <c r="GH26">
        <f t="shared" si="95"/>
        <v>-0.38021124171160603</v>
      </c>
      <c r="GI26">
        <f t="shared" si="96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7"/>
        <v>447</v>
      </c>
      <c r="GS26">
        <f t="shared" si="98"/>
        <v>593</v>
      </c>
      <c r="GT26" s="18">
        <f t="shared" si="99"/>
        <v>202</v>
      </c>
      <c r="GU26" s="18">
        <f t="shared" si="100"/>
        <v>-11.5</v>
      </c>
      <c r="GV26" s="18">
        <f t="shared" si="101"/>
        <v>202.32708666908641</v>
      </c>
      <c r="GW26">
        <f t="shared" si="102"/>
        <v>742.60218152116954</v>
      </c>
      <c r="GX26">
        <v>27</v>
      </c>
      <c r="GY26" s="22">
        <f t="shared" si="103"/>
        <v>0.45</v>
      </c>
      <c r="GZ26" s="18">
        <f t="shared" si="104"/>
        <v>94.437913861752406</v>
      </c>
      <c r="HA26">
        <f t="shared" si="105"/>
        <v>-0.34678748622465633</v>
      </c>
      <c r="HB26">
        <f t="shared" si="106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7"/>
        <v>452.5</v>
      </c>
      <c r="HL26">
        <f t="shared" si="108"/>
        <v>593.5</v>
      </c>
      <c r="HM26" s="18">
        <f t="shared" si="109"/>
        <v>197.5</v>
      </c>
      <c r="HN26" s="18">
        <f t="shared" si="110"/>
        <v>-8</v>
      </c>
      <c r="HO26" s="18">
        <f t="shared" si="111"/>
        <v>197.66195890964957</v>
      </c>
      <c r="HP26">
        <f t="shared" si="112"/>
        <v>746.32332135609965</v>
      </c>
      <c r="HQ26">
        <v>26</v>
      </c>
      <c r="HR26" s="22">
        <f t="shared" si="113"/>
        <v>0.43333333333333335</v>
      </c>
      <c r="HS26" s="18">
        <f t="shared" si="114"/>
        <v>90.861243372924108</v>
      </c>
      <c r="HT26">
        <f t="shared" si="115"/>
        <v>-0.36317790241282566</v>
      </c>
      <c r="HU26">
        <f t="shared" si="116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7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8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33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5"/>
        <v>153.5</v>
      </c>
      <c r="CK27" s="18">
        <f t="shared" si="134"/>
        <v>-9</v>
      </c>
      <c r="CL27" s="18">
        <f t="shared" si="41"/>
        <v>153.76361728315317</v>
      </c>
      <c r="CM27" s="6">
        <f t="shared" si="42"/>
        <v>897.68424292732243</v>
      </c>
      <c r="CN27" s="6">
        <f t="shared" si="43"/>
        <v>104.39977314362625</v>
      </c>
      <c r="CO27" s="6">
        <v>27</v>
      </c>
      <c r="CP27" s="22">
        <f t="shared" si="44"/>
        <v>0.45</v>
      </c>
      <c r="CQ27" s="18">
        <f t="shared" si="45"/>
        <v>71.399997080626932</v>
      </c>
      <c r="CR27">
        <f t="shared" si="46"/>
        <v>-0.34678748622465633</v>
      </c>
      <c r="CS27">
        <f t="shared" si="47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8"/>
        <v>759</v>
      </c>
      <c r="DB27" s="6">
        <f t="shared" si="48"/>
        <v>578.5</v>
      </c>
      <c r="DC27" s="18">
        <f t="shared" si="127"/>
        <v>217</v>
      </c>
      <c r="DD27" s="18">
        <f t="shared" si="135"/>
        <v>-6</v>
      </c>
      <c r="DE27" s="18">
        <f t="shared" si="51"/>
        <v>217.0829334609241</v>
      </c>
      <c r="DF27" s="6">
        <f t="shared" si="52"/>
        <v>954.32869075596795</v>
      </c>
      <c r="DG27" s="6">
        <f t="shared" si="53"/>
        <v>157.20620957757342</v>
      </c>
      <c r="DH27" s="6">
        <v>27</v>
      </c>
      <c r="DI27" s="22">
        <f t="shared" si="54"/>
        <v>0.45</v>
      </c>
      <c r="DJ27" s="18">
        <f t="shared" si="55"/>
        <v>78.139129312976848</v>
      </c>
      <c r="DK27">
        <f t="shared" si="56"/>
        <v>-0.34678748622465633</v>
      </c>
      <c r="DL27">
        <f t="shared" si="57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8"/>
        <v>783.5</v>
      </c>
      <c r="DU27" s="6">
        <f t="shared" si="58"/>
        <v>599.5</v>
      </c>
      <c r="DV27" s="18">
        <f t="shared" si="59"/>
        <v>178</v>
      </c>
      <c r="DW27" s="18">
        <f t="shared" si="60"/>
        <v>-6.5</v>
      </c>
      <c r="DX27" s="18">
        <f t="shared" si="61"/>
        <v>178.11864023734293</v>
      </c>
      <c r="DY27" s="6">
        <f t="shared" si="62"/>
        <v>986.54574146361813</v>
      </c>
      <c r="DZ27" s="6">
        <f t="shared" si="63"/>
        <v>129.88580309834128</v>
      </c>
      <c r="EA27" s="6">
        <v>30</v>
      </c>
      <c r="EB27" s="22">
        <f t="shared" si="64"/>
        <v>0.5</v>
      </c>
      <c r="EC27" s="18">
        <f t="shared" si="65"/>
        <v>104.80434165261445</v>
      </c>
      <c r="ED27">
        <f t="shared" si="66"/>
        <v>-0.3010299956639812</v>
      </c>
      <c r="EE27">
        <f t="shared" si="67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8"/>
        <v>852</v>
      </c>
      <c r="EN27" s="6">
        <f t="shared" si="68"/>
        <v>600</v>
      </c>
      <c r="EO27" s="18">
        <f t="shared" si="69"/>
        <v>236</v>
      </c>
      <c r="EP27" s="18">
        <f t="shared" si="70"/>
        <v>-9.5</v>
      </c>
      <c r="EQ27" s="18">
        <f t="shared" si="71"/>
        <v>236.1911302314293</v>
      </c>
      <c r="ER27" s="6">
        <f t="shared" si="72"/>
        <v>1042.0671763374951</v>
      </c>
      <c r="ES27" s="6">
        <f t="shared" si="73"/>
        <v>175.4956270699231</v>
      </c>
      <c r="ET27" s="6">
        <v>30</v>
      </c>
      <c r="EU27" s="22">
        <f t="shared" si="74"/>
        <v>0.5</v>
      </c>
      <c r="EV27" s="18">
        <f t="shared" si="75"/>
        <v>108.57943734000162</v>
      </c>
      <c r="EW27">
        <f t="shared" si="76"/>
        <v>-0.3010299956639812</v>
      </c>
      <c r="EX27">
        <f t="shared" si="77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8"/>
        <v>854.5</v>
      </c>
      <c r="FG27" s="6">
        <f t="shared" si="78"/>
        <v>603.5</v>
      </c>
      <c r="FH27" s="18">
        <f t="shared" si="129"/>
        <v>242.5</v>
      </c>
      <c r="FI27" s="18">
        <f t="shared" si="136"/>
        <v>-7.5</v>
      </c>
      <c r="FJ27" s="18">
        <f t="shared" si="81"/>
        <v>242.61595166023193</v>
      </c>
      <c r="FK27" s="6">
        <f t="shared" si="82"/>
        <v>1046.1273823010274</v>
      </c>
      <c r="FL27" s="6">
        <f t="shared" si="83"/>
        <v>181.33549982293664</v>
      </c>
      <c r="FM27" s="6">
        <v>34</v>
      </c>
      <c r="FN27" s="22">
        <f t="shared" si="84"/>
        <v>0.56666666666666665</v>
      </c>
      <c r="FO27" s="18">
        <f t="shared" si="85"/>
        <v>109.77658480147728</v>
      </c>
      <c r="FP27">
        <f t="shared" si="86"/>
        <v>-0.24667233334138852</v>
      </c>
      <c r="FQ27">
        <f t="shared" si="87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8"/>
        <v>365</v>
      </c>
      <c r="FZ27">
        <f t="shared" si="89"/>
        <v>596.5</v>
      </c>
      <c r="GA27" s="18">
        <f t="shared" si="131"/>
        <v>139</v>
      </c>
      <c r="GB27" s="18">
        <f t="shared" si="137"/>
        <v>-5.5</v>
      </c>
      <c r="GC27" s="18">
        <f t="shared" si="92"/>
        <v>139.10877039209282</v>
      </c>
      <c r="GD27">
        <f t="shared" si="93"/>
        <v>699.31198330930954</v>
      </c>
      <c r="GE27">
        <v>26</v>
      </c>
      <c r="GF27" s="22">
        <f t="shared" si="94"/>
        <v>0.43333333333333335</v>
      </c>
      <c r="GG27" s="18">
        <f t="shared" si="119"/>
        <v>75.202304065476909</v>
      </c>
      <c r="GH27">
        <f t="shared" si="95"/>
        <v>-0.36317790241282566</v>
      </c>
      <c r="GI27">
        <f t="shared" si="96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7"/>
        <v>458.5</v>
      </c>
      <c r="GS27">
        <f t="shared" si="98"/>
        <v>592.5</v>
      </c>
      <c r="GT27" s="18">
        <f t="shared" si="99"/>
        <v>213.5</v>
      </c>
      <c r="GU27" s="18">
        <f t="shared" si="100"/>
        <v>-12</v>
      </c>
      <c r="GV27" s="18">
        <f t="shared" si="101"/>
        <v>213.8369706107903</v>
      </c>
      <c r="GW27">
        <f t="shared" si="102"/>
        <v>749.18522409348145</v>
      </c>
      <c r="GX27">
        <v>28</v>
      </c>
      <c r="GY27" s="22">
        <f t="shared" si="103"/>
        <v>0.46666666666666667</v>
      </c>
      <c r="GZ27" s="18">
        <f t="shared" si="104"/>
        <v>95.868797381152689</v>
      </c>
      <c r="HA27">
        <f t="shared" si="105"/>
        <v>-0.33099321904142442</v>
      </c>
      <c r="HB27">
        <f t="shared" si="106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7"/>
        <v>467</v>
      </c>
      <c r="HL27">
        <f t="shared" si="108"/>
        <v>592.5</v>
      </c>
      <c r="HM27" s="18">
        <f t="shared" si="109"/>
        <v>212</v>
      </c>
      <c r="HN27" s="18">
        <f t="shared" si="110"/>
        <v>-9</v>
      </c>
      <c r="HO27" s="18">
        <f t="shared" si="111"/>
        <v>212.19095173922943</v>
      </c>
      <c r="HP27">
        <f t="shared" si="112"/>
        <v>754.41715913677365</v>
      </c>
      <c r="HQ27">
        <v>27</v>
      </c>
      <c r="HR27" s="22">
        <f t="shared" si="113"/>
        <v>0.45</v>
      </c>
      <c r="HS27" s="18">
        <f t="shared" si="114"/>
        <v>92.671754890915807</v>
      </c>
      <c r="HT27">
        <f t="shared" si="115"/>
        <v>-0.34678748622465633</v>
      </c>
      <c r="HU27">
        <f t="shared" si="116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7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8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33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5"/>
        <v>162.5</v>
      </c>
      <c r="CK28" s="18">
        <f t="shared" si="134"/>
        <v>-9</v>
      </c>
      <c r="CL28" s="18">
        <f t="shared" si="41"/>
        <v>162.74903993572434</v>
      </c>
      <c r="CM28" s="6">
        <f t="shared" si="42"/>
        <v>904.5805657872603</v>
      </c>
      <c r="CN28" s="6">
        <f t="shared" si="43"/>
        <v>111.29609600356412</v>
      </c>
      <c r="CO28" s="6">
        <v>28</v>
      </c>
      <c r="CP28" s="22">
        <f t="shared" si="44"/>
        <v>0.46666666666666667</v>
      </c>
      <c r="CQ28" s="18">
        <f t="shared" si="45"/>
        <v>72.272961488726722</v>
      </c>
      <c r="CR28">
        <f t="shared" si="46"/>
        <v>-0.33099321904142442</v>
      </c>
      <c r="CS28">
        <f t="shared" si="47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8"/>
        <v>770.5</v>
      </c>
      <c r="DB28" s="6">
        <f t="shared" si="48"/>
        <v>577.5</v>
      </c>
      <c r="DC28" s="18">
        <f t="shared" si="127"/>
        <v>228.5</v>
      </c>
      <c r="DD28" s="18">
        <f t="shared" si="135"/>
        <v>-7</v>
      </c>
      <c r="DE28" s="18">
        <f t="shared" si="51"/>
        <v>228.60719586224752</v>
      </c>
      <c r="DF28" s="6">
        <f t="shared" si="52"/>
        <v>962.90004673382373</v>
      </c>
      <c r="DG28" s="6">
        <f t="shared" si="53"/>
        <v>165.77756555542919</v>
      </c>
      <c r="DH28" s="6">
        <v>28</v>
      </c>
      <c r="DI28" s="22">
        <f t="shared" si="54"/>
        <v>0.46666666666666667</v>
      </c>
      <c r="DJ28" s="18">
        <f t="shared" si="55"/>
        <v>79.235320923489866</v>
      </c>
      <c r="DK28">
        <f t="shared" si="56"/>
        <v>-0.33099321904142442</v>
      </c>
      <c r="DL28">
        <f t="shared" si="57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8"/>
        <v>795</v>
      </c>
      <c r="DU28" s="6">
        <f t="shared" si="58"/>
        <v>600</v>
      </c>
      <c r="DV28" s="18">
        <f t="shared" si="59"/>
        <v>189.5</v>
      </c>
      <c r="DW28" s="18">
        <f t="shared" si="60"/>
        <v>-6</v>
      </c>
      <c r="DX28" s="18">
        <f t="shared" si="61"/>
        <v>189.59496301326152</v>
      </c>
      <c r="DY28" s="6">
        <f t="shared" si="62"/>
        <v>996.00451806204171</v>
      </c>
      <c r="DZ28" s="6">
        <f t="shared" si="63"/>
        <v>139.34457969676487</v>
      </c>
      <c r="EA28" s="6">
        <v>31</v>
      </c>
      <c r="EB28" s="22">
        <f t="shared" si="64"/>
        <v>0.51666666666666661</v>
      </c>
      <c r="EC28" s="18">
        <f t="shared" si="65"/>
        <v>105.89836670274968</v>
      </c>
      <c r="ED28">
        <f t="shared" si="66"/>
        <v>-0.28678955654937099</v>
      </c>
      <c r="EE28">
        <f t="shared" si="67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8"/>
        <v>869</v>
      </c>
      <c r="EN28" s="6">
        <f t="shared" si="68"/>
        <v>601</v>
      </c>
      <c r="EO28" s="18">
        <f t="shared" si="69"/>
        <v>253</v>
      </c>
      <c r="EP28" s="18">
        <f t="shared" si="70"/>
        <v>-8.5</v>
      </c>
      <c r="EQ28" s="18">
        <f t="shared" si="71"/>
        <v>253.1427462914946</v>
      </c>
      <c r="ER28" s="6">
        <f t="shared" si="72"/>
        <v>1056.5803329610105</v>
      </c>
      <c r="ES28" s="6">
        <f t="shared" si="73"/>
        <v>190.00878369343855</v>
      </c>
      <c r="ET28" s="6">
        <v>31</v>
      </c>
      <c r="EU28" s="22">
        <f t="shared" si="74"/>
        <v>0.51666666666666661</v>
      </c>
      <c r="EV28" s="18">
        <f t="shared" si="75"/>
        <v>110.05863594908234</v>
      </c>
      <c r="EW28">
        <f t="shared" si="76"/>
        <v>-0.28678955654937099</v>
      </c>
      <c r="EX28">
        <f t="shared" si="77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8"/>
        <v>869.5</v>
      </c>
      <c r="FG28" s="6">
        <f t="shared" si="78"/>
        <v>603.5</v>
      </c>
      <c r="FH28" s="18">
        <f t="shared" si="129"/>
        <v>257.5</v>
      </c>
      <c r="FI28" s="18">
        <f t="shared" si="136"/>
        <v>-7.5</v>
      </c>
      <c r="FJ28" s="18">
        <f t="shared" si="81"/>
        <v>257.60920014626805</v>
      </c>
      <c r="FK28" s="6">
        <f t="shared" si="82"/>
        <v>1058.4150887057497</v>
      </c>
      <c r="FL28" s="6">
        <f t="shared" si="83"/>
        <v>193.6232062276589</v>
      </c>
      <c r="FM28" s="6">
        <v>35</v>
      </c>
      <c r="FN28" s="22">
        <f t="shared" si="84"/>
        <v>0.58333333333333337</v>
      </c>
      <c r="FO28" s="18">
        <f t="shared" si="85"/>
        <v>111.1115726463741</v>
      </c>
      <c r="FP28">
        <f t="shared" si="86"/>
        <v>-0.23408320603336796</v>
      </c>
      <c r="FQ28">
        <f t="shared" si="87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8"/>
        <v>375</v>
      </c>
      <c r="FZ28">
        <f t="shared" si="89"/>
        <v>597</v>
      </c>
      <c r="GA28" s="18">
        <f t="shared" si="131"/>
        <v>149</v>
      </c>
      <c r="GB28" s="18">
        <f t="shared" si="137"/>
        <v>-5</v>
      </c>
      <c r="GC28" s="18">
        <f t="shared" si="92"/>
        <v>149.08386901338454</v>
      </c>
      <c r="GD28">
        <f t="shared" si="93"/>
        <v>705.00638294982832</v>
      </c>
      <c r="GE28">
        <v>27</v>
      </c>
      <c r="GF28" s="22">
        <f t="shared" si="94"/>
        <v>0.45</v>
      </c>
      <c r="GG28" s="18">
        <f t="shared" si="119"/>
        <v>76.447013152236536</v>
      </c>
      <c r="GH28">
        <f t="shared" si="95"/>
        <v>-0.34678748622465633</v>
      </c>
      <c r="GI28">
        <f t="shared" si="96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7"/>
        <v>472.5</v>
      </c>
      <c r="GS28">
        <f t="shared" si="98"/>
        <v>592</v>
      </c>
      <c r="GT28" s="18">
        <f t="shared" si="99"/>
        <v>227.5</v>
      </c>
      <c r="GU28" s="18">
        <f t="shared" si="100"/>
        <v>-12.5</v>
      </c>
      <c r="GV28" s="18">
        <f t="shared" si="101"/>
        <v>227.84314780128895</v>
      </c>
      <c r="GW28">
        <f t="shared" si="102"/>
        <v>757.44323219631451</v>
      </c>
      <c r="GX28">
        <v>29</v>
      </c>
      <c r="GY28" s="22">
        <f t="shared" si="103"/>
        <v>0.48333333333333334</v>
      </c>
      <c r="GZ28" s="18">
        <f t="shared" si="104"/>
        <v>97.610014600473988</v>
      </c>
      <c r="HA28">
        <f t="shared" si="105"/>
        <v>-0.31575325248468755</v>
      </c>
      <c r="HB28">
        <f t="shared" si="106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7"/>
        <v>480.5</v>
      </c>
      <c r="HL28">
        <f t="shared" si="108"/>
        <v>591.5</v>
      </c>
      <c r="HM28" s="18">
        <f t="shared" si="109"/>
        <v>225.5</v>
      </c>
      <c r="HN28" s="18">
        <f t="shared" si="110"/>
        <v>-10</v>
      </c>
      <c r="HO28" s="18">
        <f t="shared" si="111"/>
        <v>225.72162058606614</v>
      </c>
      <c r="HP28">
        <f t="shared" si="112"/>
        <v>762.07119090016784</v>
      </c>
      <c r="HQ28">
        <v>28</v>
      </c>
      <c r="HR28" s="22">
        <f t="shared" si="113"/>
        <v>0.46666666666666667</v>
      </c>
      <c r="HS28" s="18">
        <f t="shared" si="114"/>
        <v>94.357861566077403</v>
      </c>
      <c r="HT28">
        <f t="shared" si="115"/>
        <v>-0.33099321904142442</v>
      </c>
      <c r="HU28">
        <f t="shared" si="116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7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8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33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5"/>
        <v>171.5</v>
      </c>
      <c r="CK29" s="18">
        <f t="shared" si="134"/>
        <v>-11</v>
      </c>
      <c r="CL29" s="18">
        <f t="shared" si="41"/>
        <v>171.85240760606177</v>
      </c>
      <c r="CM29" s="6">
        <f t="shared" si="42"/>
        <v>910.2444726555608</v>
      </c>
      <c r="CN29" s="6">
        <f t="shared" si="43"/>
        <v>116.96000287186462</v>
      </c>
      <c r="CO29" s="6">
        <v>29</v>
      </c>
      <c r="CP29" s="22">
        <f t="shared" si="44"/>
        <v>0.48333333333333334</v>
      </c>
      <c r="CQ29" s="18">
        <f t="shared" si="45"/>
        <v>73.157384656932052</v>
      </c>
      <c r="CR29">
        <f t="shared" si="46"/>
        <v>-0.31575325248468755</v>
      </c>
      <c r="CS29">
        <f t="shared" si="47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8"/>
        <v>782.5</v>
      </c>
      <c r="DB29" s="6">
        <f t="shared" si="48"/>
        <v>577.5</v>
      </c>
      <c r="DC29" s="18">
        <f t="shared" si="127"/>
        <v>240.5</v>
      </c>
      <c r="DD29" s="18">
        <f t="shared" si="135"/>
        <v>-7</v>
      </c>
      <c r="DE29" s="18">
        <f t="shared" si="51"/>
        <v>240.60184953570078</v>
      </c>
      <c r="DF29" s="6">
        <f t="shared" si="52"/>
        <v>972.52891987847852</v>
      </c>
      <c r="DG29" s="6">
        <f t="shared" si="53"/>
        <v>175.40643870008398</v>
      </c>
      <c r="DH29" s="6">
        <v>29</v>
      </c>
      <c r="DI29" s="22">
        <f t="shared" si="54"/>
        <v>0.48333333333333334</v>
      </c>
      <c r="DJ29" s="18">
        <f t="shared" si="55"/>
        <v>80.376256305726457</v>
      </c>
      <c r="DK29">
        <f t="shared" si="56"/>
        <v>-0.31575325248468755</v>
      </c>
      <c r="DL29">
        <f t="shared" si="57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8"/>
        <v>807.5</v>
      </c>
      <c r="DU29" s="6">
        <f t="shared" si="58"/>
        <v>600</v>
      </c>
      <c r="DV29" s="18">
        <f t="shared" si="59"/>
        <v>202</v>
      </c>
      <c r="DW29" s="18">
        <f t="shared" si="60"/>
        <v>-6</v>
      </c>
      <c r="DX29" s="18">
        <f t="shared" si="61"/>
        <v>202.08908926510605</v>
      </c>
      <c r="DY29" s="6">
        <f t="shared" si="62"/>
        <v>1006.0100645619804</v>
      </c>
      <c r="DZ29" s="6">
        <f t="shared" si="63"/>
        <v>149.35012619670351</v>
      </c>
      <c r="EA29" s="6">
        <v>32</v>
      </c>
      <c r="EB29" s="22">
        <f t="shared" si="64"/>
        <v>0.53333333333333333</v>
      </c>
      <c r="EC29" s="18">
        <f t="shared" si="65"/>
        <v>107.08941782303992</v>
      </c>
      <c r="ED29">
        <f t="shared" si="66"/>
        <v>-0.27300127206373764</v>
      </c>
      <c r="EE29">
        <f t="shared" si="67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8"/>
        <v>884</v>
      </c>
      <c r="EN29" s="6">
        <f t="shared" si="68"/>
        <v>601.5</v>
      </c>
      <c r="EO29" s="18">
        <f t="shared" si="69"/>
        <v>268</v>
      </c>
      <c r="EP29" s="18">
        <f t="shared" si="70"/>
        <v>-8</v>
      </c>
      <c r="EQ29" s="18">
        <f t="shared" si="71"/>
        <v>268.11937639790227</v>
      </c>
      <c r="ER29" s="6">
        <f t="shared" si="72"/>
        <v>1069.2325518800856</v>
      </c>
      <c r="ES29" s="6">
        <f t="shared" si="73"/>
        <v>202.66100261251358</v>
      </c>
      <c r="ET29" s="6">
        <v>32</v>
      </c>
      <c r="EU29" s="22">
        <f t="shared" si="74"/>
        <v>0.53333333333333333</v>
      </c>
      <c r="EV29" s="18">
        <f t="shared" si="75"/>
        <v>111.36549721491198</v>
      </c>
      <c r="EW29">
        <f t="shared" si="76"/>
        <v>-0.27300127206373764</v>
      </c>
      <c r="EX29">
        <f t="shared" si="77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8"/>
        <v>886</v>
      </c>
      <c r="FG29" s="6">
        <f t="shared" si="78"/>
        <v>602.5</v>
      </c>
      <c r="FH29" s="18">
        <f t="shared" si="129"/>
        <v>274</v>
      </c>
      <c r="FI29" s="18">
        <f t="shared" si="136"/>
        <v>-8.5</v>
      </c>
      <c r="FJ29" s="18">
        <f t="shared" si="81"/>
        <v>274.13181136088531</v>
      </c>
      <c r="FK29" s="6">
        <f t="shared" si="82"/>
        <v>1071.4486688591292</v>
      </c>
      <c r="FL29" s="6">
        <f t="shared" si="83"/>
        <v>206.65678638103839</v>
      </c>
      <c r="FM29" s="6">
        <v>36</v>
      </c>
      <c r="FN29" s="22">
        <f t="shared" si="84"/>
        <v>0.6</v>
      </c>
      <c r="FO29" s="18">
        <f t="shared" si="85"/>
        <v>112.5827338265555</v>
      </c>
      <c r="FP29">
        <f t="shared" si="86"/>
        <v>-0.22184874961635639</v>
      </c>
      <c r="FQ29">
        <f t="shared" si="87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8"/>
        <v>384.5</v>
      </c>
      <c r="FZ29">
        <f t="shared" si="89"/>
        <v>595.5</v>
      </c>
      <c r="GA29" s="18">
        <f t="shared" si="131"/>
        <v>158.5</v>
      </c>
      <c r="GB29" s="18">
        <f t="shared" si="137"/>
        <v>-6.5</v>
      </c>
      <c r="GC29" s="18">
        <f t="shared" si="92"/>
        <v>158.63322476707077</v>
      </c>
      <c r="GD29">
        <f t="shared" si="93"/>
        <v>708.84448223852314</v>
      </c>
      <c r="GE29">
        <v>28</v>
      </c>
      <c r="GF29" s="22">
        <f t="shared" si="94"/>
        <v>0.46666666666666667</v>
      </c>
      <c r="GG29" s="18">
        <f t="shared" si="119"/>
        <v>77.63859734910281</v>
      </c>
      <c r="GH29">
        <f t="shared" si="95"/>
        <v>-0.33099321904142442</v>
      </c>
      <c r="GI29">
        <f t="shared" si="96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7"/>
        <v>486.5</v>
      </c>
      <c r="GS29">
        <f t="shared" si="98"/>
        <v>592</v>
      </c>
      <c r="GT29" s="18">
        <f t="shared" si="99"/>
        <v>241.5</v>
      </c>
      <c r="GU29" s="18">
        <f t="shared" si="100"/>
        <v>-12.5</v>
      </c>
      <c r="GV29" s="18">
        <f t="shared" si="101"/>
        <v>241.82328258461797</v>
      </c>
      <c r="GW29">
        <f t="shared" si="102"/>
        <v>766.25469003458636</v>
      </c>
      <c r="GX29">
        <v>30</v>
      </c>
      <c r="GY29" s="22">
        <f t="shared" si="103"/>
        <v>0.5</v>
      </c>
      <c r="GZ29" s="18">
        <f t="shared" si="104"/>
        <v>99.347994284871987</v>
      </c>
      <c r="HA29">
        <f t="shared" si="105"/>
        <v>-0.3010299956639812</v>
      </c>
      <c r="HB29">
        <f t="shared" si="106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7"/>
        <v>495</v>
      </c>
      <c r="HL29">
        <f t="shared" si="108"/>
        <v>591</v>
      </c>
      <c r="HM29" s="18">
        <f t="shared" si="109"/>
        <v>240</v>
      </c>
      <c r="HN29" s="18">
        <f t="shared" si="110"/>
        <v>-10.5</v>
      </c>
      <c r="HO29" s="18">
        <f t="shared" si="111"/>
        <v>240.22957769600313</v>
      </c>
      <c r="HP29">
        <f t="shared" si="112"/>
        <v>770.91244639063905</v>
      </c>
      <c r="HQ29">
        <v>29</v>
      </c>
      <c r="HR29" s="22">
        <f t="shared" si="113"/>
        <v>0.48333333333333334</v>
      </c>
      <c r="HS29" s="18">
        <f t="shared" si="114"/>
        <v>96.165751745264046</v>
      </c>
      <c r="HT29">
        <f t="shared" si="115"/>
        <v>-0.31575325248468755</v>
      </c>
      <c r="HU29">
        <f t="shared" si="116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7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8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33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5"/>
        <v>180</v>
      </c>
      <c r="CK30" s="18">
        <f t="shared" si="134"/>
        <v>-11.5</v>
      </c>
      <c r="CL30" s="18">
        <f t="shared" si="41"/>
        <v>180.36698700150203</v>
      </c>
      <c r="CM30" s="6">
        <f t="shared" si="42"/>
        <v>916.51977610960478</v>
      </c>
      <c r="CN30" s="6">
        <f t="shared" si="43"/>
        <v>123.2353063259086</v>
      </c>
      <c r="CO30" s="6">
        <v>30</v>
      </c>
      <c r="CP30" s="22">
        <f t="shared" si="44"/>
        <v>0.5</v>
      </c>
      <c r="CQ30" s="18">
        <f t="shared" si="45"/>
        <v>73.984605039273475</v>
      </c>
      <c r="CR30">
        <f t="shared" si="46"/>
        <v>-0.3010299956639812</v>
      </c>
      <c r="CS30">
        <f t="shared" si="47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8"/>
        <v>796.5</v>
      </c>
      <c r="DB30" s="6">
        <f t="shared" si="48"/>
        <v>578</v>
      </c>
      <c r="DC30" s="18">
        <f t="shared" si="127"/>
        <v>254.5</v>
      </c>
      <c r="DD30" s="18">
        <f t="shared" si="135"/>
        <v>-6.5</v>
      </c>
      <c r="DE30" s="18">
        <f t="shared" si="51"/>
        <v>254.58299236201935</v>
      </c>
      <c r="DF30" s="6">
        <f t="shared" si="52"/>
        <v>984.12207068025862</v>
      </c>
      <c r="DG30" s="6">
        <f t="shared" si="53"/>
        <v>186.99958950186408</v>
      </c>
      <c r="DH30" s="6">
        <v>30</v>
      </c>
      <c r="DI30" s="22">
        <f t="shared" si="54"/>
        <v>0.5</v>
      </c>
      <c r="DJ30" s="18">
        <f t="shared" si="55"/>
        <v>81.70614718619052</v>
      </c>
      <c r="DK30">
        <f t="shared" si="56"/>
        <v>-0.3010299956639812</v>
      </c>
      <c r="DL30">
        <f t="shared" si="57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8"/>
        <v>819.5</v>
      </c>
      <c r="DU30" s="6">
        <f t="shared" si="58"/>
        <v>598</v>
      </c>
      <c r="DV30" s="18">
        <f t="shared" si="59"/>
        <v>214</v>
      </c>
      <c r="DW30" s="18">
        <f t="shared" si="60"/>
        <v>-8</v>
      </c>
      <c r="DX30" s="18">
        <f t="shared" si="61"/>
        <v>214.14948050368929</v>
      </c>
      <c r="DY30" s="6">
        <f t="shared" si="62"/>
        <v>1014.4871857248863</v>
      </c>
      <c r="DZ30" s="6">
        <f t="shared" si="63"/>
        <v>157.82724735960949</v>
      </c>
      <c r="EA30" s="6">
        <v>33</v>
      </c>
      <c r="EB30" s="22">
        <f t="shared" si="64"/>
        <v>0.55000000000000004</v>
      </c>
      <c r="EC30" s="18">
        <f t="shared" si="65"/>
        <v>108.23912146828141</v>
      </c>
      <c r="ED30">
        <f t="shared" si="66"/>
        <v>-0.25963731050575611</v>
      </c>
      <c r="EE30">
        <f t="shared" si="67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8"/>
        <v>902</v>
      </c>
      <c r="EN30" s="6">
        <f t="shared" si="68"/>
        <v>600.5</v>
      </c>
      <c r="EO30" s="18">
        <f t="shared" si="69"/>
        <v>286</v>
      </c>
      <c r="EP30" s="18">
        <f t="shared" si="70"/>
        <v>-9</v>
      </c>
      <c r="EQ30" s="18">
        <f t="shared" si="71"/>
        <v>286.14157335137446</v>
      </c>
      <c r="ER30" s="6">
        <f t="shared" si="72"/>
        <v>1083.607055163448</v>
      </c>
      <c r="ES30" s="6">
        <f t="shared" si="73"/>
        <v>217.03550589587599</v>
      </c>
      <c r="ET30" s="6">
        <v>33</v>
      </c>
      <c r="EU30" s="22">
        <f t="shared" si="74"/>
        <v>0.55000000000000004</v>
      </c>
      <c r="EV30" s="18">
        <f t="shared" si="75"/>
        <v>112.93811475011898</v>
      </c>
      <c r="EW30">
        <f t="shared" si="76"/>
        <v>-0.25963731050575611</v>
      </c>
      <c r="EX30">
        <f t="shared" si="77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8"/>
        <v>903</v>
      </c>
      <c r="FG30" s="6">
        <f t="shared" si="78"/>
        <v>602</v>
      </c>
      <c r="FH30" s="18">
        <f t="shared" si="129"/>
        <v>291</v>
      </c>
      <c r="FI30" s="18">
        <f t="shared" si="136"/>
        <v>-9</v>
      </c>
      <c r="FJ30" s="18">
        <f t="shared" si="81"/>
        <v>291.13914199227833</v>
      </c>
      <c r="FK30" s="6">
        <f t="shared" si="82"/>
        <v>1085.2709339146609</v>
      </c>
      <c r="FL30" s="6">
        <f t="shared" si="83"/>
        <v>220.4790514365701</v>
      </c>
      <c r="FM30" s="6">
        <v>37</v>
      </c>
      <c r="FN30" s="22">
        <f t="shared" si="84"/>
        <v>0.6166666666666667</v>
      </c>
      <c r="FO30" s="18">
        <f t="shared" si="85"/>
        <v>114.09705406797595</v>
      </c>
      <c r="FP30">
        <f t="shared" si="86"/>
        <v>-0.20994952631664862</v>
      </c>
      <c r="FQ30">
        <f t="shared" si="87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8"/>
        <v>394.5</v>
      </c>
      <c r="FZ30">
        <f t="shared" si="89"/>
        <v>596</v>
      </c>
      <c r="GA30" s="18">
        <f t="shared" si="131"/>
        <v>168.5</v>
      </c>
      <c r="GB30" s="18">
        <f t="shared" si="137"/>
        <v>-6</v>
      </c>
      <c r="GC30" s="18">
        <f t="shared" si="92"/>
        <v>168.60679108505684</v>
      </c>
      <c r="GD30">
        <f t="shared" si="93"/>
        <v>714.73509078539018</v>
      </c>
      <c r="GE30">
        <v>29</v>
      </c>
      <c r="GF30" s="22">
        <f t="shared" si="94"/>
        <v>0.48333333333333334</v>
      </c>
      <c r="GG30" s="18">
        <f t="shared" si="119"/>
        <v>78.883115232555028</v>
      </c>
      <c r="GH30">
        <f t="shared" si="95"/>
        <v>-0.31575325248468755</v>
      </c>
      <c r="GI30">
        <f t="shared" si="96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7"/>
        <v>501</v>
      </c>
      <c r="GS30">
        <f t="shared" si="98"/>
        <v>591</v>
      </c>
      <c r="GT30" s="18">
        <f t="shared" si="99"/>
        <v>256</v>
      </c>
      <c r="GU30" s="18">
        <f t="shared" si="100"/>
        <v>-13.5</v>
      </c>
      <c r="GV30" s="18">
        <f t="shared" si="101"/>
        <v>256.35570990325141</v>
      </c>
      <c r="GW30">
        <f t="shared" si="102"/>
        <v>774.77867807522944</v>
      </c>
      <c r="GX30">
        <v>31</v>
      </c>
      <c r="GY30" s="22">
        <f t="shared" si="103"/>
        <v>0.51666666666666661</v>
      </c>
      <c r="GZ30" s="18">
        <f t="shared" si="104"/>
        <v>101.15463376555094</v>
      </c>
      <c r="HA30">
        <f t="shared" si="105"/>
        <v>-0.28678955654937099</v>
      </c>
      <c r="HB30">
        <f t="shared" si="106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7"/>
        <v>510</v>
      </c>
      <c r="HL30">
        <f t="shared" si="108"/>
        <v>590.5</v>
      </c>
      <c r="HM30" s="18">
        <f t="shared" si="109"/>
        <v>255</v>
      </c>
      <c r="HN30" s="18">
        <f t="shared" si="110"/>
        <v>-11</v>
      </c>
      <c r="HO30" s="18">
        <f t="shared" si="111"/>
        <v>255.23714463220279</v>
      </c>
      <c r="HP30">
        <f t="shared" si="112"/>
        <v>780.25012015378763</v>
      </c>
      <c r="HQ30">
        <v>30</v>
      </c>
      <c r="HR30" s="22">
        <f t="shared" si="113"/>
        <v>0.5</v>
      </c>
      <c r="HS30" s="18">
        <f t="shared" si="114"/>
        <v>98.035900152227413</v>
      </c>
      <c r="HT30">
        <f t="shared" si="115"/>
        <v>-0.3010299956639812</v>
      </c>
      <c r="HU30">
        <f t="shared" si="116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7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8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33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5"/>
        <v>188.5</v>
      </c>
      <c r="CK31" s="18">
        <f t="shared" si="134"/>
        <v>-11</v>
      </c>
      <c r="CL31" s="18">
        <f t="shared" si="41"/>
        <v>188.82068212989805</v>
      </c>
      <c r="CM31" s="6">
        <f t="shared" si="42"/>
        <v>923.45546725329427</v>
      </c>
      <c r="CN31" s="6">
        <f t="shared" si="43"/>
        <v>130.17099746959809</v>
      </c>
      <c r="CO31" s="6">
        <v>31</v>
      </c>
      <c r="CP31" s="22">
        <f t="shared" si="44"/>
        <v>0.51666666666666661</v>
      </c>
      <c r="CQ31" s="18">
        <f t="shared" si="45"/>
        <v>74.805910307746814</v>
      </c>
      <c r="CR31">
        <f t="shared" si="46"/>
        <v>-0.28678955654937099</v>
      </c>
      <c r="CS31">
        <f t="shared" si="47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8"/>
        <v>811</v>
      </c>
      <c r="DB31" s="6">
        <f t="shared" si="48"/>
        <v>577</v>
      </c>
      <c r="DC31" s="18">
        <f t="shared" si="127"/>
        <v>269</v>
      </c>
      <c r="DD31" s="18">
        <f t="shared" si="135"/>
        <v>-7.5</v>
      </c>
      <c r="DE31" s="18">
        <f t="shared" si="51"/>
        <v>269.10453359243132</v>
      </c>
      <c r="DF31" s="6">
        <f t="shared" si="52"/>
        <v>995.31402079946611</v>
      </c>
      <c r="DG31" s="6">
        <f t="shared" si="53"/>
        <v>198.19153962107157</v>
      </c>
      <c r="DH31" s="6">
        <v>31</v>
      </c>
      <c r="DI31" s="22">
        <f t="shared" si="54"/>
        <v>0.51666666666666661</v>
      </c>
      <c r="DJ31" s="18">
        <f t="shared" si="55"/>
        <v>83.087440939677805</v>
      </c>
      <c r="DK31">
        <f t="shared" si="56"/>
        <v>-0.28678955654937099</v>
      </c>
      <c r="DL31">
        <f t="shared" si="57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8"/>
        <v>832</v>
      </c>
      <c r="DU31" s="6">
        <f t="shared" si="58"/>
        <v>598</v>
      </c>
      <c r="DV31" s="18">
        <f t="shared" si="59"/>
        <v>226.5</v>
      </c>
      <c r="DW31" s="18">
        <f t="shared" si="60"/>
        <v>-8</v>
      </c>
      <c r="DX31" s="18">
        <f t="shared" si="61"/>
        <v>226.64123631854818</v>
      </c>
      <c r="DY31" s="6">
        <f t="shared" si="62"/>
        <v>1024.6111457523775</v>
      </c>
      <c r="DZ31" s="6">
        <f t="shared" si="63"/>
        <v>167.95120738710068</v>
      </c>
      <c r="EA31" s="6">
        <v>34</v>
      </c>
      <c r="EB31" s="22">
        <f t="shared" si="64"/>
        <v>0.56666666666666665</v>
      </c>
      <c r="EC31" s="18">
        <f t="shared" si="65"/>
        <v>109.42994661745766</v>
      </c>
      <c r="ED31">
        <f t="shared" si="66"/>
        <v>-0.24667233334138852</v>
      </c>
      <c r="EE31">
        <f t="shared" si="67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8"/>
        <v>918.5</v>
      </c>
      <c r="EN31" s="6">
        <f t="shared" si="68"/>
        <v>600</v>
      </c>
      <c r="EO31" s="18">
        <f t="shared" si="69"/>
        <v>302.5</v>
      </c>
      <c r="EP31" s="18">
        <f t="shared" si="70"/>
        <v>-9.5</v>
      </c>
      <c r="EQ31" s="18">
        <f t="shared" si="71"/>
        <v>302.64913679044253</v>
      </c>
      <c r="ER31" s="6">
        <f t="shared" si="72"/>
        <v>1097.1063075199231</v>
      </c>
      <c r="ES31" s="6">
        <f t="shared" si="73"/>
        <v>230.53475825235114</v>
      </c>
      <c r="ET31" s="6">
        <v>34</v>
      </c>
      <c r="EU31" s="22">
        <f t="shared" si="74"/>
        <v>0.56666666666666665</v>
      </c>
      <c r="EV31" s="18">
        <f t="shared" si="75"/>
        <v>114.37856531199229</v>
      </c>
      <c r="EW31">
        <f t="shared" si="76"/>
        <v>-0.24667233334138852</v>
      </c>
      <c r="EX31">
        <f t="shared" si="77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8"/>
        <v>921.5</v>
      </c>
      <c r="FG31" s="6">
        <f t="shared" si="78"/>
        <v>602.5</v>
      </c>
      <c r="FH31" s="18">
        <f t="shared" si="129"/>
        <v>309.5</v>
      </c>
      <c r="FI31" s="18">
        <f t="shared" si="136"/>
        <v>-8.5</v>
      </c>
      <c r="FJ31" s="18">
        <f t="shared" si="81"/>
        <v>309.61669851608457</v>
      </c>
      <c r="FK31" s="6">
        <f t="shared" si="82"/>
        <v>1100.9852405913532</v>
      </c>
      <c r="FL31" s="6">
        <f t="shared" si="83"/>
        <v>236.19335811326243</v>
      </c>
      <c r="FM31" s="6">
        <v>38</v>
      </c>
      <c r="FN31" s="22">
        <f t="shared" si="84"/>
        <v>0.6333333333333333</v>
      </c>
      <c r="FO31" s="18">
        <f t="shared" si="85"/>
        <v>115.7422821441763</v>
      </c>
      <c r="FP31">
        <f t="shared" si="86"/>
        <v>-0.19836765376683349</v>
      </c>
      <c r="FQ31">
        <f t="shared" si="87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8"/>
        <v>404.5</v>
      </c>
      <c r="FZ31">
        <f t="shared" si="89"/>
        <v>595</v>
      </c>
      <c r="GA31" s="18">
        <f t="shared" si="131"/>
        <v>178.5</v>
      </c>
      <c r="GB31" s="18">
        <f t="shared" si="137"/>
        <v>-7</v>
      </c>
      <c r="GC31" s="18">
        <f t="shared" si="92"/>
        <v>178.63720217244784</v>
      </c>
      <c r="GD31">
        <f t="shared" si="93"/>
        <v>719.47567714273703</v>
      </c>
      <c r="GE31">
        <v>30</v>
      </c>
      <c r="GF31" s="22">
        <f t="shared" si="94"/>
        <v>0.5</v>
      </c>
      <c r="GG31" s="18">
        <f t="shared" si="119"/>
        <v>80.13472629911243</v>
      </c>
      <c r="GH31">
        <f t="shared" si="95"/>
        <v>-0.3010299956639812</v>
      </c>
      <c r="GI31">
        <f t="shared" si="96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7"/>
        <v>514.5</v>
      </c>
      <c r="GS31">
        <f t="shared" si="98"/>
        <v>591.5</v>
      </c>
      <c r="GT31" s="18">
        <f t="shared" si="99"/>
        <v>269.5</v>
      </c>
      <c r="GU31" s="18">
        <f t="shared" si="100"/>
        <v>-13</v>
      </c>
      <c r="GV31" s="18">
        <f t="shared" si="101"/>
        <v>269.81336141859248</v>
      </c>
      <c r="GW31">
        <f t="shared" si="102"/>
        <v>783.95312359859884</v>
      </c>
      <c r="GX31">
        <v>32</v>
      </c>
      <c r="GY31" s="22">
        <f t="shared" si="103"/>
        <v>0.53333333333333333</v>
      </c>
      <c r="GZ31" s="18">
        <f t="shared" si="104"/>
        <v>102.8276594763804</v>
      </c>
      <c r="HA31">
        <f t="shared" si="105"/>
        <v>-0.27300127206373764</v>
      </c>
      <c r="HB31">
        <f t="shared" si="106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7"/>
        <v>526</v>
      </c>
      <c r="HL31">
        <f t="shared" si="108"/>
        <v>591</v>
      </c>
      <c r="HM31" s="18">
        <f t="shared" si="109"/>
        <v>271</v>
      </c>
      <c r="HN31" s="18">
        <f t="shared" si="110"/>
        <v>-10.5</v>
      </c>
      <c r="HO31" s="18">
        <f t="shared" si="111"/>
        <v>271.20333700011878</v>
      </c>
      <c r="HP31">
        <f t="shared" si="112"/>
        <v>791.17444346995944</v>
      </c>
      <c r="HQ31">
        <v>31</v>
      </c>
      <c r="HR31" s="22">
        <f t="shared" si="113"/>
        <v>0.51666666666666661</v>
      </c>
      <c r="HS31" s="18">
        <f t="shared" si="114"/>
        <v>100.02550641879057</v>
      </c>
      <c r="HT31">
        <f t="shared" si="115"/>
        <v>-0.28678955654937099</v>
      </c>
      <c r="HU31">
        <f t="shared" si="116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7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8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33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5"/>
        <v>199.5</v>
      </c>
      <c r="CK32" s="18">
        <f t="shared" si="134"/>
        <v>-10.5</v>
      </c>
      <c r="CL32" s="18">
        <f t="shared" si="41"/>
        <v>199.77612469962472</v>
      </c>
      <c r="CM32" s="6">
        <f t="shared" si="42"/>
        <v>932.37881250058444</v>
      </c>
      <c r="CN32" s="6">
        <f t="shared" si="43"/>
        <v>139.09434271688826</v>
      </c>
      <c r="CO32" s="6">
        <v>32</v>
      </c>
      <c r="CP32" s="22">
        <f t="shared" si="44"/>
        <v>0.53333333333333333</v>
      </c>
      <c r="CQ32" s="18">
        <f t="shared" si="45"/>
        <v>75.870268859162977</v>
      </c>
      <c r="CR32">
        <f t="shared" si="46"/>
        <v>-0.27300127206373764</v>
      </c>
      <c r="CS32">
        <f t="shared" si="47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8"/>
        <v>826</v>
      </c>
      <c r="DB32" s="6">
        <f t="shared" si="48"/>
        <v>578</v>
      </c>
      <c r="DC32" s="18">
        <f t="shared" si="127"/>
        <v>284</v>
      </c>
      <c r="DD32" s="18">
        <f t="shared" si="135"/>
        <v>-6.5</v>
      </c>
      <c r="DE32" s="18">
        <f t="shared" si="51"/>
        <v>284.07437406425805</v>
      </c>
      <c r="DF32" s="6">
        <f t="shared" si="52"/>
        <v>1008.1468147050805</v>
      </c>
      <c r="DG32" s="6">
        <f t="shared" si="53"/>
        <v>211.02433352668595</v>
      </c>
      <c r="DH32" s="6">
        <v>32</v>
      </c>
      <c r="DI32" s="22">
        <f t="shared" si="54"/>
        <v>0.53333333333333333</v>
      </c>
      <c r="DJ32" s="18">
        <f t="shared" si="55"/>
        <v>84.511377063698234</v>
      </c>
      <c r="DK32">
        <f t="shared" si="56"/>
        <v>-0.27300127206373764</v>
      </c>
      <c r="DL32">
        <f t="shared" si="57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8"/>
        <v>845.5</v>
      </c>
      <c r="DU32" s="6">
        <f t="shared" si="58"/>
        <v>598</v>
      </c>
      <c r="DV32" s="18">
        <f t="shared" si="59"/>
        <v>240</v>
      </c>
      <c r="DW32" s="18">
        <f t="shared" si="60"/>
        <v>-8</v>
      </c>
      <c r="DX32" s="18">
        <f t="shared" si="61"/>
        <v>240.13329631685815</v>
      </c>
      <c r="DY32" s="6">
        <f t="shared" si="62"/>
        <v>1035.603326568624</v>
      </c>
      <c r="DZ32" s="6">
        <f t="shared" si="63"/>
        <v>178.94338820334713</v>
      </c>
      <c r="EA32" s="6">
        <v>35</v>
      </c>
      <c r="EB32" s="22">
        <f t="shared" si="64"/>
        <v>0.58333333333333337</v>
      </c>
      <c r="EC32" s="18">
        <f t="shared" si="65"/>
        <v>110.71612964875509</v>
      </c>
      <c r="ED32">
        <f t="shared" si="66"/>
        <v>-0.23408320603336796</v>
      </c>
      <c r="EE32">
        <f t="shared" si="67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8"/>
        <v>936</v>
      </c>
      <c r="EN32" s="6">
        <f t="shared" si="68"/>
        <v>600</v>
      </c>
      <c r="EO32" s="18">
        <f t="shared" si="69"/>
        <v>320</v>
      </c>
      <c r="EP32" s="18">
        <f t="shared" si="70"/>
        <v>-9.5</v>
      </c>
      <c r="EQ32" s="18">
        <f t="shared" si="71"/>
        <v>320.14098456773695</v>
      </c>
      <c r="ER32" s="6">
        <f t="shared" si="72"/>
        <v>1111.798542902445</v>
      </c>
      <c r="ES32" s="6">
        <f t="shared" si="73"/>
        <v>245.226993634873</v>
      </c>
      <c r="ET32" s="6">
        <v>35</v>
      </c>
      <c r="EU32" s="22">
        <f t="shared" si="74"/>
        <v>0.58333333333333337</v>
      </c>
      <c r="EV32" s="18">
        <f t="shared" si="75"/>
        <v>115.9049045595747</v>
      </c>
      <c r="EW32">
        <f t="shared" si="76"/>
        <v>-0.23408320603336796</v>
      </c>
      <c r="EX32">
        <f t="shared" si="77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8"/>
        <v>940.5</v>
      </c>
      <c r="FG32" s="6">
        <f t="shared" si="78"/>
        <v>602.5</v>
      </c>
      <c r="FH32" s="18">
        <f t="shared" si="129"/>
        <v>328.5</v>
      </c>
      <c r="FI32" s="18">
        <f t="shared" si="136"/>
        <v>-8.5</v>
      </c>
      <c r="FJ32" s="18">
        <f t="shared" si="81"/>
        <v>328.60995115790394</v>
      </c>
      <c r="FK32" s="6">
        <f t="shared" si="82"/>
        <v>1116.9362112493266</v>
      </c>
      <c r="FL32" s="6">
        <f t="shared" si="83"/>
        <v>252.14432877123579</v>
      </c>
      <c r="FM32" s="6">
        <v>39</v>
      </c>
      <c r="FN32" s="22">
        <f t="shared" si="84"/>
        <v>0.65</v>
      </c>
      <c r="FO32" s="18">
        <f t="shared" si="85"/>
        <v>117.43342742436678</v>
      </c>
      <c r="FP32">
        <f t="shared" si="86"/>
        <v>-0.18708664335714442</v>
      </c>
      <c r="FQ32">
        <f t="shared" si="87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8"/>
        <v>414</v>
      </c>
      <c r="FZ32">
        <f t="shared" si="89"/>
        <v>595.5</v>
      </c>
      <c r="GA32" s="18">
        <f t="shared" si="131"/>
        <v>188</v>
      </c>
      <c r="GB32" s="18">
        <f t="shared" si="137"/>
        <v>-6.5</v>
      </c>
      <c r="GC32" s="18">
        <f t="shared" si="92"/>
        <v>188.11233346062133</v>
      </c>
      <c r="GD32">
        <f t="shared" si="93"/>
        <v>725.26977739321251</v>
      </c>
      <c r="GE32">
        <v>31</v>
      </c>
      <c r="GF32" s="22">
        <f t="shared" si="94"/>
        <v>0.51666666666666661</v>
      </c>
      <c r="GG32" s="18">
        <f t="shared" si="119"/>
        <v>81.317048646027004</v>
      </c>
      <c r="GH32">
        <f t="shared" si="95"/>
        <v>-0.28678955654937099</v>
      </c>
      <c r="GI32">
        <f t="shared" si="96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7"/>
        <v>529</v>
      </c>
      <c r="GS32">
        <f t="shared" si="98"/>
        <v>590.5</v>
      </c>
      <c r="GT32" s="18">
        <f t="shared" si="99"/>
        <v>284</v>
      </c>
      <c r="GU32" s="18">
        <f t="shared" si="100"/>
        <v>-14</v>
      </c>
      <c r="GV32" s="18">
        <f t="shared" si="101"/>
        <v>284.3448610402516</v>
      </c>
      <c r="GW32">
        <f t="shared" si="102"/>
        <v>792.79962790102263</v>
      </c>
      <c r="GX32">
        <v>33</v>
      </c>
      <c r="GY32" s="22">
        <f t="shared" si="103"/>
        <v>0.55000000000000004</v>
      </c>
      <c r="GZ32" s="18">
        <f t="shared" si="104"/>
        <v>104.63418362780683</v>
      </c>
      <c r="HA32">
        <f t="shared" si="105"/>
        <v>-0.25963731050575611</v>
      </c>
      <c r="HB32">
        <f t="shared" si="106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7"/>
        <v>542.5</v>
      </c>
      <c r="HL32">
        <f t="shared" si="108"/>
        <v>589</v>
      </c>
      <c r="HM32" s="18">
        <f t="shared" si="109"/>
        <v>287.5</v>
      </c>
      <c r="HN32" s="18">
        <f t="shared" si="110"/>
        <v>-12.5</v>
      </c>
      <c r="HO32" s="18">
        <f t="shared" si="111"/>
        <v>287.77161083053346</v>
      </c>
      <c r="HP32">
        <f t="shared" si="112"/>
        <v>800.76666389154832</v>
      </c>
      <c r="HQ32">
        <v>32</v>
      </c>
      <c r="HR32" s="22">
        <f t="shared" si="113"/>
        <v>0.53333333333333333</v>
      </c>
      <c r="HS32" s="18">
        <f t="shared" si="114"/>
        <v>102.09014028261456</v>
      </c>
      <c r="HT32">
        <f t="shared" si="115"/>
        <v>-0.27300127206373764</v>
      </c>
      <c r="HU32">
        <f t="shared" si="116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7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8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33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5"/>
        <v>209.5</v>
      </c>
      <c r="CK33" s="18">
        <f t="shared" si="134"/>
        <v>-10.5</v>
      </c>
      <c r="CL33" s="18">
        <f t="shared" si="41"/>
        <v>209.76296145888102</v>
      </c>
      <c r="CM33" s="6">
        <f t="shared" si="42"/>
        <v>940.25009970751933</v>
      </c>
      <c r="CN33" s="6">
        <f t="shared" si="43"/>
        <v>146.96562992382314</v>
      </c>
      <c r="CO33" s="6">
        <v>33</v>
      </c>
      <c r="CP33" s="22">
        <f t="shared" si="44"/>
        <v>0.55000000000000004</v>
      </c>
      <c r="CQ33" s="18">
        <f t="shared" si="45"/>
        <v>76.840524057769443</v>
      </c>
      <c r="CR33">
        <f t="shared" si="46"/>
        <v>-0.25963731050575611</v>
      </c>
      <c r="CS33">
        <f t="shared" si="47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8"/>
        <v>839.5</v>
      </c>
      <c r="DB33" s="6">
        <f t="shared" si="48"/>
        <v>576.5</v>
      </c>
      <c r="DC33" s="18">
        <f t="shared" si="127"/>
        <v>297.5</v>
      </c>
      <c r="DD33" s="18">
        <f t="shared" si="135"/>
        <v>-8</v>
      </c>
      <c r="DE33" s="18">
        <f t="shared" si="51"/>
        <v>297.60754358718799</v>
      </c>
      <c r="DF33" s="6">
        <f t="shared" si="52"/>
        <v>1018.3872053398943</v>
      </c>
      <c r="DG33" s="6">
        <f t="shared" si="53"/>
        <v>221.26472416149977</v>
      </c>
      <c r="DH33" s="6">
        <v>33</v>
      </c>
      <c r="DI33" s="22">
        <f t="shared" si="54"/>
        <v>0.55000000000000004</v>
      </c>
      <c r="DJ33" s="18">
        <f t="shared" si="55"/>
        <v>85.798656576960866</v>
      </c>
      <c r="DK33">
        <f t="shared" si="56"/>
        <v>-0.25963731050575611</v>
      </c>
      <c r="DL33">
        <f t="shared" si="57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8"/>
        <v>858.5</v>
      </c>
      <c r="DU33" s="6">
        <f t="shared" si="58"/>
        <v>597.5</v>
      </c>
      <c r="DV33" s="18">
        <f t="shared" si="59"/>
        <v>253</v>
      </c>
      <c r="DW33" s="18">
        <f t="shared" si="60"/>
        <v>-8.5</v>
      </c>
      <c r="DX33" s="18">
        <f t="shared" si="61"/>
        <v>253.1427462914946</v>
      </c>
      <c r="DY33" s="6">
        <f t="shared" si="62"/>
        <v>1045.9581731599021</v>
      </c>
      <c r="DZ33" s="6">
        <f t="shared" si="63"/>
        <v>189.29823479462527</v>
      </c>
      <c r="EA33" s="6">
        <v>36</v>
      </c>
      <c r="EB33" s="22">
        <f t="shared" si="64"/>
        <v>0.6</v>
      </c>
      <c r="EC33" s="18">
        <f t="shared" si="65"/>
        <v>111.95630600477382</v>
      </c>
      <c r="ED33">
        <f t="shared" si="66"/>
        <v>-0.22184874961635639</v>
      </c>
      <c r="EE33">
        <f t="shared" si="67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8"/>
        <v>954</v>
      </c>
      <c r="EN33" s="6">
        <f t="shared" si="68"/>
        <v>600.5</v>
      </c>
      <c r="EO33" s="18">
        <f t="shared" si="69"/>
        <v>338</v>
      </c>
      <c r="EP33" s="18">
        <f t="shared" si="70"/>
        <v>-9</v>
      </c>
      <c r="EQ33" s="18">
        <f t="shared" si="71"/>
        <v>338.11980125393427</v>
      </c>
      <c r="ER33" s="6">
        <f t="shared" si="72"/>
        <v>1127.2605067152845</v>
      </c>
      <c r="ES33" s="6">
        <f t="shared" si="73"/>
        <v>260.68895744771248</v>
      </c>
      <c r="ET33" s="6">
        <v>36</v>
      </c>
      <c r="EU33" s="22">
        <f t="shared" si="74"/>
        <v>0.6</v>
      </c>
      <c r="EV33" s="18">
        <f t="shared" si="75"/>
        <v>117.47373673114515</v>
      </c>
      <c r="EW33">
        <f t="shared" si="76"/>
        <v>-0.22184874961635639</v>
      </c>
      <c r="EX33">
        <f t="shared" si="77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8"/>
        <v>958.5</v>
      </c>
      <c r="FG33" s="6">
        <f t="shared" si="78"/>
        <v>602</v>
      </c>
      <c r="FH33" s="18">
        <f t="shared" si="129"/>
        <v>346.5</v>
      </c>
      <c r="FI33" s="18">
        <f t="shared" si="136"/>
        <v>-9</v>
      </c>
      <c r="FJ33" s="18">
        <f t="shared" si="81"/>
        <v>346.61686340973085</v>
      </c>
      <c r="FK33" s="6">
        <f t="shared" si="82"/>
        <v>1131.8684773417801</v>
      </c>
      <c r="FL33" s="6">
        <f t="shared" si="83"/>
        <v>267.07659486368937</v>
      </c>
      <c r="FM33" s="6">
        <v>40</v>
      </c>
      <c r="FN33" s="22">
        <f t="shared" si="84"/>
        <v>0.66666666666666663</v>
      </c>
      <c r="FO33" s="18">
        <f t="shared" si="85"/>
        <v>119.03674967989407</v>
      </c>
      <c r="FP33">
        <f t="shared" si="86"/>
        <v>-0.17609125905568127</v>
      </c>
      <c r="FQ33">
        <f t="shared" si="87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8"/>
        <v>423.5</v>
      </c>
      <c r="FZ33">
        <f t="shared" si="89"/>
        <v>594.5</v>
      </c>
      <c r="GA33" s="18">
        <f t="shared" si="131"/>
        <v>197.5</v>
      </c>
      <c r="GB33" s="18">
        <f t="shared" si="137"/>
        <v>-7.5</v>
      </c>
      <c r="GC33" s="18">
        <f t="shared" si="92"/>
        <v>197.64235376052372</v>
      </c>
      <c r="GD33">
        <f t="shared" si="93"/>
        <v>729.9195161111943</v>
      </c>
      <c r="GE33">
        <v>32</v>
      </c>
      <c r="GF33" s="22">
        <f t="shared" si="94"/>
        <v>0.53333333333333333</v>
      </c>
      <c r="GG33" s="18">
        <f t="shared" si="119"/>
        <v>82.506220133411887</v>
      </c>
      <c r="GH33">
        <f t="shared" si="95"/>
        <v>-0.27300127206373764</v>
      </c>
      <c r="GI33">
        <f t="shared" si="96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7"/>
        <v>547.5</v>
      </c>
      <c r="GS33">
        <f t="shared" si="98"/>
        <v>590</v>
      </c>
      <c r="GT33" s="18">
        <f t="shared" si="99"/>
        <v>302.5</v>
      </c>
      <c r="GU33" s="18">
        <f t="shared" si="100"/>
        <v>-14.5</v>
      </c>
      <c r="GV33" s="18">
        <f t="shared" si="101"/>
        <v>302.8473212693155</v>
      </c>
      <c r="GW33">
        <f t="shared" si="102"/>
        <v>804.89517951097207</v>
      </c>
      <c r="GX33">
        <v>34</v>
      </c>
      <c r="GY33" s="22">
        <f t="shared" si="103"/>
        <v>0.56666666666666665</v>
      </c>
      <c r="GZ33" s="18">
        <f t="shared" si="104"/>
        <v>106.93436888981455</v>
      </c>
      <c r="HA33">
        <f t="shared" si="105"/>
        <v>-0.24667233334138852</v>
      </c>
      <c r="HB33">
        <f t="shared" si="106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7"/>
        <v>558.5</v>
      </c>
      <c r="HL33">
        <f t="shared" si="108"/>
        <v>588.5</v>
      </c>
      <c r="HM33" s="18">
        <f t="shared" si="109"/>
        <v>303.5</v>
      </c>
      <c r="HN33" s="18">
        <f t="shared" si="110"/>
        <v>-13</v>
      </c>
      <c r="HO33" s="18">
        <f t="shared" si="111"/>
        <v>303.77829086358361</v>
      </c>
      <c r="HP33">
        <f t="shared" si="112"/>
        <v>811.32884824835367</v>
      </c>
      <c r="HQ33">
        <v>33</v>
      </c>
      <c r="HR33" s="22">
        <f t="shared" si="113"/>
        <v>0.55000000000000004</v>
      </c>
      <c r="HS33" s="18">
        <f t="shared" si="114"/>
        <v>104.08479186683473</v>
      </c>
      <c r="HT33">
        <f t="shared" si="115"/>
        <v>-0.25963731050575611</v>
      </c>
      <c r="HU33">
        <f t="shared" si="116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7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8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33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5"/>
        <v>221</v>
      </c>
      <c r="CK34" s="18">
        <f t="shared" si="134"/>
        <v>-10.5</v>
      </c>
      <c r="CL34" s="18">
        <f t="shared" si="41"/>
        <v>221.24929378418364</v>
      </c>
      <c r="CM34" s="6">
        <f t="shared" si="42"/>
        <v>949.35162084445824</v>
      </c>
      <c r="CN34" s="6">
        <f t="shared" si="43"/>
        <v>156.06715106076206</v>
      </c>
      <c r="CO34" s="6">
        <v>34</v>
      </c>
      <c r="CP34" s="22">
        <f t="shared" si="44"/>
        <v>0.56666666666666665</v>
      </c>
      <c r="CQ34" s="18">
        <f t="shared" si="45"/>
        <v>77.956460356739868</v>
      </c>
      <c r="CR34">
        <f t="shared" si="46"/>
        <v>-0.24667233334138852</v>
      </c>
      <c r="CS34">
        <f t="shared" si="47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8"/>
        <v>851.5</v>
      </c>
      <c r="DB34" s="6">
        <f t="shared" si="48"/>
        <v>577</v>
      </c>
      <c r="DC34" s="18">
        <f t="shared" si="127"/>
        <v>309.5</v>
      </c>
      <c r="DD34" s="18">
        <f t="shared" si="135"/>
        <v>-7.5</v>
      </c>
      <c r="DE34" s="18">
        <f t="shared" si="51"/>
        <v>309.59085903818283</v>
      </c>
      <c r="DF34" s="6">
        <f t="shared" si="52"/>
        <v>1028.5821552020043</v>
      </c>
      <c r="DG34" s="6">
        <f t="shared" si="53"/>
        <v>231.45967402360975</v>
      </c>
      <c r="DH34" s="6">
        <v>34</v>
      </c>
      <c r="DI34" s="22">
        <f t="shared" si="54"/>
        <v>0.56666666666666665</v>
      </c>
      <c r="DJ34" s="18">
        <f t="shared" si="55"/>
        <v>86.93851346376718</v>
      </c>
      <c r="DK34">
        <f t="shared" si="56"/>
        <v>-0.24667233334138852</v>
      </c>
      <c r="DL34">
        <f t="shared" si="57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8"/>
        <v>871.5</v>
      </c>
      <c r="DU34" s="6">
        <f t="shared" si="58"/>
        <v>597.5</v>
      </c>
      <c r="DV34" s="18">
        <f t="shared" si="59"/>
        <v>266</v>
      </c>
      <c r="DW34" s="18">
        <f t="shared" si="60"/>
        <v>-8.5</v>
      </c>
      <c r="DX34" s="18">
        <f t="shared" si="61"/>
        <v>266.13577361940651</v>
      </c>
      <c r="DY34" s="6">
        <f t="shared" si="62"/>
        <v>1056.6543900443512</v>
      </c>
      <c r="DZ34" s="6">
        <f t="shared" si="63"/>
        <v>199.99445167907436</v>
      </c>
      <c r="EA34" s="6">
        <v>37</v>
      </c>
      <c r="EB34" s="22">
        <f t="shared" si="64"/>
        <v>0.6166666666666667</v>
      </c>
      <c r="EC34" s="18">
        <f t="shared" si="65"/>
        <v>113.19491680819726</v>
      </c>
      <c r="ED34">
        <f t="shared" si="66"/>
        <v>-0.20994952631664862</v>
      </c>
      <c r="EE34">
        <f t="shared" si="67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8"/>
        <v>971.5</v>
      </c>
      <c r="EN34" s="6">
        <f t="shared" si="68"/>
        <v>600</v>
      </c>
      <c r="EO34" s="18">
        <f t="shared" si="69"/>
        <v>355.5</v>
      </c>
      <c r="EP34" s="18">
        <f t="shared" si="70"/>
        <v>-9.5</v>
      </c>
      <c r="EQ34" s="18">
        <f t="shared" si="71"/>
        <v>355.62691124266735</v>
      </c>
      <c r="ER34" s="6">
        <f t="shared" si="72"/>
        <v>1141.8459834846378</v>
      </c>
      <c r="ES34" s="6">
        <f t="shared" si="73"/>
        <v>275.27443421706585</v>
      </c>
      <c r="ET34" s="6">
        <v>37</v>
      </c>
      <c r="EU34" s="22">
        <f t="shared" si="74"/>
        <v>0.6166666666666667</v>
      </c>
      <c r="EV34" s="18">
        <f t="shared" si="75"/>
        <v>119.00140775983041</v>
      </c>
      <c r="EW34">
        <f t="shared" si="76"/>
        <v>-0.20994952631664862</v>
      </c>
      <c r="EX34">
        <f t="shared" si="77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8"/>
        <v>977.5</v>
      </c>
      <c r="FG34" s="6">
        <f t="shared" si="78"/>
        <v>600</v>
      </c>
      <c r="FH34" s="18">
        <f t="shared" si="129"/>
        <v>365.5</v>
      </c>
      <c r="FI34" s="18">
        <f t="shared" si="136"/>
        <v>-11</v>
      </c>
      <c r="FJ34" s="18">
        <f t="shared" si="81"/>
        <v>365.66548921110945</v>
      </c>
      <c r="FK34" s="6">
        <f t="shared" si="82"/>
        <v>1146.955208366918</v>
      </c>
      <c r="FL34" s="6">
        <f t="shared" si="83"/>
        <v>282.16332588882722</v>
      </c>
      <c r="FM34" s="6">
        <v>41</v>
      </c>
      <c r="FN34" s="22">
        <f t="shared" si="84"/>
        <v>0.68333333333333335</v>
      </c>
      <c r="FO34" s="18">
        <f t="shared" si="85"/>
        <v>120.73282534558534</v>
      </c>
      <c r="FP34">
        <f t="shared" si="86"/>
        <v>-0.16536739366390812</v>
      </c>
      <c r="FQ34">
        <f t="shared" si="87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8"/>
        <v>433</v>
      </c>
      <c r="FZ34">
        <f t="shared" si="89"/>
        <v>593.5</v>
      </c>
      <c r="GA34" s="18">
        <f t="shared" si="131"/>
        <v>207</v>
      </c>
      <c r="GB34" s="18">
        <f t="shared" si="137"/>
        <v>-8.5</v>
      </c>
      <c r="GC34" s="18">
        <f t="shared" si="92"/>
        <v>207.17444340458599</v>
      </c>
      <c r="GD34">
        <f t="shared" si="93"/>
        <v>734.66403886402384</v>
      </c>
      <c r="GE34">
        <v>33</v>
      </c>
      <c r="GF34" s="22">
        <f t="shared" si="94"/>
        <v>0.55000000000000004</v>
      </c>
      <c r="GG34" s="18">
        <f t="shared" si="119"/>
        <v>83.6956498369385</v>
      </c>
      <c r="GH34">
        <f t="shared" si="95"/>
        <v>-0.25963731050575611</v>
      </c>
      <c r="GI34">
        <f t="shared" si="96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7"/>
        <v>566</v>
      </c>
      <c r="GS34">
        <f t="shared" si="98"/>
        <v>590</v>
      </c>
      <c r="GT34" s="18">
        <f t="shared" si="99"/>
        <v>321</v>
      </c>
      <c r="GU34" s="18">
        <f t="shared" si="100"/>
        <v>-14.5</v>
      </c>
      <c r="GV34" s="18">
        <f t="shared" si="101"/>
        <v>321.32732532419334</v>
      </c>
      <c r="GW34">
        <f t="shared" si="102"/>
        <v>817.59158508389748</v>
      </c>
      <c r="GX34">
        <v>35</v>
      </c>
      <c r="GY34" s="22">
        <f t="shared" si="103"/>
        <v>0.58333333333333337</v>
      </c>
      <c r="GZ34" s="18">
        <f t="shared" si="104"/>
        <v>109.23176244951543</v>
      </c>
      <c r="HA34">
        <f t="shared" si="105"/>
        <v>-0.23408320603336796</v>
      </c>
      <c r="HB34">
        <f t="shared" si="106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7"/>
        <v>575</v>
      </c>
      <c r="HL34">
        <f t="shared" si="108"/>
        <v>587.5</v>
      </c>
      <c r="HM34" s="18">
        <f t="shared" si="109"/>
        <v>320</v>
      </c>
      <c r="HN34" s="18">
        <f t="shared" si="110"/>
        <v>-14</v>
      </c>
      <c r="HO34" s="18">
        <f t="shared" si="111"/>
        <v>320.30610359467084</v>
      </c>
      <c r="HP34">
        <f t="shared" si="112"/>
        <v>822.05915237286911</v>
      </c>
      <c r="HQ34">
        <v>34</v>
      </c>
      <c r="HR34" s="22">
        <f t="shared" si="113"/>
        <v>0.56666666666666665</v>
      </c>
      <c r="HS34" s="18">
        <f t="shared" si="114"/>
        <v>106.14438372346508</v>
      </c>
      <c r="HT34">
        <f t="shared" si="115"/>
        <v>-0.24667233334138852</v>
      </c>
      <c r="HU34">
        <f t="shared" si="116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7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8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33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5"/>
        <v>230.5</v>
      </c>
      <c r="CK35" s="18">
        <f t="shared" si="134"/>
        <v>-10.5</v>
      </c>
      <c r="CL35" s="18">
        <f t="shared" si="41"/>
        <v>230.73903007510455</v>
      </c>
      <c r="CM35" s="6">
        <f t="shared" si="42"/>
        <v>956.90921721969005</v>
      </c>
      <c r="CN35" s="6">
        <f t="shared" si="43"/>
        <v>163.62474743599387</v>
      </c>
      <c r="CO35" s="6">
        <v>35</v>
      </c>
      <c r="CP35" s="22">
        <f t="shared" si="44"/>
        <v>0.58333333333333337</v>
      </c>
      <c r="CQ35" s="18">
        <f t="shared" si="45"/>
        <v>78.878420552107684</v>
      </c>
      <c r="CR35">
        <f t="shared" si="46"/>
        <v>-0.23408320603336796</v>
      </c>
      <c r="CS35">
        <f t="shared" si="47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8"/>
        <v>866</v>
      </c>
      <c r="DB35" s="6">
        <f t="shared" si="48"/>
        <v>576.5</v>
      </c>
      <c r="DC35" s="18">
        <f t="shared" si="127"/>
        <v>324</v>
      </c>
      <c r="DD35" s="18">
        <f t="shared" si="135"/>
        <v>-8</v>
      </c>
      <c r="DE35" s="18">
        <f t="shared" si="51"/>
        <v>324.09875038327436</v>
      </c>
      <c r="DF35" s="6">
        <f t="shared" si="52"/>
        <v>1040.3404490838564</v>
      </c>
      <c r="DG35" s="6">
        <f t="shared" si="53"/>
        <v>243.21796790546182</v>
      </c>
      <c r="DH35" s="6">
        <v>35</v>
      </c>
      <c r="DI35" s="22">
        <f t="shared" si="54"/>
        <v>0.58333333333333337</v>
      </c>
      <c r="DJ35" s="18">
        <f t="shared" si="55"/>
        <v>88.318508835696363</v>
      </c>
      <c r="DK35">
        <f t="shared" si="56"/>
        <v>-0.23408320603336796</v>
      </c>
      <c r="DL35">
        <f t="shared" si="57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8"/>
        <v>885</v>
      </c>
      <c r="DU35" s="6">
        <f t="shared" si="58"/>
        <v>597.5</v>
      </c>
      <c r="DV35" s="18">
        <f t="shared" si="59"/>
        <v>279.5</v>
      </c>
      <c r="DW35" s="18">
        <f t="shared" si="60"/>
        <v>-8.5</v>
      </c>
      <c r="DX35" s="18">
        <f t="shared" si="61"/>
        <v>279.62921878802291</v>
      </c>
      <c r="DY35" s="6">
        <f t="shared" si="62"/>
        <v>1067.8161124463331</v>
      </c>
      <c r="DZ35" s="6">
        <f t="shared" si="63"/>
        <v>211.15617408105629</v>
      </c>
      <c r="EA35" s="6">
        <v>38</v>
      </c>
      <c r="EB35" s="22">
        <f t="shared" si="64"/>
        <v>0.6333333333333333</v>
      </c>
      <c r="EC35" s="18">
        <f t="shared" si="65"/>
        <v>114.48123188623505</v>
      </c>
      <c r="ED35">
        <f t="shared" si="66"/>
        <v>-0.19836765376683349</v>
      </c>
      <c r="EE35">
        <f t="shared" si="67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8"/>
        <v>989</v>
      </c>
      <c r="EN35" s="6">
        <f t="shared" si="68"/>
        <v>600.5</v>
      </c>
      <c r="EO35" s="18">
        <f t="shared" si="69"/>
        <v>373</v>
      </c>
      <c r="EP35" s="18">
        <f t="shared" si="70"/>
        <v>-9</v>
      </c>
      <c r="EQ35" s="18">
        <f t="shared" si="71"/>
        <v>373.10856328956055</v>
      </c>
      <c r="ER35" s="6">
        <f t="shared" si="72"/>
        <v>1157.0312225692096</v>
      </c>
      <c r="ES35" s="6">
        <f t="shared" si="73"/>
        <v>290.45967330163762</v>
      </c>
      <c r="ET35" s="6">
        <v>38</v>
      </c>
      <c r="EU35" s="22">
        <f t="shared" si="74"/>
        <v>0.6333333333333333</v>
      </c>
      <c r="EV35" s="18">
        <f t="shared" si="75"/>
        <v>120.52685732762214</v>
      </c>
      <c r="EW35">
        <f t="shared" si="76"/>
        <v>-0.19836765376683349</v>
      </c>
      <c r="EX35">
        <f t="shared" si="77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8"/>
        <v>998</v>
      </c>
      <c r="FG35" s="6">
        <f t="shared" si="78"/>
        <v>600</v>
      </c>
      <c r="FH35" s="18">
        <f t="shared" si="129"/>
        <v>386</v>
      </c>
      <c r="FI35" s="18">
        <f t="shared" si="136"/>
        <v>-11</v>
      </c>
      <c r="FJ35" s="18">
        <f t="shared" si="81"/>
        <v>386.15670394284234</v>
      </c>
      <c r="FK35" s="6">
        <f t="shared" si="82"/>
        <v>1164.4758477529708</v>
      </c>
      <c r="FL35" s="6">
        <f t="shared" si="83"/>
        <v>299.68396527488005</v>
      </c>
      <c r="FM35" s="6">
        <v>42</v>
      </c>
      <c r="FN35" s="22">
        <f t="shared" si="84"/>
        <v>0.7</v>
      </c>
      <c r="FO35" s="18">
        <f t="shared" si="85"/>
        <v>122.55734807123157</v>
      </c>
      <c r="FP35">
        <f t="shared" si="86"/>
        <v>-0.15490195998574319</v>
      </c>
      <c r="FQ35">
        <f t="shared" si="87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8"/>
        <v>445</v>
      </c>
      <c r="FZ35">
        <f t="shared" si="89"/>
        <v>592.5</v>
      </c>
      <c r="GA35" s="18">
        <f t="shared" si="131"/>
        <v>219</v>
      </c>
      <c r="GB35" s="18">
        <f t="shared" si="137"/>
        <v>-9.5</v>
      </c>
      <c r="GC35" s="18">
        <f t="shared" si="92"/>
        <v>219.20595338630747</v>
      </c>
      <c r="GD35">
        <f t="shared" si="93"/>
        <v>741.00016869093895</v>
      </c>
      <c r="GE35">
        <v>34</v>
      </c>
      <c r="GF35" s="22">
        <f t="shared" si="94"/>
        <v>0.56666666666666665</v>
      </c>
      <c r="GG35" s="18">
        <f t="shared" si="119"/>
        <v>85.196961289611508</v>
      </c>
      <c r="GH35">
        <f t="shared" si="95"/>
        <v>-0.24667233334138852</v>
      </c>
      <c r="GI35">
        <f t="shared" si="96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7"/>
        <v>583.5</v>
      </c>
      <c r="GS35">
        <f t="shared" si="98"/>
        <v>588</v>
      </c>
      <c r="GT35" s="18">
        <f t="shared" si="99"/>
        <v>338.5</v>
      </c>
      <c r="GU35" s="18">
        <f t="shared" si="100"/>
        <v>-16.5</v>
      </c>
      <c r="GV35" s="18">
        <f t="shared" si="101"/>
        <v>338.90190321094394</v>
      </c>
      <c r="GW35">
        <f t="shared" si="102"/>
        <v>828.38170549572135</v>
      </c>
      <c r="GX35">
        <v>36</v>
      </c>
      <c r="GY35" s="22">
        <f t="shared" si="103"/>
        <v>0.6</v>
      </c>
      <c r="GZ35" s="18">
        <f t="shared" si="104"/>
        <v>111.4165954144641</v>
      </c>
      <c r="HA35">
        <f t="shared" si="105"/>
        <v>-0.22184874961635639</v>
      </c>
      <c r="HB35">
        <f t="shared" si="106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7"/>
        <v>590.5</v>
      </c>
      <c r="HL35">
        <f t="shared" si="108"/>
        <v>586.5</v>
      </c>
      <c r="HM35" s="18">
        <f t="shared" si="109"/>
        <v>335.5</v>
      </c>
      <c r="HN35" s="18">
        <f t="shared" si="110"/>
        <v>-15</v>
      </c>
      <c r="HO35" s="18">
        <f t="shared" si="111"/>
        <v>335.83515301409409</v>
      </c>
      <c r="HP35">
        <f t="shared" si="112"/>
        <v>832.26948760602772</v>
      </c>
      <c r="HQ35">
        <v>35</v>
      </c>
      <c r="HR35" s="22">
        <f t="shared" si="113"/>
        <v>0.58333333333333337</v>
      </c>
      <c r="HS35" s="18">
        <f t="shared" si="114"/>
        <v>108.07951599086405</v>
      </c>
      <c r="HT35">
        <f t="shared" si="115"/>
        <v>-0.23408320603336796</v>
      </c>
      <c r="HU35">
        <f t="shared" si="116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7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8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33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5"/>
        <v>240</v>
      </c>
      <c r="CK36" s="18">
        <f t="shared" si="134"/>
        <v>-11.5</v>
      </c>
      <c r="CL36" s="18">
        <f t="shared" si="41"/>
        <v>240.27536286519265</v>
      </c>
      <c r="CM36" s="6">
        <f t="shared" si="42"/>
        <v>963.90274405668129</v>
      </c>
      <c r="CN36" s="6">
        <f t="shared" si="43"/>
        <v>170.6182742729851</v>
      </c>
      <c r="CO36" s="6">
        <v>36</v>
      </c>
      <c r="CP36" s="22">
        <f t="shared" si="44"/>
        <v>0.6</v>
      </c>
      <c r="CQ36" s="18">
        <f t="shared" si="45"/>
        <v>79.804907756041246</v>
      </c>
      <c r="CR36">
        <f t="shared" si="46"/>
        <v>-0.22184874961635639</v>
      </c>
      <c r="CS36">
        <f t="shared" si="47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8"/>
        <v>880</v>
      </c>
      <c r="DB36" s="6">
        <f t="shared" si="48"/>
        <v>576.5</v>
      </c>
      <c r="DC36" s="18">
        <f t="shared" si="127"/>
        <v>338</v>
      </c>
      <c r="DD36" s="18">
        <f t="shared" si="135"/>
        <v>-8</v>
      </c>
      <c r="DE36" s="18">
        <f t="shared" si="51"/>
        <v>338.09466130064817</v>
      </c>
      <c r="DF36" s="6">
        <f t="shared" si="52"/>
        <v>1052.0229322595587</v>
      </c>
      <c r="DG36" s="6">
        <f t="shared" si="53"/>
        <v>254.90045108116419</v>
      </c>
      <c r="DH36" s="6">
        <v>36</v>
      </c>
      <c r="DI36" s="22">
        <f t="shared" si="54"/>
        <v>0.6</v>
      </c>
      <c r="DJ36" s="18">
        <f t="shared" si="55"/>
        <v>89.649804461813915</v>
      </c>
      <c r="DK36">
        <f t="shared" si="56"/>
        <v>-0.22184874961635639</v>
      </c>
      <c r="DL36">
        <f t="shared" si="57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8"/>
        <v>898.5</v>
      </c>
      <c r="DU36" s="6">
        <f t="shared" si="58"/>
        <v>597</v>
      </c>
      <c r="DV36" s="18">
        <f t="shared" si="59"/>
        <v>293</v>
      </c>
      <c r="DW36" s="18">
        <f t="shared" si="60"/>
        <v>-9</v>
      </c>
      <c r="DX36" s="18">
        <f t="shared" si="61"/>
        <v>293.1381926668717</v>
      </c>
      <c r="DY36" s="6">
        <f t="shared" si="62"/>
        <v>1078.7544901412925</v>
      </c>
      <c r="DZ36" s="6">
        <f t="shared" si="63"/>
        <v>222.09455177601569</v>
      </c>
      <c r="EA36" s="6">
        <v>39</v>
      </c>
      <c r="EB36" s="22">
        <f t="shared" si="64"/>
        <v>0.65</v>
      </c>
      <c r="EC36" s="18">
        <f t="shared" si="65"/>
        <v>115.76902729889937</v>
      </c>
      <c r="ED36">
        <f t="shared" si="66"/>
        <v>-0.18708664335714442</v>
      </c>
      <c r="EE36">
        <f t="shared" si="67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8"/>
        <v>1008</v>
      </c>
      <c r="EN36" s="6">
        <f t="shared" si="68"/>
        <v>599.5</v>
      </c>
      <c r="EO36" s="18">
        <f t="shared" si="69"/>
        <v>392</v>
      </c>
      <c r="EP36" s="18">
        <f t="shared" si="70"/>
        <v>-10</v>
      </c>
      <c r="EQ36" s="18">
        <f t="shared" si="71"/>
        <v>392.12753027554697</v>
      </c>
      <c r="ER36" s="6">
        <f t="shared" si="72"/>
        <v>1172.8018801144549</v>
      </c>
      <c r="ES36" s="6">
        <f t="shared" si="73"/>
        <v>306.23033084688291</v>
      </c>
      <c r="ET36" s="6">
        <v>39</v>
      </c>
      <c r="EU36" s="22">
        <f t="shared" si="74"/>
        <v>0.65</v>
      </c>
      <c r="EV36" s="18">
        <f t="shared" si="75"/>
        <v>122.1864530506576</v>
      </c>
      <c r="EW36">
        <f t="shared" si="76"/>
        <v>-0.18708664335714442</v>
      </c>
      <c r="EX36">
        <f t="shared" si="77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8"/>
        <v>1017</v>
      </c>
      <c r="FG36" s="6">
        <f t="shared" si="78"/>
        <v>600.5</v>
      </c>
      <c r="FH36" s="18">
        <f t="shared" si="129"/>
        <v>405</v>
      </c>
      <c r="FI36" s="18">
        <f t="shared" si="136"/>
        <v>-10.5</v>
      </c>
      <c r="FJ36" s="18">
        <f t="shared" si="81"/>
        <v>405.13608824690004</v>
      </c>
      <c r="FK36" s="6">
        <f t="shared" si="82"/>
        <v>1181.0542959576414</v>
      </c>
      <c r="FL36" s="6">
        <f t="shared" si="83"/>
        <v>316.26241347955067</v>
      </c>
      <c r="FM36" s="6">
        <v>43</v>
      </c>
      <c r="FN36" s="22">
        <f t="shared" si="84"/>
        <v>0.71666666666666667</v>
      </c>
      <c r="FO36" s="18">
        <f t="shared" si="85"/>
        <v>124.24725852480273</v>
      </c>
      <c r="FP36">
        <f t="shared" si="86"/>
        <v>-0.1446827948040571</v>
      </c>
      <c r="FQ36">
        <f t="shared" si="87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8"/>
        <v>456</v>
      </c>
      <c r="FZ36">
        <f t="shared" si="89"/>
        <v>592.5</v>
      </c>
      <c r="GA36" s="18">
        <f t="shared" si="131"/>
        <v>230</v>
      </c>
      <c r="GB36" s="18">
        <f t="shared" si="137"/>
        <v>-9.5</v>
      </c>
      <c r="GC36" s="18">
        <f t="shared" si="92"/>
        <v>230.19611204362249</v>
      </c>
      <c r="GD36">
        <f t="shared" si="93"/>
        <v>747.65784286664177</v>
      </c>
      <c r="GE36">
        <v>35</v>
      </c>
      <c r="GF36" s="22">
        <f t="shared" si="94"/>
        <v>0.58333333333333337</v>
      </c>
      <c r="GG36" s="18">
        <f t="shared" si="119"/>
        <v>86.568331224390022</v>
      </c>
      <c r="GH36">
        <f t="shared" si="95"/>
        <v>-0.23408320603336796</v>
      </c>
      <c r="GI36">
        <f t="shared" si="96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7"/>
        <v>600</v>
      </c>
      <c r="GS36">
        <f t="shared" si="98"/>
        <v>587</v>
      </c>
      <c r="GT36" s="18">
        <f t="shared" si="99"/>
        <v>355</v>
      </c>
      <c r="GU36" s="18">
        <f t="shared" si="100"/>
        <v>-17.5</v>
      </c>
      <c r="GV36" s="18">
        <f t="shared" si="101"/>
        <v>355.43107630031454</v>
      </c>
      <c r="GW36">
        <f t="shared" si="102"/>
        <v>839.38608518368949</v>
      </c>
      <c r="GX36">
        <v>37</v>
      </c>
      <c r="GY36" s="22">
        <f t="shared" si="103"/>
        <v>0.6166666666666667</v>
      </c>
      <c r="GZ36" s="18">
        <f t="shared" si="104"/>
        <v>113.47146594857946</v>
      </c>
      <c r="HA36">
        <f t="shared" si="105"/>
        <v>-0.20994952631664862</v>
      </c>
      <c r="HB36">
        <f t="shared" si="106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7"/>
        <v>606</v>
      </c>
      <c r="HL36">
        <f t="shared" si="108"/>
        <v>587</v>
      </c>
      <c r="HM36" s="18">
        <f t="shared" si="109"/>
        <v>351</v>
      </c>
      <c r="HN36" s="18">
        <f t="shared" si="110"/>
        <v>-14.5</v>
      </c>
      <c r="HO36" s="18">
        <f t="shared" si="111"/>
        <v>351.29937375406746</v>
      </c>
      <c r="HP36">
        <f t="shared" si="112"/>
        <v>843.68536789492805</v>
      </c>
      <c r="HQ36">
        <v>36</v>
      </c>
      <c r="HR36" s="22">
        <f t="shared" si="113"/>
        <v>0.6</v>
      </c>
      <c r="HS36" s="18">
        <f t="shared" si="114"/>
        <v>110.00656971681029</v>
      </c>
      <c r="HT36">
        <f t="shared" si="115"/>
        <v>-0.22184874961635639</v>
      </c>
      <c r="HU36">
        <f t="shared" si="116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7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8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33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5"/>
        <v>248.5</v>
      </c>
      <c r="CK37" s="18">
        <f t="shared" si="134"/>
        <v>-13</v>
      </c>
      <c r="CL37" s="18">
        <f t="shared" si="41"/>
        <v>248.83980790862222</v>
      </c>
      <c r="CM37" s="6">
        <f t="shared" si="42"/>
        <v>969.83813082390202</v>
      </c>
      <c r="CN37" s="6">
        <f t="shared" si="43"/>
        <v>176.55366104020584</v>
      </c>
      <c r="CO37" s="6">
        <v>37</v>
      </c>
      <c r="CP37" s="22">
        <f t="shared" si="44"/>
        <v>0.6166666666666667</v>
      </c>
      <c r="CQ37" s="18">
        <f t="shared" si="45"/>
        <v>80.636972755888664</v>
      </c>
      <c r="CR37">
        <f t="shared" si="46"/>
        <v>-0.20994952631664862</v>
      </c>
      <c r="CS37">
        <f t="shared" si="47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8"/>
        <v>891</v>
      </c>
      <c r="DB37" s="6">
        <f t="shared" si="48"/>
        <v>576</v>
      </c>
      <c r="DC37" s="18">
        <f t="shared" si="127"/>
        <v>349</v>
      </c>
      <c r="DD37" s="18">
        <f t="shared" si="135"/>
        <v>-8.5</v>
      </c>
      <c r="DE37" s="18">
        <f t="shared" si="51"/>
        <v>349.10349468316701</v>
      </c>
      <c r="DF37" s="6">
        <f t="shared" si="52"/>
        <v>1060.9698393451154</v>
      </c>
      <c r="DG37" s="6">
        <f t="shared" si="53"/>
        <v>263.84735816672082</v>
      </c>
      <c r="DH37" s="6">
        <v>37</v>
      </c>
      <c r="DI37" s="22">
        <f t="shared" si="54"/>
        <v>0.6166666666666667</v>
      </c>
      <c r="DJ37" s="18">
        <f t="shared" si="55"/>
        <v>90.696968295402698</v>
      </c>
      <c r="DK37">
        <f t="shared" si="56"/>
        <v>-0.20994952631664862</v>
      </c>
      <c r="DL37">
        <f t="shared" si="57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8"/>
        <v>912.5</v>
      </c>
      <c r="DU37" s="6">
        <f t="shared" si="58"/>
        <v>596.5</v>
      </c>
      <c r="DV37" s="18">
        <f t="shared" si="59"/>
        <v>307</v>
      </c>
      <c r="DW37" s="18">
        <f t="shared" si="60"/>
        <v>-9.5</v>
      </c>
      <c r="DX37" s="18">
        <f t="shared" si="61"/>
        <v>307.14695179994868</v>
      </c>
      <c r="DY37" s="6">
        <f t="shared" si="62"/>
        <v>1090.1690235922135</v>
      </c>
      <c r="DZ37" s="6">
        <f t="shared" si="63"/>
        <v>233.50908522693669</v>
      </c>
      <c r="EA37" s="6">
        <v>40</v>
      </c>
      <c r="EB37" s="22">
        <f t="shared" si="64"/>
        <v>0.66666666666666663</v>
      </c>
      <c r="EC37" s="18">
        <f t="shared" si="65"/>
        <v>117.10446668241482</v>
      </c>
      <c r="ED37">
        <f t="shared" si="66"/>
        <v>-0.17609125905568127</v>
      </c>
      <c r="EE37">
        <f t="shared" si="67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8"/>
        <v>1024.5</v>
      </c>
      <c r="EN37" s="6">
        <f t="shared" si="68"/>
        <v>599</v>
      </c>
      <c r="EO37" s="18">
        <f t="shared" si="69"/>
        <v>408.5</v>
      </c>
      <c r="EP37" s="18">
        <f t="shared" si="70"/>
        <v>-10.5</v>
      </c>
      <c r="EQ37" s="18">
        <f t="shared" si="71"/>
        <v>408.63492263877788</v>
      </c>
      <c r="ER37" s="6">
        <f t="shared" si="72"/>
        <v>1186.7608225754675</v>
      </c>
      <c r="ES37" s="6">
        <f t="shared" si="73"/>
        <v>320.18927330789552</v>
      </c>
      <c r="ET37" s="6">
        <v>40</v>
      </c>
      <c r="EU37" s="22">
        <f t="shared" si="74"/>
        <v>0.66666666666666663</v>
      </c>
      <c r="EV37" s="18">
        <f t="shared" si="75"/>
        <v>123.62688868444738</v>
      </c>
      <c r="EW37">
        <f t="shared" si="76"/>
        <v>-0.17609125905568127</v>
      </c>
      <c r="EX37">
        <f t="shared" si="77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8"/>
        <v>1036</v>
      </c>
      <c r="FG37" s="6">
        <f t="shared" si="78"/>
        <v>600.5</v>
      </c>
      <c r="FH37" s="18">
        <f t="shared" si="129"/>
        <v>424</v>
      </c>
      <c r="FI37" s="18">
        <f t="shared" si="136"/>
        <v>-10.5</v>
      </c>
      <c r="FJ37" s="18">
        <f t="shared" si="81"/>
        <v>424.12999186570147</v>
      </c>
      <c r="FK37" s="6">
        <f t="shared" si="82"/>
        <v>1197.4540701003943</v>
      </c>
      <c r="FL37" s="6">
        <f t="shared" si="83"/>
        <v>332.66218762230358</v>
      </c>
      <c r="FM37" s="6">
        <v>44</v>
      </c>
      <c r="FN37" s="22">
        <f t="shared" si="84"/>
        <v>0.73333333333333328</v>
      </c>
      <c r="FO37" s="18">
        <f t="shared" si="85"/>
        <v>125.9384617675061</v>
      </c>
      <c r="FP37">
        <f t="shared" si="86"/>
        <v>-0.13469857389745624</v>
      </c>
      <c r="FQ37">
        <f t="shared" si="87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8"/>
        <v>468.5</v>
      </c>
      <c r="FZ37">
        <f t="shared" si="89"/>
        <v>591.5</v>
      </c>
      <c r="GA37" s="18">
        <f t="shared" si="131"/>
        <v>242.5</v>
      </c>
      <c r="GB37" s="18">
        <f t="shared" si="137"/>
        <v>-10.5</v>
      </c>
      <c r="GC37" s="18">
        <f t="shared" si="92"/>
        <v>242.72721314265527</v>
      </c>
      <c r="GD37">
        <f t="shared" si="93"/>
        <v>754.56245599685121</v>
      </c>
      <c r="GE37">
        <v>36</v>
      </c>
      <c r="GF37" s="22">
        <f t="shared" si="94"/>
        <v>0.6</v>
      </c>
      <c r="GG37" s="18">
        <f t="shared" si="119"/>
        <v>88.131982472085653</v>
      </c>
      <c r="GH37">
        <f t="shared" si="95"/>
        <v>-0.22184874961635639</v>
      </c>
      <c r="GI37">
        <f t="shared" si="96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7"/>
        <v>616</v>
      </c>
      <c r="GS37">
        <f t="shared" si="98"/>
        <v>585.5</v>
      </c>
      <c r="GT37" s="18">
        <f t="shared" si="99"/>
        <v>371</v>
      </c>
      <c r="GU37" s="18">
        <f t="shared" si="100"/>
        <v>-19</v>
      </c>
      <c r="GV37" s="18">
        <f t="shared" si="101"/>
        <v>371.48620431989127</v>
      </c>
      <c r="GW37">
        <f t="shared" si="102"/>
        <v>849.86248887687702</v>
      </c>
      <c r="GX37">
        <v>38</v>
      </c>
      <c r="GY37" s="22">
        <f t="shared" si="103"/>
        <v>0.6333333333333333</v>
      </c>
      <c r="GZ37" s="18">
        <f t="shared" si="104"/>
        <v>115.46740423965429</v>
      </c>
      <c r="HA37">
        <f t="shared" si="105"/>
        <v>-0.19836765376683349</v>
      </c>
      <c r="HB37">
        <f t="shared" si="106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7"/>
        <v>621.5</v>
      </c>
      <c r="HL37">
        <f t="shared" si="108"/>
        <v>586.5</v>
      </c>
      <c r="HM37" s="18">
        <f t="shared" si="109"/>
        <v>366.5</v>
      </c>
      <c r="HN37" s="18">
        <f t="shared" si="110"/>
        <v>-15</v>
      </c>
      <c r="HO37" s="18">
        <f t="shared" si="111"/>
        <v>366.80682927121188</v>
      </c>
      <c r="HP37">
        <f t="shared" si="112"/>
        <v>854.5434453554717</v>
      </c>
      <c r="HQ37">
        <v>37</v>
      </c>
      <c r="HR37" s="22">
        <f t="shared" si="113"/>
        <v>0.6166666666666667</v>
      </c>
      <c r="HS37" s="18">
        <f t="shared" si="114"/>
        <v>111.93901108820202</v>
      </c>
      <c r="HT37">
        <f t="shared" si="115"/>
        <v>-0.20994952631664862</v>
      </c>
      <c r="HU37">
        <f t="shared" si="116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38">(G38+I38)/2</f>
        <v>897</v>
      </c>
      <c r="L38" s="6">
        <f t="shared" ref="L38:L69" si="139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7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8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33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5"/>
        <v>258</v>
      </c>
      <c r="CK38" s="18">
        <f t="shared" si="134"/>
        <v>-13</v>
      </c>
      <c r="CL38" s="18">
        <f t="shared" si="41"/>
        <v>258.32731175777758</v>
      </c>
      <c r="CM38" s="6">
        <f t="shared" si="42"/>
        <v>977.50460356972235</v>
      </c>
      <c r="CN38" s="6">
        <f t="shared" si="43"/>
        <v>184.22013378602617</v>
      </c>
      <c r="CO38" s="6">
        <v>38</v>
      </c>
      <c r="CP38" s="22">
        <f t="shared" si="44"/>
        <v>0.6333333333333333</v>
      </c>
      <c r="CQ38" s="18">
        <f t="shared" si="45"/>
        <v>81.558716061936991</v>
      </c>
      <c r="CR38">
        <f t="shared" si="46"/>
        <v>-0.19836765376683349</v>
      </c>
      <c r="CS38">
        <f t="shared" si="47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8"/>
        <v>904.5</v>
      </c>
      <c r="DB38" s="6">
        <f t="shared" si="48"/>
        <v>570.5</v>
      </c>
      <c r="DC38" s="18">
        <f t="shared" si="127"/>
        <v>362.5</v>
      </c>
      <c r="DD38" s="18">
        <f t="shared" si="135"/>
        <v>-14</v>
      </c>
      <c r="DE38" s="18">
        <f t="shared" si="51"/>
        <v>362.77024409397194</v>
      </c>
      <c r="DF38" s="6">
        <f t="shared" si="52"/>
        <v>1069.387909039559</v>
      </c>
      <c r="DG38" s="6">
        <f t="shared" si="53"/>
        <v>272.26542786116443</v>
      </c>
      <c r="DH38" s="6">
        <v>38</v>
      </c>
      <c r="DI38" s="22">
        <f t="shared" si="54"/>
        <v>0.6333333333333333</v>
      </c>
      <c r="DJ38" s="18">
        <f t="shared" si="55"/>
        <v>91.996953971309182</v>
      </c>
      <c r="DK38">
        <f t="shared" si="56"/>
        <v>-0.19836765376683349</v>
      </c>
      <c r="DL38">
        <f t="shared" si="57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8"/>
        <v>926</v>
      </c>
      <c r="DU38" s="6">
        <f t="shared" si="58"/>
        <v>597</v>
      </c>
      <c r="DV38" s="18">
        <f t="shared" si="59"/>
        <v>320.5</v>
      </c>
      <c r="DW38" s="18">
        <f t="shared" si="60"/>
        <v>-9</v>
      </c>
      <c r="DX38" s="18">
        <f t="shared" si="61"/>
        <v>320.62634015314461</v>
      </c>
      <c r="DY38" s="6">
        <f t="shared" si="62"/>
        <v>1101.7644938915032</v>
      </c>
      <c r="DZ38" s="6">
        <f t="shared" si="63"/>
        <v>245.10455552622636</v>
      </c>
      <c r="EA38" s="6">
        <v>41</v>
      </c>
      <c r="EB38" s="22">
        <f t="shared" si="64"/>
        <v>0.68333333333333335</v>
      </c>
      <c r="EC38" s="18">
        <f t="shared" si="65"/>
        <v>118.3894417399168</v>
      </c>
      <c r="ED38">
        <f t="shared" si="66"/>
        <v>-0.16536739366390812</v>
      </c>
      <c r="EE38">
        <f t="shared" si="67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8"/>
        <v>1044</v>
      </c>
      <c r="EN38" s="6">
        <f t="shared" si="68"/>
        <v>598.5</v>
      </c>
      <c r="EO38" s="18">
        <f t="shared" si="69"/>
        <v>428</v>
      </c>
      <c r="EP38" s="18">
        <f t="shared" si="70"/>
        <v>-11</v>
      </c>
      <c r="EQ38" s="18">
        <f t="shared" si="71"/>
        <v>428.14133180528131</v>
      </c>
      <c r="ER38" s="6">
        <f t="shared" si="72"/>
        <v>1203.3861599669492</v>
      </c>
      <c r="ES38" s="6">
        <f t="shared" si="73"/>
        <v>336.81461069937723</v>
      </c>
      <c r="ET38" s="6">
        <v>41</v>
      </c>
      <c r="EU38" s="22">
        <f t="shared" si="74"/>
        <v>0.68333333333333335</v>
      </c>
      <c r="EV38" s="18">
        <f t="shared" si="75"/>
        <v>125.32901862916844</v>
      </c>
      <c r="EW38">
        <f t="shared" si="76"/>
        <v>-0.16536739366390812</v>
      </c>
      <c r="EX38">
        <f t="shared" si="77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8"/>
        <v>1055.5</v>
      </c>
      <c r="FG38" s="6">
        <f t="shared" si="78"/>
        <v>600</v>
      </c>
      <c r="FH38" s="18">
        <f t="shared" si="129"/>
        <v>443.5</v>
      </c>
      <c r="FI38" s="18">
        <f t="shared" si="136"/>
        <v>-11</v>
      </c>
      <c r="FJ38" s="18">
        <f t="shared" si="81"/>
        <v>443.6363939083447</v>
      </c>
      <c r="FK38" s="6">
        <f t="shared" si="82"/>
        <v>1214.1170660195828</v>
      </c>
      <c r="FL38" s="6">
        <f t="shared" si="83"/>
        <v>349.32518354149204</v>
      </c>
      <c r="FM38" s="6">
        <v>45</v>
      </c>
      <c r="FN38" s="22">
        <f t="shared" si="84"/>
        <v>0.75</v>
      </c>
      <c r="FO38" s="18">
        <f t="shared" si="85"/>
        <v>127.67529749385666</v>
      </c>
      <c r="FP38">
        <f t="shared" si="86"/>
        <v>-0.12493873660829995</v>
      </c>
      <c r="FQ38">
        <f t="shared" si="87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8"/>
        <v>479.5</v>
      </c>
      <c r="FZ38">
        <f t="shared" si="89"/>
        <v>591</v>
      </c>
      <c r="GA38" s="18">
        <f t="shared" si="131"/>
        <v>253.5</v>
      </c>
      <c r="GB38" s="18">
        <f t="shared" si="137"/>
        <v>-11</v>
      </c>
      <c r="GC38" s="18">
        <f t="shared" si="92"/>
        <v>253.73854653954334</v>
      </c>
      <c r="GD38">
        <f t="shared" si="93"/>
        <v>761.05272484894238</v>
      </c>
      <c r="GE38">
        <v>37</v>
      </c>
      <c r="GF38" s="22">
        <f t="shared" si="94"/>
        <v>0.6166666666666667</v>
      </c>
      <c r="GG38" s="18">
        <f t="shared" si="119"/>
        <v>89.505994625428315</v>
      </c>
      <c r="GH38">
        <f t="shared" si="95"/>
        <v>-0.20994952631664862</v>
      </c>
      <c r="GI38">
        <f t="shared" si="96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7"/>
        <v>631</v>
      </c>
      <c r="GS38">
        <f t="shared" si="98"/>
        <v>586</v>
      </c>
      <c r="GT38" s="18">
        <f t="shared" si="99"/>
        <v>386</v>
      </c>
      <c r="GU38" s="18">
        <f t="shared" si="100"/>
        <v>-18.5</v>
      </c>
      <c r="GV38" s="18">
        <f t="shared" si="101"/>
        <v>386.44307472123239</v>
      </c>
      <c r="GW38">
        <f t="shared" ref="GW38:GW69" si="140">SQRT(GR38^2+GS38^2)</f>
        <v>861.13703903618034</v>
      </c>
      <c r="GX38">
        <v>39</v>
      </c>
      <c r="GY38" s="22">
        <f t="shared" si="103"/>
        <v>0.65</v>
      </c>
      <c r="GZ38" s="18">
        <f t="shared" si="104"/>
        <v>117.32680955316403</v>
      </c>
      <c r="HA38">
        <f t="shared" si="105"/>
        <v>-0.18708664335714442</v>
      </c>
      <c r="HB38">
        <f t="shared" si="106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7"/>
        <v>638.5</v>
      </c>
      <c r="HL38">
        <f t="shared" si="108"/>
        <v>586.5</v>
      </c>
      <c r="HM38" s="18">
        <f t="shared" si="109"/>
        <v>383.5</v>
      </c>
      <c r="HN38" s="18">
        <f t="shared" si="110"/>
        <v>-15</v>
      </c>
      <c r="HO38" s="18">
        <f t="shared" si="111"/>
        <v>383.79323860641421</v>
      </c>
      <c r="HP38">
        <f t="shared" si="112"/>
        <v>866.98587070378494</v>
      </c>
      <c r="HQ38">
        <v>38</v>
      </c>
      <c r="HR38" s="22">
        <f t="shared" si="113"/>
        <v>0.6333333333333333</v>
      </c>
      <c r="HS38" s="18">
        <f t="shared" si="114"/>
        <v>114.05575036334936</v>
      </c>
      <c r="HT38">
        <f t="shared" si="115"/>
        <v>-0.19836765376683349</v>
      </c>
      <c r="HU38">
        <f t="shared" si="116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38"/>
        <v>901</v>
      </c>
      <c r="L39" s="6">
        <f t="shared" si="139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7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8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33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5"/>
        <v>268.5</v>
      </c>
      <c r="CK39" s="18">
        <f t="shared" si="134"/>
        <v>-12.5</v>
      </c>
      <c r="CL39" s="18">
        <f t="shared" si="41"/>
        <v>268.79081085483557</v>
      </c>
      <c r="CM39" s="6">
        <f t="shared" si="42"/>
        <v>986.30687415225896</v>
      </c>
      <c r="CN39" s="6">
        <f t="shared" si="43"/>
        <v>193.02240436856277</v>
      </c>
      <c r="CO39" s="6">
        <v>39</v>
      </c>
      <c r="CP39" s="22">
        <f t="shared" si="44"/>
        <v>0.65</v>
      </c>
      <c r="CQ39" s="18">
        <f t="shared" si="45"/>
        <v>82.575280629804269</v>
      </c>
      <c r="CR39">
        <f t="shared" si="46"/>
        <v>-0.18708664335714442</v>
      </c>
      <c r="CS39">
        <f t="shared" si="47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8"/>
        <v>918</v>
      </c>
      <c r="DB39" s="6">
        <f t="shared" si="48"/>
        <v>569.5</v>
      </c>
      <c r="DC39" s="18">
        <f t="shared" si="127"/>
        <v>376</v>
      </c>
      <c r="DD39" s="18">
        <f t="shared" si="135"/>
        <v>-15</v>
      </c>
      <c r="DE39" s="18">
        <f t="shared" si="51"/>
        <v>376.29908317719827</v>
      </c>
      <c r="DF39" s="6">
        <f t="shared" si="52"/>
        <v>1080.3028510561287</v>
      </c>
      <c r="DG39" s="6">
        <f t="shared" si="53"/>
        <v>283.18036987773417</v>
      </c>
      <c r="DH39" s="6">
        <v>39</v>
      </c>
      <c r="DI39" s="22">
        <f t="shared" si="54"/>
        <v>0.65</v>
      </c>
      <c r="DJ39" s="18">
        <f t="shared" si="55"/>
        <v>93.283821571730215</v>
      </c>
      <c r="DK39">
        <f t="shared" si="56"/>
        <v>-0.18708664335714442</v>
      </c>
      <c r="DL39">
        <f t="shared" si="57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8"/>
        <v>940.5</v>
      </c>
      <c r="DU39" s="6">
        <f t="shared" si="58"/>
        <v>597</v>
      </c>
      <c r="DV39" s="18">
        <f t="shared" si="59"/>
        <v>335</v>
      </c>
      <c r="DW39" s="18">
        <f t="shared" si="60"/>
        <v>-9</v>
      </c>
      <c r="DX39" s="18">
        <f t="shared" si="61"/>
        <v>335.12087371573858</v>
      </c>
      <c r="DY39" s="6">
        <f t="shared" si="62"/>
        <v>1113.9790168580375</v>
      </c>
      <c r="DZ39" s="6">
        <f t="shared" si="63"/>
        <v>257.3190784927607</v>
      </c>
      <c r="EA39" s="6">
        <v>42</v>
      </c>
      <c r="EB39" s="22">
        <f t="shared" si="64"/>
        <v>0.7</v>
      </c>
      <c r="EC39" s="18">
        <f t="shared" si="65"/>
        <v>119.7711894579906</v>
      </c>
      <c r="ED39">
        <f t="shared" si="66"/>
        <v>-0.15490195998574319</v>
      </c>
      <c r="EE39">
        <f t="shared" si="67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8"/>
        <v>1063</v>
      </c>
      <c r="EN39" s="6">
        <f t="shared" si="68"/>
        <v>596.5</v>
      </c>
      <c r="EO39" s="18">
        <f t="shared" si="69"/>
        <v>447</v>
      </c>
      <c r="EP39" s="18">
        <f t="shared" si="70"/>
        <v>-13</v>
      </c>
      <c r="EQ39" s="18">
        <f t="shared" si="71"/>
        <v>447.1889980757577</v>
      </c>
      <c r="ER39" s="6">
        <f t="shared" si="72"/>
        <v>1218.9262693042594</v>
      </c>
      <c r="ES39" s="6">
        <f t="shared" si="73"/>
        <v>352.35472003668747</v>
      </c>
      <c r="ET39" s="6">
        <v>42</v>
      </c>
      <c r="EU39" s="22">
        <f t="shared" si="74"/>
        <v>0.7</v>
      </c>
      <c r="EV39" s="18">
        <f t="shared" si="75"/>
        <v>126.99111865277024</v>
      </c>
      <c r="EW39">
        <f t="shared" si="76"/>
        <v>-0.15490195998574319</v>
      </c>
      <c r="EX39">
        <f t="shared" si="77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8"/>
        <v>1074.5</v>
      </c>
      <c r="FG39" s="6">
        <f t="shared" si="78"/>
        <v>600</v>
      </c>
      <c r="FH39" s="18">
        <f t="shared" si="129"/>
        <v>462.5</v>
      </c>
      <c r="FI39" s="18">
        <f t="shared" si="136"/>
        <v>-11</v>
      </c>
      <c r="FJ39" s="18">
        <f t="shared" si="81"/>
        <v>462.63079231715653</v>
      </c>
      <c r="FK39" s="6">
        <f t="shared" si="82"/>
        <v>1230.6706504991496</v>
      </c>
      <c r="FL39" s="6">
        <f t="shared" si="83"/>
        <v>365.87876802105882</v>
      </c>
      <c r="FM39" s="6">
        <v>46</v>
      </c>
      <c r="FN39" s="22">
        <f t="shared" si="84"/>
        <v>0.76666666666666661</v>
      </c>
      <c r="FO39" s="18">
        <f t="shared" si="85"/>
        <v>129.36654479229952</v>
      </c>
      <c r="FP39">
        <f t="shared" si="86"/>
        <v>-0.11539341870206959</v>
      </c>
      <c r="FQ39">
        <f t="shared" si="87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8"/>
        <v>492.5</v>
      </c>
      <c r="FZ39">
        <f t="shared" si="89"/>
        <v>590</v>
      </c>
      <c r="GA39" s="18">
        <f t="shared" si="131"/>
        <v>266.5</v>
      </c>
      <c r="GB39" s="18">
        <f t="shared" si="137"/>
        <v>-12</v>
      </c>
      <c r="GC39" s="18">
        <f t="shared" si="92"/>
        <v>266.77003205007867</v>
      </c>
      <c r="GD39">
        <f t="shared" si="93"/>
        <v>768.54163842956484</v>
      </c>
      <c r="GE39">
        <v>38</v>
      </c>
      <c r="GF39" s="22">
        <f t="shared" si="94"/>
        <v>0.6333333333333333</v>
      </c>
      <c r="GG39" s="18">
        <f t="shared" si="119"/>
        <v>91.132084656690523</v>
      </c>
      <c r="GH39">
        <f t="shared" si="95"/>
        <v>-0.19836765376683349</v>
      </c>
      <c r="GI39">
        <f t="shared" si="96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7"/>
        <v>645</v>
      </c>
      <c r="GS39">
        <f t="shared" si="98"/>
        <v>585</v>
      </c>
      <c r="GT39" s="18">
        <f t="shared" si="99"/>
        <v>400</v>
      </c>
      <c r="GU39" s="18">
        <f t="shared" si="100"/>
        <v>-19.5</v>
      </c>
      <c r="GV39" s="18">
        <f t="shared" si="101"/>
        <v>400.47503043261014</v>
      </c>
      <c r="GW39">
        <f t="shared" si="140"/>
        <v>870.77551642199955</v>
      </c>
      <c r="GX39">
        <v>40</v>
      </c>
      <c r="GY39" s="22">
        <f t="shared" si="103"/>
        <v>0.66666666666666663</v>
      </c>
      <c r="GZ39" s="18">
        <f t="shared" si="104"/>
        <v>119.07123150164398</v>
      </c>
      <c r="HA39">
        <f t="shared" si="105"/>
        <v>-0.17609125905568127</v>
      </c>
      <c r="HB39">
        <f t="shared" si="106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7"/>
        <v>655.5</v>
      </c>
      <c r="HL39">
        <f t="shared" si="108"/>
        <v>586</v>
      </c>
      <c r="HM39" s="18">
        <f t="shared" si="109"/>
        <v>400.5</v>
      </c>
      <c r="HN39" s="18">
        <f t="shared" si="110"/>
        <v>-15.5</v>
      </c>
      <c r="HO39" s="18">
        <f t="shared" si="111"/>
        <v>400.79982534926336</v>
      </c>
      <c r="HP39">
        <f t="shared" si="112"/>
        <v>879.24754762239741</v>
      </c>
      <c r="HQ39">
        <v>39</v>
      </c>
      <c r="HR39" s="22">
        <f t="shared" si="113"/>
        <v>0.65</v>
      </c>
      <c r="HS39" s="18">
        <f t="shared" si="114"/>
        <v>116.1750040198703</v>
      </c>
      <c r="HT39">
        <f t="shared" si="115"/>
        <v>-0.18708664335714442</v>
      </c>
      <c r="HU39">
        <f t="shared" si="116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38"/>
        <v>907</v>
      </c>
      <c r="L40" s="6">
        <f t="shared" si="139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7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8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33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5"/>
        <v>276.5</v>
      </c>
      <c r="CK40" s="18">
        <f t="shared" si="134"/>
        <v>-12.5</v>
      </c>
      <c r="CL40" s="18">
        <f t="shared" si="41"/>
        <v>276.78240551017689</v>
      </c>
      <c r="CM40" s="6">
        <f t="shared" si="42"/>
        <v>992.81481153334937</v>
      </c>
      <c r="CN40" s="6">
        <f t="shared" si="43"/>
        <v>199.53034174965319</v>
      </c>
      <c r="CO40" s="6">
        <v>40</v>
      </c>
      <c r="CP40" s="22">
        <f t="shared" si="44"/>
        <v>0.66666666666666663</v>
      </c>
      <c r="CQ40" s="18">
        <f t="shared" si="45"/>
        <v>83.351691263763399</v>
      </c>
      <c r="CR40">
        <f t="shared" si="46"/>
        <v>-0.17609125905568127</v>
      </c>
      <c r="CS40">
        <f t="shared" si="47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8"/>
        <v>932.5</v>
      </c>
      <c r="DB40" s="6">
        <f t="shared" si="48"/>
        <v>569.5</v>
      </c>
      <c r="DC40" s="18">
        <f t="shared" si="127"/>
        <v>390.5</v>
      </c>
      <c r="DD40" s="18">
        <f t="shared" si="135"/>
        <v>-15</v>
      </c>
      <c r="DE40" s="18">
        <f t="shared" si="51"/>
        <v>390.7879859975227</v>
      </c>
      <c r="DF40" s="6">
        <f t="shared" si="52"/>
        <v>1092.6511337110303</v>
      </c>
      <c r="DG40" s="6">
        <f t="shared" si="53"/>
        <v>295.52865253263576</v>
      </c>
      <c r="DH40" s="6">
        <v>40</v>
      </c>
      <c r="DI40" s="22">
        <f t="shared" si="54"/>
        <v>0.66666666666666663</v>
      </c>
      <c r="DJ40" s="18">
        <f t="shared" si="55"/>
        <v>94.662010748970246</v>
      </c>
      <c r="DK40">
        <f t="shared" si="56"/>
        <v>-0.17609125905568127</v>
      </c>
      <c r="DL40">
        <f t="shared" si="57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8"/>
        <v>954.5</v>
      </c>
      <c r="DU40" s="6">
        <f t="shared" si="58"/>
        <v>596</v>
      </c>
      <c r="DV40" s="18">
        <f t="shared" si="59"/>
        <v>349</v>
      </c>
      <c r="DW40" s="18">
        <f t="shared" si="60"/>
        <v>-10</v>
      </c>
      <c r="DX40" s="18">
        <f t="shared" si="61"/>
        <v>349.14323708186015</v>
      </c>
      <c r="DY40" s="6">
        <f t="shared" si="62"/>
        <v>1125.2938505119453</v>
      </c>
      <c r="DZ40" s="6">
        <f t="shared" si="63"/>
        <v>268.63391214666842</v>
      </c>
      <c r="EA40" s="6">
        <v>43</v>
      </c>
      <c r="EB40" s="22">
        <f t="shared" si="64"/>
        <v>0.71666666666666667</v>
      </c>
      <c r="EC40" s="18">
        <f t="shared" si="65"/>
        <v>121.10792571786872</v>
      </c>
      <c r="ED40">
        <f t="shared" si="66"/>
        <v>-0.1446827948040571</v>
      </c>
      <c r="EE40">
        <f t="shared" si="67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8"/>
        <v>1082</v>
      </c>
      <c r="EN40" s="6">
        <f t="shared" si="68"/>
        <v>596.5</v>
      </c>
      <c r="EO40" s="18">
        <f t="shared" si="69"/>
        <v>466</v>
      </c>
      <c r="EP40" s="18">
        <f t="shared" si="70"/>
        <v>-13</v>
      </c>
      <c r="EQ40" s="18">
        <f t="shared" si="71"/>
        <v>466.18129520606038</v>
      </c>
      <c r="ER40" s="6">
        <f t="shared" si="72"/>
        <v>1235.530756395809</v>
      </c>
      <c r="ES40" s="6">
        <f t="shared" si="73"/>
        <v>368.95920712823704</v>
      </c>
      <c r="ET40" s="6">
        <v>43</v>
      </c>
      <c r="EU40" s="22">
        <f t="shared" si="74"/>
        <v>0.71666666666666667</v>
      </c>
      <c r="EV40" s="18">
        <f t="shared" si="75"/>
        <v>128.64838716326784</v>
      </c>
      <c r="EW40">
        <f t="shared" si="76"/>
        <v>-0.1446827948040571</v>
      </c>
      <c r="EX40">
        <f t="shared" si="77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8"/>
        <v>1092.5</v>
      </c>
      <c r="FG40" s="6">
        <f t="shared" si="78"/>
        <v>598</v>
      </c>
      <c r="FH40" s="18">
        <f t="shared" si="129"/>
        <v>480.5</v>
      </c>
      <c r="FI40" s="18">
        <f t="shared" si="136"/>
        <v>-13</v>
      </c>
      <c r="FJ40" s="18">
        <f t="shared" si="81"/>
        <v>480.67582631124691</v>
      </c>
      <c r="FK40" s="6">
        <f t="shared" si="82"/>
        <v>1245.4558402448479</v>
      </c>
      <c r="FL40" s="6">
        <f t="shared" si="83"/>
        <v>380.66395776675711</v>
      </c>
      <c r="FM40" s="6">
        <v>47</v>
      </c>
      <c r="FN40" s="22">
        <f t="shared" si="84"/>
        <v>0.78333333333333333</v>
      </c>
      <c r="FO40" s="18">
        <f t="shared" si="85"/>
        <v>130.97326137978865</v>
      </c>
      <c r="FP40">
        <f t="shared" si="86"/>
        <v>-0.10605339244792618</v>
      </c>
      <c r="FQ40">
        <f t="shared" si="87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8"/>
        <v>505</v>
      </c>
      <c r="FZ40">
        <f t="shared" si="89"/>
        <v>591</v>
      </c>
      <c r="GA40" s="18">
        <f t="shared" si="131"/>
        <v>279</v>
      </c>
      <c r="GB40" s="18">
        <f t="shared" si="137"/>
        <v>-11</v>
      </c>
      <c r="GC40" s="18">
        <f t="shared" si="92"/>
        <v>279.21676167450977</v>
      </c>
      <c r="GD40">
        <f t="shared" si="93"/>
        <v>777.3712111983566</v>
      </c>
      <c r="GE40">
        <v>39</v>
      </c>
      <c r="GF40" s="22">
        <f t="shared" si="94"/>
        <v>0.65</v>
      </c>
      <c r="GG40" s="18">
        <f t="shared" si="119"/>
        <v>92.685207894078971</v>
      </c>
      <c r="GH40">
        <f t="shared" si="95"/>
        <v>-0.18708664335714442</v>
      </c>
      <c r="GI40">
        <f t="shared" si="96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7"/>
        <v>661</v>
      </c>
      <c r="GS40">
        <f t="shared" si="98"/>
        <v>584</v>
      </c>
      <c r="GT40" s="18">
        <f t="shared" si="99"/>
        <v>416</v>
      </c>
      <c r="GU40" s="18">
        <f t="shared" si="100"/>
        <v>-20.5</v>
      </c>
      <c r="GV40" s="18">
        <f t="shared" si="101"/>
        <v>416.5048018930874</v>
      </c>
      <c r="GW40">
        <f t="shared" si="140"/>
        <v>882.0300448397436</v>
      </c>
      <c r="GX40">
        <v>41</v>
      </c>
      <c r="GY40" s="22">
        <f t="shared" si="103"/>
        <v>0.68333333333333335</v>
      </c>
      <c r="GZ40" s="18">
        <f t="shared" si="104"/>
        <v>121.06401752092285</v>
      </c>
      <c r="HA40">
        <f t="shared" si="105"/>
        <v>-0.16536739366390812</v>
      </c>
      <c r="HB40">
        <f t="shared" si="106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7"/>
        <v>672</v>
      </c>
      <c r="HL40">
        <f t="shared" si="108"/>
        <v>585.5</v>
      </c>
      <c r="HM40" s="18">
        <f t="shared" si="109"/>
        <v>417</v>
      </c>
      <c r="HN40" s="18">
        <f t="shared" si="110"/>
        <v>-16</v>
      </c>
      <c r="HO40" s="18">
        <f t="shared" si="111"/>
        <v>417.306841544684</v>
      </c>
      <c r="HP40">
        <f t="shared" si="112"/>
        <v>891.28797254310575</v>
      </c>
      <c r="HQ40">
        <v>40</v>
      </c>
      <c r="HR40" s="22">
        <f t="shared" si="113"/>
        <v>0.66666666666666663</v>
      </c>
      <c r="HS40" s="18">
        <f t="shared" si="114"/>
        <v>118.23200434329526</v>
      </c>
      <c r="HT40">
        <f t="shared" si="115"/>
        <v>-0.17609125905568127</v>
      </c>
      <c r="HU40">
        <f t="shared" si="116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38"/>
        <v>909.5</v>
      </c>
      <c r="L41" s="6">
        <f t="shared" si="139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7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8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33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5"/>
        <v>289</v>
      </c>
      <c r="CK41" s="18">
        <f t="shared" si="134"/>
        <v>-13</v>
      </c>
      <c r="CL41" s="18">
        <f t="shared" si="41"/>
        <v>289.29223978530774</v>
      </c>
      <c r="CM41" s="6">
        <f t="shared" si="42"/>
        <v>1002.7398715519395</v>
      </c>
      <c r="CN41" s="6">
        <f t="shared" si="43"/>
        <v>209.45540176824329</v>
      </c>
      <c r="CO41" s="6">
        <v>41</v>
      </c>
      <c r="CP41" s="22">
        <f t="shared" si="44"/>
        <v>0.68333333333333335</v>
      </c>
      <c r="CQ41" s="18">
        <f t="shared" si="45"/>
        <v>84.567064262415968</v>
      </c>
      <c r="CR41">
        <f t="shared" si="46"/>
        <v>-0.16536739366390812</v>
      </c>
      <c r="CS41">
        <f t="shared" si="47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8"/>
        <v>947</v>
      </c>
      <c r="DB41" s="6">
        <f t="shared" si="48"/>
        <v>568.5</v>
      </c>
      <c r="DC41" s="18">
        <f t="shared" si="127"/>
        <v>405</v>
      </c>
      <c r="DD41" s="18">
        <f t="shared" si="135"/>
        <v>-16</v>
      </c>
      <c r="DE41" s="18">
        <f t="shared" si="51"/>
        <v>405.31592616130939</v>
      </c>
      <c r="DF41" s="6">
        <f t="shared" si="52"/>
        <v>1104.5366675669939</v>
      </c>
      <c r="DG41" s="6">
        <f t="shared" si="53"/>
        <v>307.41418638859932</v>
      </c>
      <c r="DH41" s="6">
        <v>41</v>
      </c>
      <c r="DI41" s="22">
        <f t="shared" si="54"/>
        <v>0.68333333333333335</v>
      </c>
      <c r="DJ41" s="18">
        <f t="shared" si="55"/>
        <v>96.043913171093976</v>
      </c>
      <c r="DK41">
        <f t="shared" si="56"/>
        <v>-0.16536739366390812</v>
      </c>
      <c r="DL41">
        <f t="shared" si="57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8"/>
        <v>969.5</v>
      </c>
      <c r="DU41" s="6">
        <f t="shared" si="58"/>
        <v>595</v>
      </c>
      <c r="DV41" s="18">
        <f t="shared" si="59"/>
        <v>364</v>
      </c>
      <c r="DW41" s="18">
        <f t="shared" si="60"/>
        <v>-11</v>
      </c>
      <c r="DX41" s="18">
        <f t="shared" si="61"/>
        <v>364.16617086159994</v>
      </c>
      <c r="DY41" s="6">
        <f t="shared" si="62"/>
        <v>1137.521538257628</v>
      </c>
      <c r="DZ41" s="6">
        <f t="shared" si="63"/>
        <v>280.86159989235114</v>
      </c>
      <c r="EA41" s="6">
        <v>44</v>
      </c>
      <c r="EB41" s="22">
        <f t="shared" si="64"/>
        <v>0.73333333333333328</v>
      </c>
      <c r="EC41" s="18">
        <f t="shared" si="65"/>
        <v>122.54004523929291</v>
      </c>
      <c r="ED41">
        <f t="shared" si="66"/>
        <v>-0.13469857389745624</v>
      </c>
      <c r="EE41">
        <f t="shared" si="67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8"/>
        <v>1101.5</v>
      </c>
      <c r="EN41" s="6">
        <f t="shared" si="68"/>
        <v>596.5</v>
      </c>
      <c r="EO41" s="18">
        <f t="shared" si="69"/>
        <v>485.5</v>
      </c>
      <c r="EP41" s="18">
        <f t="shared" si="70"/>
        <v>-13</v>
      </c>
      <c r="EQ41" s="18">
        <f t="shared" si="71"/>
        <v>485.67401618781298</v>
      </c>
      <c r="ER41" s="6">
        <f t="shared" si="72"/>
        <v>1252.6430058081194</v>
      </c>
      <c r="ES41" s="6">
        <f t="shared" si="73"/>
        <v>386.07145654054739</v>
      </c>
      <c r="ET41" s="6">
        <v>44</v>
      </c>
      <c r="EU41" s="22">
        <f t="shared" si="74"/>
        <v>0.73333333333333328</v>
      </c>
      <c r="EV41" s="18">
        <f t="shared" si="75"/>
        <v>130.34932267650979</v>
      </c>
      <c r="EW41">
        <f t="shared" si="76"/>
        <v>-0.13469857389745624</v>
      </c>
      <c r="EX41">
        <f t="shared" si="77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8"/>
        <v>1110.5</v>
      </c>
      <c r="FG41" s="6">
        <f t="shared" si="78"/>
        <v>597.5</v>
      </c>
      <c r="FH41" s="18">
        <f t="shared" si="129"/>
        <v>498.5</v>
      </c>
      <c r="FI41" s="18">
        <f t="shared" si="136"/>
        <v>-13.5</v>
      </c>
      <c r="FJ41" s="18">
        <f t="shared" si="81"/>
        <v>498.68276489166936</v>
      </c>
      <c r="FK41" s="6">
        <f t="shared" si="82"/>
        <v>1261.0378662038663</v>
      </c>
      <c r="FL41" s="6">
        <f t="shared" si="83"/>
        <v>396.24598372577555</v>
      </c>
      <c r="FM41" s="6">
        <v>48</v>
      </c>
      <c r="FN41" s="22">
        <f t="shared" si="84"/>
        <v>0.8</v>
      </c>
      <c r="FO41" s="18">
        <f t="shared" si="85"/>
        <v>132.57658597959477</v>
      </c>
      <c r="FP41">
        <f t="shared" si="86"/>
        <v>-9.6910013008056392E-2</v>
      </c>
      <c r="FQ41">
        <f t="shared" si="87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8"/>
        <v>519</v>
      </c>
      <c r="FZ41">
        <f t="shared" si="89"/>
        <v>588.5</v>
      </c>
      <c r="GA41" s="18">
        <f t="shared" si="131"/>
        <v>293</v>
      </c>
      <c r="GB41" s="18">
        <f t="shared" si="137"/>
        <v>-13.5</v>
      </c>
      <c r="GC41" s="18">
        <f t="shared" si="92"/>
        <v>293.31084194076425</v>
      </c>
      <c r="GD41">
        <f t="shared" si="93"/>
        <v>784.66123263482314</v>
      </c>
      <c r="GE41">
        <v>40</v>
      </c>
      <c r="GF41" s="22">
        <f t="shared" si="94"/>
        <v>0.66666666666666663</v>
      </c>
      <c r="GG41" s="18">
        <f t="shared" si="119"/>
        <v>94.443890233267211</v>
      </c>
      <c r="GH41">
        <f t="shared" si="95"/>
        <v>-0.17609125905568127</v>
      </c>
      <c r="GI41">
        <f t="shared" si="96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7"/>
        <v>678</v>
      </c>
      <c r="GS41">
        <f t="shared" si="98"/>
        <v>584.5</v>
      </c>
      <c r="GT41" s="18">
        <f t="shared" si="99"/>
        <v>433</v>
      </c>
      <c r="GU41" s="18">
        <f t="shared" si="100"/>
        <v>-20</v>
      </c>
      <c r="GV41" s="18">
        <f t="shared" si="101"/>
        <v>433.46164766908731</v>
      </c>
      <c r="GW41">
        <f t="shared" si="140"/>
        <v>895.16716316004351</v>
      </c>
      <c r="GX41">
        <v>42</v>
      </c>
      <c r="GY41" s="22">
        <f t="shared" si="103"/>
        <v>0.7</v>
      </c>
      <c r="GZ41" s="18">
        <f t="shared" si="104"/>
        <v>123.17205538514293</v>
      </c>
      <c r="HA41">
        <f t="shared" si="105"/>
        <v>-0.15490195998574319</v>
      </c>
      <c r="HB41">
        <f t="shared" si="106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7"/>
        <v>689.5</v>
      </c>
      <c r="HL41">
        <f t="shared" si="108"/>
        <v>585</v>
      </c>
      <c r="HM41" s="18">
        <f t="shared" si="109"/>
        <v>434.5</v>
      </c>
      <c r="HN41" s="18">
        <f t="shared" si="110"/>
        <v>-16.5</v>
      </c>
      <c r="HO41" s="18">
        <f t="shared" si="111"/>
        <v>434.81317827315218</v>
      </c>
      <c r="HP41">
        <f t="shared" si="112"/>
        <v>904.23185632889533</v>
      </c>
      <c r="HQ41">
        <v>41</v>
      </c>
      <c r="HR41" s="22">
        <f t="shared" si="113"/>
        <v>0.68333333333333335</v>
      </c>
      <c r="HS41" s="18">
        <f t="shared" si="114"/>
        <v>120.41353369336855</v>
      </c>
      <c r="HT41">
        <f t="shared" si="115"/>
        <v>-0.16536739366390812</v>
      </c>
      <c r="HU41">
        <f t="shared" si="116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38"/>
        <v>915</v>
      </c>
      <c r="L42" s="6">
        <f t="shared" si="139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7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8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33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5"/>
        <v>300</v>
      </c>
      <c r="CK42" s="18">
        <f t="shared" si="134"/>
        <v>-13.5</v>
      </c>
      <c r="CL42" s="18">
        <f t="shared" si="41"/>
        <v>300.30359638206136</v>
      </c>
      <c r="CM42" s="6">
        <f t="shared" si="42"/>
        <v>1011.487271299051</v>
      </c>
      <c r="CN42" s="6">
        <f t="shared" si="43"/>
        <v>218.20280151535485</v>
      </c>
      <c r="CO42" s="6">
        <v>42</v>
      </c>
      <c r="CP42" s="22">
        <f t="shared" si="44"/>
        <v>0.7</v>
      </c>
      <c r="CQ42" s="18">
        <f t="shared" si="45"/>
        <v>85.636855051957752</v>
      </c>
      <c r="CR42">
        <f t="shared" si="46"/>
        <v>-0.15490195998574319</v>
      </c>
      <c r="CS42">
        <f t="shared" si="47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8"/>
        <v>963</v>
      </c>
      <c r="DB42" s="6">
        <f t="shared" si="48"/>
        <v>569.5</v>
      </c>
      <c r="DC42" s="18">
        <f t="shared" si="127"/>
        <v>421</v>
      </c>
      <c r="DD42" s="18">
        <f t="shared" si="135"/>
        <v>-15</v>
      </c>
      <c r="DE42" s="18">
        <f t="shared" si="51"/>
        <v>421.26713614997311</v>
      </c>
      <c r="DF42" s="6">
        <f t="shared" si="52"/>
        <v>1118.7936583660098</v>
      </c>
      <c r="DG42" s="6">
        <f t="shared" si="53"/>
        <v>321.67117718761529</v>
      </c>
      <c r="DH42" s="6">
        <v>42</v>
      </c>
      <c r="DI42" s="22">
        <f t="shared" si="54"/>
        <v>0.7</v>
      </c>
      <c r="DJ42" s="18">
        <f t="shared" si="55"/>
        <v>97.561197484673698</v>
      </c>
      <c r="DK42">
        <f t="shared" si="56"/>
        <v>-0.15490195998574319</v>
      </c>
      <c r="DL42">
        <f t="shared" si="57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8"/>
        <v>985</v>
      </c>
      <c r="DU42" s="6">
        <f t="shared" si="58"/>
        <v>595.5</v>
      </c>
      <c r="DV42" s="18">
        <f t="shared" si="59"/>
        <v>379.5</v>
      </c>
      <c r="DW42" s="18">
        <f t="shared" si="60"/>
        <v>-10.5</v>
      </c>
      <c r="DX42" s="18">
        <f t="shared" si="61"/>
        <v>379.64522912845882</v>
      </c>
      <c r="DY42" s="6">
        <f t="shared" si="62"/>
        <v>1151.0192222547805</v>
      </c>
      <c r="DZ42" s="6">
        <f t="shared" si="63"/>
        <v>294.35928388950367</v>
      </c>
      <c r="EA42" s="6">
        <v>45</v>
      </c>
      <c r="EB42" s="22">
        <f t="shared" si="64"/>
        <v>0.75</v>
      </c>
      <c r="EC42" s="18">
        <f t="shared" si="65"/>
        <v>124.01564659933666</v>
      </c>
      <c r="ED42">
        <f t="shared" si="66"/>
        <v>-0.12493873660829995</v>
      </c>
      <c r="EE42">
        <f t="shared" si="67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8"/>
        <v>1121.5</v>
      </c>
      <c r="EN42" s="6">
        <f t="shared" si="68"/>
        <v>597.5</v>
      </c>
      <c r="EO42" s="18">
        <f t="shared" si="69"/>
        <v>505.5</v>
      </c>
      <c r="EP42" s="18">
        <f t="shared" si="70"/>
        <v>-12</v>
      </c>
      <c r="EQ42" s="18">
        <f t="shared" si="71"/>
        <v>505.64241317357863</v>
      </c>
      <c r="ER42" s="6">
        <f t="shared" si="72"/>
        <v>1270.7354169928531</v>
      </c>
      <c r="ES42" s="6">
        <f t="shared" si="73"/>
        <v>404.16386772528108</v>
      </c>
      <c r="ET42" s="6">
        <v>45</v>
      </c>
      <c r="EU42" s="22">
        <f t="shared" si="74"/>
        <v>0.75</v>
      </c>
      <c r="EV42" s="18">
        <f t="shared" si="75"/>
        <v>132.0917656944649</v>
      </c>
      <c r="EW42">
        <f t="shared" si="76"/>
        <v>-0.12493873660829995</v>
      </c>
      <c r="EX42">
        <f t="shared" si="77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8"/>
        <v>1130</v>
      </c>
      <c r="FG42" s="6">
        <f t="shared" si="78"/>
        <v>597.5</v>
      </c>
      <c r="FH42" s="18">
        <f t="shared" si="129"/>
        <v>518</v>
      </c>
      <c r="FI42" s="18">
        <f t="shared" si="136"/>
        <v>-13.5</v>
      </c>
      <c r="FJ42" s="18">
        <f t="shared" si="81"/>
        <v>518.17588712714144</v>
      </c>
      <c r="FK42" s="6">
        <f t="shared" si="82"/>
        <v>1278.243423609134</v>
      </c>
      <c r="FL42" s="6">
        <f t="shared" si="83"/>
        <v>413.4515411310432</v>
      </c>
      <c r="FM42" s="6">
        <v>49</v>
      </c>
      <c r="FN42" s="22">
        <f t="shared" si="84"/>
        <v>0.81666666666666665</v>
      </c>
      <c r="FO42" s="18">
        <f t="shared" si="85"/>
        <v>134.31223928165798</v>
      </c>
      <c r="FP42">
        <f t="shared" si="86"/>
        <v>-8.795517035512998E-2</v>
      </c>
      <c r="FQ42">
        <f t="shared" si="87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8"/>
        <v>532</v>
      </c>
      <c r="FZ42">
        <f t="shared" si="89"/>
        <v>588.5</v>
      </c>
      <c r="GA42" s="18">
        <f t="shared" si="131"/>
        <v>306</v>
      </c>
      <c r="GB42" s="18">
        <f t="shared" si="137"/>
        <v>-13.5</v>
      </c>
      <c r="GC42" s="18">
        <f t="shared" si="92"/>
        <v>306.29764935434946</v>
      </c>
      <c r="GD42">
        <f t="shared" si="93"/>
        <v>793.31976529013821</v>
      </c>
      <c r="GE42">
        <v>41</v>
      </c>
      <c r="GF42" s="22">
        <f t="shared" si="94"/>
        <v>0.68333333333333335</v>
      </c>
      <c r="GG42" s="18">
        <f t="shared" si="119"/>
        <v>96.064405258670902</v>
      </c>
      <c r="GH42">
        <f t="shared" si="95"/>
        <v>-0.16536739366390812</v>
      </c>
      <c r="GI42">
        <f t="shared" si="96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7"/>
        <v>698</v>
      </c>
      <c r="GS42">
        <f t="shared" si="98"/>
        <v>583.5</v>
      </c>
      <c r="GT42" s="18">
        <f t="shared" si="99"/>
        <v>453</v>
      </c>
      <c r="GU42" s="18">
        <f t="shared" si="100"/>
        <v>-21</v>
      </c>
      <c r="GV42" s="18">
        <f t="shared" si="101"/>
        <v>453.48649373492924</v>
      </c>
      <c r="GW42">
        <f t="shared" si="140"/>
        <v>909.76714053652211</v>
      </c>
      <c r="GX42">
        <v>43</v>
      </c>
      <c r="GY42" s="22">
        <f t="shared" si="103"/>
        <v>0.71666666666666667</v>
      </c>
      <c r="GZ42" s="18">
        <f t="shared" si="104"/>
        <v>125.66150031432429</v>
      </c>
      <c r="HA42">
        <f t="shared" si="105"/>
        <v>-0.1446827948040571</v>
      </c>
      <c r="HB42">
        <f t="shared" si="106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7"/>
        <v>708.5</v>
      </c>
      <c r="HL42">
        <f t="shared" si="108"/>
        <v>583</v>
      </c>
      <c r="HM42" s="18">
        <f t="shared" si="109"/>
        <v>453.5</v>
      </c>
      <c r="HN42" s="18">
        <f t="shared" si="110"/>
        <v>-18.5</v>
      </c>
      <c r="HO42" s="18">
        <f t="shared" si="111"/>
        <v>453.87718603164006</v>
      </c>
      <c r="HP42">
        <f t="shared" si="112"/>
        <v>917.52997226248692</v>
      </c>
      <c r="HQ42">
        <v>42</v>
      </c>
      <c r="HR42" s="22">
        <f t="shared" si="113"/>
        <v>0.7</v>
      </c>
      <c r="HS42" s="18">
        <f t="shared" si="114"/>
        <v>122.78917019003985</v>
      </c>
      <c r="HT42">
        <f t="shared" si="115"/>
        <v>-0.15490195998574319</v>
      </c>
      <c r="HU42">
        <f t="shared" si="116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38"/>
        <v>921</v>
      </c>
      <c r="L43" s="6">
        <f t="shared" si="139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7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8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33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5"/>
        <v>311.5</v>
      </c>
      <c r="CK43" s="18">
        <f t="shared" si="134"/>
        <v>-13.5</v>
      </c>
      <c r="CL43" s="18">
        <f t="shared" si="41"/>
        <v>311.79239888105036</v>
      </c>
      <c r="CM43" s="6">
        <f t="shared" si="42"/>
        <v>1020.9731876988739</v>
      </c>
      <c r="CN43" s="6">
        <f t="shared" si="43"/>
        <v>227.68871791517768</v>
      </c>
      <c r="CO43" s="6">
        <v>43</v>
      </c>
      <c r="CP43" s="22">
        <f t="shared" si="44"/>
        <v>0.71666666666666667</v>
      </c>
      <c r="CQ43" s="18">
        <f t="shared" si="45"/>
        <v>86.75303133671332</v>
      </c>
      <c r="CR43">
        <f t="shared" si="46"/>
        <v>-0.1446827948040571</v>
      </c>
      <c r="CS43">
        <f t="shared" si="47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8"/>
        <v>978.5</v>
      </c>
      <c r="DB43" s="6">
        <f t="shared" si="48"/>
        <v>570</v>
      </c>
      <c r="DC43" s="18">
        <f t="shared" si="127"/>
        <v>436.5</v>
      </c>
      <c r="DD43" s="18">
        <f t="shared" si="135"/>
        <v>-14.5</v>
      </c>
      <c r="DE43" s="18">
        <f t="shared" si="51"/>
        <v>436.74076979370727</v>
      </c>
      <c r="DF43" s="6">
        <f t="shared" si="52"/>
        <v>1132.4143455467172</v>
      </c>
      <c r="DG43" s="6">
        <f t="shared" si="53"/>
        <v>335.29186436832265</v>
      </c>
      <c r="DH43" s="6">
        <v>43</v>
      </c>
      <c r="DI43" s="22">
        <f t="shared" si="54"/>
        <v>0.71666666666666667</v>
      </c>
      <c r="DJ43" s="18">
        <f t="shared" si="55"/>
        <v>99.033054580054113</v>
      </c>
      <c r="DK43">
        <f t="shared" si="56"/>
        <v>-0.1446827948040571</v>
      </c>
      <c r="DL43">
        <f t="shared" si="57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8"/>
        <v>999</v>
      </c>
      <c r="DU43" s="6">
        <f t="shared" si="58"/>
        <v>595.5</v>
      </c>
      <c r="DV43" s="18">
        <f t="shared" si="59"/>
        <v>393.5</v>
      </c>
      <c r="DW43" s="18">
        <f t="shared" si="60"/>
        <v>-10.5</v>
      </c>
      <c r="DX43" s="18">
        <f t="shared" si="61"/>
        <v>393.64006401787918</v>
      </c>
      <c r="DY43" s="6">
        <f t="shared" si="62"/>
        <v>1163.02246323964</v>
      </c>
      <c r="DZ43" s="6">
        <f t="shared" si="63"/>
        <v>306.3625248743632</v>
      </c>
      <c r="EA43" s="6">
        <v>46</v>
      </c>
      <c r="EB43" s="22">
        <f t="shared" si="64"/>
        <v>0.76666666666666661</v>
      </c>
      <c r="EC43" s="18">
        <f t="shared" si="65"/>
        <v>125.34975860023469</v>
      </c>
      <c r="ED43">
        <f t="shared" si="66"/>
        <v>-0.11539341870206959</v>
      </c>
      <c r="EE43">
        <f t="shared" si="67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8"/>
        <v>1140.5</v>
      </c>
      <c r="EN43" s="6">
        <f t="shared" si="68"/>
        <v>596.5</v>
      </c>
      <c r="EO43" s="18">
        <f t="shared" si="69"/>
        <v>524.5</v>
      </c>
      <c r="EP43" s="18">
        <f t="shared" si="70"/>
        <v>-13</v>
      </c>
      <c r="EQ43" s="18">
        <f t="shared" si="71"/>
        <v>524.66108107996729</v>
      </c>
      <c r="ER43" s="6">
        <f t="shared" si="72"/>
        <v>1287.0712878469476</v>
      </c>
      <c r="ES43" s="6">
        <f t="shared" si="73"/>
        <v>420.49973857937562</v>
      </c>
      <c r="ET43" s="6">
        <v>46</v>
      </c>
      <c r="EU43" s="22">
        <f t="shared" si="74"/>
        <v>0.76666666666666661</v>
      </c>
      <c r="EV43" s="18">
        <f t="shared" si="75"/>
        <v>133.75133531980424</v>
      </c>
      <c r="EW43">
        <f t="shared" si="76"/>
        <v>-0.11539341870206959</v>
      </c>
      <c r="EX43">
        <f t="shared" si="77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8"/>
        <v>1150.5</v>
      </c>
      <c r="FG43" s="6">
        <f t="shared" si="78"/>
        <v>598.5</v>
      </c>
      <c r="FH43" s="18">
        <f t="shared" si="129"/>
        <v>538.5</v>
      </c>
      <c r="FI43" s="18">
        <f t="shared" si="136"/>
        <v>-12.5</v>
      </c>
      <c r="FJ43" s="18">
        <f t="shared" si="81"/>
        <v>538.64505938512048</v>
      </c>
      <c r="FK43" s="6">
        <f t="shared" si="82"/>
        <v>1296.8625601813017</v>
      </c>
      <c r="FL43" s="6">
        <f t="shared" si="83"/>
        <v>432.07067770321089</v>
      </c>
      <c r="FM43" s="6">
        <v>50</v>
      </c>
      <c r="FN43" s="22">
        <f t="shared" si="84"/>
        <v>0.83333333333333337</v>
      </c>
      <c r="FO43" s="18">
        <f t="shared" si="85"/>
        <v>136.13479936161337</v>
      </c>
      <c r="FP43">
        <f t="shared" si="86"/>
        <v>-7.9181246047624804E-2</v>
      </c>
      <c r="FQ43">
        <f t="shared" si="87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8"/>
        <v>545</v>
      </c>
      <c r="FZ43">
        <f t="shared" si="89"/>
        <v>587</v>
      </c>
      <c r="GA43" s="18">
        <f t="shared" si="131"/>
        <v>319</v>
      </c>
      <c r="GB43" s="18">
        <f t="shared" si="137"/>
        <v>-15</v>
      </c>
      <c r="GC43" s="18">
        <f t="shared" si="92"/>
        <v>319.35246985110354</v>
      </c>
      <c r="GD43">
        <f t="shared" si="93"/>
        <v>800.99563045000434</v>
      </c>
      <c r="GE43">
        <v>42</v>
      </c>
      <c r="GF43" s="22">
        <f t="shared" si="94"/>
        <v>0.7</v>
      </c>
      <c r="GG43" s="18">
        <f t="shared" si="119"/>
        <v>97.693407067599537</v>
      </c>
      <c r="GH43">
        <f t="shared" si="95"/>
        <v>-0.15490195998574319</v>
      </c>
      <c r="GI43">
        <f t="shared" si="96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7"/>
        <v>717</v>
      </c>
      <c r="GS43">
        <f t="shared" si="98"/>
        <v>582.5</v>
      </c>
      <c r="GT43" s="18">
        <f t="shared" si="99"/>
        <v>472</v>
      </c>
      <c r="GU43" s="18">
        <f t="shared" si="100"/>
        <v>-22</v>
      </c>
      <c r="GV43" s="18">
        <f t="shared" si="101"/>
        <v>472.51243369883929</v>
      </c>
      <c r="GW43">
        <f t="shared" si="140"/>
        <v>923.79394347440928</v>
      </c>
      <c r="GX43">
        <v>44</v>
      </c>
      <c r="GY43" s="22">
        <f t="shared" si="103"/>
        <v>0.73333333333333328</v>
      </c>
      <c r="GZ43" s="18">
        <f t="shared" si="104"/>
        <v>128.02676342847414</v>
      </c>
      <c r="HA43">
        <f t="shared" si="105"/>
        <v>-0.13469857389745624</v>
      </c>
      <c r="HB43">
        <f t="shared" si="106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7"/>
        <v>726</v>
      </c>
      <c r="HL43">
        <f t="shared" si="108"/>
        <v>582.5</v>
      </c>
      <c r="HM43" s="18">
        <f t="shared" si="109"/>
        <v>471</v>
      </c>
      <c r="HN43" s="18">
        <f t="shared" si="110"/>
        <v>-19</v>
      </c>
      <c r="HO43" s="18">
        <f t="shared" si="111"/>
        <v>471.38307139735088</v>
      </c>
      <c r="HP43">
        <f t="shared" si="112"/>
        <v>930.79656746251487</v>
      </c>
      <c r="HQ43">
        <v>43</v>
      </c>
      <c r="HR43" s="22">
        <f t="shared" si="113"/>
        <v>0.71666666666666667</v>
      </c>
      <c r="HS43" s="18">
        <f t="shared" si="114"/>
        <v>124.97064329413102</v>
      </c>
      <c r="HT43">
        <f t="shared" si="115"/>
        <v>-0.1446827948040571</v>
      </c>
      <c r="HU43">
        <f t="shared" si="116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38"/>
        <v>926</v>
      </c>
      <c r="L44" s="6">
        <f t="shared" si="139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7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8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33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5"/>
        <v>322.5</v>
      </c>
      <c r="CK44" s="18">
        <f t="shared" si="134"/>
        <v>-13.5</v>
      </c>
      <c r="CL44" s="18">
        <f t="shared" si="41"/>
        <v>322.78243446631353</v>
      </c>
      <c r="CM44" s="6">
        <f t="shared" si="42"/>
        <v>1030.0850693025309</v>
      </c>
      <c r="CN44" s="6">
        <f t="shared" si="43"/>
        <v>236.8005995188347</v>
      </c>
      <c r="CO44" s="6">
        <v>44</v>
      </c>
      <c r="CP44" s="22">
        <f t="shared" si="44"/>
        <v>0.73333333333333328</v>
      </c>
      <c r="CQ44" s="18">
        <f t="shared" si="45"/>
        <v>87.82075071738592</v>
      </c>
      <c r="CR44">
        <f t="shared" si="46"/>
        <v>-0.13469857389745624</v>
      </c>
      <c r="CS44">
        <f t="shared" si="47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8"/>
        <v>993</v>
      </c>
      <c r="DB44" s="6">
        <f t="shared" si="48"/>
        <v>570.5</v>
      </c>
      <c r="DC44" s="18">
        <f t="shared" si="127"/>
        <v>451</v>
      </c>
      <c r="DD44" s="18">
        <f t="shared" si="135"/>
        <v>-14</v>
      </c>
      <c r="DE44" s="18">
        <f t="shared" si="51"/>
        <v>451.21724257833944</v>
      </c>
      <c r="DF44" s="6">
        <f t="shared" si="52"/>
        <v>1145.2158093564724</v>
      </c>
      <c r="DG44" s="6">
        <f t="shared" si="53"/>
        <v>348.09332817807785</v>
      </c>
      <c r="DH44" s="6">
        <v>44</v>
      </c>
      <c r="DI44" s="22">
        <f t="shared" si="54"/>
        <v>0.73333333333333328</v>
      </c>
      <c r="DJ44" s="18">
        <f t="shared" si="55"/>
        <v>100.4100614082318</v>
      </c>
      <c r="DK44">
        <f t="shared" si="56"/>
        <v>-0.13469857389745624</v>
      </c>
      <c r="DL44">
        <f t="shared" si="57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8"/>
        <v>1013.5</v>
      </c>
      <c r="DU44" s="6">
        <f t="shared" si="58"/>
        <v>595.5</v>
      </c>
      <c r="DV44" s="18">
        <f t="shared" si="59"/>
        <v>408</v>
      </c>
      <c r="DW44" s="18">
        <f t="shared" si="60"/>
        <v>-10.5</v>
      </c>
      <c r="DX44" s="18">
        <f t="shared" si="61"/>
        <v>408.13508793045469</v>
      </c>
      <c r="DY44" s="6">
        <f t="shared" si="62"/>
        <v>1175.500957039168</v>
      </c>
      <c r="DZ44" s="6">
        <f t="shared" si="63"/>
        <v>318.8410186738912</v>
      </c>
      <c r="EA44" s="6">
        <v>47</v>
      </c>
      <c r="EB44" s="22">
        <f t="shared" si="64"/>
        <v>0.78333333333333333</v>
      </c>
      <c r="EC44" s="18">
        <f t="shared" si="65"/>
        <v>126.7315530628253</v>
      </c>
      <c r="ED44">
        <f t="shared" si="66"/>
        <v>-0.10605339244792618</v>
      </c>
      <c r="EE44">
        <f t="shared" si="67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8"/>
        <v>1160.5</v>
      </c>
      <c r="EN44" s="6">
        <f t="shared" si="68"/>
        <v>596.5</v>
      </c>
      <c r="EO44" s="18">
        <f t="shared" si="69"/>
        <v>544.5</v>
      </c>
      <c r="EP44" s="18">
        <f t="shared" si="70"/>
        <v>-13</v>
      </c>
      <c r="EQ44" s="18">
        <f t="shared" si="71"/>
        <v>544.65516613725424</v>
      </c>
      <c r="ER44" s="6">
        <f t="shared" si="72"/>
        <v>1304.8266168345892</v>
      </c>
      <c r="ES44" s="6">
        <f t="shared" si="73"/>
        <v>438.25506756701725</v>
      </c>
      <c r="ET44" s="6">
        <v>47</v>
      </c>
      <c r="EU44" s="22">
        <f t="shared" si="74"/>
        <v>0.78333333333333333</v>
      </c>
      <c r="EV44" s="18">
        <f t="shared" si="75"/>
        <v>135.4960198797769</v>
      </c>
      <c r="EW44">
        <f t="shared" si="76"/>
        <v>-0.10605339244792618</v>
      </c>
      <c r="EX44">
        <f t="shared" si="77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8"/>
        <v>1171</v>
      </c>
      <c r="FG44" s="6">
        <f t="shared" si="78"/>
        <v>594</v>
      </c>
      <c r="FH44" s="18">
        <f t="shared" si="129"/>
        <v>559</v>
      </c>
      <c r="FI44" s="18">
        <f t="shared" si="136"/>
        <v>-17</v>
      </c>
      <c r="FJ44" s="18">
        <f t="shared" si="81"/>
        <v>559.25843757604582</v>
      </c>
      <c r="FK44" s="6">
        <f t="shared" si="82"/>
        <v>1313.0411265455473</v>
      </c>
      <c r="FL44" s="6">
        <f t="shared" si="83"/>
        <v>448.24924406745652</v>
      </c>
      <c r="FM44" s="6">
        <v>51</v>
      </c>
      <c r="FN44" s="22">
        <f t="shared" si="84"/>
        <v>0.85</v>
      </c>
      <c r="FO44" s="18">
        <f t="shared" si="85"/>
        <v>137.97019943203679</v>
      </c>
      <c r="FP44">
        <f t="shared" si="86"/>
        <v>-7.0581074285707285E-2</v>
      </c>
      <c r="FQ44">
        <f t="shared" si="87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8"/>
        <v>558</v>
      </c>
      <c r="FZ44">
        <f t="shared" si="89"/>
        <v>587</v>
      </c>
      <c r="GA44" s="18">
        <f t="shared" si="131"/>
        <v>332</v>
      </c>
      <c r="GB44" s="18">
        <f t="shared" si="137"/>
        <v>-15</v>
      </c>
      <c r="GC44" s="18">
        <f t="shared" si="92"/>
        <v>332.33868267175882</v>
      </c>
      <c r="GD44">
        <f t="shared" si="93"/>
        <v>809.89690701965276</v>
      </c>
      <c r="GE44">
        <v>43</v>
      </c>
      <c r="GF44" s="22">
        <f t="shared" si="94"/>
        <v>0.71666666666666667</v>
      </c>
      <c r="GG44" s="18">
        <f t="shared" si="119"/>
        <v>99.313847898726976</v>
      </c>
      <c r="GH44">
        <f t="shared" si="95"/>
        <v>-0.1446827948040571</v>
      </c>
      <c r="GI44">
        <f t="shared" si="96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7"/>
        <v>736</v>
      </c>
      <c r="GS44">
        <f t="shared" si="98"/>
        <v>581</v>
      </c>
      <c r="GT44" s="18">
        <f t="shared" si="99"/>
        <v>491</v>
      </c>
      <c r="GU44" s="18">
        <f t="shared" si="100"/>
        <v>-23.5</v>
      </c>
      <c r="GV44" s="18">
        <f t="shared" si="101"/>
        <v>491.56205101695963</v>
      </c>
      <c r="GW44">
        <f t="shared" si="140"/>
        <v>937.68704800695627</v>
      </c>
      <c r="GX44">
        <v>45</v>
      </c>
      <c r="GY44" s="22">
        <f t="shared" si="103"/>
        <v>0.75</v>
      </c>
      <c r="GZ44" s="18">
        <f t="shared" si="104"/>
        <v>130.39497005935223</v>
      </c>
      <c r="HA44">
        <f t="shared" si="105"/>
        <v>-0.12493873660829995</v>
      </c>
      <c r="HB44">
        <f t="shared" si="106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7"/>
        <v>743.5</v>
      </c>
      <c r="HL44">
        <f t="shared" si="108"/>
        <v>582</v>
      </c>
      <c r="HM44" s="18">
        <f t="shared" si="109"/>
        <v>488.5</v>
      </c>
      <c r="HN44" s="18">
        <f t="shared" si="110"/>
        <v>-19.5</v>
      </c>
      <c r="HO44" s="18">
        <f t="shared" si="111"/>
        <v>488.88904671714624</v>
      </c>
      <c r="HP44">
        <f t="shared" si="112"/>
        <v>944.20138212142012</v>
      </c>
      <c r="HQ44">
        <v>44</v>
      </c>
      <c r="HR44" s="22">
        <f t="shared" si="113"/>
        <v>0.73333333333333328</v>
      </c>
      <c r="HS44" s="18">
        <f t="shared" si="114"/>
        <v>127.15212760773328</v>
      </c>
      <c r="HT44">
        <f t="shared" si="115"/>
        <v>-0.13469857389745624</v>
      </c>
      <c r="HU44">
        <f t="shared" si="116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38"/>
        <v>931.5</v>
      </c>
      <c r="L45" s="6">
        <f t="shared" si="139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7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8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33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5"/>
        <v>332.5</v>
      </c>
      <c r="CK45" s="18">
        <f t="shared" si="134"/>
        <v>-14.5</v>
      </c>
      <c r="CL45" s="18">
        <f t="shared" si="41"/>
        <v>332.81601523965156</v>
      </c>
      <c r="CM45" s="6">
        <f t="shared" si="42"/>
        <v>1037.8474117133019</v>
      </c>
      <c r="CN45" s="6">
        <f t="shared" si="43"/>
        <v>244.5629419296057</v>
      </c>
      <c r="CO45" s="6">
        <v>45</v>
      </c>
      <c r="CP45" s="22">
        <f t="shared" si="44"/>
        <v>0.75</v>
      </c>
      <c r="CQ45" s="18">
        <f t="shared" si="45"/>
        <v>88.795547256134398</v>
      </c>
      <c r="CR45">
        <f t="shared" si="46"/>
        <v>-0.12493873660829995</v>
      </c>
      <c r="CS45">
        <f t="shared" si="47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8"/>
        <v>1006</v>
      </c>
      <c r="DB45" s="6">
        <f t="shared" si="48"/>
        <v>570</v>
      </c>
      <c r="DC45" s="18">
        <f t="shared" si="127"/>
        <v>464</v>
      </c>
      <c r="DD45" s="18">
        <f t="shared" si="135"/>
        <v>-14.5</v>
      </c>
      <c r="DE45" s="18">
        <f t="shared" si="51"/>
        <v>464.22650721388152</v>
      </c>
      <c r="DF45" s="6">
        <f t="shared" si="52"/>
        <v>1156.2594864475707</v>
      </c>
      <c r="DG45" s="6">
        <f t="shared" si="53"/>
        <v>359.13700526917614</v>
      </c>
      <c r="DH45" s="6">
        <v>45</v>
      </c>
      <c r="DI45" s="22">
        <f t="shared" si="54"/>
        <v>0.75</v>
      </c>
      <c r="DJ45" s="18">
        <f t="shared" si="55"/>
        <v>101.64750691717711</v>
      </c>
      <c r="DK45">
        <f t="shared" si="56"/>
        <v>-0.12493873660829995</v>
      </c>
      <c r="DL45">
        <f t="shared" si="57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8"/>
        <v>1027.5</v>
      </c>
      <c r="DU45" s="6">
        <f t="shared" si="58"/>
        <v>595</v>
      </c>
      <c r="DV45" s="18">
        <f t="shared" si="59"/>
        <v>422</v>
      </c>
      <c r="DW45" s="18">
        <f t="shared" si="60"/>
        <v>-11</v>
      </c>
      <c r="DX45" s="18">
        <f t="shared" si="61"/>
        <v>422.14334058468813</v>
      </c>
      <c r="DY45" s="6">
        <f t="shared" si="62"/>
        <v>1187.342094764605</v>
      </c>
      <c r="DZ45" s="6">
        <f t="shared" si="63"/>
        <v>330.68215639932816</v>
      </c>
      <c r="EA45" s="6">
        <v>48</v>
      </c>
      <c r="EB45" s="22">
        <f t="shared" si="64"/>
        <v>0.8</v>
      </c>
      <c r="EC45" s="18">
        <f t="shared" si="65"/>
        <v>128.06694416427749</v>
      </c>
      <c r="ED45">
        <f t="shared" si="66"/>
        <v>-9.6910013008056392E-2</v>
      </c>
      <c r="EE45">
        <f t="shared" si="67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8"/>
        <v>1180</v>
      </c>
      <c r="EN45" s="6">
        <f t="shared" si="68"/>
        <v>595.5</v>
      </c>
      <c r="EO45" s="18">
        <f t="shared" si="69"/>
        <v>564</v>
      </c>
      <c r="EP45" s="18">
        <f t="shared" si="70"/>
        <v>-14</v>
      </c>
      <c r="EQ45" s="18">
        <f t="shared" si="71"/>
        <v>564.17373210740675</v>
      </c>
      <c r="ER45" s="6">
        <f t="shared" si="72"/>
        <v>1321.7489360691766</v>
      </c>
      <c r="ES45" s="6">
        <f t="shared" si="73"/>
        <v>455.1773868016046</v>
      </c>
      <c r="ET45" s="6">
        <v>48</v>
      </c>
      <c r="EU45" s="22">
        <f t="shared" si="74"/>
        <v>0.8</v>
      </c>
      <c r="EV45" s="18">
        <f t="shared" si="75"/>
        <v>137.19921062760872</v>
      </c>
      <c r="EW45">
        <f t="shared" si="76"/>
        <v>-9.6910013008056392E-2</v>
      </c>
      <c r="EX45">
        <f t="shared" si="77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8"/>
        <v>1192</v>
      </c>
      <c r="FG45" s="6">
        <f t="shared" si="78"/>
        <v>596.5</v>
      </c>
      <c r="FH45" s="18">
        <f t="shared" si="129"/>
        <v>580</v>
      </c>
      <c r="FI45" s="18">
        <f t="shared" si="136"/>
        <v>-14.5</v>
      </c>
      <c r="FJ45" s="18">
        <f t="shared" si="81"/>
        <v>580.18122168853415</v>
      </c>
      <c r="FK45" s="6">
        <f t="shared" si="82"/>
        <v>1332.9201964108729</v>
      </c>
      <c r="FL45" s="6">
        <f t="shared" si="83"/>
        <v>468.12831393278213</v>
      </c>
      <c r="FM45" s="6">
        <v>52</v>
      </c>
      <c r="FN45" s="22">
        <f t="shared" si="84"/>
        <v>0.8666666666666667</v>
      </c>
      <c r="FO45" s="18">
        <f t="shared" si="85"/>
        <v>139.83314877871015</v>
      </c>
      <c r="FP45">
        <f t="shared" si="86"/>
        <v>-6.2147906748844461E-2</v>
      </c>
      <c r="FQ45">
        <f t="shared" si="87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8"/>
        <v>570.5</v>
      </c>
      <c r="FZ45">
        <f t="shared" si="89"/>
        <v>586</v>
      </c>
      <c r="GA45" s="18">
        <f t="shared" si="131"/>
        <v>344.5</v>
      </c>
      <c r="GB45" s="18">
        <f t="shared" si="137"/>
        <v>-16</v>
      </c>
      <c r="GC45" s="18">
        <f t="shared" si="92"/>
        <v>344.87135282594869</v>
      </c>
      <c r="GD45">
        <f t="shared" si="93"/>
        <v>817.84243592516032</v>
      </c>
      <c r="GE45">
        <v>44</v>
      </c>
      <c r="GF45" s="22">
        <f t="shared" si="94"/>
        <v>0.73333333333333328</v>
      </c>
      <c r="GG45" s="18">
        <f t="shared" si="119"/>
        <v>100.87769493568604</v>
      </c>
      <c r="GH45">
        <f t="shared" si="95"/>
        <v>-0.13469857389745624</v>
      </c>
      <c r="GI45">
        <f t="shared" si="96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7"/>
        <v>754.5</v>
      </c>
      <c r="GS45">
        <f t="shared" si="98"/>
        <v>581</v>
      </c>
      <c r="GT45" s="18">
        <f t="shared" si="99"/>
        <v>509.5</v>
      </c>
      <c r="GU45" s="18">
        <f t="shared" si="100"/>
        <v>-23.5</v>
      </c>
      <c r="GV45" s="18">
        <f t="shared" si="101"/>
        <v>510.04166496473601</v>
      </c>
      <c r="GW45">
        <f t="shared" si="140"/>
        <v>952.27687675381469</v>
      </c>
      <c r="GX45">
        <v>46</v>
      </c>
      <c r="GY45" s="22">
        <f t="shared" si="103"/>
        <v>0.76666666666666661</v>
      </c>
      <c r="GZ45" s="18">
        <f t="shared" si="104"/>
        <v>132.69231512179414</v>
      </c>
      <c r="HA45">
        <f t="shared" si="105"/>
        <v>-0.11539341870206959</v>
      </c>
      <c r="HB45">
        <f t="shared" si="106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7"/>
        <v>761</v>
      </c>
      <c r="HL45">
        <f t="shared" si="108"/>
        <v>581.5</v>
      </c>
      <c r="HM45" s="18">
        <f t="shared" si="109"/>
        <v>506</v>
      </c>
      <c r="HN45" s="18">
        <f t="shared" si="110"/>
        <v>-20</v>
      </c>
      <c r="HO45" s="18">
        <f t="shared" si="111"/>
        <v>506.39510266194321</v>
      </c>
      <c r="HP45">
        <f t="shared" si="112"/>
        <v>957.73861256608006</v>
      </c>
      <c r="HQ45">
        <v>45</v>
      </c>
      <c r="HR45" s="22">
        <f t="shared" si="113"/>
        <v>0.75</v>
      </c>
      <c r="HS45" s="18">
        <f t="shared" si="114"/>
        <v>129.3336219683151</v>
      </c>
      <c r="HT45">
        <f t="shared" si="115"/>
        <v>-0.12493873660829995</v>
      </c>
      <c r="HU45">
        <f t="shared" si="116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38"/>
        <v>938</v>
      </c>
      <c r="L46" s="6">
        <f t="shared" si="139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7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8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33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5"/>
        <v>342.5</v>
      </c>
      <c r="CK46" s="18">
        <f t="shared" si="134"/>
        <v>-15</v>
      </c>
      <c r="CL46" s="18">
        <f t="shared" si="41"/>
        <v>342.82830979952632</v>
      </c>
      <c r="CM46" s="6">
        <f t="shared" si="42"/>
        <v>1045.9225592748251</v>
      </c>
      <c r="CN46" s="6">
        <f t="shared" si="43"/>
        <v>252.63808949112888</v>
      </c>
      <c r="CO46" s="6">
        <v>46</v>
      </c>
      <c r="CP46" s="22">
        <f t="shared" si="44"/>
        <v>0.76666666666666661</v>
      </c>
      <c r="CQ46" s="18">
        <f t="shared" si="45"/>
        <v>89.768275766760524</v>
      </c>
      <c r="CR46">
        <f t="shared" si="46"/>
        <v>-0.11539341870206959</v>
      </c>
      <c r="CS46">
        <f t="shared" si="47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8"/>
        <v>1019</v>
      </c>
      <c r="DB46" s="6">
        <f t="shared" si="48"/>
        <v>568.5</v>
      </c>
      <c r="DC46" s="18">
        <f t="shared" si="127"/>
        <v>477</v>
      </c>
      <c r="DD46" s="18">
        <f t="shared" si="135"/>
        <v>-16</v>
      </c>
      <c r="DE46" s="18">
        <f t="shared" si="51"/>
        <v>477.26826837743988</v>
      </c>
      <c r="DF46" s="6">
        <f t="shared" si="52"/>
        <v>1166.85613937623</v>
      </c>
      <c r="DG46" s="6">
        <f t="shared" si="53"/>
        <v>369.73365819783544</v>
      </c>
      <c r="DH46" s="6">
        <v>46</v>
      </c>
      <c r="DI46" s="22">
        <f t="shared" si="54"/>
        <v>0.76666666666666661</v>
      </c>
      <c r="DJ46" s="18">
        <f t="shared" si="55"/>
        <v>102.88804350650065</v>
      </c>
      <c r="DK46">
        <f t="shared" si="56"/>
        <v>-0.11539341870206959</v>
      </c>
      <c r="DL46">
        <f t="shared" si="57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8"/>
        <v>1042</v>
      </c>
      <c r="DU46" s="6">
        <f t="shared" si="58"/>
        <v>594.5</v>
      </c>
      <c r="DV46" s="18">
        <f t="shared" si="59"/>
        <v>436.5</v>
      </c>
      <c r="DW46" s="18">
        <f t="shared" si="60"/>
        <v>-11.5</v>
      </c>
      <c r="DX46" s="18">
        <f t="shared" si="61"/>
        <v>436.65146283964287</v>
      </c>
      <c r="DY46" s="6">
        <f t="shared" si="62"/>
        <v>1199.6642238559921</v>
      </c>
      <c r="DZ46" s="6">
        <f t="shared" si="63"/>
        <v>343.00428549071523</v>
      </c>
      <c r="EA46" s="6">
        <v>49</v>
      </c>
      <c r="EB46" s="22">
        <f t="shared" si="64"/>
        <v>0.81666666666666665</v>
      </c>
      <c r="EC46" s="18">
        <f t="shared" si="65"/>
        <v>129.44998727723791</v>
      </c>
      <c r="ED46">
        <f t="shared" si="66"/>
        <v>-8.795517035512998E-2</v>
      </c>
      <c r="EE46">
        <f t="shared" si="67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8"/>
        <v>1199</v>
      </c>
      <c r="EN46" s="6">
        <f t="shared" si="68"/>
        <v>595.5</v>
      </c>
      <c r="EO46" s="18">
        <f t="shared" si="69"/>
        <v>583</v>
      </c>
      <c r="EP46" s="18">
        <f t="shared" si="70"/>
        <v>-14</v>
      </c>
      <c r="EQ46" s="18">
        <f t="shared" si="71"/>
        <v>583.16807182835373</v>
      </c>
      <c r="ER46" s="6">
        <f t="shared" si="72"/>
        <v>1338.7386787569858</v>
      </c>
      <c r="ES46" s="6">
        <f t="shared" si="73"/>
        <v>472.16712948941381</v>
      </c>
      <c r="ET46" s="6">
        <v>49</v>
      </c>
      <c r="EU46" s="22">
        <f t="shared" si="74"/>
        <v>0.81666666666666665</v>
      </c>
      <c r="EV46" s="18">
        <f t="shared" si="75"/>
        <v>138.85665737463725</v>
      </c>
      <c r="EW46">
        <f t="shared" si="76"/>
        <v>-8.795517035512998E-2</v>
      </c>
      <c r="EX46">
        <f t="shared" si="77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8"/>
        <v>1212.5</v>
      </c>
      <c r="FG46" s="6">
        <f t="shared" si="78"/>
        <v>595.5</v>
      </c>
      <c r="FH46" s="18">
        <f t="shared" si="129"/>
        <v>600.5</v>
      </c>
      <c r="FI46" s="18">
        <f t="shared" si="136"/>
        <v>-15.5</v>
      </c>
      <c r="FJ46" s="18">
        <f t="shared" si="81"/>
        <v>600.70000832362234</v>
      </c>
      <c r="FK46" s="6">
        <f t="shared" si="82"/>
        <v>1350.8428850166106</v>
      </c>
      <c r="FL46" s="6">
        <f t="shared" si="83"/>
        <v>486.05100253851981</v>
      </c>
      <c r="FM46" s="6">
        <v>53</v>
      </c>
      <c r="FN46" s="22">
        <f t="shared" si="84"/>
        <v>0.8833333333333333</v>
      </c>
      <c r="FO46" s="18">
        <f t="shared" si="85"/>
        <v>141.66012648640208</v>
      </c>
      <c r="FP46">
        <f t="shared" si="86"/>
        <v>-5.3875380782854601E-2</v>
      </c>
      <c r="FQ46">
        <f t="shared" si="87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8"/>
        <v>584</v>
      </c>
      <c r="FZ46">
        <f t="shared" si="89"/>
        <v>585.5</v>
      </c>
      <c r="GA46" s="18">
        <f t="shared" si="131"/>
        <v>358</v>
      </c>
      <c r="GB46" s="18">
        <f t="shared" si="137"/>
        <v>-16.5</v>
      </c>
      <c r="GC46" s="18">
        <f t="shared" si="92"/>
        <v>358.38003571627701</v>
      </c>
      <c r="GD46">
        <f t="shared" si="93"/>
        <v>826.9620607984383</v>
      </c>
      <c r="GE46">
        <v>45</v>
      </c>
      <c r="GF46" s="22">
        <f t="shared" si="94"/>
        <v>0.75</v>
      </c>
      <c r="GG46" s="18">
        <f t="shared" si="119"/>
        <v>102.56333043485353</v>
      </c>
      <c r="GH46">
        <f t="shared" si="95"/>
        <v>-0.12493873660829995</v>
      </c>
      <c r="GI46">
        <f t="shared" si="96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7"/>
        <v>771.5</v>
      </c>
      <c r="GS46">
        <f t="shared" si="98"/>
        <v>580</v>
      </c>
      <c r="GT46" s="18">
        <f t="shared" si="99"/>
        <v>526.5</v>
      </c>
      <c r="GU46" s="18">
        <f t="shared" si="100"/>
        <v>-24.5</v>
      </c>
      <c r="GV46" s="18">
        <f t="shared" si="101"/>
        <v>527.06972973222435</v>
      </c>
      <c r="GW46">
        <f t="shared" si="140"/>
        <v>965.20062681289221</v>
      </c>
      <c r="GX46">
        <v>47</v>
      </c>
      <c r="GY46" s="22">
        <f t="shared" si="103"/>
        <v>0.78333333333333333</v>
      </c>
      <c r="GZ46" s="18">
        <f t="shared" si="104"/>
        <v>134.8092067747844</v>
      </c>
      <c r="HA46">
        <f t="shared" si="105"/>
        <v>-0.10605339244792618</v>
      </c>
      <c r="HB46">
        <f t="shared" si="106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7"/>
        <v>778.5</v>
      </c>
      <c r="HL46">
        <f t="shared" si="108"/>
        <v>580</v>
      </c>
      <c r="HM46" s="18">
        <f t="shared" si="109"/>
        <v>523.5</v>
      </c>
      <c r="HN46" s="18">
        <f t="shared" si="110"/>
        <v>-21.5</v>
      </c>
      <c r="HO46" s="18">
        <f t="shared" si="111"/>
        <v>523.94131350753401</v>
      </c>
      <c r="HP46">
        <f t="shared" si="112"/>
        <v>970.80494951354672</v>
      </c>
      <c r="HQ46">
        <v>46</v>
      </c>
      <c r="HR46" s="22">
        <f t="shared" si="113"/>
        <v>0.76666666666666661</v>
      </c>
      <c r="HS46" s="18">
        <f t="shared" si="114"/>
        <v>131.52012017955909</v>
      </c>
      <c r="HT46">
        <f t="shared" si="115"/>
        <v>-0.11539341870206959</v>
      </c>
      <c r="HU46">
        <f t="shared" si="116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38"/>
        <v>942.5</v>
      </c>
      <c r="L47" s="6">
        <f t="shared" si="139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7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8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33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5"/>
        <v>351</v>
      </c>
      <c r="CK47" s="18">
        <f t="shared" si="134"/>
        <v>-15</v>
      </c>
      <c r="CL47" s="18">
        <f t="shared" si="41"/>
        <v>351.32036661713767</v>
      </c>
      <c r="CM47" s="6">
        <f t="shared" si="42"/>
        <v>1053.043802507759</v>
      </c>
      <c r="CN47" s="6">
        <f t="shared" si="43"/>
        <v>259.7593327240628</v>
      </c>
      <c r="CO47" s="6">
        <v>47</v>
      </c>
      <c r="CP47" s="22">
        <f t="shared" si="44"/>
        <v>0.78333333333333333</v>
      </c>
      <c r="CQ47" s="18">
        <f t="shared" si="45"/>
        <v>90.593308003971387</v>
      </c>
      <c r="CR47">
        <f t="shared" si="46"/>
        <v>-0.10605339244792618</v>
      </c>
      <c r="CS47">
        <f t="shared" si="47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8"/>
        <v>1033.5</v>
      </c>
      <c r="DB47" s="6">
        <f t="shared" si="48"/>
        <v>567</v>
      </c>
      <c r="DC47" s="18">
        <f t="shared" si="127"/>
        <v>491.5</v>
      </c>
      <c r="DD47" s="18">
        <f t="shared" si="135"/>
        <v>-17.5</v>
      </c>
      <c r="DE47" s="18">
        <f t="shared" si="51"/>
        <v>491.81144760975218</v>
      </c>
      <c r="DF47" s="6">
        <f t="shared" si="52"/>
        <v>1178.8177340030138</v>
      </c>
      <c r="DG47" s="6">
        <f t="shared" si="53"/>
        <v>381.69525282461927</v>
      </c>
      <c r="DH47" s="6">
        <v>47</v>
      </c>
      <c r="DI47" s="22">
        <f t="shared" si="54"/>
        <v>0.78333333333333333</v>
      </c>
      <c r="DJ47" s="18">
        <f t="shared" si="55"/>
        <v>104.27139547380898</v>
      </c>
      <c r="DK47">
        <f t="shared" si="56"/>
        <v>-0.10605339244792618</v>
      </c>
      <c r="DL47">
        <f t="shared" si="57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8"/>
        <v>1057</v>
      </c>
      <c r="DU47" s="6">
        <f t="shared" si="58"/>
        <v>595</v>
      </c>
      <c r="DV47" s="18">
        <f t="shared" si="59"/>
        <v>451.5</v>
      </c>
      <c r="DW47" s="18">
        <f t="shared" si="60"/>
        <v>-11</v>
      </c>
      <c r="DX47" s="18">
        <f t="shared" si="61"/>
        <v>451.63397790688867</v>
      </c>
      <c r="DY47" s="6">
        <f t="shared" si="62"/>
        <v>1212.9608402582501</v>
      </c>
      <c r="DZ47" s="6">
        <f t="shared" si="63"/>
        <v>356.30090189297323</v>
      </c>
      <c r="EA47" s="6">
        <v>50</v>
      </c>
      <c r="EB47" s="22">
        <f t="shared" si="64"/>
        <v>0.83333333333333337</v>
      </c>
      <c r="EC47" s="18">
        <f t="shared" si="65"/>
        <v>130.87825372788097</v>
      </c>
      <c r="ED47">
        <f t="shared" si="66"/>
        <v>-7.9181246047624804E-2</v>
      </c>
      <c r="EE47">
        <f t="shared" si="67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8"/>
        <v>1218</v>
      </c>
      <c r="EN47" s="6">
        <f t="shared" si="68"/>
        <v>595.5</v>
      </c>
      <c r="EO47" s="18">
        <f t="shared" si="69"/>
        <v>602</v>
      </c>
      <c r="EP47" s="18">
        <f t="shared" si="70"/>
        <v>-14</v>
      </c>
      <c r="EQ47" s="18">
        <f t="shared" si="71"/>
        <v>602.16276869298383</v>
      </c>
      <c r="ER47" s="6">
        <f t="shared" si="72"/>
        <v>1355.7817855392511</v>
      </c>
      <c r="ES47" s="6">
        <f t="shared" si="73"/>
        <v>489.21023627167915</v>
      </c>
      <c r="ET47" s="6">
        <v>50</v>
      </c>
      <c r="EU47" s="22">
        <f t="shared" si="74"/>
        <v>0.83333333333333337</v>
      </c>
      <c r="EV47" s="18">
        <f t="shared" si="75"/>
        <v>140.51413528603604</v>
      </c>
      <c r="EW47">
        <f t="shared" si="76"/>
        <v>-7.9181246047624804E-2</v>
      </c>
      <c r="EX47">
        <f t="shared" si="77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8"/>
        <v>1235</v>
      </c>
      <c r="FG47" s="6">
        <f t="shared" si="78"/>
        <v>596</v>
      </c>
      <c r="FH47" s="18">
        <f t="shared" si="129"/>
        <v>623</v>
      </c>
      <c r="FI47" s="18">
        <f t="shared" si="136"/>
        <v>-15</v>
      </c>
      <c r="FJ47" s="18">
        <f t="shared" si="81"/>
        <v>623.18055168626688</v>
      </c>
      <c r="FK47" s="6">
        <f t="shared" si="82"/>
        <v>1371.2917268036003</v>
      </c>
      <c r="FL47" s="6">
        <f t="shared" si="83"/>
        <v>506.49984432550957</v>
      </c>
      <c r="FM47" s="6">
        <v>54</v>
      </c>
      <c r="FN47" s="22">
        <f t="shared" si="84"/>
        <v>0.9</v>
      </c>
      <c r="FO47" s="18">
        <f t="shared" si="85"/>
        <v>143.661777573807</v>
      </c>
      <c r="FP47">
        <f t="shared" si="86"/>
        <v>-4.5757490560675115E-2</v>
      </c>
      <c r="FQ47">
        <f t="shared" si="87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8"/>
        <v>599.5</v>
      </c>
      <c r="FZ47">
        <f t="shared" si="89"/>
        <v>585</v>
      </c>
      <c r="GA47" s="18">
        <f t="shared" si="131"/>
        <v>373.5</v>
      </c>
      <c r="GB47" s="18">
        <f t="shared" si="137"/>
        <v>-17</v>
      </c>
      <c r="GC47" s="18">
        <f t="shared" si="92"/>
        <v>373.88668069349569</v>
      </c>
      <c r="GD47">
        <f t="shared" si="93"/>
        <v>837.63073606452622</v>
      </c>
      <c r="GE47">
        <v>46</v>
      </c>
      <c r="GF47" s="22">
        <f t="shared" si="94"/>
        <v>0.76666666666666661</v>
      </c>
      <c r="GG47" s="18">
        <f t="shared" si="119"/>
        <v>104.49827490418453</v>
      </c>
      <c r="GH47">
        <f t="shared" si="95"/>
        <v>-0.11539341870206959</v>
      </c>
      <c r="GI47">
        <f t="shared" si="96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7"/>
        <v>786</v>
      </c>
      <c r="GS47">
        <f t="shared" si="98"/>
        <v>578.5</v>
      </c>
      <c r="GT47" s="18">
        <f t="shared" si="99"/>
        <v>541</v>
      </c>
      <c r="GU47" s="18">
        <f t="shared" si="100"/>
        <v>-26</v>
      </c>
      <c r="GV47" s="18">
        <f t="shared" si="101"/>
        <v>541.62440860803167</v>
      </c>
      <c r="GW47">
        <f t="shared" si="140"/>
        <v>975.93967538982656</v>
      </c>
      <c r="GX47">
        <v>48</v>
      </c>
      <c r="GY47" s="22">
        <f t="shared" si="103"/>
        <v>0.8</v>
      </c>
      <c r="GZ47" s="18">
        <f t="shared" si="104"/>
        <v>136.61861252023215</v>
      </c>
      <c r="HA47">
        <f t="shared" si="105"/>
        <v>-9.6910013008056392E-2</v>
      </c>
      <c r="HB47">
        <f t="shared" si="106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7"/>
        <v>796</v>
      </c>
      <c r="HL47">
        <f t="shared" si="108"/>
        <v>579.5</v>
      </c>
      <c r="HM47" s="18">
        <f t="shared" si="109"/>
        <v>541</v>
      </c>
      <c r="HN47" s="18">
        <f t="shared" si="110"/>
        <v>-22</v>
      </c>
      <c r="HO47" s="18">
        <f t="shared" si="111"/>
        <v>541.44713500026944</v>
      </c>
      <c r="HP47">
        <f t="shared" si="112"/>
        <v>984.59953788329597</v>
      </c>
      <c r="HQ47">
        <v>47</v>
      </c>
      <c r="HR47" s="22">
        <f t="shared" si="113"/>
        <v>0.78333333333333333</v>
      </c>
      <c r="HS47" s="18">
        <f t="shared" si="114"/>
        <v>133.70158532420263</v>
      </c>
      <c r="HT47">
        <f t="shared" si="115"/>
        <v>-0.10605339244792618</v>
      </c>
      <c r="HU47">
        <f t="shared" si="116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38"/>
        <v>946.5</v>
      </c>
      <c r="L48" s="6">
        <f t="shared" si="139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7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8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33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5"/>
        <v>363</v>
      </c>
      <c r="CK48" s="18">
        <f t="shared" si="134"/>
        <v>-15</v>
      </c>
      <c r="CL48" s="18">
        <f t="shared" si="41"/>
        <v>363.30978516962625</v>
      </c>
      <c r="CM48" s="6">
        <f t="shared" si="42"/>
        <v>1063.1318121474872</v>
      </c>
      <c r="CN48" s="6">
        <f t="shared" si="43"/>
        <v>269.84734236379097</v>
      </c>
      <c r="CO48" s="6">
        <v>48</v>
      </c>
      <c r="CP48" s="22">
        <f t="shared" si="44"/>
        <v>0.8</v>
      </c>
      <c r="CQ48" s="18">
        <f t="shared" si="45"/>
        <v>91.75812084303567</v>
      </c>
      <c r="CR48">
        <f t="shared" si="46"/>
        <v>-9.6910013008056392E-2</v>
      </c>
      <c r="CS48">
        <f t="shared" si="47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8"/>
        <v>1047.5</v>
      </c>
      <c r="DB48" s="6">
        <f t="shared" si="48"/>
        <v>566.5</v>
      </c>
      <c r="DC48" s="18">
        <f t="shared" si="127"/>
        <v>505.5</v>
      </c>
      <c r="DD48" s="18">
        <f t="shared" si="135"/>
        <v>-18</v>
      </c>
      <c r="DE48" s="18">
        <f t="shared" si="51"/>
        <v>505.82037325517052</v>
      </c>
      <c r="DF48" s="6">
        <f t="shared" si="52"/>
        <v>1190.872999106118</v>
      </c>
      <c r="DG48" s="6">
        <f t="shared" si="53"/>
        <v>393.75051792772342</v>
      </c>
      <c r="DH48" s="6">
        <v>48</v>
      </c>
      <c r="DI48" s="22">
        <f t="shared" si="54"/>
        <v>0.8</v>
      </c>
      <c r="DJ48" s="18">
        <f t="shared" si="55"/>
        <v>105.60392906511672</v>
      </c>
      <c r="DK48">
        <f t="shared" si="56"/>
        <v>-9.6910013008056392E-2</v>
      </c>
      <c r="DL48">
        <f t="shared" si="57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8"/>
        <v>1072.5</v>
      </c>
      <c r="DU48" s="6">
        <f t="shared" si="58"/>
        <v>594</v>
      </c>
      <c r="DV48" s="18">
        <f t="shared" si="59"/>
        <v>467</v>
      </c>
      <c r="DW48" s="18">
        <f t="shared" si="60"/>
        <v>-12</v>
      </c>
      <c r="DX48" s="18">
        <f t="shared" si="61"/>
        <v>467.15415014746469</v>
      </c>
      <c r="DY48" s="6">
        <f t="shared" si="62"/>
        <v>1226.0066272251549</v>
      </c>
      <c r="DZ48" s="6">
        <f t="shared" si="63"/>
        <v>369.3466888598781</v>
      </c>
      <c r="EA48" s="6">
        <v>51</v>
      </c>
      <c r="EB48" s="22">
        <f t="shared" si="64"/>
        <v>0.85</v>
      </c>
      <c r="EC48" s="18">
        <f t="shared" si="65"/>
        <v>132.3577744371828</v>
      </c>
      <c r="ED48">
        <f t="shared" si="66"/>
        <v>-7.0581074285707285E-2</v>
      </c>
      <c r="EE48">
        <f t="shared" si="67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8"/>
        <v>1238.5</v>
      </c>
      <c r="EN48" s="6">
        <f t="shared" si="68"/>
        <v>596.5</v>
      </c>
      <c r="EO48" s="18">
        <f t="shared" si="69"/>
        <v>622.5</v>
      </c>
      <c r="EP48" s="18">
        <f t="shared" si="70"/>
        <v>-13</v>
      </c>
      <c r="EQ48" s="18">
        <f t="shared" si="71"/>
        <v>622.63572817498994</v>
      </c>
      <c r="ER48" s="6">
        <f t="shared" si="72"/>
        <v>1374.661594720679</v>
      </c>
      <c r="ES48" s="6">
        <f t="shared" si="73"/>
        <v>508.090045453107</v>
      </c>
      <c r="ET48" s="6">
        <v>51</v>
      </c>
      <c r="EU48" s="22">
        <f t="shared" si="74"/>
        <v>0.85</v>
      </c>
      <c r="EV48" s="18">
        <f t="shared" si="75"/>
        <v>142.30060644502436</v>
      </c>
      <c r="EW48">
        <f t="shared" si="76"/>
        <v>-7.0581074285707285E-2</v>
      </c>
      <c r="EX48">
        <f t="shared" si="77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8"/>
        <v>1256</v>
      </c>
      <c r="FG48" s="6">
        <f t="shared" si="78"/>
        <v>595.5</v>
      </c>
      <c r="FH48" s="18">
        <f t="shared" si="129"/>
        <v>644</v>
      </c>
      <c r="FI48" s="18">
        <f t="shared" si="136"/>
        <v>-15.5</v>
      </c>
      <c r="FJ48" s="18">
        <f t="shared" si="81"/>
        <v>644.18650249752977</v>
      </c>
      <c r="FK48" s="6">
        <f t="shared" si="82"/>
        <v>1390.020233665683</v>
      </c>
      <c r="FL48" s="6">
        <f t="shared" si="83"/>
        <v>525.22835118759224</v>
      </c>
      <c r="FM48" s="6">
        <v>55</v>
      </c>
      <c r="FN48" s="22">
        <f t="shared" si="84"/>
        <v>0.91666666666666663</v>
      </c>
      <c r="FO48" s="18">
        <f t="shared" si="85"/>
        <v>145.53213202232118</v>
      </c>
      <c r="FP48">
        <f t="shared" si="86"/>
        <v>-3.7788560889399803E-2</v>
      </c>
      <c r="FQ48">
        <f t="shared" si="87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8"/>
        <v>614</v>
      </c>
      <c r="FZ48">
        <f t="shared" si="89"/>
        <v>584.5</v>
      </c>
      <c r="GA48" s="18">
        <f t="shared" si="131"/>
        <v>388</v>
      </c>
      <c r="GB48" s="18">
        <f t="shared" si="137"/>
        <v>-17.5</v>
      </c>
      <c r="GC48" s="18">
        <f t="shared" si="92"/>
        <v>388.39445155666164</v>
      </c>
      <c r="GD48">
        <f t="shared" si="93"/>
        <v>847.72415914612225</v>
      </c>
      <c r="GE48">
        <v>47</v>
      </c>
      <c r="GF48" s="22">
        <f t="shared" si="94"/>
        <v>0.78333333333333333</v>
      </c>
      <c r="GG48" s="18">
        <f t="shared" si="119"/>
        <v>106.3085782312579</v>
      </c>
      <c r="GH48">
        <f t="shared" si="95"/>
        <v>-0.10605339244792618</v>
      </c>
      <c r="GI48">
        <f t="shared" si="96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7"/>
        <v>802.5</v>
      </c>
      <c r="GS48">
        <f t="shared" si="98"/>
        <v>577.5</v>
      </c>
      <c r="GT48" s="18">
        <f t="shared" si="99"/>
        <v>557.5</v>
      </c>
      <c r="GU48" s="18">
        <f t="shared" si="100"/>
        <v>-27</v>
      </c>
      <c r="GV48" s="18">
        <f t="shared" si="101"/>
        <v>558.15342872726308</v>
      </c>
      <c r="GW48">
        <f t="shared" si="140"/>
        <v>988.69231816576792</v>
      </c>
      <c r="GX48">
        <v>49</v>
      </c>
      <c r="GY48" s="22">
        <f t="shared" si="103"/>
        <v>0.81666666666666665</v>
      </c>
      <c r="GZ48" s="18">
        <f t="shared" si="104"/>
        <v>138.67346403743545</v>
      </c>
      <c r="HA48">
        <f t="shared" si="105"/>
        <v>-8.795517035512998E-2</v>
      </c>
      <c r="HB48">
        <f t="shared" si="106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7"/>
        <v>814</v>
      </c>
      <c r="HL48">
        <f t="shared" si="108"/>
        <v>579.5</v>
      </c>
      <c r="HM48" s="18">
        <f t="shared" si="109"/>
        <v>559</v>
      </c>
      <c r="HN48" s="18">
        <f t="shared" si="110"/>
        <v>-22</v>
      </c>
      <c r="HO48" s="18">
        <f t="shared" si="111"/>
        <v>559.4327484157501</v>
      </c>
      <c r="HP48">
        <f t="shared" si="112"/>
        <v>999.20781121846721</v>
      </c>
      <c r="HQ48">
        <v>48</v>
      </c>
      <c r="HR48" s="22">
        <f t="shared" si="113"/>
        <v>0.8</v>
      </c>
      <c r="HS48" s="18">
        <f t="shared" si="114"/>
        <v>135.94283911438814</v>
      </c>
      <c r="HT48">
        <f t="shared" si="115"/>
        <v>-9.6910013008056392E-2</v>
      </c>
      <c r="HU48">
        <f t="shared" si="116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38"/>
        <v>952</v>
      </c>
      <c r="L49" s="6">
        <f t="shared" si="139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7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8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33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5"/>
        <v>373.5</v>
      </c>
      <c r="CK49" s="18">
        <f t="shared" si="134"/>
        <v>-17.5</v>
      </c>
      <c r="CL49" s="18">
        <f t="shared" si="41"/>
        <v>373.90974846879828</v>
      </c>
      <c r="CM49" s="6">
        <f t="shared" si="42"/>
        <v>1070.656924509434</v>
      </c>
      <c r="CN49" s="6">
        <f t="shared" si="43"/>
        <v>277.37245472573784</v>
      </c>
      <c r="CO49" s="6">
        <v>49</v>
      </c>
      <c r="CP49" s="22">
        <f t="shared" si="44"/>
        <v>0.81666666666666665</v>
      </c>
      <c r="CQ49" s="18">
        <f t="shared" si="45"/>
        <v>92.787943372829886</v>
      </c>
      <c r="CR49">
        <f t="shared" si="46"/>
        <v>-8.795517035512998E-2</v>
      </c>
      <c r="CS49">
        <f t="shared" si="47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8"/>
        <v>1062.5</v>
      </c>
      <c r="DB49" s="6">
        <f t="shared" si="48"/>
        <v>567</v>
      </c>
      <c r="DC49" s="18">
        <f t="shared" si="127"/>
        <v>520.5</v>
      </c>
      <c r="DD49" s="18">
        <f t="shared" si="135"/>
        <v>-17.5</v>
      </c>
      <c r="DE49" s="18">
        <f t="shared" si="51"/>
        <v>520.79410518937323</v>
      </c>
      <c r="DF49" s="6">
        <f t="shared" si="52"/>
        <v>1204.3235653261959</v>
      </c>
      <c r="DG49" s="6">
        <f t="shared" si="53"/>
        <v>407.20108414780134</v>
      </c>
      <c r="DH49" s="6">
        <v>49</v>
      </c>
      <c r="DI49" s="22">
        <f t="shared" si="54"/>
        <v>0.81666666666666665</v>
      </c>
      <c r="DJ49" s="18">
        <f t="shared" si="55"/>
        <v>107.02823534631169</v>
      </c>
      <c r="DK49">
        <f t="shared" si="56"/>
        <v>-8.795517035512998E-2</v>
      </c>
      <c r="DL49">
        <f t="shared" si="57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8"/>
        <v>1087.5</v>
      </c>
      <c r="DU49" s="6">
        <f t="shared" si="58"/>
        <v>594</v>
      </c>
      <c r="DV49" s="18">
        <f t="shared" si="59"/>
        <v>482</v>
      </c>
      <c r="DW49" s="18">
        <f t="shared" si="60"/>
        <v>-12</v>
      </c>
      <c r="DX49" s="18">
        <f t="shared" si="61"/>
        <v>482.14935445357594</v>
      </c>
      <c r="DY49" s="6">
        <f t="shared" si="62"/>
        <v>1239.1498093451009</v>
      </c>
      <c r="DZ49" s="6">
        <f t="shared" si="63"/>
        <v>382.4898709798241</v>
      </c>
      <c r="EA49" s="6">
        <v>52</v>
      </c>
      <c r="EB49" s="22">
        <f t="shared" si="64"/>
        <v>0.8666666666666667</v>
      </c>
      <c r="EC49" s="18">
        <f t="shared" si="65"/>
        <v>133.78725053881399</v>
      </c>
      <c r="ED49">
        <f t="shared" si="66"/>
        <v>-6.2147906748844461E-2</v>
      </c>
      <c r="EE49">
        <f t="shared" si="67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8"/>
        <v>1259</v>
      </c>
      <c r="EN49" s="6">
        <f t="shared" si="68"/>
        <v>596.5</v>
      </c>
      <c r="EO49" s="18">
        <f t="shared" si="69"/>
        <v>643</v>
      </c>
      <c r="EP49" s="18">
        <f t="shared" si="70"/>
        <v>-13</v>
      </c>
      <c r="EQ49" s="18">
        <f t="shared" si="71"/>
        <v>643.13140181459028</v>
      </c>
      <c r="ER49" s="6">
        <f t="shared" si="72"/>
        <v>1393.1594488786989</v>
      </c>
      <c r="ES49" s="6">
        <f t="shared" si="73"/>
        <v>526.58789961112689</v>
      </c>
      <c r="ET49" s="6">
        <v>52</v>
      </c>
      <c r="EU49" s="22">
        <f t="shared" si="74"/>
        <v>0.8666666666666667</v>
      </c>
      <c r="EV49" s="18">
        <f t="shared" si="75"/>
        <v>144.08905964219716</v>
      </c>
      <c r="EW49">
        <f t="shared" si="76"/>
        <v>-6.2147906748844461E-2</v>
      </c>
      <c r="EX49">
        <f t="shared" si="77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8"/>
        <v>1277.5</v>
      </c>
      <c r="FG49" s="6">
        <f t="shared" si="78"/>
        <v>596</v>
      </c>
      <c r="FH49" s="18">
        <f t="shared" si="129"/>
        <v>665.5</v>
      </c>
      <c r="FI49" s="18">
        <f t="shared" si="136"/>
        <v>-15</v>
      </c>
      <c r="FJ49" s="18">
        <f t="shared" si="81"/>
        <v>665.66902436571286</v>
      </c>
      <c r="FK49" s="6">
        <f t="shared" si="82"/>
        <v>1409.6887067718178</v>
      </c>
      <c r="FL49" s="6">
        <f t="shared" si="83"/>
        <v>544.89682429372704</v>
      </c>
      <c r="FM49" s="6">
        <v>56</v>
      </c>
      <c r="FN49" s="22">
        <f t="shared" si="84"/>
        <v>0.93333333333333335</v>
      </c>
      <c r="FO49" s="18">
        <f t="shared" si="85"/>
        <v>147.4449200080912</v>
      </c>
      <c r="FP49">
        <f t="shared" si="86"/>
        <v>-2.9963223377443209E-2</v>
      </c>
      <c r="FQ49">
        <f t="shared" si="87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8"/>
        <v>629</v>
      </c>
      <c r="FZ49">
        <f t="shared" si="89"/>
        <v>584</v>
      </c>
      <c r="GA49" s="18">
        <f t="shared" si="131"/>
        <v>403</v>
      </c>
      <c r="GB49" s="18">
        <f t="shared" si="137"/>
        <v>-18</v>
      </c>
      <c r="GC49" s="18">
        <f t="shared" si="92"/>
        <v>403.40178482500545</v>
      </c>
      <c r="GD49">
        <f t="shared" si="93"/>
        <v>858.31054985943172</v>
      </c>
      <c r="GE49">
        <v>48</v>
      </c>
      <c r="GF49" s="22">
        <f t="shared" si="94"/>
        <v>0.8</v>
      </c>
      <c r="GG49" s="18">
        <f t="shared" si="119"/>
        <v>108.18121777060702</v>
      </c>
      <c r="GH49">
        <f t="shared" si="95"/>
        <v>-9.6910013008056392E-2</v>
      </c>
      <c r="GI49">
        <f t="shared" si="96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7"/>
        <v>821.5</v>
      </c>
      <c r="GS49">
        <f t="shared" si="98"/>
        <v>577.5</v>
      </c>
      <c r="GT49" s="18">
        <f t="shared" si="99"/>
        <v>576.5</v>
      </c>
      <c r="GU49" s="18">
        <f t="shared" si="100"/>
        <v>-27</v>
      </c>
      <c r="GV49" s="18">
        <f t="shared" si="101"/>
        <v>577.13191732913197</v>
      </c>
      <c r="GW49">
        <f t="shared" si="140"/>
        <v>1004.1755324643198</v>
      </c>
      <c r="GX49">
        <v>50</v>
      </c>
      <c r="GY49" s="22">
        <f t="shared" si="103"/>
        <v>0.83333333333333337</v>
      </c>
      <c r="GZ49" s="18">
        <f t="shared" si="104"/>
        <v>141.03282810236277</v>
      </c>
      <c r="HA49">
        <f t="shared" si="105"/>
        <v>-7.9181246047624804E-2</v>
      </c>
      <c r="HB49">
        <f t="shared" si="106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7"/>
        <v>833.5</v>
      </c>
      <c r="HL49">
        <f t="shared" si="108"/>
        <v>578</v>
      </c>
      <c r="HM49" s="18">
        <f t="shared" si="109"/>
        <v>578.5</v>
      </c>
      <c r="HN49" s="18">
        <f t="shared" si="110"/>
        <v>-23.5</v>
      </c>
      <c r="HO49" s="18">
        <f t="shared" si="111"/>
        <v>578.97711526449814</v>
      </c>
      <c r="HP49">
        <f t="shared" si="112"/>
        <v>1014.3008675930431</v>
      </c>
      <c r="HQ49">
        <v>49</v>
      </c>
      <c r="HR49" s="22">
        <f t="shared" si="113"/>
        <v>0.81666666666666665</v>
      </c>
      <c r="HS49" s="18">
        <f t="shared" si="114"/>
        <v>138.37833493344255</v>
      </c>
      <c r="HT49">
        <f t="shared" si="115"/>
        <v>-8.795517035512998E-2</v>
      </c>
      <c r="HU49">
        <f t="shared" si="116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38"/>
        <v>958.5</v>
      </c>
      <c r="L50" s="6">
        <f t="shared" si="139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7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8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33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5"/>
        <v>385</v>
      </c>
      <c r="CK50" s="18">
        <f t="shared" si="134"/>
        <v>-17.5</v>
      </c>
      <c r="CL50" s="18">
        <f t="shared" si="41"/>
        <v>385.39752204704172</v>
      </c>
      <c r="CM50" s="6">
        <f t="shared" si="42"/>
        <v>1080.4057108327409</v>
      </c>
      <c r="CN50" s="6">
        <f t="shared" si="43"/>
        <v>287.12124104904467</v>
      </c>
      <c r="CO50" s="6">
        <v>50</v>
      </c>
      <c r="CP50" s="22">
        <f t="shared" si="44"/>
        <v>0.83333333333333337</v>
      </c>
      <c r="CQ50" s="18">
        <f t="shared" si="45"/>
        <v>93.904019694431327</v>
      </c>
      <c r="CR50">
        <f t="shared" si="46"/>
        <v>-7.9181246047624804E-2</v>
      </c>
      <c r="CS50">
        <f t="shared" si="47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8"/>
        <v>1076</v>
      </c>
      <c r="DB50" s="6">
        <f t="shared" si="48"/>
        <v>566.5</v>
      </c>
      <c r="DC50" s="18">
        <f t="shared" si="127"/>
        <v>534</v>
      </c>
      <c r="DD50" s="18">
        <f t="shared" si="135"/>
        <v>-18</v>
      </c>
      <c r="DE50" s="18">
        <f t="shared" si="51"/>
        <v>534.30328466143646</v>
      </c>
      <c r="DF50" s="6">
        <f t="shared" si="52"/>
        <v>1216.017372408799</v>
      </c>
      <c r="DG50" s="6">
        <f t="shared" si="53"/>
        <v>418.89489123040448</v>
      </c>
      <c r="DH50" s="6">
        <v>50</v>
      </c>
      <c r="DI50" s="22">
        <f t="shared" si="54"/>
        <v>0.83333333333333337</v>
      </c>
      <c r="DJ50" s="18">
        <f t="shared" si="55"/>
        <v>108.31323291808599</v>
      </c>
      <c r="DK50">
        <f t="shared" si="56"/>
        <v>-7.9181246047624804E-2</v>
      </c>
      <c r="DL50">
        <f t="shared" si="57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8"/>
        <v>1104</v>
      </c>
      <c r="DU50" s="6">
        <f t="shared" si="58"/>
        <v>593.5</v>
      </c>
      <c r="DV50" s="18">
        <f t="shared" si="59"/>
        <v>498.5</v>
      </c>
      <c r="DW50" s="18">
        <f t="shared" si="60"/>
        <v>-12.5</v>
      </c>
      <c r="DX50" s="18">
        <f t="shared" si="61"/>
        <v>498.65669553310926</v>
      </c>
      <c r="DY50" s="6">
        <f t="shared" si="62"/>
        <v>1253.4186252006948</v>
      </c>
      <c r="DZ50" s="6">
        <f t="shared" si="63"/>
        <v>396.75868683541796</v>
      </c>
      <c r="EA50" s="6">
        <v>53</v>
      </c>
      <c r="EB50" s="22">
        <f t="shared" si="64"/>
        <v>0.8833333333333333</v>
      </c>
      <c r="EC50" s="18">
        <f t="shared" si="65"/>
        <v>135.36087695249685</v>
      </c>
      <c r="ED50">
        <f t="shared" si="66"/>
        <v>-5.3875380782854601E-2</v>
      </c>
      <c r="EE50">
        <f t="shared" si="67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8"/>
        <v>1279</v>
      </c>
      <c r="EN50" s="6">
        <f t="shared" si="68"/>
        <v>593.5</v>
      </c>
      <c r="EO50" s="18">
        <f t="shared" si="69"/>
        <v>663</v>
      </c>
      <c r="EP50" s="18">
        <f t="shared" si="70"/>
        <v>-16</v>
      </c>
      <c r="EQ50" s="18">
        <f t="shared" si="71"/>
        <v>663.19303373904643</v>
      </c>
      <c r="ER50" s="6">
        <f t="shared" si="72"/>
        <v>1409.9940602711772</v>
      </c>
      <c r="ES50" s="6">
        <f t="shared" si="73"/>
        <v>543.42251100360522</v>
      </c>
      <c r="ET50" s="6">
        <v>53</v>
      </c>
      <c r="EU50" s="22">
        <f t="shared" si="74"/>
        <v>0.8833333333333333</v>
      </c>
      <c r="EV50" s="18">
        <f t="shared" si="75"/>
        <v>145.8396383441567</v>
      </c>
      <c r="EW50">
        <f t="shared" si="76"/>
        <v>-5.3875380782854601E-2</v>
      </c>
      <c r="EX50">
        <f t="shared" si="77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8"/>
        <v>1298</v>
      </c>
      <c r="FG50" s="6">
        <f t="shared" si="78"/>
        <v>597</v>
      </c>
      <c r="FH50" s="18">
        <f t="shared" si="129"/>
        <v>686</v>
      </c>
      <c r="FI50" s="18">
        <f t="shared" si="136"/>
        <v>-14</v>
      </c>
      <c r="FJ50" s="18">
        <f t="shared" si="81"/>
        <v>686.14284227119936</v>
      </c>
      <c r="FK50" s="6">
        <f t="shared" si="82"/>
        <v>1428.7102575399954</v>
      </c>
      <c r="FL50" s="6">
        <f t="shared" si="83"/>
        <v>563.91837506190461</v>
      </c>
      <c r="FM50" s="6">
        <v>57</v>
      </c>
      <c r="FN50" s="22">
        <f t="shared" si="84"/>
        <v>0.95</v>
      </c>
      <c r="FO50" s="18">
        <f t="shared" si="85"/>
        <v>149.26789373309222</v>
      </c>
      <c r="FP50">
        <f t="shared" si="86"/>
        <v>-2.2276394711152253E-2</v>
      </c>
      <c r="FQ50">
        <f t="shared" si="87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8"/>
        <v>644</v>
      </c>
      <c r="FZ50">
        <f t="shared" si="89"/>
        <v>583.5</v>
      </c>
      <c r="GA50" s="18">
        <f t="shared" si="131"/>
        <v>418</v>
      </c>
      <c r="GB50" s="18">
        <f t="shared" si="137"/>
        <v>-18.5</v>
      </c>
      <c r="GC50" s="18">
        <f t="shared" si="92"/>
        <v>418.40918966963432</v>
      </c>
      <c r="GD50">
        <f t="shared" si="93"/>
        <v>869.02718599592731</v>
      </c>
      <c r="GE50">
        <v>49</v>
      </c>
      <c r="GF50" s="22">
        <f t="shared" si="94"/>
        <v>0.81666666666666665</v>
      </c>
      <c r="GG50" s="18">
        <f t="shared" si="119"/>
        <v>110.05386624136179</v>
      </c>
      <c r="GH50">
        <f t="shared" si="95"/>
        <v>-8.795517035512998E-2</v>
      </c>
      <c r="GI50">
        <f t="shared" si="96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7"/>
        <v>841</v>
      </c>
      <c r="GS50">
        <f t="shared" si="98"/>
        <v>576.5</v>
      </c>
      <c r="GT50" s="18">
        <f t="shared" si="99"/>
        <v>596</v>
      </c>
      <c r="GU50" s="18">
        <f t="shared" si="100"/>
        <v>-28</v>
      </c>
      <c r="GV50" s="18">
        <f t="shared" si="101"/>
        <v>596.65735560705195</v>
      </c>
      <c r="GW50">
        <f t="shared" si="140"/>
        <v>1019.6240728817655</v>
      </c>
      <c r="GX50">
        <v>51</v>
      </c>
      <c r="GY50" s="22">
        <f t="shared" si="103"/>
        <v>0.85</v>
      </c>
      <c r="GZ50" s="18">
        <f t="shared" si="104"/>
        <v>143.46018775103067</v>
      </c>
      <c r="HA50">
        <f t="shared" si="105"/>
        <v>-7.0581074285707285E-2</v>
      </c>
      <c r="HB50">
        <f t="shared" si="106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7"/>
        <v>852</v>
      </c>
      <c r="HL50">
        <f t="shared" si="108"/>
        <v>578</v>
      </c>
      <c r="HM50" s="18">
        <f t="shared" si="109"/>
        <v>597</v>
      </c>
      <c r="HN50" s="18">
        <f t="shared" si="110"/>
        <v>-23.5</v>
      </c>
      <c r="HO50" s="18">
        <f t="shared" si="111"/>
        <v>597.46234190951316</v>
      </c>
      <c r="HP50">
        <f t="shared" si="112"/>
        <v>1029.5571863670323</v>
      </c>
      <c r="HQ50">
        <v>50</v>
      </c>
      <c r="HR50" s="22">
        <f t="shared" si="113"/>
        <v>0.83333333333333337</v>
      </c>
      <c r="HS50" s="18">
        <f t="shared" si="114"/>
        <v>140.68184737549907</v>
      </c>
      <c r="HT50">
        <f t="shared" si="115"/>
        <v>-7.9181246047624804E-2</v>
      </c>
      <c r="HU50">
        <f t="shared" si="116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38"/>
        <v>963</v>
      </c>
      <c r="L51" s="6">
        <f t="shared" si="139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7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8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33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5"/>
        <v>396.5</v>
      </c>
      <c r="CK51" s="18">
        <f t="shared" si="134"/>
        <v>-19</v>
      </c>
      <c r="CL51" s="18">
        <f t="shared" si="41"/>
        <v>396.95497225755969</v>
      </c>
      <c r="CM51" s="6">
        <f t="shared" si="42"/>
        <v>1089.4044244448432</v>
      </c>
      <c r="CN51" s="6">
        <f t="shared" si="43"/>
        <v>296.11995466114706</v>
      </c>
      <c r="CO51" s="6">
        <v>51</v>
      </c>
      <c r="CP51" s="22">
        <f t="shared" si="44"/>
        <v>0.85</v>
      </c>
      <c r="CQ51" s="18">
        <f t="shared" si="45"/>
        <v>95.026865338122946</v>
      </c>
      <c r="CR51">
        <f t="shared" si="46"/>
        <v>-7.0581074285707285E-2</v>
      </c>
      <c r="CS51">
        <f t="shared" si="47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8"/>
        <v>1092</v>
      </c>
      <c r="DB51" s="6">
        <f t="shared" si="48"/>
        <v>566</v>
      </c>
      <c r="DC51" s="18">
        <f t="shared" si="127"/>
        <v>550</v>
      </c>
      <c r="DD51" s="18">
        <f t="shared" si="135"/>
        <v>-18.5</v>
      </c>
      <c r="DE51" s="18">
        <f t="shared" si="51"/>
        <v>550.31104840807984</v>
      </c>
      <c r="DF51" s="6">
        <f t="shared" si="52"/>
        <v>1229.9674792448782</v>
      </c>
      <c r="DG51" s="6">
        <f t="shared" si="53"/>
        <v>432.84499806648364</v>
      </c>
      <c r="DH51" s="6">
        <v>51</v>
      </c>
      <c r="DI51" s="22">
        <f t="shared" si="54"/>
        <v>0.85</v>
      </c>
      <c r="DJ51" s="18">
        <f t="shared" si="55"/>
        <v>109.83589664362992</v>
      </c>
      <c r="DK51">
        <f t="shared" si="56"/>
        <v>-7.0581074285707285E-2</v>
      </c>
      <c r="DL51">
        <f t="shared" si="57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8"/>
        <v>1119.5</v>
      </c>
      <c r="DU51" s="6">
        <f t="shared" si="58"/>
        <v>592.5</v>
      </c>
      <c r="DV51" s="18">
        <f t="shared" si="59"/>
        <v>514</v>
      </c>
      <c r="DW51" s="18">
        <f t="shared" si="60"/>
        <v>-13.5</v>
      </c>
      <c r="DX51" s="18">
        <f t="shared" si="61"/>
        <v>514.17725542851463</v>
      </c>
      <c r="DY51" s="6">
        <f t="shared" si="62"/>
        <v>1266.6240563008425</v>
      </c>
      <c r="DZ51" s="6">
        <f t="shared" si="63"/>
        <v>409.9641179355657</v>
      </c>
      <c r="EA51" s="6">
        <v>54</v>
      </c>
      <c r="EB51" s="22">
        <f t="shared" si="64"/>
        <v>0.9</v>
      </c>
      <c r="EC51" s="18">
        <f t="shared" si="65"/>
        <v>136.84043461650117</v>
      </c>
      <c r="ED51">
        <f t="shared" si="66"/>
        <v>-4.5757490560675115E-2</v>
      </c>
      <c r="EE51">
        <f t="shared" si="67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8"/>
        <v>1299</v>
      </c>
      <c r="EN51" s="6">
        <f t="shared" si="68"/>
        <v>591.5</v>
      </c>
      <c r="EO51" s="18">
        <f t="shared" si="69"/>
        <v>683</v>
      </c>
      <c r="EP51" s="18">
        <f t="shared" si="70"/>
        <v>-18</v>
      </c>
      <c r="EQ51" s="18">
        <f t="shared" si="71"/>
        <v>683.23714770202594</v>
      </c>
      <c r="ER51" s="6">
        <f t="shared" si="72"/>
        <v>1427.3308130913449</v>
      </c>
      <c r="ES51" s="6">
        <f t="shared" si="73"/>
        <v>560.75926382377293</v>
      </c>
      <c r="ET51" s="6">
        <v>54</v>
      </c>
      <c r="EU51" s="22">
        <f t="shared" si="74"/>
        <v>0.9</v>
      </c>
      <c r="EV51" s="18">
        <f t="shared" si="75"/>
        <v>147.58868842818632</v>
      </c>
      <c r="EW51">
        <f t="shared" si="76"/>
        <v>-4.5757490560675115E-2</v>
      </c>
      <c r="EX51">
        <f t="shared" si="77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8"/>
        <v>1319.5</v>
      </c>
      <c r="FG51" s="6">
        <f t="shared" si="78"/>
        <v>596.5</v>
      </c>
      <c r="FH51" s="18">
        <f t="shared" si="129"/>
        <v>707.5</v>
      </c>
      <c r="FI51" s="18">
        <f t="shared" si="136"/>
        <v>-14.5</v>
      </c>
      <c r="FJ51" s="18">
        <f t="shared" si="81"/>
        <v>707.64857097290883</v>
      </c>
      <c r="FK51" s="6">
        <f t="shared" si="82"/>
        <v>1448.0650883161295</v>
      </c>
      <c r="FL51" s="6">
        <f t="shared" si="83"/>
        <v>583.27320583803873</v>
      </c>
      <c r="FM51" s="6">
        <v>58</v>
      </c>
      <c r="FN51" s="22">
        <f t="shared" si="84"/>
        <v>0.96666666666666667</v>
      </c>
      <c r="FO51" s="18">
        <f t="shared" si="85"/>
        <v>151.18274803829297</v>
      </c>
      <c r="FP51">
        <f t="shared" si="86"/>
        <v>-1.4723256820706347E-2</v>
      </c>
      <c r="FQ51">
        <f t="shared" si="87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8"/>
        <v>660</v>
      </c>
      <c r="FZ51">
        <f t="shared" si="89"/>
        <v>583</v>
      </c>
      <c r="GA51" s="18">
        <f t="shared" si="131"/>
        <v>434</v>
      </c>
      <c r="GB51" s="18">
        <f t="shared" si="137"/>
        <v>-19</v>
      </c>
      <c r="GC51" s="18">
        <f t="shared" si="92"/>
        <v>434.41569953214167</v>
      </c>
      <c r="GD51">
        <f t="shared" si="93"/>
        <v>880.61853262351906</v>
      </c>
      <c r="GE51">
        <v>50</v>
      </c>
      <c r="GF51" s="22">
        <f t="shared" si="94"/>
        <v>0.83333333333333337</v>
      </c>
      <c r="GG51" s="18">
        <f t="shared" si="119"/>
        <v>112.05118466693048</v>
      </c>
      <c r="GH51">
        <f t="shared" si="95"/>
        <v>-7.9181246047624804E-2</v>
      </c>
      <c r="GI51">
        <f t="shared" si="96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7"/>
        <v>861</v>
      </c>
      <c r="GS51">
        <f t="shared" si="98"/>
        <v>576.5</v>
      </c>
      <c r="GT51" s="18">
        <f t="shared" si="99"/>
        <v>616</v>
      </c>
      <c r="GU51" s="18">
        <f t="shared" si="100"/>
        <v>-28</v>
      </c>
      <c r="GV51" s="18">
        <f t="shared" si="101"/>
        <v>616.63603527526675</v>
      </c>
      <c r="GW51">
        <f t="shared" si="140"/>
        <v>1036.1820544672639</v>
      </c>
      <c r="GX51">
        <v>52</v>
      </c>
      <c r="GY51" s="22">
        <f t="shared" si="103"/>
        <v>0.8666666666666667</v>
      </c>
      <c r="GZ51" s="18">
        <f t="shared" si="104"/>
        <v>145.9438933749463</v>
      </c>
      <c r="HA51">
        <f t="shared" si="105"/>
        <v>-6.2147906748844461E-2</v>
      </c>
      <c r="HB51">
        <f t="shared" si="106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7"/>
        <v>869.5</v>
      </c>
      <c r="HL51">
        <f t="shared" si="108"/>
        <v>577</v>
      </c>
      <c r="HM51" s="18">
        <f t="shared" si="109"/>
        <v>614.5</v>
      </c>
      <c r="HN51" s="18">
        <f t="shared" si="110"/>
        <v>-24.5</v>
      </c>
      <c r="HO51" s="18">
        <f t="shared" si="111"/>
        <v>614.98821126912674</v>
      </c>
      <c r="HP51">
        <f t="shared" si="112"/>
        <v>1043.5321030040236</v>
      </c>
      <c r="HQ51">
        <v>51</v>
      </c>
      <c r="HR51" s="22">
        <f t="shared" si="113"/>
        <v>0.85</v>
      </c>
      <c r="HS51" s="18">
        <f t="shared" si="114"/>
        <v>142.86581075896203</v>
      </c>
      <c r="HT51">
        <f t="shared" si="115"/>
        <v>-7.0581074285707285E-2</v>
      </c>
      <c r="HU51">
        <f t="shared" si="116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38"/>
        <v>969.5</v>
      </c>
      <c r="L52" s="6">
        <f t="shared" si="139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7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8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33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5"/>
        <v>407.5</v>
      </c>
      <c r="CK52" s="18">
        <f t="shared" si="134"/>
        <v>-20</v>
      </c>
      <c r="CL52" s="18">
        <f t="shared" si="41"/>
        <v>407.99050234043438</v>
      </c>
      <c r="CM52" s="6">
        <f t="shared" si="42"/>
        <v>1098.282295222863</v>
      </c>
      <c r="CN52" s="6">
        <f t="shared" si="43"/>
        <v>304.99782543916683</v>
      </c>
      <c r="CO52" s="6">
        <v>52</v>
      </c>
      <c r="CP52" s="22">
        <f t="shared" si="44"/>
        <v>0.8666666666666667</v>
      </c>
      <c r="CQ52" s="18">
        <f t="shared" si="45"/>
        <v>96.099004664157604</v>
      </c>
      <c r="CR52">
        <f t="shared" si="46"/>
        <v>-6.2147906748844461E-2</v>
      </c>
      <c r="CS52">
        <f t="shared" si="47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8"/>
        <v>1107</v>
      </c>
      <c r="DB52" s="6">
        <f t="shared" si="48"/>
        <v>565.5</v>
      </c>
      <c r="DC52" s="18">
        <f t="shared" si="127"/>
        <v>565</v>
      </c>
      <c r="DD52" s="18">
        <f t="shared" si="135"/>
        <v>-19</v>
      </c>
      <c r="DE52" s="18">
        <f t="shared" si="51"/>
        <v>565.3193787585916</v>
      </c>
      <c r="DF52" s="6">
        <f t="shared" si="52"/>
        <v>1243.0765262042398</v>
      </c>
      <c r="DG52" s="6">
        <f t="shared" si="53"/>
        <v>445.95404502584529</v>
      </c>
      <c r="DH52" s="6">
        <v>52</v>
      </c>
      <c r="DI52" s="22">
        <f t="shared" si="54"/>
        <v>0.8666666666666667</v>
      </c>
      <c r="DJ52" s="18">
        <f t="shared" si="55"/>
        <v>111.26349393750529</v>
      </c>
      <c r="DK52">
        <f t="shared" si="56"/>
        <v>-6.2147906748844461E-2</v>
      </c>
      <c r="DL52">
        <f t="shared" si="57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8"/>
        <v>1135.5</v>
      </c>
      <c r="DU52" s="6">
        <f t="shared" si="58"/>
        <v>592.5</v>
      </c>
      <c r="DV52" s="18">
        <f t="shared" si="59"/>
        <v>530</v>
      </c>
      <c r="DW52" s="18">
        <f t="shared" si="60"/>
        <v>-13.5</v>
      </c>
      <c r="DX52" s="18">
        <f t="shared" si="61"/>
        <v>530.17190608330054</v>
      </c>
      <c r="DY52" s="6">
        <f t="shared" si="62"/>
        <v>1280.7874530928229</v>
      </c>
      <c r="DZ52" s="6">
        <f t="shared" si="63"/>
        <v>424.1275147275461</v>
      </c>
      <c r="EA52" s="6">
        <v>55</v>
      </c>
      <c r="EB52" s="22">
        <f t="shared" si="64"/>
        <v>0.91666666666666663</v>
      </c>
      <c r="EC52" s="18">
        <f t="shared" si="65"/>
        <v>138.36518682382109</v>
      </c>
      <c r="ED52">
        <f t="shared" si="66"/>
        <v>-3.7788560889399803E-2</v>
      </c>
      <c r="EE52">
        <f t="shared" si="67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8"/>
        <v>1319.5</v>
      </c>
      <c r="EN52" s="6">
        <f t="shared" si="68"/>
        <v>592</v>
      </c>
      <c r="EO52" s="18">
        <f t="shared" si="69"/>
        <v>703.5</v>
      </c>
      <c r="EP52" s="18">
        <f t="shared" si="70"/>
        <v>-17.5</v>
      </c>
      <c r="EQ52" s="18">
        <f t="shared" si="71"/>
        <v>703.71762802987962</v>
      </c>
      <c r="ER52" s="6">
        <f t="shared" si="72"/>
        <v>1446.2172208904167</v>
      </c>
      <c r="ES52" s="6">
        <f t="shared" si="73"/>
        <v>579.6456716228447</v>
      </c>
      <c r="ET52" s="6">
        <v>55</v>
      </c>
      <c r="EU52" s="22">
        <f t="shared" si="74"/>
        <v>0.91666666666666663</v>
      </c>
      <c r="EV52" s="18">
        <f t="shared" si="75"/>
        <v>149.3758158564458</v>
      </c>
      <c r="EW52">
        <f t="shared" si="76"/>
        <v>-3.7788560889399803E-2</v>
      </c>
      <c r="EX52">
        <f t="shared" si="77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8"/>
        <v>1340.5</v>
      </c>
      <c r="FG52" s="6">
        <f t="shared" si="78"/>
        <v>595.5</v>
      </c>
      <c r="FH52" s="18">
        <f t="shared" si="129"/>
        <v>728.5</v>
      </c>
      <c r="FI52" s="18">
        <f t="shared" si="136"/>
        <v>-15.5</v>
      </c>
      <c r="FJ52" s="18">
        <f t="shared" si="81"/>
        <v>728.66487495967579</v>
      </c>
      <c r="FK52" s="6">
        <f t="shared" si="82"/>
        <v>1466.8198594237808</v>
      </c>
      <c r="FL52" s="6">
        <f t="shared" si="83"/>
        <v>602.02797694569006</v>
      </c>
      <c r="FM52" s="6">
        <v>59</v>
      </c>
      <c r="FN52" s="22">
        <f t="shared" si="84"/>
        <v>0.98333333333333328</v>
      </c>
      <c r="FO52" s="18">
        <f t="shared" si="85"/>
        <v>153.0540243259581</v>
      </c>
      <c r="FP52">
        <f t="shared" si="86"/>
        <v>-7.2992387414994656E-3</v>
      </c>
      <c r="FQ52">
        <f t="shared" si="87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8"/>
        <v>675</v>
      </c>
      <c r="FZ52">
        <f t="shared" si="89"/>
        <v>582.5</v>
      </c>
      <c r="GA52" s="18">
        <f t="shared" si="131"/>
        <v>449</v>
      </c>
      <c r="GB52" s="18">
        <f t="shared" si="137"/>
        <v>-19.5</v>
      </c>
      <c r="GC52" s="18">
        <f t="shared" si="92"/>
        <v>449.42324149959131</v>
      </c>
      <c r="GD52">
        <f t="shared" si="93"/>
        <v>891.58917108722221</v>
      </c>
      <c r="GE52">
        <v>51</v>
      </c>
      <c r="GF52" s="22">
        <f t="shared" si="94"/>
        <v>0.85</v>
      </c>
      <c r="GG52" s="18">
        <f t="shared" si="119"/>
        <v>113.92385024809464</v>
      </c>
      <c r="GH52">
        <f t="shared" si="95"/>
        <v>-7.0581074285707285E-2</v>
      </c>
      <c r="GI52">
        <f t="shared" si="96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7"/>
        <v>883</v>
      </c>
      <c r="GS52">
        <f t="shared" si="98"/>
        <v>575</v>
      </c>
      <c r="GT52" s="18">
        <f t="shared" si="99"/>
        <v>638</v>
      </c>
      <c r="GU52" s="18">
        <f t="shared" si="100"/>
        <v>-29.5</v>
      </c>
      <c r="GV52" s="18">
        <f t="shared" si="101"/>
        <v>638.68164996342273</v>
      </c>
      <c r="GW52">
        <f t="shared" si="140"/>
        <v>1053.7143825534508</v>
      </c>
      <c r="GX52">
        <v>53</v>
      </c>
      <c r="GY52" s="22">
        <f t="shared" si="103"/>
        <v>0.8833333333333333</v>
      </c>
      <c r="GZ52" s="18">
        <f t="shared" si="104"/>
        <v>148.68455582576692</v>
      </c>
      <c r="HA52">
        <f t="shared" si="105"/>
        <v>-5.3875380782854601E-2</v>
      </c>
      <c r="HB52">
        <f t="shared" si="106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7"/>
        <v>888.5</v>
      </c>
      <c r="HL52">
        <f t="shared" si="108"/>
        <v>576.5</v>
      </c>
      <c r="HM52" s="18">
        <f t="shared" si="109"/>
        <v>633.5</v>
      </c>
      <c r="HN52" s="18">
        <f t="shared" si="110"/>
        <v>-25</v>
      </c>
      <c r="HO52" s="18">
        <f t="shared" si="111"/>
        <v>633.99309933153063</v>
      </c>
      <c r="HP52">
        <f t="shared" si="112"/>
        <v>1059.1432858683474</v>
      </c>
      <c r="HQ52">
        <v>52</v>
      </c>
      <c r="HR52" s="22">
        <f t="shared" si="113"/>
        <v>0.8666666666666667</v>
      </c>
      <c r="HS52" s="18">
        <f t="shared" si="114"/>
        <v>145.234080131707</v>
      </c>
      <c r="HT52">
        <f t="shared" si="115"/>
        <v>-6.2147906748844461E-2</v>
      </c>
      <c r="HU52">
        <f t="shared" si="116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38"/>
        <v>975</v>
      </c>
      <c r="L53" s="6">
        <f t="shared" si="139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7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8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33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5"/>
        <v>419</v>
      </c>
      <c r="CK53" s="18">
        <f t="shared" si="134"/>
        <v>-20</v>
      </c>
      <c r="CL53" s="18">
        <f t="shared" si="41"/>
        <v>419.47705539159114</v>
      </c>
      <c r="CM53" s="6">
        <f t="shared" si="42"/>
        <v>1108.1408980811059</v>
      </c>
      <c r="CN53" s="6">
        <f t="shared" si="43"/>
        <v>314.85642829740971</v>
      </c>
      <c r="CO53" s="6">
        <v>53</v>
      </c>
      <c r="CP53" s="22">
        <f t="shared" si="44"/>
        <v>0.8833333333333333</v>
      </c>
      <c r="CQ53" s="18">
        <f t="shared" si="45"/>
        <v>97.214962407396385</v>
      </c>
      <c r="CR53">
        <f t="shared" si="46"/>
        <v>-5.3875380782854601E-2</v>
      </c>
      <c r="CS53">
        <f t="shared" si="47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8"/>
        <v>1122.5</v>
      </c>
      <c r="DB53" s="6">
        <f t="shared" si="48"/>
        <v>563</v>
      </c>
      <c r="DC53" s="18">
        <f t="shared" si="127"/>
        <v>580.5</v>
      </c>
      <c r="DD53" s="18">
        <f t="shared" si="135"/>
        <v>-21.5</v>
      </c>
      <c r="DE53" s="18">
        <f t="shared" si="51"/>
        <v>580.89801170257078</v>
      </c>
      <c r="DF53" s="6">
        <f t="shared" si="52"/>
        <v>1255.7767516561214</v>
      </c>
      <c r="DG53" s="6">
        <f t="shared" si="53"/>
        <v>458.65427047772687</v>
      </c>
      <c r="DH53" s="6">
        <v>53</v>
      </c>
      <c r="DI53" s="22">
        <f t="shared" si="54"/>
        <v>0.8833333333333333</v>
      </c>
      <c r="DJ53" s="18">
        <f t="shared" si="55"/>
        <v>112.74533860068223</v>
      </c>
      <c r="DK53">
        <f t="shared" si="56"/>
        <v>-5.3875380782854601E-2</v>
      </c>
      <c r="DL53">
        <f t="shared" si="57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8"/>
        <v>1150</v>
      </c>
      <c r="DU53" s="6">
        <f t="shared" si="58"/>
        <v>592.5</v>
      </c>
      <c r="DV53" s="18">
        <f t="shared" si="59"/>
        <v>544.5</v>
      </c>
      <c r="DW53" s="18">
        <f t="shared" si="60"/>
        <v>-13.5</v>
      </c>
      <c r="DX53" s="18">
        <f t="shared" si="61"/>
        <v>544.66732966095924</v>
      </c>
      <c r="DY53" s="6">
        <f t="shared" si="62"/>
        <v>1293.660021025617</v>
      </c>
      <c r="DZ53" s="6">
        <f t="shared" si="63"/>
        <v>437.00008266034013</v>
      </c>
      <c r="EA53" s="6">
        <v>56</v>
      </c>
      <c r="EB53" s="22">
        <f t="shared" si="64"/>
        <v>0.93333333333333335</v>
      </c>
      <c r="EC53" s="18">
        <f t="shared" si="65"/>
        <v>139.74701938603832</v>
      </c>
      <c r="ED53">
        <f t="shared" si="66"/>
        <v>-2.9963223377443209E-2</v>
      </c>
      <c r="EE53">
        <f t="shared" si="67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8"/>
        <v>1341</v>
      </c>
      <c r="EN53" s="6">
        <f t="shared" si="68"/>
        <v>592</v>
      </c>
      <c r="EO53" s="18">
        <f t="shared" si="69"/>
        <v>725</v>
      </c>
      <c r="EP53" s="18">
        <f t="shared" si="70"/>
        <v>-17.5</v>
      </c>
      <c r="EQ53" s="18">
        <f t="shared" si="71"/>
        <v>725.21117614112927</v>
      </c>
      <c r="ER53" s="6">
        <f t="shared" si="72"/>
        <v>1465.8598159442124</v>
      </c>
      <c r="ES53" s="6">
        <f t="shared" si="73"/>
        <v>599.28826667664043</v>
      </c>
      <c r="ET53" s="6">
        <v>56</v>
      </c>
      <c r="EU53" s="22">
        <f t="shared" si="74"/>
        <v>0.93333333333333335</v>
      </c>
      <c r="EV53" s="18">
        <f t="shared" si="75"/>
        <v>151.25134361484453</v>
      </c>
      <c r="EW53">
        <f t="shared" si="76"/>
        <v>-2.9963223377443209E-2</v>
      </c>
      <c r="EX53">
        <f t="shared" si="77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8"/>
        <v>1360</v>
      </c>
      <c r="FG53" s="6">
        <f t="shared" si="78"/>
        <v>594.5</v>
      </c>
      <c r="FH53" s="18">
        <f t="shared" si="129"/>
        <v>748</v>
      </c>
      <c r="FI53" s="18">
        <f t="shared" si="136"/>
        <v>-16.5</v>
      </c>
      <c r="FJ53" s="18">
        <f t="shared" si="81"/>
        <v>748.18196316136891</v>
      </c>
      <c r="FK53" s="6">
        <f t="shared" si="82"/>
        <v>1484.2608429787535</v>
      </c>
      <c r="FL53" s="6">
        <f t="shared" si="83"/>
        <v>619.46896050066277</v>
      </c>
      <c r="FM53" s="6">
        <v>60</v>
      </c>
      <c r="FN53" s="22">
        <f t="shared" si="84"/>
        <v>1</v>
      </c>
      <c r="FO53" s="18">
        <f t="shared" si="85"/>
        <v>154.7918115400702</v>
      </c>
      <c r="FP53">
        <f t="shared" si="86"/>
        <v>0</v>
      </c>
      <c r="FQ53">
        <f t="shared" si="87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8"/>
        <v>688.5</v>
      </c>
      <c r="FZ53">
        <f t="shared" si="89"/>
        <v>582</v>
      </c>
      <c r="GA53" s="18">
        <f t="shared" si="131"/>
        <v>462.5</v>
      </c>
      <c r="GB53" s="18">
        <f t="shared" si="137"/>
        <v>-20</v>
      </c>
      <c r="GC53" s="18">
        <f t="shared" si="92"/>
        <v>462.93223046143589</v>
      </c>
      <c r="GD53">
        <f t="shared" si="93"/>
        <v>901.52994958570287</v>
      </c>
      <c r="GE53">
        <v>52</v>
      </c>
      <c r="GF53" s="22">
        <f t="shared" si="94"/>
        <v>0.8666666666666667</v>
      </c>
      <c r="GG53" s="18">
        <f t="shared" si="119"/>
        <v>115.60952393936549</v>
      </c>
      <c r="GH53">
        <f t="shared" si="95"/>
        <v>-6.2147906748844461E-2</v>
      </c>
      <c r="GI53">
        <f t="shared" si="96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7"/>
        <v>900</v>
      </c>
      <c r="GS53">
        <f t="shared" si="98"/>
        <v>575.5</v>
      </c>
      <c r="GT53" s="18">
        <f t="shared" si="99"/>
        <v>655</v>
      </c>
      <c r="GU53" s="18">
        <f t="shared" si="100"/>
        <v>-29</v>
      </c>
      <c r="GV53" s="18">
        <f t="shared" si="101"/>
        <v>655.64167042676593</v>
      </c>
      <c r="GW53">
        <f t="shared" si="140"/>
        <v>1068.2697458975424</v>
      </c>
      <c r="GX53">
        <v>54</v>
      </c>
      <c r="GY53" s="22">
        <f t="shared" si="103"/>
        <v>0.9</v>
      </c>
      <c r="GZ53" s="18">
        <f t="shared" si="104"/>
        <v>150.79298836015238</v>
      </c>
      <c r="HA53">
        <f t="shared" si="105"/>
        <v>-4.5757490560675115E-2</v>
      </c>
      <c r="HB53">
        <f t="shared" si="106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7"/>
        <v>906</v>
      </c>
      <c r="HL53">
        <f t="shared" si="108"/>
        <v>575</v>
      </c>
      <c r="HM53" s="18">
        <f t="shared" si="109"/>
        <v>651</v>
      </c>
      <c r="HN53" s="18">
        <f t="shared" si="110"/>
        <v>-26.5</v>
      </c>
      <c r="HO53" s="18">
        <f t="shared" si="111"/>
        <v>651.53913926946859</v>
      </c>
      <c r="HP53">
        <f t="shared" si="112"/>
        <v>1073.0615080227228</v>
      </c>
      <c r="HQ53">
        <v>53</v>
      </c>
      <c r="HR53" s="22">
        <f t="shared" si="113"/>
        <v>0.8833333333333333</v>
      </c>
      <c r="HS53" s="18">
        <f t="shared" si="114"/>
        <v>147.42055704551643</v>
      </c>
      <c r="HT53">
        <f t="shared" si="115"/>
        <v>-5.3875380782854601E-2</v>
      </c>
      <c r="HU53">
        <f t="shared" si="116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38"/>
        <v>981.5</v>
      </c>
      <c r="L54" s="6">
        <f t="shared" si="139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7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8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33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5"/>
        <v>429.5</v>
      </c>
      <c r="CK54" s="18">
        <f t="shared" si="134"/>
        <v>-20</v>
      </c>
      <c r="CL54" s="18">
        <f t="shared" si="41"/>
        <v>429.96540558514704</v>
      </c>
      <c r="CM54" s="6">
        <f t="shared" si="42"/>
        <v>1117.1696379690954</v>
      </c>
      <c r="CN54" s="6">
        <f t="shared" si="43"/>
        <v>323.88516818539927</v>
      </c>
      <c r="CO54" s="6">
        <v>54</v>
      </c>
      <c r="CP54" s="22">
        <f t="shared" si="44"/>
        <v>0.9</v>
      </c>
      <c r="CQ54" s="18">
        <f t="shared" si="45"/>
        <v>98.233941343912065</v>
      </c>
      <c r="CR54">
        <f t="shared" si="46"/>
        <v>-4.5757490560675115E-2</v>
      </c>
      <c r="CS54">
        <f t="shared" si="47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8"/>
        <v>1139</v>
      </c>
      <c r="DB54" s="6">
        <f t="shared" si="48"/>
        <v>561.5</v>
      </c>
      <c r="DC54" s="18">
        <f t="shared" si="127"/>
        <v>597</v>
      </c>
      <c r="DD54" s="18">
        <f t="shared" si="135"/>
        <v>-23</v>
      </c>
      <c r="DE54" s="18">
        <f t="shared" si="51"/>
        <v>597.4428842994115</v>
      </c>
      <c r="DF54" s="6">
        <f t="shared" si="52"/>
        <v>1269.8831639170589</v>
      </c>
      <c r="DG54" s="6">
        <f t="shared" si="53"/>
        <v>472.7606827386644</v>
      </c>
      <c r="DH54" s="6">
        <v>54</v>
      </c>
      <c r="DI54" s="22">
        <f t="shared" si="54"/>
        <v>0.9</v>
      </c>
      <c r="DJ54" s="18">
        <f t="shared" si="55"/>
        <v>114.31909229580643</v>
      </c>
      <c r="DK54">
        <f t="shared" si="56"/>
        <v>-4.5757490560675115E-2</v>
      </c>
      <c r="DL54">
        <f t="shared" si="57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8"/>
        <v>1165.5</v>
      </c>
      <c r="DU54" s="6">
        <f t="shared" si="58"/>
        <v>592</v>
      </c>
      <c r="DV54" s="18">
        <f t="shared" si="59"/>
        <v>560</v>
      </c>
      <c r="DW54" s="18">
        <f t="shared" si="60"/>
        <v>-14</v>
      </c>
      <c r="DX54" s="18">
        <f t="shared" si="61"/>
        <v>560.17497266479154</v>
      </c>
      <c r="DY54" s="6">
        <f t="shared" si="62"/>
        <v>1307.2315211927839</v>
      </c>
      <c r="DZ54" s="6">
        <f t="shared" si="63"/>
        <v>450.57158282750709</v>
      </c>
      <c r="EA54" s="6">
        <v>57</v>
      </c>
      <c r="EB54" s="22">
        <f t="shared" si="64"/>
        <v>0.95</v>
      </c>
      <c r="EC54" s="18">
        <f t="shared" si="65"/>
        <v>141.22534569717581</v>
      </c>
      <c r="ED54">
        <f t="shared" si="66"/>
        <v>-2.2276394711152253E-2</v>
      </c>
      <c r="EE54">
        <f t="shared" si="67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8"/>
        <v>1362.5</v>
      </c>
      <c r="EN54" s="6">
        <f t="shared" si="68"/>
        <v>591.5</v>
      </c>
      <c r="EO54" s="18">
        <f t="shared" si="69"/>
        <v>746.5</v>
      </c>
      <c r="EP54" s="18">
        <f t="shared" si="70"/>
        <v>-18</v>
      </c>
      <c r="EQ54" s="18">
        <f t="shared" si="71"/>
        <v>746.71698119166945</v>
      </c>
      <c r="ER54" s="6">
        <f t="shared" si="72"/>
        <v>1485.3546714505596</v>
      </c>
      <c r="ES54" s="6">
        <f t="shared" si="73"/>
        <v>618.78312218298765</v>
      </c>
      <c r="ET54" s="6">
        <v>57</v>
      </c>
      <c r="EU54" s="22">
        <f t="shared" si="74"/>
        <v>0.95</v>
      </c>
      <c r="EV54" s="18">
        <f t="shared" si="75"/>
        <v>153.1279409141936</v>
      </c>
      <c r="EW54">
        <f t="shared" si="76"/>
        <v>-2.2276394711152253E-2</v>
      </c>
      <c r="EX54">
        <f t="shared" si="77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8"/>
        <v>1379.5</v>
      </c>
      <c r="FG54" s="6">
        <f t="shared" si="78"/>
        <v>593</v>
      </c>
      <c r="FH54" s="18">
        <f t="shared" si="129"/>
        <v>767.5</v>
      </c>
      <c r="FI54" s="18">
        <f t="shared" si="136"/>
        <v>-18</v>
      </c>
      <c r="FJ54" s="18">
        <f t="shared" si="81"/>
        <v>767.71104590203731</v>
      </c>
      <c r="FK54" s="6">
        <f t="shared" si="82"/>
        <v>1501.5556100258159</v>
      </c>
      <c r="FL54" s="6">
        <f t="shared" si="83"/>
        <v>636.76372754772513</v>
      </c>
      <c r="FM54" s="6">
        <v>61</v>
      </c>
      <c r="FN54" s="22">
        <f t="shared" si="84"/>
        <v>1.0166666666666666</v>
      </c>
      <c r="FO54" s="18">
        <f t="shared" si="85"/>
        <v>156.53066673913247</v>
      </c>
      <c r="FP54">
        <f t="shared" si="86"/>
        <v>7.1785846271233758E-3</v>
      </c>
      <c r="FQ54">
        <f t="shared" si="87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8"/>
        <v>702.5</v>
      </c>
      <c r="FZ54">
        <f t="shared" si="89"/>
        <v>580.5</v>
      </c>
      <c r="GA54" s="18">
        <f t="shared" si="131"/>
        <v>476.5</v>
      </c>
      <c r="GB54" s="18">
        <f t="shared" si="137"/>
        <v>-21.5</v>
      </c>
      <c r="GC54" s="18">
        <f t="shared" si="92"/>
        <v>476.98480059641315</v>
      </c>
      <c r="GD54">
        <f t="shared" si="93"/>
        <v>911.31032036293766</v>
      </c>
      <c r="GE54">
        <v>53</v>
      </c>
      <c r="GF54" s="22">
        <f t="shared" si="94"/>
        <v>0.8833333333333333</v>
      </c>
      <c r="GG54" s="18">
        <f t="shared" si="119"/>
        <v>117.36302657662245</v>
      </c>
      <c r="GH54">
        <f t="shared" si="95"/>
        <v>-5.3875380782854601E-2</v>
      </c>
      <c r="GI54">
        <f t="shared" si="96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7"/>
        <v>915.5</v>
      </c>
      <c r="GS54">
        <f t="shared" si="98"/>
        <v>575</v>
      </c>
      <c r="GT54" s="18">
        <f t="shared" si="99"/>
        <v>670.5</v>
      </c>
      <c r="GU54" s="18">
        <f t="shared" si="100"/>
        <v>-29.5</v>
      </c>
      <c r="GV54" s="18">
        <f t="shared" si="101"/>
        <v>671.14864225445615</v>
      </c>
      <c r="GW54">
        <f t="shared" si="140"/>
        <v>1081.0944685826489</v>
      </c>
      <c r="GX54">
        <v>55</v>
      </c>
      <c r="GY54" s="22">
        <f t="shared" si="103"/>
        <v>0.91666666666666663</v>
      </c>
      <c r="GZ54" s="18">
        <f t="shared" si="104"/>
        <v>152.72078107608496</v>
      </c>
      <c r="HA54">
        <f t="shared" si="105"/>
        <v>-3.7788560889399803E-2</v>
      </c>
      <c r="HB54">
        <f t="shared" si="106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7"/>
        <v>923</v>
      </c>
      <c r="HL54">
        <f t="shared" si="108"/>
        <v>574</v>
      </c>
      <c r="HM54" s="18">
        <f t="shared" si="109"/>
        <v>668</v>
      </c>
      <c r="HN54" s="18">
        <f t="shared" si="110"/>
        <v>-27.5</v>
      </c>
      <c r="HO54" s="18">
        <f t="shared" si="111"/>
        <v>668.56581575788039</v>
      </c>
      <c r="HP54">
        <f t="shared" si="112"/>
        <v>1086.9245603996626</v>
      </c>
      <c r="HQ54">
        <v>54</v>
      </c>
      <c r="HR54" s="22">
        <f t="shared" si="113"/>
        <v>0.9</v>
      </c>
      <c r="HS54" s="18">
        <f t="shared" si="114"/>
        <v>149.54231415951452</v>
      </c>
      <c r="HT54">
        <f t="shared" si="115"/>
        <v>-4.5757490560675115E-2</v>
      </c>
      <c r="HU54">
        <f t="shared" si="116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38"/>
        <v>986</v>
      </c>
      <c r="L55" s="6">
        <f t="shared" si="139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7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8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33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5"/>
        <v>439.5</v>
      </c>
      <c r="CK55" s="18">
        <f t="shared" si="134"/>
        <v>-20</v>
      </c>
      <c r="CL55" s="18">
        <f t="shared" si="41"/>
        <v>439.95482722661427</v>
      </c>
      <c r="CM55" s="6">
        <f t="shared" si="42"/>
        <v>1125.7921655438893</v>
      </c>
      <c r="CN55" s="6">
        <f t="shared" si="43"/>
        <v>332.50769576019309</v>
      </c>
      <c r="CO55" s="6">
        <v>55</v>
      </c>
      <c r="CP55" s="22">
        <f t="shared" si="44"/>
        <v>0.91666666666666663</v>
      </c>
      <c r="CQ55" s="18">
        <f t="shared" si="45"/>
        <v>99.204447672627424</v>
      </c>
      <c r="CR55">
        <f t="shared" si="46"/>
        <v>-3.7788560889399803E-2</v>
      </c>
      <c r="CS55">
        <f t="shared" si="47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8"/>
        <v>1150.5</v>
      </c>
      <c r="DB55" s="6">
        <f t="shared" si="48"/>
        <v>559.5</v>
      </c>
      <c r="DC55" s="18">
        <f t="shared" si="127"/>
        <v>608.5</v>
      </c>
      <c r="DD55" s="18">
        <f t="shared" si="135"/>
        <v>-25</v>
      </c>
      <c r="DE55" s="18">
        <f t="shared" si="51"/>
        <v>609.01334139737855</v>
      </c>
      <c r="DF55" s="6">
        <f t="shared" si="52"/>
        <v>1279.3320522835345</v>
      </c>
      <c r="DG55" s="6">
        <f t="shared" si="53"/>
        <v>482.20957110513996</v>
      </c>
      <c r="DH55" s="6">
        <v>55</v>
      </c>
      <c r="DI55" s="22">
        <f t="shared" si="54"/>
        <v>0.91666666666666663</v>
      </c>
      <c r="DJ55" s="18">
        <f t="shared" si="55"/>
        <v>115.41967796097975</v>
      </c>
      <c r="DK55">
        <f t="shared" si="56"/>
        <v>-3.7788560889399803E-2</v>
      </c>
      <c r="DL55">
        <f t="shared" si="57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8"/>
        <v>1181.5</v>
      </c>
      <c r="DU55" s="6">
        <f t="shared" si="58"/>
        <v>593.5</v>
      </c>
      <c r="DV55" s="18">
        <f t="shared" si="59"/>
        <v>576</v>
      </c>
      <c r="DW55" s="18">
        <f t="shared" si="60"/>
        <v>-12.5</v>
      </c>
      <c r="DX55" s="18">
        <f t="shared" si="61"/>
        <v>576.1356177151348</v>
      </c>
      <c r="DY55" s="6">
        <f t="shared" si="62"/>
        <v>1322.1892829697267</v>
      </c>
      <c r="DZ55" s="6">
        <f t="shared" si="63"/>
        <v>465.52934460444988</v>
      </c>
      <c r="EA55" s="6">
        <v>58</v>
      </c>
      <c r="EB55" s="22">
        <f t="shared" si="64"/>
        <v>0.96666666666666667</v>
      </c>
      <c r="EC55" s="18">
        <f t="shared" si="65"/>
        <v>142.74685618815229</v>
      </c>
      <c r="ED55">
        <f t="shared" si="66"/>
        <v>-1.4723256820706347E-2</v>
      </c>
      <c r="EE55">
        <f t="shared" si="67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8"/>
        <v>1382.5</v>
      </c>
      <c r="EN55" s="6">
        <f t="shared" si="68"/>
        <v>592.5</v>
      </c>
      <c r="EO55" s="18">
        <f t="shared" si="69"/>
        <v>766.5</v>
      </c>
      <c r="EP55" s="18">
        <f t="shared" si="70"/>
        <v>-17</v>
      </c>
      <c r="EQ55" s="18">
        <f t="shared" si="71"/>
        <v>766.6884960660359</v>
      </c>
      <c r="ER55" s="6">
        <f t="shared" si="72"/>
        <v>1504.1151884081219</v>
      </c>
      <c r="ES55" s="6">
        <f t="shared" si="73"/>
        <v>637.54363914054989</v>
      </c>
      <c r="ET55" s="6">
        <v>58</v>
      </c>
      <c r="EU55" s="22">
        <f t="shared" si="74"/>
        <v>0.96666666666666667</v>
      </c>
      <c r="EV55" s="18">
        <f t="shared" si="75"/>
        <v>154.87065599921686</v>
      </c>
      <c r="EW55">
        <f t="shared" si="76"/>
        <v>-1.4723256820706347E-2</v>
      </c>
      <c r="EX55">
        <f t="shared" si="77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8"/>
        <v>1401</v>
      </c>
      <c r="FG55" s="6">
        <f t="shared" si="78"/>
        <v>593</v>
      </c>
      <c r="FH55" s="18">
        <f t="shared" si="129"/>
        <v>789</v>
      </c>
      <c r="FI55" s="18">
        <f t="shared" si="136"/>
        <v>-18</v>
      </c>
      <c r="FJ55" s="18">
        <f t="shared" si="81"/>
        <v>789.20529648501474</v>
      </c>
      <c r="FK55" s="6">
        <f t="shared" si="82"/>
        <v>1521.3316535193765</v>
      </c>
      <c r="FL55" s="6">
        <f t="shared" si="83"/>
        <v>656.53977104128569</v>
      </c>
      <c r="FM55" s="6">
        <v>62</v>
      </c>
      <c r="FN55" s="22">
        <f t="shared" si="84"/>
        <v>1.0333333333333332</v>
      </c>
      <c r="FO55" s="18">
        <f t="shared" si="85"/>
        <v>158.44449904106261</v>
      </c>
      <c r="FP55">
        <f t="shared" si="86"/>
        <v>1.4240439114610193E-2</v>
      </c>
      <c r="FQ55">
        <f t="shared" si="87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8"/>
        <v>718</v>
      </c>
      <c r="FZ55">
        <f t="shared" si="89"/>
        <v>580</v>
      </c>
      <c r="GA55" s="18">
        <f t="shared" si="131"/>
        <v>492</v>
      </c>
      <c r="GB55" s="18">
        <f t="shared" si="137"/>
        <v>-22</v>
      </c>
      <c r="GC55" s="18">
        <f t="shared" si="92"/>
        <v>492.4916242942615</v>
      </c>
      <c r="GD55">
        <f t="shared" si="93"/>
        <v>922.99729143697925</v>
      </c>
      <c r="GE55">
        <v>54</v>
      </c>
      <c r="GF55" s="22">
        <f t="shared" si="94"/>
        <v>0.9</v>
      </c>
      <c r="GG55" s="18">
        <f t="shared" si="119"/>
        <v>119.29799334700532</v>
      </c>
      <c r="GH55">
        <f t="shared" si="95"/>
        <v>-4.5757490560675115E-2</v>
      </c>
      <c r="GI55">
        <f t="shared" si="96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7"/>
        <v>932.5</v>
      </c>
      <c r="GS55">
        <f t="shared" si="98"/>
        <v>573</v>
      </c>
      <c r="GT55" s="18">
        <f t="shared" si="99"/>
        <v>687.5</v>
      </c>
      <c r="GU55" s="18">
        <f t="shared" si="100"/>
        <v>-31.5</v>
      </c>
      <c r="GV55" s="18">
        <f t="shared" si="101"/>
        <v>688.22125802680637</v>
      </c>
      <c r="GW55">
        <f t="shared" si="140"/>
        <v>1094.4794424748234</v>
      </c>
      <c r="GX55">
        <v>56</v>
      </c>
      <c r="GY55" s="22">
        <f t="shared" si="103"/>
        <v>0.93333333333333335</v>
      </c>
      <c r="GZ55" s="18">
        <f t="shared" si="104"/>
        <v>154.84321121225651</v>
      </c>
      <c r="HA55">
        <f t="shared" si="105"/>
        <v>-2.9963223377443209E-2</v>
      </c>
      <c r="HB55">
        <f t="shared" si="106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7"/>
        <v>942</v>
      </c>
      <c r="HL55">
        <f t="shared" si="108"/>
        <v>573.5</v>
      </c>
      <c r="HM55" s="18">
        <f t="shared" si="109"/>
        <v>687</v>
      </c>
      <c r="HN55" s="18">
        <f t="shared" si="110"/>
        <v>-28</v>
      </c>
      <c r="HO55" s="18">
        <f t="shared" si="111"/>
        <v>687.57036003597477</v>
      </c>
      <c r="HP55">
        <f t="shared" si="112"/>
        <v>1102.8446173418993</v>
      </c>
      <c r="HQ55">
        <v>55</v>
      </c>
      <c r="HR55" s="22">
        <f t="shared" si="113"/>
        <v>0.91666666666666663</v>
      </c>
      <c r="HS55" s="18">
        <f t="shared" si="114"/>
        <v>151.91054069202553</v>
      </c>
      <c r="HT55">
        <f t="shared" si="115"/>
        <v>-3.7788560889399803E-2</v>
      </c>
      <c r="HU55">
        <f t="shared" si="116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38"/>
        <v>993</v>
      </c>
      <c r="L56" s="6">
        <f t="shared" si="139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7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8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33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5"/>
        <v>450</v>
      </c>
      <c r="CK56" s="18">
        <f t="shared" si="134"/>
        <v>-20.5</v>
      </c>
      <c r="CL56" s="18">
        <f t="shared" si="41"/>
        <v>450.46670243204437</v>
      </c>
      <c r="CM56" s="6">
        <f t="shared" si="42"/>
        <v>1134.6199804339776</v>
      </c>
      <c r="CN56" s="6">
        <f t="shared" si="43"/>
        <v>341.33551065028144</v>
      </c>
      <c r="CO56" s="6">
        <v>56</v>
      </c>
      <c r="CP56" s="22">
        <f t="shared" si="44"/>
        <v>0.93333333333333335</v>
      </c>
      <c r="CQ56" s="18">
        <f t="shared" si="45"/>
        <v>100.22571214415468</v>
      </c>
      <c r="CR56">
        <f t="shared" si="46"/>
        <v>-2.9963223377443209E-2</v>
      </c>
      <c r="CS56">
        <f t="shared" si="47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8"/>
        <v>1165.5</v>
      </c>
      <c r="DB56" s="6">
        <f t="shared" si="48"/>
        <v>559.5</v>
      </c>
      <c r="DC56" s="18">
        <f t="shared" si="127"/>
        <v>623.5</v>
      </c>
      <c r="DD56" s="18">
        <f t="shared" si="135"/>
        <v>-25</v>
      </c>
      <c r="DE56" s="18">
        <f t="shared" si="51"/>
        <v>624.00100160176021</v>
      </c>
      <c r="DF56" s="6">
        <f t="shared" si="52"/>
        <v>1292.8381569245239</v>
      </c>
      <c r="DG56" s="6">
        <f t="shared" si="53"/>
        <v>495.71567574612936</v>
      </c>
      <c r="DH56" s="6">
        <v>56</v>
      </c>
      <c r="DI56" s="22">
        <f t="shared" si="54"/>
        <v>0.93333333333333335</v>
      </c>
      <c r="DJ56" s="18">
        <f t="shared" si="55"/>
        <v>116.84530910379166</v>
      </c>
      <c r="DK56">
        <f t="shared" si="56"/>
        <v>-2.9963223377443209E-2</v>
      </c>
      <c r="DL56">
        <f t="shared" si="57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8"/>
        <v>1196.5</v>
      </c>
      <c r="DU56" s="6">
        <f t="shared" si="58"/>
        <v>591.5</v>
      </c>
      <c r="DV56" s="18">
        <f t="shared" si="59"/>
        <v>591</v>
      </c>
      <c r="DW56" s="18">
        <f t="shared" si="60"/>
        <v>-14.5</v>
      </c>
      <c r="DX56" s="18">
        <f t="shared" si="61"/>
        <v>591.17784972036964</v>
      </c>
      <c r="DY56" s="6">
        <f t="shared" si="62"/>
        <v>1334.722630361829</v>
      </c>
      <c r="DZ56" s="6">
        <f t="shared" si="63"/>
        <v>478.06269199655219</v>
      </c>
      <c r="EA56" s="6">
        <v>59</v>
      </c>
      <c r="EB56" s="22">
        <f t="shared" si="64"/>
        <v>0.98333333333333328</v>
      </c>
      <c r="EC56" s="18">
        <f t="shared" si="65"/>
        <v>144.18081538788869</v>
      </c>
      <c r="ED56">
        <f t="shared" si="66"/>
        <v>-7.2992387414994656E-3</v>
      </c>
      <c r="EE56">
        <f t="shared" si="67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8"/>
        <v>1403</v>
      </c>
      <c r="EN56" s="6">
        <f t="shared" si="68"/>
        <v>591.5</v>
      </c>
      <c r="EO56" s="18">
        <f t="shared" si="69"/>
        <v>787</v>
      </c>
      <c r="EP56" s="18">
        <f t="shared" si="70"/>
        <v>-18</v>
      </c>
      <c r="EQ56" s="18">
        <f t="shared" si="71"/>
        <v>787.20581806793075</v>
      </c>
      <c r="ER56" s="6">
        <f t="shared" si="72"/>
        <v>1522.5903093084496</v>
      </c>
      <c r="ES56" s="6">
        <f t="shared" si="73"/>
        <v>656.01876004087762</v>
      </c>
      <c r="ET56" s="6">
        <v>59</v>
      </c>
      <c r="EU56" s="22">
        <f t="shared" si="74"/>
        <v>0.98333333333333328</v>
      </c>
      <c r="EV56" s="18">
        <f t="shared" si="75"/>
        <v>156.66099823323907</v>
      </c>
      <c r="EW56">
        <f t="shared" si="76"/>
        <v>-7.2992387414994656E-3</v>
      </c>
      <c r="EX56">
        <f t="shared" si="77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8"/>
        <v>1422</v>
      </c>
      <c r="FG56" s="6">
        <f t="shared" si="78"/>
        <v>591</v>
      </c>
      <c r="FH56" s="18">
        <f t="shared" si="129"/>
        <v>810</v>
      </c>
      <c r="FI56" s="18">
        <f t="shared" si="136"/>
        <v>-20</v>
      </c>
      <c r="FJ56" s="18">
        <f t="shared" si="81"/>
        <v>810.24687595818602</v>
      </c>
      <c r="FK56" s="6">
        <f t="shared" si="82"/>
        <v>1539.9236994085129</v>
      </c>
      <c r="FL56" s="6">
        <f t="shared" si="83"/>
        <v>675.13181693042213</v>
      </c>
      <c r="FM56" s="6">
        <v>63</v>
      </c>
      <c r="FN56" s="22">
        <f t="shared" si="84"/>
        <v>1.05</v>
      </c>
      <c r="FO56" s="18">
        <f t="shared" si="85"/>
        <v>160.31802583949298</v>
      </c>
      <c r="FP56">
        <f t="shared" si="86"/>
        <v>2.1189299069938092E-2</v>
      </c>
      <c r="FQ56">
        <f t="shared" si="87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8"/>
        <v>734</v>
      </c>
      <c r="FZ56">
        <f t="shared" si="89"/>
        <v>580</v>
      </c>
      <c r="GA56" s="18">
        <f t="shared" si="131"/>
        <v>508</v>
      </c>
      <c r="GB56" s="18">
        <f t="shared" si="137"/>
        <v>-22</v>
      </c>
      <c r="GC56" s="18">
        <f t="shared" si="92"/>
        <v>508.47615479980965</v>
      </c>
      <c r="GD56">
        <f t="shared" si="93"/>
        <v>935.49772848468206</v>
      </c>
      <c r="GE56">
        <v>55</v>
      </c>
      <c r="GF56" s="22">
        <f t="shared" si="94"/>
        <v>0.91666666666666663</v>
      </c>
      <c r="GG56" s="18">
        <f t="shared" si="119"/>
        <v>121.29256915253916</v>
      </c>
      <c r="GH56">
        <f t="shared" si="95"/>
        <v>-3.7788560889399803E-2</v>
      </c>
      <c r="GI56">
        <f t="shared" si="96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7"/>
        <v>950</v>
      </c>
      <c r="GS56">
        <f t="shared" si="98"/>
        <v>573</v>
      </c>
      <c r="GT56" s="18">
        <f t="shared" si="99"/>
        <v>705</v>
      </c>
      <c r="GU56" s="18">
        <f t="shared" si="100"/>
        <v>-31.5</v>
      </c>
      <c r="GV56" s="18">
        <f t="shared" si="101"/>
        <v>705.703372529847</v>
      </c>
      <c r="GW56">
        <f t="shared" si="140"/>
        <v>1109.4273297517057</v>
      </c>
      <c r="GX56">
        <v>57</v>
      </c>
      <c r="GY56" s="22">
        <f t="shared" si="103"/>
        <v>0.95</v>
      </c>
      <c r="GZ56" s="18">
        <f t="shared" si="104"/>
        <v>157.0165493322034</v>
      </c>
      <c r="HA56">
        <f t="shared" si="105"/>
        <v>-2.2276394711152253E-2</v>
      </c>
      <c r="HB56">
        <f t="shared" si="106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7"/>
        <v>960.5</v>
      </c>
      <c r="HL56">
        <f t="shared" si="108"/>
        <v>573.5</v>
      </c>
      <c r="HM56" s="18">
        <f t="shared" si="109"/>
        <v>705.5</v>
      </c>
      <c r="HN56" s="18">
        <f t="shared" si="110"/>
        <v>-28</v>
      </c>
      <c r="HO56" s="18">
        <f t="shared" si="111"/>
        <v>706.05541567216949</v>
      </c>
      <c r="HP56">
        <f t="shared" si="112"/>
        <v>1118.6878474355569</v>
      </c>
      <c r="HQ56">
        <v>56</v>
      </c>
      <c r="HR56" s="22">
        <f t="shared" si="113"/>
        <v>0.93333333333333335</v>
      </c>
      <c r="HS56" s="18">
        <f t="shared" si="114"/>
        <v>154.21403182404063</v>
      </c>
      <c r="HT56">
        <f t="shared" si="115"/>
        <v>-2.9963223377443209E-2</v>
      </c>
      <c r="HU56">
        <f t="shared" si="116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38"/>
        <v>999.5</v>
      </c>
      <c r="L57" s="6">
        <f t="shared" si="139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7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8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33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5"/>
        <v>461</v>
      </c>
      <c r="CK57" s="18">
        <f t="shared" si="134"/>
        <v>-20.5</v>
      </c>
      <c r="CL57" s="18">
        <f t="shared" si="41"/>
        <v>461.45557749365213</v>
      </c>
      <c r="CM57" s="6">
        <f t="shared" si="42"/>
        <v>1144.1584243451603</v>
      </c>
      <c r="CN57" s="6">
        <f t="shared" si="43"/>
        <v>350.87395456146407</v>
      </c>
      <c r="CO57" s="6">
        <v>57</v>
      </c>
      <c r="CP57" s="22">
        <f t="shared" si="44"/>
        <v>0.95</v>
      </c>
      <c r="CQ57" s="18">
        <f t="shared" si="45"/>
        <v>101.29331877600234</v>
      </c>
      <c r="CR57">
        <f t="shared" si="46"/>
        <v>-2.2276394711152253E-2</v>
      </c>
      <c r="CS57">
        <f t="shared" si="47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8"/>
        <v>1178.5</v>
      </c>
      <c r="DB57" s="6">
        <f t="shared" si="48"/>
        <v>559.5</v>
      </c>
      <c r="DC57" s="18">
        <f t="shared" si="127"/>
        <v>636.5</v>
      </c>
      <c r="DD57" s="18">
        <f t="shared" si="135"/>
        <v>-25</v>
      </c>
      <c r="DE57" s="18">
        <f t="shared" si="51"/>
        <v>636.99077701329395</v>
      </c>
      <c r="DF57" s="6">
        <f t="shared" si="52"/>
        <v>1304.5698524801192</v>
      </c>
      <c r="DG57" s="6">
        <f t="shared" si="53"/>
        <v>507.44737130172462</v>
      </c>
      <c r="DH57" s="6">
        <v>57</v>
      </c>
      <c r="DI57" s="22">
        <f t="shared" si="54"/>
        <v>0.95</v>
      </c>
      <c r="DJ57" s="18">
        <f t="shared" si="55"/>
        <v>118.08090079137216</v>
      </c>
      <c r="DK57">
        <f t="shared" si="56"/>
        <v>-2.2276394711152253E-2</v>
      </c>
      <c r="DL57">
        <f t="shared" si="57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8"/>
        <v>1212.5</v>
      </c>
      <c r="DU57" s="6">
        <f t="shared" si="58"/>
        <v>590</v>
      </c>
      <c r="DV57" s="18">
        <f t="shared" si="59"/>
        <v>607</v>
      </c>
      <c r="DW57" s="18">
        <f t="shared" si="60"/>
        <v>-16</v>
      </c>
      <c r="DX57" s="18">
        <f t="shared" si="61"/>
        <v>607.21083653044275</v>
      </c>
      <c r="DY57" s="6">
        <f t="shared" si="62"/>
        <v>1348.4273247008903</v>
      </c>
      <c r="DZ57" s="6">
        <f t="shared" si="63"/>
        <v>491.76738633561342</v>
      </c>
      <c r="EA57" s="6">
        <v>60</v>
      </c>
      <c r="EB57" s="22">
        <f t="shared" si="64"/>
        <v>1</v>
      </c>
      <c r="EC57" s="18">
        <f t="shared" si="65"/>
        <v>145.70922213813398</v>
      </c>
      <c r="ED57">
        <f t="shared" si="66"/>
        <v>0</v>
      </c>
      <c r="EE57">
        <f t="shared" si="67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8"/>
        <v>1424.5</v>
      </c>
      <c r="EN57" s="6">
        <f t="shared" si="68"/>
        <v>592.5</v>
      </c>
      <c r="EO57" s="18">
        <f t="shared" si="69"/>
        <v>808.5</v>
      </c>
      <c r="EP57" s="18">
        <f t="shared" si="70"/>
        <v>-17</v>
      </c>
      <c r="EQ57" s="18">
        <f t="shared" si="71"/>
        <v>808.67870628575349</v>
      </c>
      <c r="ER57" s="6">
        <f t="shared" si="72"/>
        <v>1542.8079919419656</v>
      </c>
      <c r="ES57" s="6">
        <f t="shared" si="73"/>
        <v>676.23644267439363</v>
      </c>
      <c r="ET57" s="6">
        <v>60</v>
      </c>
      <c r="EU57" s="22">
        <f t="shared" si="74"/>
        <v>1</v>
      </c>
      <c r="EV57" s="18">
        <f t="shared" si="75"/>
        <v>158.5347232086163</v>
      </c>
      <c r="EW57">
        <f t="shared" si="76"/>
        <v>0</v>
      </c>
      <c r="EX57">
        <f t="shared" si="77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8"/>
        <v>1444.5</v>
      </c>
      <c r="FG57" s="6">
        <f t="shared" si="78"/>
        <v>591</v>
      </c>
      <c r="FH57" s="18">
        <f t="shared" si="129"/>
        <v>832.5</v>
      </c>
      <c r="FI57" s="18">
        <f t="shared" si="136"/>
        <v>-20</v>
      </c>
      <c r="FJ57" s="18">
        <f t="shared" si="81"/>
        <v>832.74020558635209</v>
      </c>
      <c r="FK57" s="6">
        <f t="shared" si="82"/>
        <v>1560.724591335704</v>
      </c>
      <c r="FL57" s="6">
        <f t="shared" si="83"/>
        <v>695.93270885761319</v>
      </c>
      <c r="FM57" s="6">
        <v>64</v>
      </c>
      <c r="FN57" s="22">
        <f t="shared" si="84"/>
        <v>1.0666666666666667</v>
      </c>
      <c r="FO57" s="18">
        <f t="shared" si="85"/>
        <v>162.32081540659885</v>
      </c>
      <c r="FP57">
        <f t="shared" si="86"/>
        <v>2.8028723600243534E-2</v>
      </c>
      <c r="FQ57">
        <f t="shared" si="87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8"/>
        <v>751</v>
      </c>
      <c r="FZ57">
        <f t="shared" si="89"/>
        <v>579.5</v>
      </c>
      <c r="GA57" s="18">
        <f t="shared" si="131"/>
        <v>525</v>
      </c>
      <c r="GB57" s="18">
        <f t="shared" si="137"/>
        <v>-22.5</v>
      </c>
      <c r="GC57" s="18">
        <f t="shared" si="92"/>
        <v>525.48192166810077</v>
      </c>
      <c r="GD57">
        <f t="shared" si="93"/>
        <v>948.58908385032555</v>
      </c>
      <c r="GE57">
        <v>56</v>
      </c>
      <c r="GF57" s="22">
        <f t="shared" si="94"/>
        <v>0.93333333333333335</v>
      </c>
      <c r="GG57" s="18">
        <f t="shared" si="119"/>
        <v>123.4145764982206</v>
      </c>
      <c r="GH57">
        <f t="shared" si="95"/>
        <v>-2.9963223377443209E-2</v>
      </c>
      <c r="GI57">
        <f t="shared" si="96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7"/>
        <v>969.5</v>
      </c>
      <c r="GS57">
        <f t="shared" si="98"/>
        <v>572</v>
      </c>
      <c r="GT57" s="18">
        <f t="shared" si="99"/>
        <v>724.5</v>
      </c>
      <c r="GU57" s="18">
        <f t="shared" si="100"/>
        <v>-32.5</v>
      </c>
      <c r="GV57" s="18">
        <f t="shared" si="101"/>
        <v>725.22858465452123</v>
      </c>
      <c r="GW57">
        <f t="shared" si="140"/>
        <v>1125.6616942936275</v>
      </c>
      <c r="GX57">
        <v>58</v>
      </c>
      <c r="GY57" s="22">
        <f t="shared" si="103"/>
        <v>0.96666666666666667</v>
      </c>
      <c r="GZ57" s="18">
        <f t="shared" si="104"/>
        <v>159.44388086599599</v>
      </c>
      <c r="HA57">
        <f t="shared" si="105"/>
        <v>-1.4723256820706347E-2</v>
      </c>
      <c r="HB57">
        <f t="shared" si="106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7"/>
        <v>980.5</v>
      </c>
      <c r="HL57">
        <f t="shared" si="108"/>
        <v>572.5</v>
      </c>
      <c r="HM57" s="18">
        <f t="shared" si="109"/>
        <v>725.5</v>
      </c>
      <c r="HN57" s="18">
        <f t="shared" si="110"/>
        <v>-29</v>
      </c>
      <c r="HO57" s="18">
        <f t="shared" si="111"/>
        <v>726.07936893978751</v>
      </c>
      <c r="HP57">
        <f t="shared" si="112"/>
        <v>1135.4014708463258</v>
      </c>
      <c r="HQ57">
        <v>57</v>
      </c>
      <c r="HR57" s="22">
        <f t="shared" si="113"/>
        <v>0.95</v>
      </c>
      <c r="HS57" s="18">
        <f t="shared" si="114"/>
        <v>156.70929068003929</v>
      </c>
      <c r="HT57">
        <f t="shared" si="115"/>
        <v>-2.2276394711152253E-2</v>
      </c>
      <c r="HU57">
        <f t="shared" si="116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38"/>
        <v>1006.5</v>
      </c>
      <c r="L58" s="6">
        <f t="shared" si="139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7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8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33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5"/>
        <v>472</v>
      </c>
      <c r="CK58" s="18">
        <f t="shared" si="134"/>
        <v>-21.5</v>
      </c>
      <c r="CL58" s="18">
        <f t="shared" si="41"/>
        <v>472.48941787091911</v>
      </c>
      <c r="CM58" s="6">
        <f t="shared" si="42"/>
        <v>1153.2313297860062</v>
      </c>
      <c r="CN58" s="6">
        <f t="shared" si="43"/>
        <v>359.94686000231002</v>
      </c>
      <c r="CO58" s="6">
        <v>58</v>
      </c>
      <c r="CP58" s="22">
        <f t="shared" si="44"/>
        <v>0.96666666666666667</v>
      </c>
      <c r="CQ58" s="18">
        <f t="shared" si="45"/>
        <v>102.36529394138336</v>
      </c>
      <c r="CR58">
        <f t="shared" si="46"/>
        <v>-1.4723256820706347E-2</v>
      </c>
      <c r="CS58">
        <f t="shared" si="47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8"/>
        <v>1193.5</v>
      </c>
      <c r="DB58" s="6">
        <f t="shared" si="48"/>
        <v>559</v>
      </c>
      <c r="DC58" s="18">
        <f t="shared" si="127"/>
        <v>651.5</v>
      </c>
      <c r="DD58" s="18">
        <f t="shared" si="135"/>
        <v>-25.5</v>
      </c>
      <c r="DE58" s="18">
        <f t="shared" si="51"/>
        <v>651.99884969223683</v>
      </c>
      <c r="DF58" s="6">
        <f t="shared" si="52"/>
        <v>1317.9238407434627</v>
      </c>
      <c r="DG58" s="6">
        <f t="shared" si="53"/>
        <v>520.8013595650682</v>
      </c>
      <c r="DH58" s="6">
        <v>58</v>
      </c>
      <c r="DI58" s="22">
        <f t="shared" si="54"/>
        <v>0.96666666666666667</v>
      </c>
      <c r="DJ58" s="18">
        <f t="shared" si="55"/>
        <v>119.50847357544359</v>
      </c>
      <c r="DK58">
        <f t="shared" si="56"/>
        <v>-1.4723256820706347E-2</v>
      </c>
      <c r="DL58">
        <f t="shared" si="57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8"/>
        <v>1228.5</v>
      </c>
      <c r="DU58" s="6">
        <f t="shared" si="58"/>
        <v>590.5</v>
      </c>
      <c r="DV58" s="18">
        <f t="shared" si="59"/>
        <v>623</v>
      </c>
      <c r="DW58" s="18">
        <f t="shared" si="60"/>
        <v>-15.5</v>
      </c>
      <c r="DX58" s="18">
        <f t="shared" si="61"/>
        <v>623.19278718547446</v>
      </c>
      <c r="DY58" s="6">
        <f t="shared" si="62"/>
        <v>1363.0489719742282</v>
      </c>
      <c r="DZ58" s="6">
        <f t="shared" si="63"/>
        <v>506.38903360895131</v>
      </c>
      <c r="EA58" s="6">
        <v>61</v>
      </c>
      <c r="EB58" s="22">
        <f t="shared" si="64"/>
        <v>1.0166666666666666</v>
      </c>
      <c r="EC58" s="18">
        <f t="shared" si="65"/>
        <v>147.23276366864224</v>
      </c>
      <c r="ED58">
        <f t="shared" si="66"/>
        <v>7.1785846271233758E-3</v>
      </c>
      <c r="EE58">
        <f t="shared" si="67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8"/>
        <v>1444.5</v>
      </c>
      <c r="EN58" s="6">
        <f t="shared" si="68"/>
        <v>591</v>
      </c>
      <c r="EO58" s="18">
        <f t="shared" si="69"/>
        <v>828.5</v>
      </c>
      <c r="EP58" s="18">
        <f t="shared" si="70"/>
        <v>-18.5</v>
      </c>
      <c r="EQ58" s="18">
        <f t="shared" si="71"/>
        <v>828.70652223812021</v>
      </c>
      <c r="ER58" s="6">
        <f t="shared" si="72"/>
        <v>1560.724591335704</v>
      </c>
      <c r="ES58" s="6">
        <f t="shared" si="73"/>
        <v>694.15304206813198</v>
      </c>
      <c r="ET58" s="6">
        <v>61</v>
      </c>
      <c r="EU58" s="22">
        <f t="shared" si="74"/>
        <v>1.0166666666666666</v>
      </c>
      <c r="EV58" s="18">
        <f t="shared" si="75"/>
        <v>160.28235112767098</v>
      </c>
      <c r="EW58">
        <f t="shared" si="76"/>
        <v>7.1785846271233758E-3</v>
      </c>
      <c r="EX58">
        <f t="shared" si="77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8"/>
        <v>1467</v>
      </c>
      <c r="FG58" s="6">
        <f t="shared" si="78"/>
        <v>591.5</v>
      </c>
      <c r="FH58" s="18">
        <f t="shared" si="129"/>
        <v>855</v>
      </c>
      <c r="FI58" s="18">
        <f t="shared" si="136"/>
        <v>-19.5</v>
      </c>
      <c r="FJ58" s="18">
        <f t="shared" si="81"/>
        <v>855.22233951177861</v>
      </c>
      <c r="FK58" s="6">
        <f t="shared" si="82"/>
        <v>1581.7589102009194</v>
      </c>
      <c r="FL58" s="6">
        <f t="shared" si="83"/>
        <v>716.96702772282867</v>
      </c>
      <c r="FM58" s="6">
        <v>65</v>
      </c>
      <c r="FN58" s="22">
        <f t="shared" si="84"/>
        <v>1.0833333333333333</v>
      </c>
      <c r="FO58" s="18">
        <f t="shared" si="85"/>
        <v>164.32260811654689</v>
      </c>
      <c r="FP58">
        <f t="shared" si="86"/>
        <v>3.476210625921191E-2</v>
      </c>
      <c r="FQ58">
        <f t="shared" si="87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8"/>
        <v>766.5</v>
      </c>
      <c r="FZ58">
        <f t="shared" si="89"/>
        <v>578.5</v>
      </c>
      <c r="GA58" s="18">
        <f t="shared" si="131"/>
        <v>540.5</v>
      </c>
      <c r="GB58" s="18">
        <f t="shared" si="137"/>
        <v>-23.5</v>
      </c>
      <c r="GC58" s="18">
        <f t="shared" si="92"/>
        <v>541.01062836140295</v>
      </c>
      <c r="GD58">
        <f t="shared" si="93"/>
        <v>960.30437882996239</v>
      </c>
      <c r="GE58">
        <v>57</v>
      </c>
      <c r="GF58" s="22">
        <f t="shared" si="94"/>
        <v>0.95</v>
      </c>
      <c r="GG58" s="18">
        <f t="shared" si="119"/>
        <v>125.3522738644924</v>
      </c>
      <c r="GH58">
        <f t="shared" si="95"/>
        <v>-2.2276394711152253E-2</v>
      </c>
      <c r="GI58">
        <f t="shared" si="96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7"/>
        <v>990.5</v>
      </c>
      <c r="GS58">
        <f t="shared" si="98"/>
        <v>571</v>
      </c>
      <c r="GT58" s="18">
        <f t="shared" si="99"/>
        <v>745.5</v>
      </c>
      <c r="GU58" s="18">
        <f t="shared" si="100"/>
        <v>-33.5</v>
      </c>
      <c r="GV58" s="18">
        <f t="shared" si="101"/>
        <v>746.25230317902538</v>
      </c>
      <c r="GW58">
        <f t="shared" si="140"/>
        <v>1143.2984081157465</v>
      </c>
      <c r="GX58">
        <v>59</v>
      </c>
      <c r="GY58" s="22">
        <f t="shared" si="103"/>
        <v>0.98333333333333328</v>
      </c>
      <c r="GZ58" s="18">
        <f t="shared" si="104"/>
        <v>162.05750342775136</v>
      </c>
      <c r="HA58">
        <f t="shared" si="105"/>
        <v>-7.2992387414994656E-3</v>
      </c>
      <c r="HB58">
        <f t="shared" si="106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7"/>
        <v>999.5</v>
      </c>
      <c r="HL58">
        <f t="shared" si="108"/>
        <v>571</v>
      </c>
      <c r="HM58" s="18">
        <f t="shared" si="109"/>
        <v>744.5</v>
      </c>
      <c r="HN58" s="18">
        <f t="shared" si="110"/>
        <v>-30.5</v>
      </c>
      <c r="HO58" s="18">
        <f t="shared" si="111"/>
        <v>745.12448624374167</v>
      </c>
      <c r="HP58">
        <f t="shared" si="112"/>
        <v>1151.1043610376951</v>
      </c>
      <c r="HQ58">
        <v>58</v>
      </c>
      <c r="HR58" s="22">
        <f t="shared" si="113"/>
        <v>0.96666666666666667</v>
      </c>
      <c r="HS58" s="18">
        <f t="shared" si="114"/>
        <v>159.08257316732298</v>
      </c>
      <c r="HT58">
        <f t="shared" si="115"/>
        <v>-1.4723256820706347E-2</v>
      </c>
      <c r="HU58">
        <f t="shared" si="116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38"/>
        <v>1012</v>
      </c>
      <c r="L59" s="6">
        <f t="shared" si="139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7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8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33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5"/>
        <v>483</v>
      </c>
      <c r="CK59" s="18">
        <f t="shared" si="134"/>
        <v>-20.5</v>
      </c>
      <c r="CL59" s="18">
        <f t="shared" si="41"/>
        <v>483.43484566174993</v>
      </c>
      <c r="CM59" s="6">
        <f t="shared" si="42"/>
        <v>1163.3127266560784</v>
      </c>
      <c r="CN59" s="6">
        <f t="shared" si="43"/>
        <v>370.02825687238226</v>
      </c>
      <c r="CO59" s="6">
        <v>59</v>
      </c>
      <c r="CP59" s="22">
        <f t="shared" si="44"/>
        <v>0.98333333333333328</v>
      </c>
      <c r="CQ59" s="18">
        <f t="shared" si="45"/>
        <v>103.42867952292721</v>
      </c>
      <c r="CR59">
        <f t="shared" si="46"/>
        <v>-7.2992387414994656E-3</v>
      </c>
      <c r="CS59">
        <f t="shared" si="47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8"/>
        <v>1209.5</v>
      </c>
      <c r="DB59" s="6">
        <f t="shared" si="48"/>
        <v>561</v>
      </c>
      <c r="DC59" s="18">
        <f t="shared" si="127"/>
        <v>667.5</v>
      </c>
      <c r="DD59" s="18">
        <f t="shared" si="135"/>
        <v>-23.5</v>
      </c>
      <c r="DE59" s="18">
        <f t="shared" si="51"/>
        <v>667.91354230918239</v>
      </c>
      <c r="DF59" s="6">
        <f t="shared" si="52"/>
        <v>1333.2708839541949</v>
      </c>
      <c r="DG59" s="6">
        <f t="shared" si="53"/>
        <v>536.14840277580038</v>
      </c>
      <c r="DH59" s="6">
        <v>59</v>
      </c>
      <c r="DI59" s="22">
        <f t="shared" si="54"/>
        <v>0.98333333333333328</v>
      </c>
      <c r="DJ59" s="18">
        <f t="shared" si="55"/>
        <v>121.02228434467648</v>
      </c>
      <c r="DK59">
        <f t="shared" si="56"/>
        <v>-7.2992387414994656E-3</v>
      </c>
      <c r="DL59">
        <f t="shared" si="57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8"/>
        <v>1245</v>
      </c>
      <c r="DU59" s="6">
        <f t="shared" si="58"/>
        <v>590.5</v>
      </c>
      <c r="DV59" s="18">
        <f t="shared" si="59"/>
        <v>639.5</v>
      </c>
      <c r="DW59" s="18">
        <f t="shared" si="60"/>
        <v>-15.5</v>
      </c>
      <c r="DX59" s="18">
        <f t="shared" si="61"/>
        <v>639.68781448453433</v>
      </c>
      <c r="DY59" s="6">
        <f t="shared" si="62"/>
        <v>1377.9387685960505</v>
      </c>
      <c r="DZ59" s="6">
        <f t="shared" si="63"/>
        <v>521.27883023077368</v>
      </c>
      <c r="EA59" s="6">
        <v>62</v>
      </c>
      <c r="EB59" s="22">
        <f t="shared" si="64"/>
        <v>1.0333333333333332</v>
      </c>
      <c r="EC59" s="18">
        <f t="shared" si="65"/>
        <v>148.80521622336673</v>
      </c>
      <c r="ED59">
        <f t="shared" si="66"/>
        <v>1.4240439114610193E-2</v>
      </c>
      <c r="EE59">
        <f t="shared" si="67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8"/>
        <v>1465.5</v>
      </c>
      <c r="EN59" s="6">
        <f t="shared" si="68"/>
        <v>591</v>
      </c>
      <c r="EO59" s="18">
        <f t="shared" si="69"/>
        <v>849.5</v>
      </c>
      <c r="EP59" s="18">
        <f t="shared" si="70"/>
        <v>-18.5</v>
      </c>
      <c r="EQ59" s="18">
        <f t="shared" si="71"/>
        <v>849.70141814639805</v>
      </c>
      <c r="ER59" s="6">
        <f t="shared" si="72"/>
        <v>1580.1807649759569</v>
      </c>
      <c r="ES59" s="6">
        <f t="shared" si="73"/>
        <v>713.60921570838491</v>
      </c>
      <c r="ET59" s="6">
        <v>62</v>
      </c>
      <c r="EU59" s="22">
        <f t="shared" si="74"/>
        <v>1.0333333333333332</v>
      </c>
      <c r="EV59" s="18">
        <f t="shared" si="75"/>
        <v>162.11436647743344</v>
      </c>
      <c r="EW59">
        <f t="shared" si="76"/>
        <v>1.4240439114610193E-2</v>
      </c>
      <c r="EX59">
        <f t="shared" si="77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8"/>
        <v>1489</v>
      </c>
      <c r="FG59" s="6">
        <f t="shared" si="78"/>
        <v>589.5</v>
      </c>
      <c r="FH59" s="18">
        <f t="shared" si="129"/>
        <v>877</v>
      </c>
      <c r="FI59" s="18">
        <f t="shared" si="136"/>
        <v>-21.5</v>
      </c>
      <c r="FJ59" s="18">
        <f t="shared" si="81"/>
        <v>877.26350089354571</v>
      </c>
      <c r="FK59" s="6">
        <f t="shared" si="82"/>
        <v>1601.4466116608446</v>
      </c>
      <c r="FL59" s="6">
        <f t="shared" si="83"/>
        <v>736.65472918275384</v>
      </c>
      <c r="FM59" s="6">
        <v>66</v>
      </c>
      <c r="FN59" s="22">
        <f t="shared" si="84"/>
        <v>1.1000000000000001</v>
      </c>
      <c r="FO59" s="18">
        <f t="shared" si="85"/>
        <v>166.2851369547418</v>
      </c>
      <c r="FP59">
        <f t="shared" si="86"/>
        <v>4.1392685158225077E-2</v>
      </c>
      <c r="FQ59">
        <f t="shared" si="87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8"/>
        <v>783</v>
      </c>
      <c r="FZ59">
        <f t="shared" si="89"/>
        <v>577.5</v>
      </c>
      <c r="GA59" s="18">
        <f t="shared" si="131"/>
        <v>557</v>
      </c>
      <c r="GB59" s="18">
        <f t="shared" si="137"/>
        <v>-24.5</v>
      </c>
      <c r="GC59" s="18">
        <f t="shared" si="92"/>
        <v>557.53856368864751</v>
      </c>
      <c r="GD59">
        <f t="shared" si="93"/>
        <v>972.93126684262745</v>
      </c>
      <c r="GE59">
        <v>58</v>
      </c>
      <c r="GF59" s="22">
        <f t="shared" si="94"/>
        <v>0.96666666666666667</v>
      </c>
      <c r="GG59" s="18">
        <f t="shared" si="119"/>
        <v>127.41465661059229</v>
      </c>
      <c r="GH59">
        <f t="shared" si="95"/>
        <v>-1.4723256820706347E-2</v>
      </c>
      <c r="GI59">
        <f t="shared" si="96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7"/>
        <v>1012</v>
      </c>
      <c r="GS59">
        <f t="shared" si="98"/>
        <v>569.5</v>
      </c>
      <c r="GT59" s="18">
        <f t="shared" si="99"/>
        <v>767</v>
      </c>
      <c r="GU59" s="18">
        <f t="shared" si="100"/>
        <v>-35</v>
      </c>
      <c r="GV59" s="18">
        <f t="shared" si="101"/>
        <v>767.79815055781421</v>
      </c>
      <c r="GW59">
        <f t="shared" si="140"/>
        <v>1161.2382399835101</v>
      </c>
      <c r="GX59">
        <v>60</v>
      </c>
      <c r="GY59" s="22">
        <f t="shared" si="103"/>
        <v>1</v>
      </c>
      <c r="GZ59" s="18">
        <f t="shared" si="104"/>
        <v>164.73603590314127</v>
      </c>
      <c r="HA59">
        <f t="shared" si="105"/>
        <v>0</v>
      </c>
      <c r="HB59">
        <f t="shared" si="106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7"/>
        <v>1018</v>
      </c>
      <c r="HL59">
        <f t="shared" si="108"/>
        <v>570</v>
      </c>
      <c r="HM59" s="18">
        <f t="shared" si="109"/>
        <v>763</v>
      </c>
      <c r="HN59" s="18">
        <f t="shared" si="110"/>
        <v>-31.5</v>
      </c>
      <c r="HO59" s="18">
        <f t="shared" si="111"/>
        <v>763.64995253060806</v>
      </c>
      <c r="HP59">
        <f t="shared" si="112"/>
        <v>1166.7150466159251</v>
      </c>
      <c r="HQ59">
        <v>59</v>
      </c>
      <c r="HR59" s="22">
        <f t="shared" si="113"/>
        <v>0.98333333333333328</v>
      </c>
      <c r="HS59" s="18">
        <f t="shared" si="114"/>
        <v>161.39110001993816</v>
      </c>
      <c r="HT59">
        <f t="shared" si="115"/>
        <v>-7.2992387414994656E-3</v>
      </c>
      <c r="HU59">
        <f t="shared" si="116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38"/>
        <v>1019.5</v>
      </c>
      <c r="L60" s="6">
        <f t="shared" si="139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7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8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33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5"/>
        <v>495.5</v>
      </c>
      <c r="CK60" s="18">
        <f t="shared" si="134"/>
        <v>-20.5</v>
      </c>
      <c r="CL60" s="18">
        <f t="shared" si="41"/>
        <v>495.92388528886164</v>
      </c>
      <c r="CM60" s="6">
        <f t="shared" si="42"/>
        <v>1174.2402863128143</v>
      </c>
      <c r="CN60" s="6">
        <f t="shared" si="43"/>
        <v>380.95581652911812</v>
      </c>
      <c r="CO60" s="6">
        <v>60</v>
      </c>
      <c r="CP60" s="22">
        <f t="shared" si="44"/>
        <v>1</v>
      </c>
      <c r="CQ60" s="18">
        <f t="shared" si="45"/>
        <v>104.64203225071422</v>
      </c>
      <c r="CR60">
        <f t="shared" si="46"/>
        <v>0</v>
      </c>
      <c r="CS60">
        <f t="shared" si="47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8"/>
        <v>1225.5</v>
      </c>
      <c r="DB60" s="6">
        <f t="shared" si="48"/>
        <v>562</v>
      </c>
      <c r="DC60" s="18">
        <f t="shared" si="127"/>
        <v>683.5</v>
      </c>
      <c r="DD60" s="18">
        <f t="shared" si="135"/>
        <v>-22.5</v>
      </c>
      <c r="DE60" s="18">
        <f t="shared" si="51"/>
        <v>683.87023622906702</v>
      </c>
      <c r="DF60" s="6">
        <f t="shared" si="52"/>
        <v>1348.218917683623</v>
      </c>
      <c r="DG60" s="6">
        <f t="shared" si="53"/>
        <v>551.09643650522844</v>
      </c>
      <c r="DH60" s="6">
        <v>60</v>
      </c>
      <c r="DI60" s="22">
        <f t="shared" si="54"/>
        <v>1</v>
      </c>
      <c r="DJ60" s="18">
        <f t="shared" si="55"/>
        <v>122.54009029158837</v>
      </c>
      <c r="DK60">
        <f t="shared" si="56"/>
        <v>0</v>
      </c>
      <c r="DL60">
        <f t="shared" si="57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8"/>
        <v>1260</v>
      </c>
      <c r="DU60" s="6">
        <f t="shared" si="58"/>
        <v>588.5</v>
      </c>
      <c r="DV60" s="18">
        <f t="shared" si="59"/>
        <v>654.5</v>
      </c>
      <c r="DW60" s="18">
        <f t="shared" si="60"/>
        <v>-17.5</v>
      </c>
      <c r="DX60" s="18">
        <f t="shared" si="61"/>
        <v>654.73391541908074</v>
      </c>
      <c r="DY60" s="6">
        <f t="shared" si="62"/>
        <v>1390.6589265524456</v>
      </c>
      <c r="DZ60" s="6">
        <f t="shared" si="63"/>
        <v>533.99898818716872</v>
      </c>
      <c r="EA60" s="6">
        <v>63</v>
      </c>
      <c r="EB60" s="22">
        <f t="shared" si="64"/>
        <v>1.05</v>
      </c>
      <c r="EC60" s="18">
        <f t="shared" si="65"/>
        <v>150.23954424381921</v>
      </c>
      <c r="ED60">
        <f t="shared" si="66"/>
        <v>2.1189299069938092E-2</v>
      </c>
      <c r="EE60">
        <f t="shared" si="67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8"/>
        <v>1487</v>
      </c>
      <c r="EN60" s="6">
        <f t="shared" si="68"/>
        <v>590.5</v>
      </c>
      <c r="EO60" s="18">
        <f t="shared" si="69"/>
        <v>871</v>
      </c>
      <c r="EP60" s="18">
        <f t="shared" si="70"/>
        <v>-19</v>
      </c>
      <c r="EQ60" s="18">
        <f t="shared" si="71"/>
        <v>871.20720841829586</v>
      </c>
      <c r="ER60" s="6">
        <f t="shared" si="72"/>
        <v>1599.9560150204129</v>
      </c>
      <c r="ES60" s="6">
        <f t="shared" si="73"/>
        <v>733.38446575284092</v>
      </c>
      <c r="ET60" s="6">
        <v>63</v>
      </c>
      <c r="EU60" s="22">
        <f t="shared" si="74"/>
        <v>1.05</v>
      </c>
      <c r="EV60" s="18">
        <f t="shared" si="75"/>
        <v>163.99096248719763</v>
      </c>
      <c r="EW60">
        <f t="shared" si="76"/>
        <v>2.1189299069938092E-2</v>
      </c>
      <c r="EX60">
        <f t="shared" si="77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8"/>
        <v>1512.5</v>
      </c>
      <c r="FG60" s="6">
        <f t="shared" si="78"/>
        <v>588.5</v>
      </c>
      <c r="FH60" s="18">
        <f t="shared" si="129"/>
        <v>900.5</v>
      </c>
      <c r="FI60" s="18">
        <f t="shared" si="136"/>
        <v>-22.5</v>
      </c>
      <c r="FJ60" s="18">
        <f t="shared" si="81"/>
        <v>900.78104997829519</v>
      </c>
      <c r="FK60" s="6">
        <f t="shared" si="82"/>
        <v>1622.9567153809123</v>
      </c>
      <c r="FL60" s="6">
        <f t="shared" si="83"/>
        <v>758.16483290282156</v>
      </c>
      <c r="FM60" s="6">
        <v>67</v>
      </c>
      <c r="FN60" s="22">
        <f t="shared" si="84"/>
        <v>1.1166666666666667</v>
      </c>
      <c r="FO60" s="18">
        <f t="shared" si="85"/>
        <v>168.37912227080889</v>
      </c>
      <c r="FP60">
        <f t="shared" si="86"/>
        <v>4.7923552317182816E-2</v>
      </c>
      <c r="FQ60">
        <f t="shared" si="87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8"/>
        <v>797</v>
      </c>
      <c r="FZ60">
        <f t="shared" si="89"/>
        <v>578</v>
      </c>
      <c r="GA60" s="18">
        <f t="shared" si="131"/>
        <v>571</v>
      </c>
      <c r="GB60" s="18">
        <f t="shared" si="137"/>
        <v>-24</v>
      </c>
      <c r="GC60" s="18">
        <f t="shared" si="92"/>
        <v>571.5041557154243</v>
      </c>
      <c r="GD60">
        <f t="shared" si="93"/>
        <v>984.52678988435855</v>
      </c>
      <c r="GE60">
        <v>59</v>
      </c>
      <c r="GF60" s="22">
        <f t="shared" si="94"/>
        <v>0.98333333333333328</v>
      </c>
      <c r="GG60" s="18">
        <f t="shared" si="119"/>
        <v>129.15730597754722</v>
      </c>
      <c r="GH60">
        <f t="shared" si="95"/>
        <v>-7.2992387414994656E-3</v>
      </c>
      <c r="GI60">
        <f t="shared" si="96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7"/>
        <v>1030</v>
      </c>
      <c r="GS60">
        <f t="shared" si="98"/>
        <v>569</v>
      </c>
      <c r="GT60" s="18">
        <f t="shared" si="99"/>
        <v>785</v>
      </c>
      <c r="GU60" s="18">
        <f t="shared" si="100"/>
        <v>-35.5</v>
      </c>
      <c r="GV60" s="18">
        <f t="shared" si="101"/>
        <v>785.80229701878579</v>
      </c>
      <c r="GW60">
        <f t="shared" si="140"/>
        <v>1176.7161934808239</v>
      </c>
      <c r="GX60">
        <v>61</v>
      </c>
      <c r="GY60" s="22">
        <f t="shared" si="103"/>
        <v>1.0166666666666666</v>
      </c>
      <c r="GZ60" s="18">
        <f t="shared" si="104"/>
        <v>166.97427189078053</v>
      </c>
      <c r="HA60">
        <f t="shared" si="105"/>
        <v>7.1785846271233758E-3</v>
      </c>
      <c r="HB60">
        <f t="shared" si="106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7"/>
        <v>1035.5</v>
      </c>
      <c r="HL60">
        <f t="shared" si="108"/>
        <v>568.5</v>
      </c>
      <c r="HM60" s="18">
        <f t="shared" si="109"/>
        <v>780.5</v>
      </c>
      <c r="HN60" s="18">
        <f t="shared" si="110"/>
        <v>-33</v>
      </c>
      <c r="HO60" s="18">
        <f t="shared" si="111"/>
        <v>781.19731822376355</v>
      </c>
      <c r="HP60">
        <f t="shared" si="112"/>
        <v>1181.2927240950908</v>
      </c>
      <c r="HQ60">
        <v>60</v>
      </c>
      <c r="HR60" s="22">
        <f t="shared" si="113"/>
        <v>1</v>
      </c>
      <c r="HS60" s="18">
        <f t="shared" si="114"/>
        <v>163.57774214100729</v>
      </c>
      <c r="HT60">
        <f t="shared" si="115"/>
        <v>0</v>
      </c>
      <c r="HU60">
        <f t="shared" si="116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38"/>
        <v>1025</v>
      </c>
      <c r="L61" s="6">
        <f t="shared" si="139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7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8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33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5"/>
        <v>506.5</v>
      </c>
      <c r="CK61" s="18">
        <f t="shared" si="134"/>
        <v>-20.5</v>
      </c>
      <c r="CL61" s="18">
        <f t="shared" si="41"/>
        <v>506.91468710227758</v>
      </c>
      <c r="CM61" s="6">
        <f t="shared" si="42"/>
        <v>1183.8822787760614</v>
      </c>
      <c r="CN61" s="6">
        <f t="shared" si="43"/>
        <v>390.59780899236523</v>
      </c>
      <c r="CO61" s="6">
        <v>61</v>
      </c>
      <c r="CP61" s="22">
        <f t="shared" si="44"/>
        <v>1.0166666666666666</v>
      </c>
      <c r="CQ61" s="18">
        <f t="shared" si="45"/>
        <v>105.70982607306105</v>
      </c>
      <c r="CR61">
        <f t="shared" si="46"/>
        <v>7.1785846271233758E-3</v>
      </c>
      <c r="CS61">
        <f t="shared" si="47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8"/>
        <v>1241.5</v>
      </c>
      <c r="DB61" s="6">
        <f t="shared" si="48"/>
        <v>562.5</v>
      </c>
      <c r="DC61" s="18">
        <f t="shared" si="127"/>
        <v>699.5</v>
      </c>
      <c r="DD61" s="18">
        <f t="shared" si="135"/>
        <v>-22</v>
      </c>
      <c r="DE61" s="18">
        <f t="shared" si="51"/>
        <v>699.84587588982765</v>
      </c>
      <c r="DF61" s="6">
        <f t="shared" si="52"/>
        <v>1362.985142985792</v>
      </c>
      <c r="DG61" s="6">
        <f t="shared" si="53"/>
        <v>565.86266180739744</v>
      </c>
      <c r="DH61" s="6">
        <v>61</v>
      </c>
      <c r="DI61" s="22">
        <f t="shared" si="54"/>
        <v>1.0166666666666666</v>
      </c>
      <c r="DJ61" s="18">
        <f t="shared" si="55"/>
        <v>124.0596983635717</v>
      </c>
      <c r="DK61">
        <f t="shared" si="56"/>
        <v>7.1785846271233758E-3</v>
      </c>
      <c r="DL61">
        <f t="shared" si="57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8"/>
        <v>1275.5</v>
      </c>
      <c r="DU61" s="6">
        <f t="shared" si="58"/>
        <v>589</v>
      </c>
      <c r="DV61" s="18">
        <f t="shared" si="59"/>
        <v>670</v>
      </c>
      <c r="DW61" s="18">
        <f t="shared" si="60"/>
        <v>-17</v>
      </c>
      <c r="DX61" s="18">
        <f t="shared" si="61"/>
        <v>670.21563694082818</v>
      </c>
      <c r="DY61" s="6">
        <f t="shared" si="62"/>
        <v>1404.9274892320955</v>
      </c>
      <c r="DZ61" s="6">
        <f t="shared" si="63"/>
        <v>548.26755086681862</v>
      </c>
      <c r="EA61" s="6">
        <v>64</v>
      </c>
      <c r="EB61" s="22">
        <f t="shared" si="64"/>
        <v>1.0666666666666667</v>
      </c>
      <c r="EC61" s="18">
        <f t="shared" si="65"/>
        <v>151.71539948898101</v>
      </c>
      <c r="ED61">
        <f t="shared" si="66"/>
        <v>2.8028723600243534E-2</v>
      </c>
      <c r="EE61">
        <f t="shared" si="67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8"/>
        <v>1508.5</v>
      </c>
      <c r="EN61" s="6">
        <f t="shared" si="68"/>
        <v>590.5</v>
      </c>
      <c r="EO61" s="18">
        <f t="shared" si="69"/>
        <v>892.5</v>
      </c>
      <c r="EP61" s="18">
        <f t="shared" si="70"/>
        <v>-19</v>
      </c>
      <c r="EQ61" s="18">
        <f t="shared" si="71"/>
        <v>892.70221798761088</v>
      </c>
      <c r="ER61" s="6">
        <f t="shared" si="72"/>
        <v>1619.9575611725143</v>
      </c>
      <c r="ES61" s="6">
        <f t="shared" si="73"/>
        <v>753.38601190494228</v>
      </c>
      <c r="ET61" s="6">
        <v>64</v>
      </c>
      <c r="EU61" s="22">
        <f t="shared" si="74"/>
        <v>1.0666666666666667</v>
      </c>
      <c r="EV61" s="18">
        <f t="shared" si="75"/>
        <v>165.86661777247821</v>
      </c>
      <c r="EW61">
        <f t="shared" si="76"/>
        <v>2.8028723600243534E-2</v>
      </c>
      <c r="EX61">
        <f t="shared" si="77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8"/>
        <v>1534</v>
      </c>
      <c r="FG61" s="6">
        <f t="shared" si="78"/>
        <v>588</v>
      </c>
      <c r="FH61" s="18">
        <f t="shared" si="129"/>
        <v>922</v>
      </c>
      <c r="FI61" s="18">
        <f t="shared" si="136"/>
        <v>-23</v>
      </c>
      <c r="FJ61" s="18">
        <f t="shared" si="81"/>
        <v>922.28683173945399</v>
      </c>
      <c r="FK61" s="6">
        <f t="shared" si="82"/>
        <v>1642.8329190760696</v>
      </c>
      <c r="FL61" s="6">
        <f t="shared" si="83"/>
        <v>778.04103659797886</v>
      </c>
      <c r="FM61" s="6">
        <v>68</v>
      </c>
      <c r="FN61" s="22">
        <f t="shared" si="84"/>
        <v>1.1333333333333333</v>
      </c>
      <c r="FO61" s="18">
        <f t="shared" si="85"/>
        <v>170.29398130038408</v>
      </c>
      <c r="FP61">
        <f t="shared" si="86"/>
        <v>5.4357662322592676E-2</v>
      </c>
      <c r="FQ61">
        <f t="shared" si="87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8"/>
        <v>812</v>
      </c>
      <c r="FZ61">
        <f t="shared" si="89"/>
        <v>576</v>
      </c>
      <c r="GA61" s="18">
        <f t="shared" si="131"/>
        <v>586</v>
      </c>
      <c r="GB61" s="18">
        <f t="shared" si="137"/>
        <v>-26</v>
      </c>
      <c r="GC61" s="18">
        <f t="shared" si="92"/>
        <v>586.57650822377809</v>
      </c>
      <c r="GD61">
        <f t="shared" si="93"/>
        <v>995.55009919139684</v>
      </c>
      <c r="GE61">
        <v>60</v>
      </c>
      <c r="GF61" s="22">
        <f t="shared" si="94"/>
        <v>1</v>
      </c>
      <c r="GG61" s="18">
        <f t="shared" si="119"/>
        <v>131.03805872378553</v>
      </c>
      <c r="GH61">
        <f t="shared" si="95"/>
        <v>0</v>
      </c>
      <c r="GI61">
        <f t="shared" si="96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7"/>
        <v>1045.5</v>
      </c>
      <c r="GS61">
        <f t="shared" si="98"/>
        <v>568</v>
      </c>
      <c r="GT61" s="18">
        <f t="shared" si="99"/>
        <v>800.5</v>
      </c>
      <c r="GU61" s="18">
        <f t="shared" si="100"/>
        <v>-36.5</v>
      </c>
      <c r="GV61" s="18">
        <f t="shared" si="101"/>
        <v>801.33170410261448</v>
      </c>
      <c r="GW61">
        <f t="shared" si="140"/>
        <v>1189.8295045929899</v>
      </c>
      <c r="GX61">
        <v>62</v>
      </c>
      <c r="GY61" s="22">
        <f t="shared" si="103"/>
        <v>1.0333333333333332</v>
      </c>
      <c r="GZ61" s="18">
        <f t="shared" si="104"/>
        <v>168.9048537085342</v>
      </c>
      <c r="HA61">
        <f t="shared" si="105"/>
        <v>1.4240439114610193E-2</v>
      </c>
      <c r="HB61">
        <f t="shared" si="106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7"/>
        <v>1054</v>
      </c>
      <c r="HL61">
        <f t="shared" si="108"/>
        <v>567.5</v>
      </c>
      <c r="HM61" s="18">
        <f t="shared" si="109"/>
        <v>799</v>
      </c>
      <c r="HN61" s="18">
        <f t="shared" si="110"/>
        <v>-34</v>
      </c>
      <c r="HO61" s="18">
        <f t="shared" si="111"/>
        <v>799.72307707105711</v>
      </c>
      <c r="HP61">
        <f t="shared" si="112"/>
        <v>1197.0681893693441</v>
      </c>
      <c r="HQ61">
        <v>61</v>
      </c>
      <c r="HR61" s="22">
        <f t="shared" si="113"/>
        <v>1.0166666666666666</v>
      </c>
      <c r="HS61" s="18">
        <f t="shared" si="114"/>
        <v>165.88630545065905</v>
      </c>
      <c r="HT61">
        <f t="shared" si="115"/>
        <v>7.1785846271233758E-3</v>
      </c>
      <c r="HU61">
        <f t="shared" si="116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38"/>
        <v>1031</v>
      </c>
      <c r="L62" s="6">
        <f t="shared" si="139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7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8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33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5"/>
        <v>517</v>
      </c>
      <c r="CK62" s="18">
        <f t="shared" si="134"/>
        <v>-20</v>
      </c>
      <c r="CL62" s="18">
        <f t="shared" si="41"/>
        <v>517.38670257361662</v>
      </c>
      <c r="CM62" s="6">
        <f t="shared" si="42"/>
        <v>1193.3458216292543</v>
      </c>
      <c r="CN62" s="6">
        <f t="shared" si="43"/>
        <v>400.06135184555808</v>
      </c>
      <c r="CO62" s="6">
        <v>62</v>
      </c>
      <c r="CP62" s="22">
        <f t="shared" si="44"/>
        <v>1.0333333333333332</v>
      </c>
      <c r="CQ62" s="18">
        <f t="shared" si="45"/>
        <v>106.72721803568993</v>
      </c>
      <c r="CR62">
        <f t="shared" si="46"/>
        <v>1.4240439114610193E-2</v>
      </c>
      <c r="CS62">
        <f t="shared" si="47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8"/>
        <v>1256</v>
      </c>
      <c r="DB62" s="6">
        <f t="shared" si="48"/>
        <v>561</v>
      </c>
      <c r="DC62" s="18">
        <f t="shared" si="127"/>
        <v>714</v>
      </c>
      <c r="DD62" s="18">
        <f t="shared" si="135"/>
        <v>-23.5</v>
      </c>
      <c r="DE62" s="18">
        <f t="shared" si="51"/>
        <v>714.38662501477449</v>
      </c>
      <c r="DF62" s="6">
        <f t="shared" si="52"/>
        <v>1375.5933265322276</v>
      </c>
      <c r="DG62" s="6">
        <f t="shared" si="53"/>
        <v>578.47084535383306</v>
      </c>
      <c r="DH62" s="6">
        <v>62</v>
      </c>
      <c r="DI62" s="22">
        <f t="shared" si="54"/>
        <v>1.0333333333333332</v>
      </c>
      <c r="DJ62" s="18">
        <f t="shared" si="55"/>
        <v>125.44281917827223</v>
      </c>
      <c r="DK62">
        <f t="shared" si="56"/>
        <v>1.4240439114610193E-2</v>
      </c>
      <c r="DL62">
        <f t="shared" si="57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8"/>
        <v>1290.5</v>
      </c>
      <c r="DU62" s="6">
        <f t="shared" si="58"/>
        <v>589</v>
      </c>
      <c r="DV62" s="18">
        <f t="shared" si="59"/>
        <v>685</v>
      </c>
      <c r="DW62" s="18">
        <f t="shared" si="60"/>
        <v>-17</v>
      </c>
      <c r="DX62" s="18">
        <f t="shared" si="61"/>
        <v>685.21091643376496</v>
      </c>
      <c r="DY62" s="6">
        <f t="shared" si="62"/>
        <v>1418.5595687175071</v>
      </c>
      <c r="DZ62" s="6">
        <f t="shared" si="63"/>
        <v>561.89963035223025</v>
      </c>
      <c r="EA62" s="6">
        <v>65</v>
      </c>
      <c r="EB62" s="22">
        <f t="shared" si="64"/>
        <v>1.0833333333333333</v>
      </c>
      <c r="EC62" s="18">
        <f t="shared" si="65"/>
        <v>153.14488275808844</v>
      </c>
      <c r="ED62">
        <f t="shared" si="66"/>
        <v>3.476210625921191E-2</v>
      </c>
      <c r="EE62">
        <f t="shared" si="67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8"/>
        <v>1530</v>
      </c>
      <c r="EN62" s="6">
        <f t="shared" si="68"/>
        <v>589.5</v>
      </c>
      <c r="EO62" s="18">
        <f t="shared" si="69"/>
        <v>914</v>
      </c>
      <c r="EP62" s="18">
        <f t="shared" si="70"/>
        <v>-20</v>
      </c>
      <c r="EQ62" s="18">
        <f t="shared" si="71"/>
        <v>914.21879219364109</v>
      </c>
      <c r="ER62" s="6">
        <f t="shared" si="72"/>
        <v>1639.63723121915</v>
      </c>
      <c r="ES62" s="6">
        <f t="shared" si="73"/>
        <v>773.06568195157797</v>
      </c>
      <c r="ET62" s="6">
        <v>65</v>
      </c>
      <c r="EU62" s="22">
        <f t="shared" si="74"/>
        <v>1.0833333333333333</v>
      </c>
      <c r="EV62" s="18">
        <f t="shared" si="75"/>
        <v>167.74415478871117</v>
      </c>
      <c r="EW62">
        <f t="shared" si="76"/>
        <v>3.476210625921191E-2</v>
      </c>
      <c r="EX62">
        <f t="shared" si="77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8"/>
        <v>1555.5</v>
      </c>
      <c r="FG62" s="6">
        <f t="shared" si="78"/>
        <v>588</v>
      </c>
      <c r="FH62" s="18">
        <f t="shared" si="129"/>
        <v>943.5</v>
      </c>
      <c r="FI62" s="18">
        <f t="shared" si="136"/>
        <v>-23</v>
      </c>
      <c r="FJ62" s="18">
        <f t="shared" si="81"/>
        <v>943.78029752691918</v>
      </c>
      <c r="FK62" s="6">
        <f t="shared" si="82"/>
        <v>1662.9264114806765</v>
      </c>
      <c r="FL62" s="6">
        <f t="shared" si="83"/>
        <v>798.13452900258574</v>
      </c>
      <c r="FM62" s="6">
        <v>69</v>
      </c>
      <c r="FN62" s="22">
        <f t="shared" si="84"/>
        <v>1.1499999999999999</v>
      </c>
      <c r="FO62" s="18">
        <f t="shared" si="85"/>
        <v>172.20774372469759</v>
      </c>
      <c r="FP62">
        <f t="shared" si="86"/>
        <v>6.069784035361165E-2</v>
      </c>
      <c r="FQ62">
        <f t="shared" si="87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8"/>
        <v>828.5</v>
      </c>
      <c r="FZ62">
        <f t="shared" si="89"/>
        <v>575.5</v>
      </c>
      <c r="GA62" s="18">
        <f t="shared" si="131"/>
        <v>602.5</v>
      </c>
      <c r="GB62" s="18">
        <f t="shared" si="137"/>
        <v>-26.5</v>
      </c>
      <c r="GC62" s="18">
        <f t="shared" si="92"/>
        <v>603.08249850248512</v>
      </c>
      <c r="GD62">
        <f t="shared" si="93"/>
        <v>1008.7678127299661</v>
      </c>
      <c r="GE62">
        <v>61</v>
      </c>
      <c r="GF62" s="22">
        <f t="shared" si="94"/>
        <v>1.0166666666666666</v>
      </c>
      <c r="GG62" s="18">
        <f t="shared" si="119"/>
        <v>133.09770313091144</v>
      </c>
      <c r="GH62">
        <f t="shared" si="95"/>
        <v>7.1785846271233758E-3</v>
      </c>
      <c r="GI62">
        <f t="shared" si="96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7"/>
        <v>1062.5</v>
      </c>
      <c r="GS62">
        <f t="shared" si="98"/>
        <v>566</v>
      </c>
      <c r="GT62" s="18">
        <f t="shared" si="99"/>
        <v>817.5</v>
      </c>
      <c r="GU62" s="18">
        <f t="shared" si="100"/>
        <v>-38.5</v>
      </c>
      <c r="GV62" s="18">
        <f t="shared" si="101"/>
        <v>818.40607280249333</v>
      </c>
      <c r="GW62">
        <f t="shared" si="140"/>
        <v>1203.8530848903449</v>
      </c>
      <c r="GX62">
        <v>63</v>
      </c>
      <c r="GY62" s="22">
        <f t="shared" si="103"/>
        <v>1.05</v>
      </c>
      <c r="GZ62" s="18">
        <f t="shared" si="104"/>
        <v>171.02750176481024</v>
      </c>
      <c r="HA62">
        <f t="shared" si="105"/>
        <v>2.1189299069938092E-2</v>
      </c>
      <c r="HB62">
        <f t="shared" si="106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7"/>
        <v>1072.5</v>
      </c>
      <c r="HL62">
        <f t="shared" si="108"/>
        <v>567</v>
      </c>
      <c r="HM62" s="18">
        <f t="shared" si="109"/>
        <v>817.5</v>
      </c>
      <c r="HN62" s="18">
        <f t="shared" si="110"/>
        <v>-34.5</v>
      </c>
      <c r="HO62" s="18">
        <f t="shared" si="111"/>
        <v>818.2276578067989</v>
      </c>
      <c r="HP62">
        <f t="shared" si="112"/>
        <v>1213.1550807707974</v>
      </c>
      <c r="HQ62">
        <v>62</v>
      </c>
      <c r="HR62" s="22">
        <f t="shared" si="113"/>
        <v>1.0333333333333332</v>
      </c>
      <c r="HS62" s="18">
        <f t="shared" si="114"/>
        <v>168.19222967752353</v>
      </c>
      <c r="HT62">
        <f t="shared" si="115"/>
        <v>1.4240439114610193E-2</v>
      </c>
      <c r="HU62">
        <f t="shared" si="116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38"/>
        <v>1038.5</v>
      </c>
      <c r="L63" s="6">
        <f t="shared" si="139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7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8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33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5"/>
        <v>527</v>
      </c>
      <c r="CK63" s="18">
        <f t="shared" si="134"/>
        <v>-21.5</v>
      </c>
      <c r="CL63" s="18">
        <f t="shared" si="41"/>
        <v>527.43838502710435</v>
      </c>
      <c r="CM63" s="6">
        <f t="shared" si="42"/>
        <v>1201.4418421213738</v>
      </c>
      <c r="CN63" s="6">
        <f t="shared" si="43"/>
        <v>408.15737233767766</v>
      </c>
      <c r="CO63" s="6">
        <v>63</v>
      </c>
      <c r="CP63" s="22">
        <f t="shared" si="44"/>
        <v>1.05</v>
      </c>
      <c r="CQ63" s="18">
        <f t="shared" si="45"/>
        <v>107.70377321430527</v>
      </c>
      <c r="CR63">
        <f t="shared" si="46"/>
        <v>2.1189299069938092E-2</v>
      </c>
      <c r="CS63">
        <f t="shared" si="47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8"/>
        <v>1271.5</v>
      </c>
      <c r="DB63" s="6">
        <f t="shared" si="48"/>
        <v>561</v>
      </c>
      <c r="DC63" s="18">
        <f t="shared" si="127"/>
        <v>729.5</v>
      </c>
      <c r="DD63" s="18">
        <f t="shared" si="135"/>
        <v>-23.5</v>
      </c>
      <c r="DE63" s="18">
        <f t="shared" si="51"/>
        <v>729.87841453217402</v>
      </c>
      <c r="DF63" s="6">
        <f t="shared" si="52"/>
        <v>1389.7601411754476</v>
      </c>
      <c r="DG63" s="6">
        <f t="shared" si="53"/>
        <v>592.63765999705311</v>
      </c>
      <c r="DH63" s="6">
        <v>63</v>
      </c>
      <c r="DI63" s="22">
        <f t="shared" si="54"/>
        <v>1.05</v>
      </c>
      <c r="DJ63" s="18">
        <f t="shared" si="55"/>
        <v>126.91640326629656</v>
      </c>
      <c r="DK63">
        <f t="shared" si="56"/>
        <v>2.1189299069938092E-2</v>
      </c>
      <c r="DL63">
        <f t="shared" si="57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8"/>
        <v>1307.5</v>
      </c>
      <c r="DU63" s="6">
        <f t="shared" si="58"/>
        <v>589.5</v>
      </c>
      <c r="DV63" s="18">
        <f t="shared" si="59"/>
        <v>702</v>
      </c>
      <c r="DW63" s="18">
        <f t="shared" si="60"/>
        <v>-16.5</v>
      </c>
      <c r="DX63" s="18">
        <f t="shared" si="61"/>
        <v>702.19388348233281</v>
      </c>
      <c r="DY63" s="6">
        <f t="shared" si="62"/>
        <v>1434.2477122171051</v>
      </c>
      <c r="DZ63" s="6">
        <f t="shared" si="63"/>
        <v>577.58777385182827</v>
      </c>
      <c r="EA63" s="6">
        <v>66</v>
      </c>
      <c r="EB63" s="22">
        <f t="shared" si="64"/>
        <v>1.1000000000000001</v>
      </c>
      <c r="EC63" s="18">
        <f t="shared" si="65"/>
        <v>154.76385006491091</v>
      </c>
      <c r="ED63">
        <f t="shared" si="66"/>
        <v>4.1392685158225077E-2</v>
      </c>
      <c r="EE63">
        <f t="shared" si="67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8"/>
        <v>1550.5</v>
      </c>
      <c r="EN63" s="6">
        <f t="shared" si="68"/>
        <v>589.5</v>
      </c>
      <c r="EO63" s="18">
        <f t="shared" si="69"/>
        <v>934.5</v>
      </c>
      <c r="EP63" s="18">
        <f t="shared" si="70"/>
        <v>-20</v>
      </c>
      <c r="EQ63" s="18">
        <f t="shared" si="71"/>
        <v>934.71399369004848</v>
      </c>
      <c r="ER63" s="6">
        <f t="shared" si="72"/>
        <v>1658.782836901805</v>
      </c>
      <c r="ES63" s="6">
        <f t="shared" si="73"/>
        <v>792.21128763423303</v>
      </c>
      <c r="ET63" s="6">
        <v>66</v>
      </c>
      <c r="EU63" s="22">
        <f t="shared" si="74"/>
        <v>1.1000000000000001</v>
      </c>
      <c r="EV63" s="18">
        <f t="shared" si="75"/>
        <v>169.5325667866525</v>
      </c>
      <c r="EW63">
        <f t="shared" si="76"/>
        <v>4.1392685158225077E-2</v>
      </c>
      <c r="EX63">
        <f t="shared" si="77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8"/>
        <v>1576.5</v>
      </c>
      <c r="FG63" s="6">
        <f t="shared" si="78"/>
        <v>587</v>
      </c>
      <c r="FH63" s="18">
        <f t="shared" si="129"/>
        <v>964.5</v>
      </c>
      <c r="FI63" s="18">
        <f t="shared" si="136"/>
        <v>-24</v>
      </c>
      <c r="FJ63" s="18">
        <f t="shared" si="81"/>
        <v>964.79855410339417</v>
      </c>
      <c r="FK63" s="6">
        <f t="shared" si="82"/>
        <v>1682.2369779552464</v>
      </c>
      <c r="FL63" s="6">
        <f t="shared" si="83"/>
        <v>817.44509547715563</v>
      </c>
      <c r="FM63" s="6">
        <v>70</v>
      </c>
      <c r="FN63" s="22">
        <f t="shared" si="84"/>
        <v>1.1666666666666667</v>
      </c>
      <c r="FO63" s="18">
        <f t="shared" si="85"/>
        <v>174.07919386951772</v>
      </c>
      <c r="FP63">
        <f t="shared" si="86"/>
        <v>6.6946789630613221E-2</v>
      </c>
      <c r="FQ63">
        <f t="shared" si="87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8"/>
        <v>845</v>
      </c>
      <c r="FZ63">
        <f t="shared" si="89"/>
        <v>575</v>
      </c>
      <c r="GA63" s="18">
        <f t="shared" si="131"/>
        <v>619</v>
      </c>
      <c r="GB63" s="18">
        <f t="shared" si="137"/>
        <v>-27</v>
      </c>
      <c r="GC63" s="18">
        <f t="shared" si="92"/>
        <v>619.58857316771105</v>
      </c>
      <c r="GD63">
        <f t="shared" si="93"/>
        <v>1022.0812100806863</v>
      </c>
      <c r="GE63">
        <v>62</v>
      </c>
      <c r="GF63" s="22">
        <f t="shared" si="94"/>
        <v>1.0333333333333332</v>
      </c>
      <c r="GG63" s="18">
        <f t="shared" si="119"/>
        <v>135.15735806792492</v>
      </c>
      <c r="GH63">
        <f t="shared" si="95"/>
        <v>1.4240439114610193E-2</v>
      </c>
      <c r="GI63">
        <f t="shared" si="96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7"/>
        <v>1080</v>
      </c>
      <c r="GS63">
        <f t="shared" si="98"/>
        <v>566</v>
      </c>
      <c r="GT63" s="18">
        <f t="shared" si="99"/>
        <v>835</v>
      </c>
      <c r="GU63" s="18">
        <f t="shared" si="100"/>
        <v>-38.5</v>
      </c>
      <c r="GV63" s="18">
        <f t="shared" si="101"/>
        <v>835.88710362105724</v>
      </c>
      <c r="GW63">
        <f t="shared" si="140"/>
        <v>1219.3260433534585</v>
      </c>
      <c r="GX63">
        <v>64</v>
      </c>
      <c r="GY63" s="22">
        <f t="shared" si="103"/>
        <v>1.0666666666666667</v>
      </c>
      <c r="GZ63" s="18">
        <f t="shared" si="104"/>
        <v>173.20070516348054</v>
      </c>
      <c r="HA63">
        <f t="shared" si="105"/>
        <v>2.8028723600243534E-2</v>
      </c>
      <c r="HB63">
        <f t="shared" si="106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7"/>
        <v>1090.5</v>
      </c>
      <c r="HL63">
        <f t="shared" si="108"/>
        <v>567</v>
      </c>
      <c r="HM63" s="18">
        <f t="shared" si="109"/>
        <v>835.5</v>
      </c>
      <c r="HN63" s="18">
        <f t="shared" si="110"/>
        <v>-34.5</v>
      </c>
      <c r="HO63" s="18">
        <f t="shared" si="111"/>
        <v>836.21199465207383</v>
      </c>
      <c r="HP63">
        <f t="shared" si="112"/>
        <v>1229.0969245751126</v>
      </c>
      <c r="HQ63">
        <v>63</v>
      </c>
      <c r="HR63" s="22">
        <f t="shared" si="113"/>
        <v>1.05</v>
      </c>
      <c r="HS63" s="18">
        <f t="shared" si="114"/>
        <v>170.43332438957552</v>
      </c>
      <c r="HT63">
        <f t="shared" si="115"/>
        <v>2.1189299069938092E-2</v>
      </c>
      <c r="HU63">
        <f t="shared" si="116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38"/>
        <v>1045.5</v>
      </c>
      <c r="L64" s="6">
        <f t="shared" si="139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7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8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33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5"/>
        <v>538.5</v>
      </c>
      <c r="CK64" s="18">
        <f t="shared" si="134"/>
        <v>-21.5</v>
      </c>
      <c r="CL64" s="18">
        <f t="shared" si="41"/>
        <v>538.92903057823855</v>
      </c>
      <c r="CM64" s="6">
        <f t="shared" si="42"/>
        <v>1211.5953326090357</v>
      </c>
      <c r="CN64" s="6">
        <f t="shared" si="43"/>
        <v>418.31086282533954</v>
      </c>
      <c r="CO64" s="6">
        <v>64</v>
      </c>
      <c r="CP64" s="22">
        <f t="shared" si="44"/>
        <v>1.0666666666666667</v>
      </c>
      <c r="CQ64" s="18">
        <f t="shared" si="45"/>
        <v>108.82012855785275</v>
      </c>
      <c r="CR64">
        <f t="shared" si="46"/>
        <v>2.8028723600243534E-2</v>
      </c>
      <c r="CS64">
        <f t="shared" si="47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8"/>
        <v>1285</v>
      </c>
      <c r="DB64" s="6">
        <f t="shared" si="48"/>
        <v>561.5</v>
      </c>
      <c r="DC64" s="18">
        <f t="shared" si="127"/>
        <v>743</v>
      </c>
      <c r="DD64" s="18">
        <f t="shared" si="135"/>
        <v>-23</v>
      </c>
      <c r="DE64" s="18">
        <f t="shared" si="51"/>
        <v>743.35590399215903</v>
      </c>
      <c r="DF64" s="6">
        <f t="shared" si="52"/>
        <v>1402.322092102952</v>
      </c>
      <c r="DG64" s="6">
        <f t="shared" si="53"/>
        <v>605.19961092455742</v>
      </c>
      <c r="DH64" s="6">
        <v>64</v>
      </c>
      <c r="DI64" s="22">
        <f t="shared" si="54"/>
        <v>1.0666666666666667</v>
      </c>
      <c r="DJ64" s="18">
        <f t="shared" si="55"/>
        <v>128.19838647375255</v>
      </c>
      <c r="DK64">
        <f t="shared" si="56"/>
        <v>2.8028723600243534E-2</v>
      </c>
      <c r="DL64">
        <f t="shared" si="57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8"/>
        <v>1323.5</v>
      </c>
      <c r="DU64" s="6">
        <f t="shared" si="58"/>
        <v>589</v>
      </c>
      <c r="DV64" s="18">
        <f t="shared" si="59"/>
        <v>718</v>
      </c>
      <c r="DW64" s="18">
        <f t="shared" si="60"/>
        <v>-17</v>
      </c>
      <c r="DX64" s="18">
        <f t="shared" si="61"/>
        <v>718.2012252843906</v>
      </c>
      <c r="DY64" s="6">
        <f t="shared" si="62"/>
        <v>1448.6453154585495</v>
      </c>
      <c r="DZ64" s="6">
        <f t="shared" si="63"/>
        <v>591.98537709327263</v>
      </c>
      <c r="EA64" s="6">
        <v>67</v>
      </c>
      <c r="EB64" s="22">
        <f t="shared" si="64"/>
        <v>1.1166666666666667</v>
      </c>
      <c r="EC64" s="18">
        <f t="shared" si="65"/>
        <v>156.28981210514522</v>
      </c>
      <c r="ED64">
        <f t="shared" si="66"/>
        <v>4.7923552317182816E-2</v>
      </c>
      <c r="EE64">
        <f t="shared" si="67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8"/>
        <v>1571</v>
      </c>
      <c r="EN64" s="6">
        <f t="shared" si="68"/>
        <v>590</v>
      </c>
      <c r="EO64" s="18">
        <f t="shared" si="69"/>
        <v>955</v>
      </c>
      <c r="EP64" s="18">
        <f t="shared" si="70"/>
        <v>-19.5</v>
      </c>
      <c r="EQ64" s="18">
        <f t="shared" si="71"/>
        <v>955.19906302299103</v>
      </c>
      <c r="ER64" s="6">
        <f t="shared" si="72"/>
        <v>1678.136168491699</v>
      </c>
      <c r="ES64" s="6">
        <f t="shared" si="73"/>
        <v>811.564619224127</v>
      </c>
      <c r="ET64" s="6">
        <v>67</v>
      </c>
      <c r="EU64" s="22">
        <f t="shared" si="74"/>
        <v>1.1166666666666667</v>
      </c>
      <c r="EV64" s="18">
        <f t="shared" si="75"/>
        <v>171.32009465165621</v>
      </c>
      <c r="EW64">
        <f t="shared" si="76"/>
        <v>4.7923552317182816E-2</v>
      </c>
      <c r="EX64">
        <f t="shared" si="77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8"/>
        <v>1599</v>
      </c>
      <c r="FG64" s="6">
        <f t="shared" si="78"/>
        <v>587</v>
      </c>
      <c r="FH64" s="18">
        <f t="shared" si="129"/>
        <v>987</v>
      </c>
      <c r="FI64" s="18">
        <f t="shared" si="136"/>
        <v>-24</v>
      </c>
      <c r="FJ64" s="18">
        <f t="shared" si="81"/>
        <v>987.29175019342688</v>
      </c>
      <c r="FK64" s="6">
        <f t="shared" si="82"/>
        <v>1703.3408349476038</v>
      </c>
      <c r="FL64" s="6">
        <f t="shared" si="83"/>
        <v>838.54895246951298</v>
      </c>
      <c r="FM64" s="6">
        <v>71</v>
      </c>
      <c r="FN64" s="22">
        <f t="shared" si="84"/>
        <v>1.1833333333333333</v>
      </c>
      <c r="FO64" s="18">
        <f t="shared" si="85"/>
        <v>176.08197154648619</v>
      </c>
      <c r="FP64">
        <f t="shared" si="86"/>
        <v>7.3107098335431664E-2</v>
      </c>
      <c r="FQ64">
        <f t="shared" si="87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8"/>
        <v>860.5</v>
      </c>
      <c r="FZ64">
        <f t="shared" si="89"/>
        <v>574</v>
      </c>
      <c r="GA64" s="18">
        <f t="shared" si="131"/>
        <v>634.5</v>
      </c>
      <c r="GB64" s="18">
        <f t="shared" si="137"/>
        <v>-28</v>
      </c>
      <c r="GC64" s="18">
        <f t="shared" si="92"/>
        <v>635.1175088123457</v>
      </c>
      <c r="GD64">
        <f t="shared" si="93"/>
        <v>1034.3772280942769</v>
      </c>
      <c r="GE64">
        <v>63</v>
      </c>
      <c r="GF64" s="22">
        <f t="shared" si="94"/>
        <v>1.05</v>
      </c>
      <c r="GG64" s="18">
        <f t="shared" si="119"/>
        <v>137.09508400311765</v>
      </c>
      <c r="GH64">
        <f t="shared" si="95"/>
        <v>2.1189299069938092E-2</v>
      </c>
      <c r="GI64">
        <f t="shared" si="96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7"/>
        <v>1102</v>
      </c>
      <c r="GS64">
        <f t="shared" si="98"/>
        <v>564.5</v>
      </c>
      <c r="GT64" s="18">
        <f t="shared" si="99"/>
        <v>857</v>
      </c>
      <c r="GU64" s="18">
        <f t="shared" si="100"/>
        <v>-40</v>
      </c>
      <c r="GV64" s="18">
        <f t="shared" si="101"/>
        <v>857.93298106553755</v>
      </c>
      <c r="GW64">
        <f t="shared" si="140"/>
        <v>1238.1697177689334</v>
      </c>
      <c r="GX64">
        <v>65</v>
      </c>
      <c r="GY64" s="22">
        <f t="shared" si="103"/>
        <v>1.0833333333333333</v>
      </c>
      <c r="GZ64" s="18">
        <f t="shared" si="104"/>
        <v>175.94140027959091</v>
      </c>
      <c r="HA64">
        <f t="shared" si="105"/>
        <v>3.476210625921191E-2</v>
      </c>
      <c r="HB64">
        <f t="shared" si="106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7"/>
        <v>1112</v>
      </c>
      <c r="HL64">
        <f t="shared" si="108"/>
        <v>566.5</v>
      </c>
      <c r="HM64" s="18">
        <f t="shared" si="109"/>
        <v>857</v>
      </c>
      <c r="HN64" s="18">
        <f t="shared" si="110"/>
        <v>-35</v>
      </c>
      <c r="HO64" s="18">
        <f t="shared" si="111"/>
        <v>857.71440468258436</v>
      </c>
      <c r="HP64">
        <f t="shared" si="112"/>
        <v>1247.9848757096377</v>
      </c>
      <c r="HQ64">
        <v>64</v>
      </c>
      <c r="HR64" s="22">
        <f t="shared" si="113"/>
        <v>1.0666666666666667</v>
      </c>
      <c r="HS64" s="18">
        <f t="shared" si="114"/>
        <v>173.11281920944771</v>
      </c>
      <c r="HT64">
        <f t="shared" si="115"/>
        <v>2.8028723600243534E-2</v>
      </c>
      <c r="HU64">
        <f t="shared" si="116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38"/>
        <v>1053.5</v>
      </c>
      <c r="L65" s="6">
        <f t="shared" si="139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7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8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33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5"/>
        <v>548.5</v>
      </c>
      <c r="CK65" s="18">
        <f t="shared" si="134"/>
        <v>-22</v>
      </c>
      <c r="CL65" s="18">
        <f t="shared" si="41"/>
        <v>548.94102597637936</v>
      </c>
      <c r="CM65" s="6">
        <f t="shared" si="42"/>
        <v>1220.2118668493599</v>
      </c>
      <c r="CN65" s="6">
        <f t="shared" si="43"/>
        <v>426.92739706566374</v>
      </c>
      <c r="CO65" s="6">
        <v>65</v>
      </c>
      <c r="CP65" s="22">
        <f t="shared" si="44"/>
        <v>1.0833333333333333</v>
      </c>
      <c r="CQ65" s="18">
        <f t="shared" si="45"/>
        <v>109.79282800389771</v>
      </c>
      <c r="CR65">
        <f t="shared" si="46"/>
        <v>3.476210625921191E-2</v>
      </c>
      <c r="CS65">
        <f t="shared" si="47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8"/>
        <v>1299</v>
      </c>
      <c r="DB65" s="6">
        <f t="shared" si="48"/>
        <v>560.5</v>
      </c>
      <c r="DC65" s="18">
        <f t="shared" si="127"/>
        <v>757</v>
      </c>
      <c r="DD65" s="18">
        <f t="shared" si="135"/>
        <v>-24</v>
      </c>
      <c r="DE65" s="18">
        <f t="shared" si="51"/>
        <v>757.38035358728439</v>
      </c>
      <c r="DF65" s="6">
        <f t="shared" si="52"/>
        <v>1414.7654399228163</v>
      </c>
      <c r="DG65" s="6">
        <f t="shared" si="53"/>
        <v>617.64295874442178</v>
      </c>
      <c r="DH65" s="6">
        <v>65</v>
      </c>
      <c r="DI65" s="22">
        <f t="shared" si="54"/>
        <v>1.0833333333333333</v>
      </c>
      <c r="DJ65" s="18">
        <f t="shared" si="55"/>
        <v>129.53239670823609</v>
      </c>
      <c r="DK65">
        <f t="shared" si="56"/>
        <v>3.476210625921191E-2</v>
      </c>
      <c r="DL65">
        <f t="shared" si="57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8"/>
        <v>1340</v>
      </c>
      <c r="DU65" s="6">
        <f t="shared" si="58"/>
        <v>589.5</v>
      </c>
      <c r="DV65" s="18">
        <f t="shared" si="59"/>
        <v>734.5</v>
      </c>
      <c r="DW65" s="18">
        <f t="shared" si="60"/>
        <v>-16.5</v>
      </c>
      <c r="DX65" s="18">
        <f t="shared" si="61"/>
        <v>734.68530678107345</v>
      </c>
      <c r="DY65" s="6">
        <f t="shared" si="62"/>
        <v>1463.9365594177912</v>
      </c>
      <c r="DZ65" s="6">
        <f t="shared" si="63"/>
        <v>607.27662105251432</v>
      </c>
      <c r="EA65" s="6">
        <v>68</v>
      </c>
      <c r="EB65" s="22">
        <f t="shared" si="64"/>
        <v>1.1333333333333333</v>
      </c>
      <c r="EC65" s="18">
        <f t="shared" si="65"/>
        <v>157.86122120873748</v>
      </c>
      <c r="ED65">
        <f t="shared" si="66"/>
        <v>5.4357662322592676E-2</v>
      </c>
      <c r="EE65">
        <f t="shared" si="67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8"/>
        <v>1594</v>
      </c>
      <c r="EN65" s="6">
        <f t="shared" si="68"/>
        <v>590</v>
      </c>
      <c r="EO65" s="18">
        <f t="shared" si="69"/>
        <v>978</v>
      </c>
      <c r="EP65" s="18">
        <f t="shared" si="70"/>
        <v>-19.5</v>
      </c>
      <c r="EQ65" s="18">
        <f t="shared" si="71"/>
        <v>978.19438252322834</v>
      </c>
      <c r="ER65" s="6">
        <f t="shared" si="72"/>
        <v>1699.6870300146436</v>
      </c>
      <c r="ES65" s="6">
        <f t="shared" si="73"/>
        <v>833.11548074707162</v>
      </c>
      <c r="ET65" s="6">
        <v>68</v>
      </c>
      <c r="EU65" s="22">
        <f t="shared" si="74"/>
        <v>1.1333333333333333</v>
      </c>
      <c r="EV65" s="18">
        <f t="shared" si="75"/>
        <v>173.32666703387588</v>
      </c>
      <c r="EW65">
        <f t="shared" si="76"/>
        <v>5.4357662322592676E-2</v>
      </c>
      <c r="EX65">
        <f t="shared" si="77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8"/>
        <v>1620.5</v>
      </c>
      <c r="FG65" s="6">
        <f t="shared" si="78"/>
        <v>589</v>
      </c>
      <c r="FH65" s="18">
        <f t="shared" si="129"/>
        <v>1008.5</v>
      </c>
      <c r="FI65" s="18">
        <f t="shared" si="136"/>
        <v>-22</v>
      </c>
      <c r="FJ65" s="18">
        <f t="shared" si="81"/>
        <v>1008.7399317960998</v>
      </c>
      <c r="FK65" s="6">
        <f t="shared" si="82"/>
        <v>1724.2219259712481</v>
      </c>
      <c r="FL65" s="6">
        <f t="shared" si="83"/>
        <v>859.43004349315731</v>
      </c>
      <c r="FM65" s="6">
        <v>72</v>
      </c>
      <c r="FN65" s="22">
        <f t="shared" si="84"/>
        <v>1.2</v>
      </c>
      <c r="FO65" s="18">
        <f t="shared" si="85"/>
        <v>177.99170190021007</v>
      </c>
      <c r="FP65">
        <f t="shared" si="86"/>
        <v>7.9181246047624818E-2</v>
      </c>
      <c r="FQ65">
        <f t="shared" si="87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8"/>
        <v>877.5</v>
      </c>
      <c r="FZ65">
        <f t="shared" si="89"/>
        <v>573.5</v>
      </c>
      <c r="GA65" s="18">
        <f t="shared" si="131"/>
        <v>651.5</v>
      </c>
      <c r="GB65" s="18">
        <f t="shared" si="137"/>
        <v>-28.5</v>
      </c>
      <c r="GC65" s="18">
        <f t="shared" si="92"/>
        <v>652.12307120665503</v>
      </c>
      <c r="GD65">
        <f t="shared" si="93"/>
        <v>1048.2883668151621</v>
      </c>
      <c r="GE65">
        <v>64</v>
      </c>
      <c r="GF65" s="22">
        <f t="shared" si="94"/>
        <v>1.0666666666666667</v>
      </c>
      <c r="GG65" s="18">
        <f t="shared" si="119"/>
        <v>139.21706583420192</v>
      </c>
      <c r="GH65">
        <f t="shared" si="95"/>
        <v>2.8028723600243534E-2</v>
      </c>
      <c r="GI65">
        <f t="shared" si="96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7"/>
        <v>1122</v>
      </c>
      <c r="GS65">
        <f t="shared" si="98"/>
        <v>565.5</v>
      </c>
      <c r="GT65" s="18">
        <f t="shared" si="99"/>
        <v>877</v>
      </c>
      <c r="GU65" s="18">
        <f t="shared" si="100"/>
        <v>-39</v>
      </c>
      <c r="GV65" s="18">
        <f t="shared" si="101"/>
        <v>877.86673248278407</v>
      </c>
      <c r="GW65">
        <f t="shared" si="140"/>
        <v>1256.4530432929039</v>
      </c>
      <c r="GX65">
        <v>66</v>
      </c>
      <c r="GY65" s="22">
        <f t="shared" si="103"/>
        <v>1.1000000000000001</v>
      </c>
      <c r="GZ65" s="18">
        <f t="shared" si="104"/>
        <v>178.41952052191698</v>
      </c>
      <c r="HA65">
        <f t="shared" si="105"/>
        <v>4.1392685158225077E-2</v>
      </c>
      <c r="HB65">
        <f t="shared" si="106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7"/>
        <v>1130</v>
      </c>
      <c r="HL65">
        <f t="shared" si="108"/>
        <v>566</v>
      </c>
      <c r="HM65" s="18">
        <f t="shared" si="109"/>
        <v>875</v>
      </c>
      <c r="HN65" s="18">
        <f t="shared" si="110"/>
        <v>-35.5</v>
      </c>
      <c r="HO65" s="18">
        <f t="shared" si="111"/>
        <v>875.71984675465706</v>
      </c>
      <c r="HP65">
        <f t="shared" si="112"/>
        <v>1263.8259373822013</v>
      </c>
      <c r="HQ65">
        <v>65</v>
      </c>
      <c r="HR65" s="22">
        <f t="shared" si="113"/>
        <v>1.0833333333333333</v>
      </c>
      <c r="HS65" s="18">
        <f t="shared" si="114"/>
        <v>175.35654392184836</v>
      </c>
      <c r="HT65">
        <f t="shared" si="115"/>
        <v>3.476210625921191E-2</v>
      </c>
      <c r="HU65">
        <f t="shared" si="116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38"/>
        <v>1060.5</v>
      </c>
      <c r="L66" s="6">
        <f t="shared" si="139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7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8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33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5"/>
        <v>560.5</v>
      </c>
      <c r="CK66" s="18">
        <f t="shared" si="134"/>
        <v>-22.5</v>
      </c>
      <c r="CL66" s="18">
        <f t="shared" si="41"/>
        <v>560.95142392189359</v>
      </c>
      <c r="CM66" s="6">
        <f t="shared" si="42"/>
        <v>1230.6255523106938</v>
      </c>
      <c r="CN66" s="6">
        <f t="shared" si="43"/>
        <v>437.34108252699764</v>
      </c>
      <c r="CO66" s="6">
        <v>66</v>
      </c>
      <c r="CP66" s="22">
        <f t="shared" si="44"/>
        <v>1.1000000000000001</v>
      </c>
      <c r="CQ66" s="18">
        <f t="shared" si="45"/>
        <v>110.95967906243402</v>
      </c>
      <c r="CR66">
        <f t="shared" si="46"/>
        <v>4.1392685158225077E-2</v>
      </c>
      <c r="CS66">
        <f t="shared" si="47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8"/>
        <v>1314</v>
      </c>
      <c r="DB66" s="6">
        <f t="shared" si="48"/>
        <v>560.5</v>
      </c>
      <c r="DC66" s="18">
        <f t="shared" si="127"/>
        <v>772</v>
      </c>
      <c r="DD66" s="18">
        <f t="shared" si="135"/>
        <v>-24</v>
      </c>
      <c r="DE66" s="18">
        <f t="shared" si="51"/>
        <v>772.37296690135395</v>
      </c>
      <c r="DF66" s="6">
        <f t="shared" si="52"/>
        <v>1428.5504016309681</v>
      </c>
      <c r="DG66" s="6">
        <f t="shared" si="53"/>
        <v>631.42792045257352</v>
      </c>
      <c r="DH66" s="6">
        <v>66</v>
      </c>
      <c r="DI66" s="22">
        <f t="shared" si="54"/>
        <v>1.1000000000000001</v>
      </c>
      <c r="DJ66" s="18">
        <f t="shared" si="55"/>
        <v>130.95849899246224</v>
      </c>
      <c r="DK66">
        <f t="shared" si="56"/>
        <v>4.1392685158225077E-2</v>
      </c>
      <c r="DL66">
        <f t="shared" si="57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8"/>
        <v>1356.5</v>
      </c>
      <c r="DU66" s="6">
        <f t="shared" si="58"/>
        <v>589.5</v>
      </c>
      <c r="DV66" s="18">
        <f t="shared" si="59"/>
        <v>751</v>
      </c>
      <c r="DW66" s="18">
        <f t="shared" si="60"/>
        <v>-16.5</v>
      </c>
      <c r="DX66" s="18">
        <f t="shared" si="61"/>
        <v>751.18123645362709</v>
      </c>
      <c r="DY66" s="6">
        <f t="shared" si="62"/>
        <v>1479.0545966934419</v>
      </c>
      <c r="DZ66" s="6">
        <f t="shared" si="63"/>
        <v>622.39465832816506</v>
      </c>
      <c r="EA66" s="6">
        <v>69</v>
      </c>
      <c r="EB66" s="22">
        <f t="shared" si="64"/>
        <v>1.1499999999999999</v>
      </c>
      <c r="EC66" s="18">
        <f t="shared" si="65"/>
        <v>159.43375978572067</v>
      </c>
      <c r="ED66">
        <f t="shared" si="66"/>
        <v>6.069784035361165E-2</v>
      </c>
      <c r="EE66">
        <f t="shared" si="67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8"/>
        <v>1614</v>
      </c>
      <c r="EN66" s="6">
        <f t="shared" si="68"/>
        <v>587.5</v>
      </c>
      <c r="EO66" s="18">
        <f t="shared" si="69"/>
        <v>998</v>
      </c>
      <c r="EP66" s="18">
        <f t="shared" si="70"/>
        <v>-22</v>
      </c>
      <c r="EQ66" s="18">
        <f t="shared" si="71"/>
        <v>998.24245551869808</v>
      </c>
      <c r="ER66" s="6">
        <f t="shared" si="72"/>
        <v>1717.600724848473</v>
      </c>
      <c r="ES66" s="6">
        <f t="shared" si="73"/>
        <v>851.02917558090098</v>
      </c>
      <c r="ET66" s="6">
        <v>69</v>
      </c>
      <c r="EU66" s="22">
        <f t="shared" si="74"/>
        <v>1.1499999999999999</v>
      </c>
      <c r="EV66" s="18">
        <f t="shared" si="75"/>
        <v>175.0760625832188</v>
      </c>
      <c r="EW66">
        <f t="shared" si="76"/>
        <v>6.069784035361165E-2</v>
      </c>
      <c r="EX66">
        <f t="shared" si="77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8"/>
        <v>1642.5</v>
      </c>
      <c r="FG66" s="6">
        <f t="shared" si="78"/>
        <v>587</v>
      </c>
      <c r="FH66" s="18">
        <f t="shared" si="129"/>
        <v>1030.5</v>
      </c>
      <c r="FI66" s="18">
        <f t="shared" si="136"/>
        <v>-24</v>
      </c>
      <c r="FJ66" s="18">
        <f t="shared" si="81"/>
        <v>1030.7794380952698</v>
      </c>
      <c r="FK66" s="6">
        <f t="shared" si="82"/>
        <v>1744.2405940695223</v>
      </c>
      <c r="FL66" s="6">
        <f t="shared" si="83"/>
        <v>879.44871159143156</v>
      </c>
      <c r="FM66" s="6">
        <v>73</v>
      </c>
      <c r="FN66" s="22">
        <f t="shared" si="84"/>
        <v>1.2166666666666666</v>
      </c>
      <c r="FO66" s="18">
        <f t="shared" si="85"/>
        <v>179.95408337106485</v>
      </c>
      <c r="FP66">
        <f t="shared" si="86"/>
        <v>8.5171609736812232E-2</v>
      </c>
      <c r="FQ66">
        <f t="shared" si="87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8"/>
        <v>896</v>
      </c>
      <c r="FZ66">
        <f t="shared" si="89"/>
        <v>573.5</v>
      </c>
      <c r="GA66" s="18">
        <f t="shared" si="131"/>
        <v>670</v>
      </c>
      <c r="GB66" s="18">
        <f t="shared" si="137"/>
        <v>-28.5</v>
      </c>
      <c r="GC66" s="18">
        <f t="shared" si="92"/>
        <v>670.60588276572696</v>
      </c>
      <c r="GD66">
        <f t="shared" si="93"/>
        <v>1063.8224710918641</v>
      </c>
      <c r="GE66">
        <v>65</v>
      </c>
      <c r="GF66" s="22">
        <f t="shared" si="94"/>
        <v>1.0833333333333333</v>
      </c>
      <c r="GG66" s="18">
        <f t="shared" si="119"/>
        <v>141.52338122714826</v>
      </c>
      <c r="GH66">
        <f t="shared" si="95"/>
        <v>3.476210625921191E-2</v>
      </c>
      <c r="GI66">
        <f t="shared" si="96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7"/>
        <v>1142</v>
      </c>
      <c r="GS66">
        <f t="shared" si="98"/>
        <v>564</v>
      </c>
      <c r="GT66" s="18">
        <f t="shared" si="99"/>
        <v>897</v>
      </c>
      <c r="GU66" s="18">
        <f t="shared" si="100"/>
        <v>-40.5</v>
      </c>
      <c r="GV66" s="18">
        <f t="shared" si="101"/>
        <v>897.91383216876659</v>
      </c>
      <c r="GW66">
        <f t="shared" si="140"/>
        <v>1273.6797085609867</v>
      </c>
      <c r="GX66">
        <v>67</v>
      </c>
      <c r="GY66" s="22">
        <f t="shared" si="103"/>
        <v>1.1166666666666667</v>
      </c>
      <c r="GZ66" s="18">
        <f t="shared" si="104"/>
        <v>180.91173197233064</v>
      </c>
      <c r="HA66">
        <f t="shared" si="105"/>
        <v>4.7923552317182816E-2</v>
      </c>
      <c r="HB66">
        <f t="shared" si="106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7"/>
        <v>1148</v>
      </c>
      <c r="HL66">
        <f t="shared" si="108"/>
        <v>565</v>
      </c>
      <c r="HM66" s="18">
        <f t="shared" si="109"/>
        <v>893</v>
      </c>
      <c r="HN66" s="18">
        <f t="shared" si="110"/>
        <v>-36.5</v>
      </c>
      <c r="HO66" s="18">
        <f t="shared" si="111"/>
        <v>893.74562935994265</v>
      </c>
      <c r="HP66">
        <f t="shared" si="112"/>
        <v>1279.5034192998469</v>
      </c>
      <c r="HQ66">
        <v>66</v>
      </c>
      <c r="HR66" s="22">
        <f t="shared" si="113"/>
        <v>1.1000000000000001</v>
      </c>
      <c r="HS66" s="18">
        <f t="shared" si="114"/>
        <v>177.60280334330258</v>
      </c>
      <c r="HT66">
        <f t="shared" si="115"/>
        <v>4.1392685158225077E-2</v>
      </c>
      <c r="HU66">
        <f t="shared" si="116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38"/>
        <v>1068</v>
      </c>
      <c r="L67" s="6">
        <f t="shared" si="139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7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8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33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5"/>
        <v>572.5</v>
      </c>
      <c r="CK67" s="18">
        <f t="shared" si="134"/>
        <v>-23.5</v>
      </c>
      <c r="CL67" s="18">
        <f t="shared" si="41"/>
        <v>572.98211141361128</v>
      </c>
      <c r="CM67" s="6">
        <f t="shared" si="42"/>
        <v>1240.8405417296776</v>
      </c>
      <c r="CN67" s="6">
        <f t="shared" si="43"/>
        <v>447.55607194598144</v>
      </c>
      <c r="CO67" s="6">
        <v>67</v>
      </c>
      <c r="CP67" s="22">
        <f t="shared" si="44"/>
        <v>1.1166666666666667</v>
      </c>
      <c r="CQ67" s="18">
        <f t="shared" si="45"/>
        <v>112.12850131947451</v>
      </c>
      <c r="CR67">
        <f t="shared" si="46"/>
        <v>4.7923552317182816E-2</v>
      </c>
      <c r="CS67">
        <f t="shared" si="47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8"/>
        <v>1330</v>
      </c>
      <c r="DB67" s="6">
        <f t="shared" si="48"/>
        <v>560</v>
      </c>
      <c r="DC67" s="18">
        <f t="shared" si="127"/>
        <v>788</v>
      </c>
      <c r="DD67" s="18">
        <f t="shared" si="135"/>
        <v>-24.5</v>
      </c>
      <c r="DE67" s="18">
        <f t="shared" si="51"/>
        <v>788.38077728975611</v>
      </c>
      <c r="DF67" s="6">
        <f t="shared" si="52"/>
        <v>1443.0869689661813</v>
      </c>
      <c r="DG67" s="6">
        <f t="shared" si="53"/>
        <v>645.96448778778677</v>
      </c>
      <c r="DH67" s="6">
        <v>67</v>
      </c>
      <c r="DI67" s="22">
        <f t="shared" si="54"/>
        <v>1.1166666666666667</v>
      </c>
      <c r="DJ67" s="18">
        <f t="shared" si="55"/>
        <v>132.48116715458553</v>
      </c>
      <c r="DK67">
        <f t="shared" si="56"/>
        <v>4.7923552317182816E-2</v>
      </c>
      <c r="DL67">
        <f t="shared" si="57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8"/>
        <v>1372</v>
      </c>
      <c r="DU67" s="6">
        <f t="shared" si="58"/>
        <v>589.5</v>
      </c>
      <c r="DV67" s="18">
        <f t="shared" si="59"/>
        <v>766.5</v>
      </c>
      <c r="DW67" s="18">
        <f t="shared" si="60"/>
        <v>-16.5</v>
      </c>
      <c r="DX67" s="18">
        <f t="shared" si="61"/>
        <v>766.67757238620197</v>
      </c>
      <c r="DY67" s="6">
        <f t="shared" si="62"/>
        <v>1493.2830441681176</v>
      </c>
      <c r="DZ67" s="6">
        <f t="shared" si="63"/>
        <v>636.62310580284077</v>
      </c>
      <c r="EA67" s="6">
        <v>70</v>
      </c>
      <c r="EB67" s="22">
        <f t="shared" si="64"/>
        <v>1.1666666666666667</v>
      </c>
      <c r="EC67" s="18">
        <f t="shared" si="65"/>
        <v>160.91100820636652</v>
      </c>
      <c r="ED67">
        <f t="shared" si="66"/>
        <v>6.6946789630613221E-2</v>
      </c>
      <c r="EE67">
        <f t="shared" si="67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8"/>
        <v>1636</v>
      </c>
      <c r="EN67" s="6">
        <f t="shared" si="68"/>
        <v>587.5</v>
      </c>
      <c r="EO67" s="18">
        <f t="shared" si="69"/>
        <v>1020</v>
      </c>
      <c r="EP67" s="18">
        <f t="shared" si="70"/>
        <v>-22</v>
      </c>
      <c r="EQ67" s="18">
        <f t="shared" si="71"/>
        <v>1020.2372273152946</v>
      </c>
      <c r="ER67" s="6">
        <f t="shared" si="72"/>
        <v>1738.29003621375</v>
      </c>
      <c r="ES67" s="6">
        <f t="shared" si="73"/>
        <v>871.71848694617802</v>
      </c>
      <c r="ET67" s="6">
        <v>70</v>
      </c>
      <c r="EU67" s="22">
        <f t="shared" si="74"/>
        <v>1.1666666666666667</v>
      </c>
      <c r="EV67" s="18">
        <f t="shared" si="75"/>
        <v>176.99532713789563</v>
      </c>
      <c r="EW67">
        <f t="shared" si="76"/>
        <v>6.6946789630613221E-2</v>
      </c>
      <c r="EX67">
        <f t="shared" si="77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8"/>
        <v>1663.5</v>
      </c>
      <c r="FG67" s="6">
        <f t="shared" si="78"/>
        <v>588</v>
      </c>
      <c r="FH67" s="18">
        <f t="shared" si="129"/>
        <v>1051.5</v>
      </c>
      <c r="FI67" s="18">
        <f t="shared" si="136"/>
        <v>-23</v>
      </c>
      <c r="FJ67" s="18">
        <f t="shared" si="81"/>
        <v>1051.7515153304985</v>
      </c>
      <c r="FK67" s="6">
        <f t="shared" si="82"/>
        <v>1764.362845335392</v>
      </c>
      <c r="FL67" s="6">
        <f t="shared" si="83"/>
        <v>899.5709628573012</v>
      </c>
      <c r="FM67" s="6">
        <v>74</v>
      </c>
      <c r="FN67" s="22">
        <f t="shared" si="84"/>
        <v>1.2333333333333334</v>
      </c>
      <c r="FO67" s="18">
        <f t="shared" si="85"/>
        <v>181.82142174122146</v>
      </c>
      <c r="FP67">
        <f t="shared" si="86"/>
        <v>9.1080469347332577E-2</v>
      </c>
      <c r="FQ67">
        <f t="shared" si="87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8"/>
        <v>912</v>
      </c>
      <c r="FZ67">
        <f t="shared" si="89"/>
        <v>572</v>
      </c>
      <c r="GA67" s="18">
        <f t="shared" si="131"/>
        <v>686</v>
      </c>
      <c r="GB67" s="18">
        <f t="shared" si="137"/>
        <v>-30</v>
      </c>
      <c r="GC67" s="18">
        <f t="shared" si="92"/>
        <v>686.65566334226071</v>
      </c>
      <c r="GD67">
        <f t="shared" si="93"/>
        <v>1076.5351828899973</v>
      </c>
      <c r="GE67">
        <v>66</v>
      </c>
      <c r="GF67" s="22">
        <f t="shared" si="94"/>
        <v>1.1000000000000001</v>
      </c>
      <c r="GG67" s="18">
        <f t="shared" si="119"/>
        <v>143.52609904303716</v>
      </c>
      <c r="GH67">
        <f t="shared" si="95"/>
        <v>4.1392685158225077E-2</v>
      </c>
      <c r="GI67">
        <f t="shared" si="96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7"/>
        <v>1159</v>
      </c>
      <c r="GS67">
        <f t="shared" si="98"/>
        <v>564</v>
      </c>
      <c r="GT67" s="18">
        <f t="shared" si="99"/>
        <v>914</v>
      </c>
      <c r="GU67" s="18">
        <f t="shared" si="100"/>
        <v>-40.5</v>
      </c>
      <c r="GV67" s="18">
        <f t="shared" si="101"/>
        <v>914.89685210956975</v>
      </c>
      <c r="GW67">
        <f t="shared" si="140"/>
        <v>1288.9441415360093</v>
      </c>
      <c r="GX67">
        <v>68</v>
      </c>
      <c r="GY67" s="22">
        <f t="shared" si="103"/>
        <v>1.1333333333333333</v>
      </c>
      <c r="GZ67" s="18">
        <f t="shared" si="104"/>
        <v>183.02302375129398</v>
      </c>
      <c r="HA67">
        <f t="shared" si="105"/>
        <v>5.4357662322592676E-2</v>
      </c>
      <c r="HB67">
        <f t="shared" si="106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7"/>
        <v>1166</v>
      </c>
      <c r="HL67">
        <f t="shared" si="108"/>
        <v>564</v>
      </c>
      <c r="HM67" s="18">
        <f t="shared" si="109"/>
        <v>911</v>
      </c>
      <c r="HN67" s="18">
        <f t="shared" si="110"/>
        <v>-37.5</v>
      </c>
      <c r="HO67" s="18">
        <f t="shared" si="111"/>
        <v>911.77149001271141</v>
      </c>
      <c r="HP67">
        <f t="shared" si="112"/>
        <v>1295.2420623188548</v>
      </c>
      <c r="HQ67">
        <v>67</v>
      </c>
      <c r="HR67" s="22">
        <f t="shared" si="113"/>
        <v>1.1166666666666667</v>
      </c>
      <c r="HS67" s="18">
        <f t="shared" si="114"/>
        <v>179.8490724905422</v>
      </c>
      <c r="HT67">
        <f t="shared" si="115"/>
        <v>4.7923552317182816E-2</v>
      </c>
      <c r="HU67">
        <f t="shared" si="116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38"/>
        <v>1075</v>
      </c>
      <c r="L68" s="6">
        <f t="shared" si="139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7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8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33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5"/>
        <v>584.5</v>
      </c>
      <c r="CK68" s="18">
        <f t="shared" si="134"/>
        <v>-26.5</v>
      </c>
      <c r="CL68" s="18">
        <f t="shared" si="41"/>
        <v>585.10041873169087</v>
      </c>
      <c r="CM68" s="6">
        <f t="shared" si="42"/>
        <v>1250.1884857892428</v>
      </c>
      <c r="CN68" s="6">
        <f t="shared" si="43"/>
        <v>456.90401600554662</v>
      </c>
      <c r="CO68" s="6">
        <v>68</v>
      </c>
      <c r="CP68" s="22">
        <f t="shared" si="44"/>
        <v>1.1333333333333333</v>
      </c>
      <c r="CQ68" s="18">
        <f t="shared" si="45"/>
        <v>113.30583614101144</v>
      </c>
      <c r="CR68">
        <f t="shared" si="46"/>
        <v>5.4357662322592676E-2</v>
      </c>
      <c r="CS68">
        <f t="shared" si="47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8"/>
        <v>1344</v>
      </c>
      <c r="DB68" s="6">
        <f t="shared" si="48"/>
        <v>555</v>
      </c>
      <c r="DC68" s="18">
        <f t="shared" si="127"/>
        <v>802</v>
      </c>
      <c r="DD68" s="18">
        <f t="shared" si="135"/>
        <v>-29.5</v>
      </c>
      <c r="DE68" s="18">
        <f t="shared" si="51"/>
        <v>802.54236648291658</v>
      </c>
      <c r="DF68" s="6">
        <f t="shared" si="52"/>
        <v>1454.0842479031262</v>
      </c>
      <c r="DG68" s="6">
        <f t="shared" si="53"/>
        <v>656.96176672473166</v>
      </c>
      <c r="DH68" s="6">
        <v>68</v>
      </c>
      <c r="DI68" s="22">
        <f t="shared" si="54"/>
        <v>1.1333333333333333</v>
      </c>
      <c r="DJ68" s="18">
        <f t="shared" si="55"/>
        <v>133.82822215250815</v>
      </c>
      <c r="DK68">
        <f t="shared" si="56"/>
        <v>5.4357662322592676E-2</v>
      </c>
      <c r="DL68">
        <f t="shared" si="57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8"/>
        <v>1388</v>
      </c>
      <c r="DU68" s="6">
        <f t="shared" si="58"/>
        <v>588</v>
      </c>
      <c r="DV68" s="18">
        <f t="shared" si="59"/>
        <v>782.5</v>
      </c>
      <c r="DW68" s="18">
        <f t="shared" si="60"/>
        <v>-18</v>
      </c>
      <c r="DX68" s="18">
        <f t="shared" si="61"/>
        <v>782.70700137407744</v>
      </c>
      <c r="DY68" s="6">
        <f t="shared" si="62"/>
        <v>1507.4110255666833</v>
      </c>
      <c r="DZ68" s="6">
        <f t="shared" si="63"/>
        <v>650.75108720140645</v>
      </c>
      <c r="EA68" s="6">
        <v>71</v>
      </c>
      <c r="EB68" s="22">
        <f t="shared" si="64"/>
        <v>1.1833333333333333</v>
      </c>
      <c r="EC68" s="18">
        <f t="shared" si="65"/>
        <v>162.43907579338992</v>
      </c>
      <c r="ED68">
        <f t="shared" si="66"/>
        <v>7.3107098335431664E-2</v>
      </c>
      <c r="EE68">
        <f t="shared" si="67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8"/>
        <v>1656.5</v>
      </c>
      <c r="EN68" s="6">
        <f t="shared" si="68"/>
        <v>587.5</v>
      </c>
      <c r="EO68" s="18">
        <f t="shared" si="69"/>
        <v>1040.5</v>
      </c>
      <c r="EP68" s="18">
        <f t="shared" si="70"/>
        <v>-22</v>
      </c>
      <c r="EQ68" s="18">
        <f t="shared" si="71"/>
        <v>1040.7325545018759</v>
      </c>
      <c r="ER68" s="6">
        <f t="shared" si="72"/>
        <v>1757.5973657240158</v>
      </c>
      <c r="ES68" s="6">
        <f t="shared" si="73"/>
        <v>891.02581645644386</v>
      </c>
      <c r="ET68" s="6">
        <v>71</v>
      </c>
      <c r="EU68" s="22">
        <f t="shared" si="74"/>
        <v>1.1833333333333333</v>
      </c>
      <c r="EV68" s="18">
        <f t="shared" si="75"/>
        <v>178.78375010356589</v>
      </c>
      <c r="EW68">
        <f t="shared" si="76"/>
        <v>7.3107098335431664E-2</v>
      </c>
      <c r="EX68">
        <f t="shared" si="77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8"/>
        <v>1686.5</v>
      </c>
      <c r="FG68" s="6">
        <f t="shared" si="78"/>
        <v>587.5</v>
      </c>
      <c r="FH68" s="18">
        <f t="shared" si="129"/>
        <v>1074.5</v>
      </c>
      <c r="FI68" s="18">
        <f t="shared" si="136"/>
        <v>-23.5</v>
      </c>
      <c r="FJ68" s="18">
        <f t="shared" si="81"/>
        <v>1074.7569492680659</v>
      </c>
      <c r="FK68" s="6">
        <f t="shared" si="82"/>
        <v>1785.8999132090241</v>
      </c>
      <c r="FL68" s="6">
        <f t="shared" si="83"/>
        <v>921.10803073093336</v>
      </c>
      <c r="FM68" s="6">
        <v>75</v>
      </c>
      <c r="FN68" s="22">
        <f t="shared" si="84"/>
        <v>1.25</v>
      </c>
      <c r="FO68" s="18">
        <f t="shared" si="85"/>
        <v>183.86980870031391</v>
      </c>
      <c r="FP68">
        <f t="shared" si="86"/>
        <v>9.691001300805642E-2</v>
      </c>
      <c r="FQ68">
        <f t="shared" si="87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8"/>
        <v>928</v>
      </c>
      <c r="FZ68">
        <f t="shared" si="89"/>
        <v>570.5</v>
      </c>
      <c r="GA68" s="18">
        <f t="shared" si="131"/>
        <v>702</v>
      </c>
      <c r="GB68" s="18">
        <f t="shared" si="137"/>
        <v>-31.5</v>
      </c>
      <c r="GC68" s="18">
        <f t="shared" si="92"/>
        <v>702.70637538021526</v>
      </c>
      <c r="GD68">
        <f t="shared" si="93"/>
        <v>1089.3366100521914</v>
      </c>
      <c r="GE68">
        <v>67</v>
      </c>
      <c r="GF68" s="22">
        <f t="shared" si="94"/>
        <v>1.1166666666666667</v>
      </c>
      <c r="GG68" s="18">
        <f t="shared" si="119"/>
        <v>145.52893308820245</v>
      </c>
      <c r="GH68">
        <f t="shared" si="95"/>
        <v>4.7923552317182816E-2</v>
      </c>
      <c r="GI68">
        <f t="shared" si="96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7"/>
        <v>1175</v>
      </c>
      <c r="GS68">
        <f t="shared" si="98"/>
        <v>563</v>
      </c>
      <c r="GT68" s="18">
        <f t="shared" si="99"/>
        <v>930</v>
      </c>
      <c r="GU68" s="18">
        <f t="shared" si="100"/>
        <v>-41.5</v>
      </c>
      <c r="GV68" s="18">
        <f t="shared" si="101"/>
        <v>930.92548036886387</v>
      </c>
      <c r="GW68">
        <f t="shared" si="140"/>
        <v>1302.9174954693026</v>
      </c>
      <c r="GX68">
        <v>69</v>
      </c>
      <c r="GY68" s="22">
        <f t="shared" si="103"/>
        <v>1.1499999999999999</v>
      </c>
      <c r="GZ68" s="18">
        <f t="shared" si="104"/>
        <v>185.01566765030987</v>
      </c>
      <c r="HA68">
        <f t="shared" si="105"/>
        <v>6.069784035361165E-2</v>
      </c>
      <c r="HB68">
        <f t="shared" si="106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7"/>
        <v>1185.5</v>
      </c>
      <c r="HL68">
        <f t="shared" si="108"/>
        <v>562.5</v>
      </c>
      <c r="HM68" s="18">
        <f t="shared" si="109"/>
        <v>930.5</v>
      </c>
      <c r="HN68" s="18">
        <f t="shared" si="110"/>
        <v>-39</v>
      </c>
      <c r="HO68" s="18">
        <f t="shared" si="111"/>
        <v>931.3169439025578</v>
      </c>
      <c r="HP68">
        <f t="shared" si="112"/>
        <v>1312.1800562422827</v>
      </c>
      <c r="HQ68">
        <v>68</v>
      </c>
      <c r="HR68" s="22">
        <f t="shared" si="113"/>
        <v>1.1333333333333333</v>
      </c>
      <c r="HS68" s="18">
        <f t="shared" si="114"/>
        <v>182.28470376980729</v>
      </c>
      <c r="HT68">
        <f t="shared" si="115"/>
        <v>5.4357662322592676E-2</v>
      </c>
      <c r="HU68">
        <f t="shared" si="116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38"/>
        <v>1080.5</v>
      </c>
      <c r="L69" s="6">
        <f t="shared" si="139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7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8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33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5"/>
        <v>593</v>
      </c>
      <c r="CK69" s="18">
        <f t="shared" si="134"/>
        <v>-28</v>
      </c>
      <c r="CL69" s="18">
        <f t="shared" si="41"/>
        <v>593.66067749178069</v>
      </c>
      <c r="CM69" s="6">
        <f t="shared" si="42"/>
        <v>1257.1198232467739</v>
      </c>
      <c r="CN69" s="6">
        <f t="shared" si="43"/>
        <v>463.83535346307769</v>
      </c>
      <c r="CO69" s="6">
        <v>69</v>
      </c>
      <c r="CP69" s="22">
        <f t="shared" si="44"/>
        <v>1.1499999999999999</v>
      </c>
      <c r="CQ69" s="18">
        <f t="shared" si="45"/>
        <v>114.13749442917717</v>
      </c>
      <c r="CR69">
        <f t="shared" si="46"/>
        <v>6.069784035361165E-2</v>
      </c>
      <c r="CS69">
        <f t="shared" si="47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8"/>
        <v>1360</v>
      </c>
      <c r="DB69" s="6">
        <f t="shared" si="48"/>
        <v>554</v>
      </c>
      <c r="DC69" s="18">
        <f t="shared" si="127"/>
        <v>818</v>
      </c>
      <c r="DD69" s="18">
        <f t="shared" si="135"/>
        <v>-30.5</v>
      </c>
      <c r="DE69" s="18">
        <f t="shared" si="51"/>
        <v>818.56841497824723</v>
      </c>
      <c r="DF69" s="6">
        <f t="shared" si="52"/>
        <v>1468.5080864605411</v>
      </c>
      <c r="DG69" s="6">
        <f t="shared" si="53"/>
        <v>671.38560528214657</v>
      </c>
      <c r="DH69" s="6">
        <v>69</v>
      </c>
      <c r="DI69" s="22">
        <f t="shared" si="54"/>
        <v>1.1499999999999999</v>
      </c>
      <c r="DJ69" s="18">
        <f t="shared" si="55"/>
        <v>135.35262512933025</v>
      </c>
      <c r="DK69">
        <f t="shared" si="56"/>
        <v>6.069784035361165E-2</v>
      </c>
      <c r="DL69">
        <f t="shared" si="57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8"/>
        <v>1403</v>
      </c>
      <c r="DU69" s="6">
        <f t="shared" si="58"/>
        <v>585</v>
      </c>
      <c r="DV69" s="18">
        <f t="shared" si="59"/>
        <v>797.5</v>
      </c>
      <c r="DW69" s="18">
        <f t="shared" si="60"/>
        <v>-21</v>
      </c>
      <c r="DX69" s="18">
        <f t="shared" si="61"/>
        <v>797.77644111618133</v>
      </c>
      <c r="DY69" s="6">
        <f t="shared" si="62"/>
        <v>1520.0769717353132</v>
      </c>
      <c r="DZ69" s="6">
        <f t="shared" si="63"/>
        <v>663.41703337003639</v>
      </c>
      <c r="EA69" s="6">
        <v>72</v>
      </c>
      <c r="EB69" s="22">
        <f t="shared" si="64"/>
        <v>1.2</v>
      </c>
      <c r="EC69" s="18">
        <f t="shared" si="65"/>
        <v>163.87562867633596</v>
      </c>
      <c r="ED69">
        <f t="shared" si="66"/>
        <v>7.9181246047624818E-2</v>
      </c>
      <c r="EE69">
        <f t="shared" si="67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8"/>
        <v>1678.5</v>
      </c>
      <c r="EN69" s="6">
        <f t="shared" si="68"/>
        <v>585.5</v>
      </c>
      <c r="EO69" s="18">
        <f t="shared" si="69"/>
        <v>1062.5</v>
      </c>
      <c r="EP69" s="18">
        <f t="shared" si="70"/>
        <v>-24</v>
      </c>
      <c r="EQ69" s="18">
        <f t="shared" si="71"/>
        <v>1062.7710242568717</v>
      </c>
      <c r="ER69" s="6">
        <f t="shared" si="72"/>
        <v>1777.6874022167115</v>
      </c>
      <c r="ES69" s="6">
        <f t="shared" si="73"/>
        <v>911.11585294913948</v>
      </c>
      <c r="ET69" s="6">
        <v>72</v>
      </c>
      <c r="EU69" s="22">
        <f t="shared" si="74"/>
        <v>1.2</v>
      </c>
      <c r="EV69" s="18">
        <f t="shared" si="75"/>
        <v>180.70682774361788</v>
      </c>
      <c r="EW69">
        <f t="shared" si="76"/>
        <v>7.9181246047624818E-2</v>
      </c>
      <c r="EX69">
        <f t="shared" si="77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8"/>
        <v>1707.5</v>
      </c>
      <c r="FG69" s="6">
        <f t="shared" si="78"/>
        <v>588</v>
      </c>
      <c r="FH69" s="18">
        <f t="shared" si="129"/>
        <v>1095.5</v>
      </c>
      <c r="FI69" s="18">
        <f t="shared" si="136"/>
        <v>-23</v>
      </c>
      <c r="FJ69" s="18">
        <f t="shared" si="81"/>
        <v>1095.7414156633854</v>
      </c>
      <c r="FK69" s="6">
        <f t="shared" si="82"/>
        <v>1805.9070435656427</v>
      </c>
      <c r="FL69" s="6">
        <f t="shared" si="83"/>
        <v>941.11516108755188</v>
      </c>
      <c r="FM69" s="6">
        <v>76</v>
      </c>
      <c r="FN69" s="22">
        <f t="shared" si="84"/>
        <v>1.2666666666666666</v>
      </c>
      <c r="FO69" s="18">
        <f t="shared" si="85"/>
        <v>185.73825019219527</v>
      </c>
      <c r="FP69">
        <f t="shared" si="86"/>
        <v>0.10266234189714769</v>
      </c>
      <c r="FQ69">
        <f t="shared" si="87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8"/>
        <v>942.5</v>
      </c>
      <c r="FZ69">
        <f t="shared" si="89"/>
        <v>570.5</v>
      </c>
      <c r="GA69" s="18">
        <f t="shared" si="131"/>
        <v>716.5</v>
      </c>
      <c r="GB69" s="18">
        <f t="shared" si="137"/>
        <v>-31.5</v>
      </c>
      <c r="GC69" s="18">
        <f t="shared" si="92"/>
        <v>717.19209421186451</v>
      </c>
      <c r="GD69">
        <f t="shared" si="93"/>
        <v>1101.7152535932323</v>
      </c>
      <c r="GE69">
        <v>68</v>
      </c>
      <c r="GF69" s="22">
        <f t="shared" si="94"/>
        <v>1.1333333333333333</v>
      </c>
      <c r="GG69" s="18">
        <f t="shared" si="119"/>
        <v>147.33648472679107</v>
      </c>
      <c r="GH69">
        <f t="shared" si="95"/>
        <v>5.4357662322592676E-2</v>
      </c>
      <c r="GI69">
        <f t="shared" si="96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7"/>
        <v>1192.5</v>
      </c>
      <c r="GS69">
        <f t="shared" si="98"/>
        <v>562</v>
      </c>
      <c r="GT69" s="18">
        <f t="shared" si="99"/>
        <v>947.5</v>
      </c>
      <c r="GU69" s="18">
        <f t="shared" si="100"/>
        <v>-42.5</v>
      </c>
      <c r="GV69" s="18">
        <f t="shared" si="101"/>
        <v>948.45268727543817</v>
      </c>
      <c r="GW69">
        <f t="shared" si="140"/>
        <v>1318.2944473826778</v>
      </c>
      <c r="GX69">
        <v>70</v>
      </c>
      <c r="GY69" s="22">
        <f t="shared" si="103"/>
        <v>1.1666666666666667</v>
      </c>
      <c r="GZ69" s="18">
        <f t="shared" si="104"/>
        <v>187.1946115589331</v>
      </c>
      <c r="HA69">
        <f t="shared" si="105"/>
        <v>6.6946789630613221E-2</v>
      </c>
      <c r="HB69">
        <f t="shared" si="106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7"/>
        <v>1204</v>
      </c>
      <c r="HL69">
        <f t="shared" si="108"/>
        <v>561.5</v>
      </c>
      <c r="HM69" s="18">
        <f t="shared" si="109"/>
        <v>949</v>
      </c>
      <c r="HN69" s="18">
        <f t="shared" si="110"/>
        <v>-40</v>
      </c>
      <c r="HO69" s="18">
        <f t="shared" si="111"/>
        <v>949.84261854267208</v>
      </c>
      <c r="HP69">
        <f t="shared" si="112"/>
        <v>1328.4947308890614</v>
      </c>
      <c r="HQ69">
        <v>69</v>
      </c>
      <c r="HR69" s="22">
        <f t="shared" si="113"/>
        <v>1.1499999999999999</v>
      </c>
      <c r="HS69" s="18">
        <f t="shared" si="114"/>
        <v>184.59325658609112</v>
      </c>
      <c r="HT69">
        <f t="shared" si="115"/>
        <v>6.069784035361165E-2</v>
      </c>
      <c r="HU69">
        <f t="shared" si="116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41">(G70+I70)/2</f>
        <v>1086.5</v>
      </c>
      <c r="L70" s="6">
        <f t="shared" ref="L70:L101" si="142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7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8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33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5"/>
        <v>605.5</v>
      </c>
      <c r="CK70" s="18">
        <f t="shared" si="134"/>
        <v>-28</v>
      </c>
      <c r="CL70" s="18">
        <f t="shared" si="41"/>
        <v>606.14705311500109</v>
      </c>
      <c r="CM70" s="6">
        <f t="shared" si="42"/>
        <v>1268.3233026322587</v>
      </c>
      <c r="CN70" s="6">
        <f t="shared" si="43"/>
        <v>475.03883284856249</v>
      </c>
      <c r="CO70" s="6">
        <v>70</v>
      </c>
      <c r="CP70" s="22">
        <f t="shared" si="44"/>
        <v>1.1666666666666667</v>
      </c>
      <c r="CQ70" s="18">
        <f t="shared" si="45"/>
        <v>115.35058833991459</v>
      </c>
      <c r="CR70">
        <f t="shared" si="46"/>
        <v>6.6946789630613221E-2</v>
      </c>
      <c r="CS70">
        <f t="shared" si="47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8"/>
        <v>1375.5</v>
      </c>
      <c r="DB70" s="6">
        <f t="shared" si="48"/>
        <v>553.5</v>
      </c>
      <c r="DC70" s="18">
        <f t="shared" si="127"/>
        <v>833.5</v>
      </c>
      <c r="DD70" s="18">
        <f t="shared" si="135"/>
        <v>-31</v>
      </c>
      <c r="DE70" s="18">
        <f t="shared" si="51"/>
        <v>834.07628547993136</v>
      </c>
      <c r="DF70" s="6">
        <f t="shared" si="52"/>
        <v>1482.6875935273756</v>
      </c>
      <c r="DG70" s="6">
        <f t="shared" si="53"/>
        <v>685.56511234898107</v>
      </c>
      <c r="DH70" s="6">
        <v>70</v>
      </c>
      <c r="DI70" s="22">
        <f t="shared" si="54"/>
        <v>1.1666666666666667</v>
      </c>
      <c r="DJ70" s="18">
        <f t="shared" si="55"/>
        <v>136.82773884584162</v>
      </c>
      <c r="DK70">
        <f t="shared" si="56"/>
        <v>6.6946789630613221E-2</v>
      </c>
      <c r="DL70">
        <f t="shared" si="57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8"/>
        <v>1419</v>
      </c>
      <c r="DU70" s="6">
        <f t="shared" si="58"/>
        <v>584.5</v>
      </c>
      <c r="DV70" s="18">
        <f t="shared" si="59"/>
        <v>813.5</v>
      </c>
      <c r="DW70" s="18">
        <f t="shared" si="60"/>
        <v>-21.5</v>
      </c>
      <c r="DX70" s="18">
        <f t="shared" si="61"/>
        <v>813.7840622671348</v>
      </c>
      <c r="DY70" s="6">
        <f t="shared" si="62"/>
        <v>1534.6664947147312</v>
      </c>
      <c r="DZ70" s="6">
        <f t="shared" si="63"/>
        <v>678.0065563494544</v>
      </c>
      <c r="EA70" s="6">
        <v>73</v>
      </c>
      <c r="EB70" s="22">
        <f t="shared" si="64"/>
        <v>1.2166666666666666</v>
      </c>
      <c r="EC70" s="18">
        <f t="shared" si="65"/>
        <v>165.40161734658889</v>
      </c>
      <c r="ED70">
        <f t="shared" si="66"/>
        <v>8.5171609736812232E-2</v>
      </c>
      <c r="EE70">
        <f t="shared" si="67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8"/>
        <v>1699</v>
      </c>
      <c r="EN70" s="6">
        <f t="shared" si="68"/>
        <v>586.5</v>
      </c>
      <c r="EO70" s="18">
        <f t="shared" si="69"/>
        <v>1083</v>
      </c>
      <c r="EP70" s="18">
        <f t="shared" si="70"/>
        <v>-23</v>
      </c>
      <c r="EQ70" s="18">
        <f t="shared" si="71"/>
        <v>1083.2442014615172</v>
      </c>
      <c r="ER70" s="6">
        <f t="shared" si="72"/>
        <v>1797.382332727236</v>
      </c>
      <c r="ES70" s="6">
        <f t="shared" si="73"/>
        <v>930.81078345966398</v>
      </c>
      <c r="ET70" s="6">
        <v>73</v>
      </c>
      <c r="EU70" s="22">
        <f t="shared" si="74"/>
        <v>1.2166666666666666</v>
      </c>
      <c r="EV70" s="18">
        <f t="shared" si="75"/>
        <v>182.4933179010913</v>
      </c>
      <c r="EW70">
        <f t="shared" si="76"/>
        <v>8.5171609736812232E-2</v>
      </c>
      <c r="EX70">
        <f t="shared" si="77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8"/>
        <v>1702</v>
      </c>
      <c r="FG70" s="6">
        <f t="shared" si="78"/>
        <v>588</v>
      </c>
      <c r="FH70" s="18">
        <f t="shared" si="129"/>
        <v>1090</v>
      </c>
      <c r="FI70" s="18">
        <f t="shared" si="136"/>
        <v>-23</v>
      </c>
      <c r="FJ70" s="18">
        <f t="shared" si="81"/>
        <v>1090.2426335453956</v>
      </c>
      <c r="FK70" s="6">
        <f t="shared" si="82"/>
        <v>1800.7076386798608</v>
      </c>
      <c r="FL70" s="6">
        <f t="shared" si="83"/>
        <v>935.91575620177002</v>
      </c>
      <c r="FM70" s="6">
        <v>77</v>
      </c>
      <c r="FN70" s="22">
        <f t="shared" si="84"/>
        <v>1.2833333333333332</v>
      </c>
      <c r="FO70" s="18">
        <f t="shared" si="85"/>
        <v>185.24864266677545</v>
      </c>
      <c r="FP70">
        <f t="shared" si="86"/>
        <v>0.10833947478883819</v>
      </c>
      <c r="FQ70">
        <f t="shared" si="87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8"/>
        <v>958</v>
      </c>
      <c r="FZ70">
        <f t="shared" si="89"/>
        <v>569.5</v>
      </c>
      <c r="GA70" s="18">
        <f t="shared" si="131"/>
        <v>732</v>
      </c>
      <c r="GB70" s="18">
        <f t="shared" si="137"/>
        <v>-32.5</v>
      </c>
      <c r="GC70" s="18">
        <f t="shared" si="92"/>
        <v>732.72112703265213</v>
      </c>
      <c r="GD70">
        <f t="shared" si="93"/>
        <v>1114.4928218701098</v>
      </c>
      <c r="GE70">
        <v>69</v>
      </c>
      <c r="GF70" s="22">
        <f t="shared" si="94"/>
        <v>1.1499999999999999</v>
      </c>
      <c r="GG70" s="18">
        <f t="shared" si="119"/>
        <v>149.27422278778278</v>
      </c>
      <c r="GH70">
        <f t="shared" si="95"/>
        <v>6.069784035361165E-2</v>
      </c>
      <c r="GI70">
        <f t="shared" si="96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7"/>
        <v>1212.5</v>
      </c>
      <c r="GS70">
        <f t="shared" si="98"/>
        <v>562</v>
      </c>
      <c r="GT70" s="18">
        <f t="shared" si="99"/>
        <v>967.5</v>
      </c>
      <c r="GU70" s="18">
        <f t="shared" si="100"/>
        <v>-42.5</v>
      </c>
      <c r="GV70" s="18">
        <f t="shared" si="101"/>
        <v>968.43301265497962</v>
      </c>
      <c r="GW70">
        <f t="shared" ref="GW70:GW101" si="143">SQRT(GR70^2+GS70^2)</f>
        <v>1336.4132033169981</v>
      </c>
      <c r="GX70">
        <v>71</v>
      </c>
      <c r="GY70" s="22">
        <f t="shared" si="103"/>
        <v>1.1833333333333333</v>
      </c>
      <c r="GZ70" s="18">
        <f t="shared" si="104"/>
        <v>189.67852177407022</v>
      </c>
      <c r="HA70">
        <f t="shared" si="105"/>
        <v>7.3107098335431664E-2</v>
      </c>
      <c r="HB70">
        <f t="shared" si="106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7"/>
        <v>1224.5</v>
      </c>
      <c r="HL70">
        <f t="shared" si="108"/>
        <v>560.5</v>
      </c>
      <c r="HM70" s="18">
        <f t="shared" si="109"/>
        <v>969.5</v>
      </c>
      <c r="HN70" s="18">
        <f t="shared" si="110"/>
        <v>-41</v>
      </c>
      <c r="HO70" s="18">
        <f t="shared" si="111"/>
        <v>970.36655445249141</v>
      </c>
      <c r="HP70">
        <f t="shared" si="112"/>
        <v>1346.6850040005643</v>
      </c>
      <c r="HQ70">
        <v>70</v>
      </c>
      <c r="HR70" s="22">
        <f t="shared" si="113"/>
        <v>1.1666666666666667</v>
      </c>
      <c r="HS70" s="18">
        <f t="shared" si="114"/>
        <v>187.1508201278391</v>
      </c>
      <c r="HT70">
        <f t="shared" si="115"/>
        <v>6.6946789630613221E-2</v>
      </c>
      <c r="HU70">
        <f t="shared" si="116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41"/>
        <v>1093</v>
      </c>
      <c r="L71" s="6">
        <f t="shared" si="142"/>
        <v>577</v>
      </c>
      <c r="M71" s="18">
        <f t="shared" ref="M71:M119" si="144">K71-K$6</f>
        <v>316.5</v>
      </c>
      <c r="N71" s="18">
        <f t="shared" ref="N71:N119" si="145">L71-L$6</f>
        <v>-3.5</v>
      </c>
      <c r="O71" s="18">
        <f t="shared" ref="O71:O119" si="146">(M71^2+N71^2)^(1/2)</f>
        <v>316.51935169907068</v>
      </c>
      <c r="P71" s="18">
        <f t="shared" ref="P71:P119" si="147">SQRT(K71^2+L71^2)-SQRT($K$6^2+$L$6^2)</f>
        <v>266.45110405911089</v>
      </c>
      <c r="Q71" s="6">
        <v>71</v>
      </c>
      <c r="R71" s="22">
        <f t="shared" ref="R71:R119" si="148">Q71*(1/60)</f>
        <v>1.1833333333333333</v>
      </c>
      <c r="S71" s="18">
        <f t="shared" ref="S71:S119" si="149">O71*(E$6/F$6)+R$4</f>
        <v>287.52620324370639</v>
      </c>
      <c r="T71">
        <f t="shared" ref="T71:T119" si="150">LOG10(R71)</f>
        <v>7.3107098335431664E-2</v>
      </c>
      <c r="U71">
        <f t="shared" ref="U71:U119" si="151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52">(Y71+AA71)/2</f>
        <v>1059</v>
      </c>
      <c r="AD71" s="6">
        <f t="shared" si="152"/>
        <v>573.5</v>
      </c>
      <c r="AE71" s="18">
        <f t="shared" ref="AE71:AE109" si="153">AC71-AC$6</f>
        <v>396.5</v>
      </c>
      <c r="AF71" s="18">
        <f t="shared" ref="AF71:AF109" si="154">AD71-AD$6</f>
        <v>3</v>
      </c>
      <c r="AG71" s="18">
        <f t="shared" ref="AG71:AG109" si="155">(AE71^2+AF71^2)^(1/2)</f>
        <v>396.5113491440062</v>
      </c>
      <c r="AH71" s="6">
        <f t="shared" ref="AH71:AH109" si="156">(AD71^2+AC71^2)^(1/2)</f>
        <v>1204.3185832660724</v>
      </c>
      <c r="AI71" s="6">
        <f t="shared" si="118"/>
        <v>330.03230292078422</v>
      </c>
      <c r="AJ71" s="6">
        <v>72</v>
      </c>
      <c r="AK71" s="22">
        <f t="shared" ref="AK71:AK109" si="157">AJ71*(1/60)</f>
        <v>1.2</v>
      </c>
      <c r="AL71" s="18">
        <f t="shared" ref="AL71:AL109" si="158">(AG71*(W$6/X$6))+AK$4</f>
        <v>321.7186909790737</v>
      </c>
      <c r="AM71">
        <f t="shared" ref="AM71:AM109" si="159">LOG10(AK71)</f>
        <v>7.9181246047624818E-2</v>
      </c>
      <c r="AN71">
        <f t="shared" ref="AN71:AN109" si="160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61">(AR71+AT71)/2</f>
        <v>1164.5</v>
      </c>
      <c r="AW71" s="6">
        <f t="shared" si="161"/>
        <v>579.5</v>
      </c>
      <c r="AX71" s="18">
        <f t="shared" ref="AX71:AX108" si="162">AV71-AV$6</f>
        <v>333</v>
      </c>
      <c r="AY71" s="18">
        <f t="shared" ref="AY71:AY108" si="163">AW71-AW$6</f>
        <v>-1.5</v>
      </c>
      <c r="AZ71" s="18">
        <f t="shared" ref="AZ71:AZ108" si="164">(AX71^2+AY71^2)^(1/2)</f>
        <v>333.00337836124123</v>
      </c>
      <c r="BA71" s="6">
        <f t="shared" ref="BA71:BA108" si="165">(AW71^2+AV71^2)^(1/2)</f>
        <v>1300.7230681432538</v>
      </c>
      <c r="BB71" s="6">
        <f t="shared" ref="BB71:BB108" si="166">BA71-BA$6</f>
        <v>286.34973943236946</v>
      </c>
      <c r="BC71" s="6">
        <v>74</v>
      </c>
      <c r="BD71" s="22">
        <f t="shared" ref="BD71:BD108" si="167">BC71*(1/60)</f>
        <v>1.2333333333333334</v>
      </c>
      <c r="BE71" s="18">
        <f t="shared" ref="BE71:BE108" si="168">(AZ71*(AP$6/AQ$6))+BD$4</f>
        <v>310.74001857244798</v>
      </c>
      <c r="BF71">
        <f t="shared" ref="BF71:BF108" si="169">LOG10(BD71)</f>
        <v>9.1080469347332577E-2</v>
      </c>
      <c r="BG71">
        <f t="shared" ref="BG71:BG108" si="170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71">(BK71+BM71)/2</f>
        <v>1168</v>
      </c>
      <c r="BP71" s="6">
        <f t="shared" si="171"/>
        <v>563</v>
      </c>
      <c r="BQ71" s="18">
        <f t="shared" ref="BQ71:BQ108" si="172">BO71-BO$6</f>
        <v>689.5</v>
      </c>
      <c r="BR71" s="18">
        <f t="shared" si="133"/>
        <v>-26.5</v>
      </c>
      <c r="BS71" s="18">
        <f t="shared" ref="BS71:BS119" si="173">(BQ71^2+BR71^2)^(1/2)</f>
        <v>690.00905791156106</v>
      </c>
      <c r="BT71" s="6">
        <f t="shared" ref="BT71:BT119" si="174">(BP71^2+BO71^2)^(1/2)</f>
        <v>1296.6082677509039</v>
      </c>
      <c r="BU71" s="6">
        <f t="shared" ref="BU71:BU119" si="175">BT71-BT$6</f>
        <v>537.35040641524415</v>
      </c>
      <c r="BV71" s="6">
        <v>82</v>
      </c>
      <c r="BW71" s="22">
        <f t="shared" ref="BW71:BW119" si="176">BV71*(1/60)</f>
        <v>1.3666666666666667</v>
      </c>
      <c r="BX71" s="18">
        <f t="shared" ref="BX71:BX119" si="177">(BS71*(BI$6/BJ$6))+BW$4</f>
        <v>115.67496569651843</v>
      </c>
      <c r="BY71">
        <f t="shared" ref="BY71:BY119" si="178">LOG10(BW71)</f>
        <v>0.13566260200007307</v>
      </c>
      <c r="BZ71">
        <f t="shared" ref="BZ71:BZ119" si="179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80">(CD71+CF71)/2</f>
        <v>1147.5</v>
      </c>
      <c r="CI71" s="6">
        <f t="shared" si="180"/>
        <v>560.5</v>
      </c>
      <c r="CJ71" s="18">
        <f t="shared" si="125"/>
        <v>615</v>
      </c>
      <c r="CK71" s="18">
        <f t="shared" si="134"/>
        <v>-27.5</v>
      </c>
      <c r="CL71" s="18">
        <f t="shared" ref="CL71:CL118" si="181">(CJ71^2+CK71^2)^(1/2)</f>
        <v>615.61453036782689</v>
      </c>
      <c r="CM71" s="6">
        <f t="shared" ref="CM71:CM118" si="182">(CI71^2+CH71^2)^(1/2)</f>
        <v>1277.073412141996</v>
      </c>
      <c r="CN71" s="6">
        <f t="shared" ref="CN71:CN118" si="183">CM71-CM$6</f>
        <v>483.78894235829978</v>
      </c>
      <c r="CO71" s="6">
        <v>71</v>
      </c>
      <c r="CP71" s="22">
        <f t="shared" ref="CP71:CP118" si="184">CO71*(1/60)</f>
        <v>1.1833333333333333</v>
      </c>
      <c r="CQ71" s="18">
        <f t="shared" ref="CQ71:CQ118" si="185">(CL71*(CB$6/CC$6))+CP$4</f>
        <v>116.2703859939344</v>
      </c>
      <c r="CR71">
        <f t="shared" ref="CR71:CR118" si="186">LOG10(CP71)</f>
        <v>7.3107098335431664E-2</v>
      </c>
      <c r="CS71">
        <f t="shared" ref="CS71:CS118" si="187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88">(CW71+CY71)/2</f>
        <v>1390.5</v>
      </c>
      <c r="DB71" s="6">
        <f t="shared" si="188"/>
        <v>554.5</v>
      </c>
      <c r="DC71" s="18">
        <f t="shared" si="127"/>
        <v>848.5</v>
      </c>
      <c r="DD71" s="18">
        <f t="shared" si="135"/>
        <v>-30</v>
      </c>
      <c r="DE71" s="18">
        <f t="shared" ref="DE71:DE90" si="189">(DC71^2+DD71^2)^(1/2)</f>
        <v>849.03018203123963</v>
      </c>
      <c r="DF71" s="6">
        <f t="shared" ref="DF71:DF90" si="190">(DB71^2+DA71^2)^(1/2)</f>
        <v>1496.9838008475576</v>
      </c>
      <c r="DG71" s="6">
        <f t="shared" ref="DG71:DG90" si="191">DF71-DF$6</f>
        <v>699.86131966916309</v>
      </c>
      <c r="DH71" s="6">
        <v>71</v>
      </c>
      <c r="DI71" s="22">
        <f t="shared" ref="DI71:DI90" si="192">DH71*(1/60)</f>
        <v>1.1833333333333333</v>
      </c>
      <c r="DJ71" s="18">
        <f t="shared" ref="DJ71:DJ90" si="193">(DE71*(CU$6/CV$6))+DI$4</f>
        <v>138.25015837892525</v>
      </c>
      <c r="DK71">
        <f t="shared" ref="DK71:DK90" si="194">LOG10(DI71)</f>
        <v>7.3107098335431664E-2</v>
      </c>
      <c r="DL71">
        <f t="shared" ref="DL71:DL90" si="195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96">(DP71+DR71)/2</f>
        <v>1434.5</v>
      </c>
      <c r="DU71" s="6">
        <f t="shared" si="196"/>
        <v>584.5</v>
      </c>
      <c r="DV71" s="18">
        <f t="shared" ref="DV71:DV84" si="197">DT71-DT$6</f>
        <v>829</v>
      </c>
      <c r="DW71" s="18">
        <f t="shared" ref="DW71:DW84" si="198">DU71-DU$6</f>
        <v>-21.5</v>
      </c>
      <c r="DX71" s="18">
        <f t="shared" ref="DX71:DX84" si="199">(DV71^2+DW71^2)^(1/2)</f>
        <v>829.27875289313909</v>
      </c>
      <c r="DY71" s="6">
        <f t="shared" ref="DY71:DY84" si="200">(DU71^2+DT71^2)^(1/2)</f>
        <v>1549.0095222431655</v>
      </c>
      <c r="DZ71" s="6">
        <f t="shared" ref="DZ71:DZ84" si="201">DY71-DY$6</f>
        <v>692.34958387788868</v>
      </c>
      <c r="EA71" s="6">
        <v>74</v>
      </c>
      <c r="EB71" s="22">
        <f t="shared" ref="EB71:EB84" si="202">EA71*(1/60)</f>
        <v>1.2333333333333334</v>
      </c>
      <c r="EC71" s="18">
        <f t="shared" ref="EC71:EC84" si="203">(DX71*(DN$6/DO$6))+EB$4</f>
        <v>166.87870892199447</v>
      </c>
      <c r="ED71">
        <f t="shared" ref="ED71:ED84" si="204">LOG10(EB71)</f>
        <v>9.1080469347332577E-2</v>
      </c>
      <c r="EE71">
        <f t="shared" ref="EE71:EE84" si="205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 t="shared" ref="EQ71" si="206"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 t="shared" ref="EU71" si="207">ET71*(1/60)</f>
        <v>1.2333333333333334</v>
      </c>
      <c r="EV71" s="18">
        <f t="shared" ref="EV71" si="208">(EQ71*(EG$6/EH$6))+EU$4</f>
        <v>182.23067812034827</v>
      </c>
      <c r="EW71">
        <f t="shared" ref="EW71:EX71" si="209">LOG10(EU71)</f>
        <v>9.1080469347332577E-2</v>
      </c>
      <c r="EX71">
        <f t="shared" si="209"/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210">AVERAGE(FU71,FW71)</f>
        <v>976</v>
      </c>
      <c r="FZ71">
        <f t="shared" ref="FZ71:FZ115" si="211">AVERAGE(FV71,FX71)</f>
        <v>568.5</v>
      </c>
      <c r="GA71" s="18">
        <f t="shared" si="131"/>
        <v>750</v>
      </c>
      <c r="GB71" s="18">
        <f t="shared" si="137"/>
        <v>-33.5</v>
      </c>
      <c r="GC71" s="18">
        <f t="shared" ref="GC71:GC108" si="212">(GA71^2+GB71^2)^(1/2)</f>
        <v>750.74779386955242</v>
      </c>
      <c r="GD71">
        <f t="shared" ref="GD71:GD115" si="213">SQRT(FY71^2+FZ71^2)</f>
        <v>1129.499114652154</v>
      </c>
      <c r="GE71">
        <v>70</v>
      </c>
      <c r="GF71" s="22">
        <f t="shared" ref="GF71:GF115" si="214">GE71*(1/60)</f>
        <v>1.1666666666666667</v>
      </c>
      <c r="GG71" s="18">
        <f t="shared" ref="GG71:GG115" si="215">(GC71*($FS$6/$FT$6))+GF$4</f>
        <v>151.52361969780279</v>
      </c>
      <c r="GH71">
        <f t="shared" ref="GH71:GH115" si="216">LOG10(GF71)</f>
        <v>6.6946789630613221E-2</v>
      </c>
      <c r="GI71">
        <f t="shared" ref="GI71:GI115" si="217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18">AVERAGE(GN71,GP71)</f>
        <v>1233.5</v>
      </c>
      <c r="GS71">
        <f t="shared" ref="GS71:GS102" si="219">AVERAGE(GO71,GQ71)</f>
        <v>560</v>
      </c>
      <c r="GT71" s="18">
        <f t="shared" ref="GT71:GT102" si="220">GR71-GR$6</f>
        <v>988.5</v>
      </c>
      <c r="GU71" s="18">
        <f t="shared" ref="GU71:GU102" si="221">GS71-GS$6</f>
        <v>-44.5</v>
      </c>
      <c r="GV71" s="18">
        <f t="shared" ref="GV71:GV102" si="222">(GT71^2+GU71^2)^(1/2)</f>
        <v>989.50113693719425</v>
      </c>
      <c r="GW71">
        <f t="shared" si="143"/>
        <v>1354.6668409612748</v>
      </c>
      <c r="GX71">
        <v>72</v>
      </c>
      <c r="GY71" s="22">
        <f t="shared" ref="GY71:GY102" si="223">GX71*(1/60)</f>
        <v>1.2</v>
      </c>
      <c r="GZ71" s="18">
        <f t="shared" ref="GZ71:GZ102" si="224">(GV71*(GL$6/GM$6))+GY$4</f>
        <v>192.2976647621997</v>
      </c>
      <c r="HA71">
        <f t="shared" ref="HA71:HA102" si="225">LOG10(GY71)</f>
        <v>7.9181246047624818E-2</v>
      </c>
      <c r="HB71">
        <f t="shared" ref="HB71:HB102" si="226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27">AVERAGE(HG71,HI71)</f>
        <v>1244</v>
      </c>
      <c r="HL71">
        <f t="shared" ref="HL71:HL103" si="228">AVERAGE(HH71,HJ71)</f>
        <v>559.5</v>
      </c>
      <c r="HM71" s="18">
        <f t="shared" ref="HM71:HM103" si="229">HK71-HK$6</f>
        <v>989</v>
      </c>
      <c r="HN71" s="18">
        <f t="shared" ref="HN71:HN103" si="230">HL71-HL$6</f>
        <v>-42</v>
      </c>
      <c r="HO71" s="18">
        <f t="shared" ref="HO71:HO103" si="231">(HM71^2+HN71^2)^(1/2)</f>
        <v>989.89140818576664</v>
      </c>
      <c r="HP71">
        <f t="shared" ref="HP71:HP103" si="232">SQRT(HK71^2+HL71^2)</f>
        <v>1364.0294168382147</v>
      </c>
      <c r="HQ71">
        <v>71</v>
      </c>
      <c r="HR71" s="22">
        <f t="shared" ref="HR71:HR103" si="233">HQ71*(1/60)</f>
        <v>1.1833333333333333</v>
      </c>
      <c r="HS71" s="18">
        <f t="shared" ref="HS71:HS103" si="234">(HO71*(HE$6/HF$6))+HR$4</f>
        <v>189.583884345424</v>
      </c>
      <c r="HT71">
        <f t="shared" ref="HT71:HT103" si="235">LOG10(HR71)</f>
        <v>7.3107098335431664E-2</v>
      </c>
      <c r="HU71">
        <f t="shared" ref="HU71:HU103" si="236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41"/>
        <v>1099</v>
      </c>
      <c r="L72" s="6">
        <f t="shared" si="142"/>
        <v>577.5</v>
      </c>
      <c r="M72" s="18">
        <f t="shared" si="144"/>
        <v>322.5</v>
      </c>
      <c r="N72" s="18">
        <f t="shared" si="145"/>
        <v>-3</v>
      </c>
      <c r="O72" s="18">
        <f t="shared" si="146"/>
        <v>322.51395318652493</v>
      </c>
      <c r="P72" s="18">
        <f t="shared" si="147"/>
        <v>271.99279851470249</v>
      </c>
      <c r="Q72" s="6">
        <v>72</v>
      </c>
      <c r="R72" s="22">
        <f t="shared" si="148"/>
        <v>1.2</v>
      </c>
      <c r="S72" s="18">
        <f t="shared" si="149"/>
        <v>288.02281508095717</v>
      </c>
      <c r="T72">
        <f t="shared" si="150"/>
        <v>7.9181246047624818E-2</v>
      </c>
      <c r="U72">
        <f t="shared" si="151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52"/>
        <v>1070</v>
      </c>
      <c r="AD72" s="6">
        <f t="shared" si="152"/>
        <v>573</v>
      </c>
      <c r="AE72" s="18">
        <f t="shared" si="153"/>
        <v>407.5</v>
      </c>
      <c r="AF72" s="18">
        <f t="shared" si="154"/>
        <v>2.5</v>
      </c>
      <c r="AG72" s="18">
        <f t="shared" si="155"/>
        <v>407.50766863949934</v>
      </c>
      <c r="AH72" s="6">
        <f t="shared" si="156"/>
        <v>1213.7664519997247</v>
      </c>
      <c r="AI72" s="6">
        <f t="shared" ref="AI72:AI109" si="237">AH72-AH$6</f>
        <v>339.4801716544365</v>
      </c>
      <c r="AJ72" s="6">
        <v>73</v>
      </c>
      <c r="AK72" s="22">
        <f t="shared" si="157"/>
        <v>1.2166666666666666</v>
      </c>
      <c r="AL72" s="18">
        <f t="shared" si="158"/>
        <v>322.74724953257601</v>
      </c>
      <c r="AM72">
        <f t="shared" si="159"/>
        <v>8.5171609736812232E-2</v>
      </c>
      <c r="AN72">
        <f t="shared" si="160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61"/>
        <v>1172.5</v>
      </c>
      <c r="AW72" s="6">
        <f t="shared" si="161"/>
        <v>579</v>
      </c>
      <c r="AX72" s="18">
        <f t="shared" si="162"/>
        <v>341</v>
      </c>
      <c r="AY72" s="18">
        <f t="shared" si="163"/>
        <v>-2</v>
      </c>
      <c r="AZ72" s="18">
        <f t="shared" si="164"/>
        <v>341.0058650522011</v>
      </c>
      <c r="BA72" s="6">
        <f t="shared" si="165"/>
        <v>1307.6686315729992</v>
      </c>
      <c r="BB72" s="6">
        <f t="shared" si="166"/>
        <v>293.2953028621148</v>
      </c>
      <c r="BC72" s="6">
        <v>75</v>
      </c>
      <c r="BD72" s="22">
        <f t="shared" si="167"/>
        <v>1.25</v>
      </c>
      <c r="BE72" s="18">
        <f t="shared" si="168"/>
        <v>311.39898486781686</v>
      </c>
      <c r="BF72">
        <f t="shared" si="169"/>
        <v>9.691001300805642E-2</v>
      </c>
      <c r="BG72">
        <f t="shared" si="170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71"/>
        <v>1179</v>
      </c>
      <c r="BP72" s="6">
        <f t="shared" si="171"/>
        <v>564.5</v>
      </c>
      <c r="BQ72" s="18">
        <f t="shared" si="172"/>
        <v>700.5</v>
      </c>
      <c r="BR72" s="18">
        <f t="shared" si="133"/>
        <v>-25</v>
      </c>
      <c r="BS72" s="18">
        <f t="shared" si="173"/>
        <v>700.94596796044129</v>
      </c>
      <c r="BT72" s="6">
        <f t="shared" si="174"/>
        <v>1307.1729992621481</v>
      </c>
      <c r="BU72" s="6">
        <f t="shared" si="175"/>
        <v>547.91513792648834</v>
      </c>
      <c r="BV72" s="6">
        <v>83</v>
      </c>
      <c r="BW72" s="22">
        <f t="shared" si="176"/>
        <v>1.3833333333333333</v>
      </c>
      <c r="BX72" s="18">
        <f t="shared" si="177"/>
        <v>116.72055939144005</v>
      </c>
      <c r="BY72">
        <f t="shared" si="178"/>
        <v>0.14092684199243027</v>
      </c>
      <c r="BZ72">
        <f t="shared" si="179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80"/>
        <v>1159</v>
      </c>
      <c r="CI72" s="6">
        <f t="shared" si="180"/>
        <v>560.5</v>
      </c>
      <c r="CJ72" s="18">
        <f t="shared" si="125"/>
        <v>626.5</v>
      </c>
      <c r="CK72" s="18">
        <f t="shared" si="134"/>
        <v>-27.5</v>
      </c>
      <c r="CL72" s="18">
        <f t="shared" si="181"/>
        <v>627.10326103441685</v>
      </c>
      <c r="CM72" s="6">
        <f t="shared" si="182"/>
        <v>1287.4165021468382</v>
      </c>
      <c r="CN72" s="6">
        <f t="shared" si="183"/>
        <v>494.132032363142</v>
      </c>
      <c r="CO72" s="6">
        <v>72</v>
      </c>
      <c r="CP72" s="22">
        <f t="shared" si="184"/>
        <v>1.2</v>
      </c>
      <c r="CQ72" s="18">
        <f t="shared" si="185"/>
        <v>117.38655529992778</v>
      </c>
      <c r="CR72">
        <f t="shared" si="186"/>
        <v>7.9181246047624818E-2</v>
      </c>
      <c r="CS72">
        <f t="shared" si="187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88"/>
        <v>1404.5</v>
      </c>
      <c r="DB72" s="6">
        <f t="shared" si="188"/>
        <v>554.5</v>
      </c>
      <c r="DC72" s="18">
        <f t="shared" si="127"/>
        <v>862.5</v>
      </c>
      <c r="DD72" s="18">
        <f t="shared" si="135"/>
        <v>-30</v>
      </c>
      <c r="DE72" s="18">
        <f t="shared" si="189"/>
        <v>863.02158142192479</v>
      </c>
      <c r="DF72" s="6">
        <f t="shared" si="190"/>
        <v>1509.9968543013592</v>
      </c>
      <c r="DG72" s="6">
        <f t="shared" si="191"/>
        <v>712.8743731229647</v>
      </c>
      <c r="DH72" s="6">
        <v>72</v>
      </c>
      <c r="DI72" s="22">
        <f t="shared" si="192"/>
        <v>1.2</v>
      </c>
      <c r="DJ72" s="18">
        <f t="shared" si="193"/>
        <v>139.58102486714793</v>
      </c>
      <c r="DK72">
        <f t="shared" si="194"/>
        <v>7.9181246047624818E-2</v>
      </c>
      <c r="DL72">
        <f t="shared" si="195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96"/>
        <v>1452</v>
      </c>
      <c r="DU72" s="6">
        <f t="shared" si="196"/>
        <v>583.5</v>
      </c>
      <c r="DV72" s="18">
        <f t="shared" si="197"/>
        <v>846.5</v>
      </c>
      <c r="DW72" s="18">
        <f t="shared" si="198"/>
        <v>-22.5</v>
      </c>
      <c r="DX72" s="18">
        <f t="shared" si="199"/>
        <v>846.79897260211646</v>
      </c>
      <c r="DY72" s="6">
        <f t="shared" si="200"/>
        <v>1564.856622825235</v>
      </c>
      <c r="DZ72" s="6">
        <f t="shared" si="201"/>
        <v>708.19668445995819</v>
      </c>
      <c r="EA72" s="6">
        <v>75</v>
      </c>
      <c r="EB72" s="22">
        <f t="shared" si="202"/>
        <v>1.25</v>
      </c>
      <c r="EC72" s="18">
        <f t="shared" si="203"/>
        <v>168.54889192571011</v>
      </c>
      <c r="ED72">
        <f t="shared" si="204"/>
        <v>9.691001300805642E-2</v>
      </c>
      <c r="EE72">
        <f t="shared" si="205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210"/>
        <v>993.5</v>
      </c>
      <c r="FZ72">
        <f t="shared" si="211"/>
        <v>568.5</v>
      </c>
      <c r="GA72" s="18">
        <f t="shared" si="131"/>
        <v>767.5</v>
      </c>
      <c r="GB72" s="18">
        <f t="shared" si="137"/>
        <v>-33.5</v>
      </c>
      <c r="GC72" s="18">
        <f t="shared" si="212"/>
        <v>768.23075960286826</v>
      </c>
      <c r="GD72">
        <f t="shared" si="213"/>
        <v>1144.6547514425474</v>
      </c>
      <c r="GE72">
        <v>71</v>
      </c>
      <c r="GF72" s="22">
        <f t="shared" si="214"/>
        <v>1.1833333333333333</v>
      </c>
      <c r="GG72" s="18">
        <f t="shared" si="215"/>
        <v>153.70517269671916</v>
      </c>
      <c r="GH72">
        <f t="shared" si="216"/>
        <v>7.3107098335431664E-2</v>
      </c>
      <c r="GI72">
        <f t="shared" si="217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18"/>
        <v>1254.5</v>
      </c>
      <c r="GS72">
        <f t="shared" si="219"/>
        <v>559</v>
      </c>
      <c r="GT72" s="18">
        <f t="shared" si="220"/>
        <v>1009.5</v>
      </c>
      <c r="GU72" s="18">
        <f t="shared" si="221"/>
        <v>-45.5</v>
      </c>
      <c r="GV72" s="18">
        <f t="shared" si="222"/>
        <v>1010.5248636228602</v>
      </c>
      <c r="GW72">
        <f t="shared" si="143"/>
        <v>1373.4086245542512</v>
      </c>
      <c r="GX72">
        <v>73</v>
      </c>
      <c r="GY72" s="22">
        <f t="shared" si="223"/>
        <v>1.2166666666666666</v>
      </c>
      <c r="GZ72" s="18">
        <f t="shared" si="224"/>
        <v>194.91128833853281</v>
      </c>
      <c r="HA72">
        <f t="shared" si="225"/>
        <v>8.5171609736812232E-2</v>
      </c>
      <c r="HB72">
        <f t="shared" si="226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27"/>
        <v>1262</v>
      </c>
      <c r="HL72">
        <f t="shared" si="228"/>
        <v>558.5</v>
      </c>
      <c r="HM72" s="18">
        <f t="shared" si="229"/>
        <v>1007</v>
      </c>
      <c r="HN72" s="18">
        <f t="shared" si="230"/>
        <v>-43</v>
      </c>
      <c r="HO72" s="18">
        <f t="shared" si="231"/>
        <v>1007.9176553667467</v>
      </c>
      <c r="HP72">
        <f t="shared" si="232"/>
        <v>1380.0602341926965</v>
      </c>
      <c r="HQ72">
        <v>72</v>
      </c>
      <c r="HR72" s="22">
        <f t="shared" si="233"/>
        <v>1.2</v>
      </c>
      <c r="HS72" s="18">
        <f t="shared" si="234"/>
        <v>191.83020165937324</v>
      </c>
      <c r="HT72">
        <f t="shared" si="235"/>
        <v>7.9181246047624818E-2</v>
      </c>
      <c r="HU72">
        <f t="shared" si="236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41"/>
        <v>1107</v>
      </c>
      <c r="L73" s="6">
        <f t="shared" si="142"/>
        <v>577.5</v>
      </c>
      <c r="M73" s="18">
        <f t="shared" si="144"/>
        <v>330.5</v>
      </c>
      <c r="N73" s="18">
        <f t="shared" si="145"/>
        <v>-3</v>
      </c>
      <c r="O73" s="18">
        <f t="shared" si="146"/>
        <v>330.51361545328206</v>
      </c>
      <c r="P73" s="18">
        <f t="shared" si="147"/>
        <v>279.08013451908721</v>
      </c>
      <c r="Q73" s="6">
        <v>73</v>
      </c>
      <c r="R73" s="22">
        <f t="shared" si="148"/>
        <v>1.2166666666666666</v>
      </c>
      <c r="S73" s="18">
        <f t="shared" si="149"/>
        <v>288.68553252497651</v>
      </c>
      <c r="T73">
        <f t="shared" si="150"/>
        <v>8.5171609736812232E-2</v>
      </c>
      <c r="U73">
        <f t="shared" si="151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52"/>
        <v>1078.5</v>
      </c>
      <c r="AD73" s="6">
        <f t="shared" si="152"/>
        <v>573</v>
      </c>
      <c r="AE73" s="18">
        <f t="shared" si="153"/>
        <v>416</v>
      </c>
      <c r="AF73" s="18">
        <f t="shared" si="154"/>
        <v>2.5</v>
      </c>
      <c r="AG73" s="18">
        <f t="shared" si="155"/>
        <v>416.00751195140697</v>
      </c>
      <c r="AH73" s="6">
        <f t="shared" si="156"/>
        <v>1221.26624861248</v>
      </c>
      <c r="AI73" s="6">
        <f t="shared" si="237"/>
        <v>346.97996826719179</v>
      </c>
      <c r="AJ73" s="6">
        <v>74</v>
      </c>
      <c r="AK73" s="22">
        <f t="shared" si="157"/>
        <v>1.2333333333333334</v>
      </c>
      <c r="AL73" s="18">
        <f t="shared" si="158"/>
        <v>323.54229614298737</v>
      </c>
      <c r="AM73">
        <f t="shared" si="159"/>
        <v>9.1080469347332577E-2</v>
      </c>
      <c r="AN73">
        <f t="shared" si="160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61"/>
        <v>1177.5</v>
      </c>
      <c r="AW73" s="6">
        <f t="shared" si="161"/>
        <v>581.5</v>
      </c>
      <c r="AX73" s="18">
        <f t="shared" si="162"/>
        <v>346</v>
      </c>
      <c r="AY73" s="18">
        <f t="shared" si="163"/>
        <v>0.5</v>
      </c>
      <c r="AZ73" s="18">
        <f t="shared" si="164"/>
        <v>346.00036127148769</v>
      </c>
      <c r="BA73" s="6">
        <f t="shared" si="165"/>
        <v>1313.2587330758552</v>
      </c>
      <c r="BB73" s="6">
        <f t="shared" si="166"/>
        <v>298.88540436497078</v>
      </c>
      <c r="BC73" s="6">
        <v>76</v>
      </c>
      <c r="BD73" s="22">
        <f t="shared" si="167"/>
        <v>1.2666666666666666</v>
      </c>
      <c r="BE73" s="18">
        <f t="shared" si="168"/>
        <v>311.8102576131468</v>
      </c>
      <c r="BF73">
        <f t="shared" si="169"/>
        <v>0.10266234189714769</v>
      </c>
      <c r="BG73">
        <f t="shared" si="170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71"/>
        <v>1190</v>
      </c>
      <c r="BP73" s="6">
        <f t="shared" si="171"/>
        <v>564</v>
      </c>
      <c r="BQ73" s="18">
        <f t="shared" si="172"/>
        <v>711.5</v>
      </c>
      <c r="BR73" s="18">
        <f t="shared" si="133"/>
        <v>-25.5</v>
      </c>
      <c r="BS73" s="18">
        <f t="shared" si="173"/>
        <v>711.95681048782728</v>
      </c>
      <c r="BT73" s="6">
        <f t="shared" si="174"/>
        <v>1316.888757640523</v>
      </c>
      <c r="BU73" s="6">
        <f t="shared" si="175"/>
        <v>557.6308963048632</v>
      </c>
      <c r="BV73" s="6">
        <v>84</v>
      </c>
      <c r="BW73" s="22">
        <f t="shared" si="176"/>
        <v>1.4</v>
      </c>
      <c r="BX73" s="18">
        <f t="shared" si="177"/>
        <v>117.77322120094158</v>
      </c>
      <c r="BY73">
        <f t="shared" si="178"/>
        <v>0.14612803567823801</v>
      </c>
      <c r="BZ73">
        <f t="shared" si="179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80"/>
        <v>1171.5</v>
      </c>
      <c r="CI73" s="6">
        <f t="shared" si="180"/>
        <v>560.5</v>
      </c>
      <c r="CJ73" s="18">
        <f t="shared" si="125"/>
        <v>639</v>
      </c>
      <c r="CK73" s="18">
        <f t="shared" si="134"/>
        <v>-27.5</v>
      </c>
      <c r="CL73" s="18">
        <f t="shared" si="181"/>
        <v>639.59147117515568</v>
      </c>
      <c r="CM73" s="6">
        <f t="shared" si="182"/>
        <v>1298.6810616929779</v>
      </c>
      <c r="CN73" s="6">
        <f t="shared" si="183"/>
        <v>505.39659190928171</v>
      </c>
      <c r="CO73" s="6">
        <v>73</v>
      </c>
      <c r="CP73" s="22">
        <f t="shared" si="184"/>
        <v>1.2166666666666666</v>
      </c>
      <c r="CQ73" s="18">
        <f t="shared" si="185"/>
        <v>118.59982744028909</v>
      </c>
      <c r="CR73">
        <f t="shared" si="186"/>
        <v>8.5171609736812232E-2</v>
      </c>
      <c r="CS73">
        <f t="shared" si="187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88"/>
        <v>1418.5</v>
      </c>
      <c r="DB73" s="6">
        <f t="shared" si="188"/>
        <v>555.5</v>
      </c>
      <c r="DC73" s="18">
        <f t="shared" si="127"/>
        <v>876.5</v>
      </c>
      <c r="DD73" s="18">
        <f t="shared" si="135"/>
        <v>-29</v>
      </c>
      <c r="DE73" s="18">
        <f t="shared" si="189"/>
        <v>876.97961777911348</v>
      </c>
      <c r="DF73" s="6">
        <f t="shared" si="190"/>
        <v>1523.3917749548209</v>
      </c>
      <c r="DG73" s="6">
        <f t="shared" si="191"/>
        <v>726.26929377642637</v>
      </c>
      <c r="DH73" s="6">
        <v>73</v>
      </c>
      <c r="DI73" s="22">
        <f t="shared" si="192"/>
        <v>1.2166666666666666</v>
      </c>
      <c r="DJ73" s="18">
        <f t="shared" si="193"/>
        <v>140.90871785270761</v>
      </c>
      <c r="DK73">
        <f t="shared" si="194"/>
        <v>8.5171609736812232E-2</v>
      </c>
      <c r="DL73">
        <f t="shared" si="195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96"/>
        <v>1467.5</v>
      </c>
      <c r="DU73" s="6">
        <f t="shared" si="196"/>
        <v>583.5</v>
      </c>
      <c r="DV73" s="18">
        <f t="shared" si="197"/>
        <v>862</v>
      </c>
      <c r="DW73" s="18">
        <f t="shared" si="198"/>
        <v>-22.5</v>
      </c>
      <c r="DX73" s="18">
        <f t="shared" si="199"/>
        <v>862.29359849183618</v>
      </c>
      <c r="DY73" s="6">
        <f t="shared" si="200"/>
        <v>1579.2493470000234</v>
      </c>
      <c r="DZ73" s="6">
        <f t="shared" si="201"/>
        <v>722.58940863474652</v>
      </c>
      <c r="EA73" s="6">
        <v>76</v>
      </c>
      <c r="EB73" s="22">
        <f t="shared" si="202"/>
        <v>1.2666666666666666</v>
      </c>
      <c r="EC73" s="18">
        <f t="shared" si="203"/>
        <v>170.02597732987789</v>
      </c>
      <c r="ED73">
        <f t="shared" si="204"/>
        <v>0.10266234189714769</v>
      </c>
      <c r="EE73">
        <f t="shared" si="205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210"/>
        <v>1010</v>
      </c>
      <c r="FZ73">
        <f t="shared" si="211"/>
        <v>567</v>
      </c>
      <c r="GA73" s="18">
        <f t="shared" si="131"/>
        <v>784</v>
      </c>
      <c r="GB73" s="18">
        <f t="shared" si="137"/>
        <v>-35</v>
      </c>
      <c r="GC73" s="18">
        <f t="shared" si="212"/>
        <v>784.78086113258394</v>
      </c>
      <c r="GD73">
        <f t="shared" si="213"/>
        <v>1158.2698303935917</v>
      </c>
      <c r="GE73">
        <v>72</v>
      </c>
      <c r="GF73" s="22">
        <f t="shared" si="214"/>
        <v>1.2</v>
      </c>
      <c r="GG73" s="18">
        <f t="shared" si="215"/>
        <v>155.77032137774182</v>
      </c>
      <c r="GH73">
        <f t="shared" si="216"/>
        <v>7.9181246047624818E-2</v>
      </c>
      <c r="GI73">
        <f t="shared" si="217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18"/>
        <v>1273</v>
      </c>
      <c r="GS73">
        <f t="shared" si="219"/>
        <v>559</v>
      </c>
      <c r="GT73" s="18">
        <f t="shared" si="220"/>
        <v>1028</v>
      </c>
      <c r="GU73" s="18">
        <f t="shared" si="221"/>
        <v>-45.5</v>
      </c>
      <c r="GV73" s="18">
        <f t="shared" si="222"/>
        <v>1029.00643826946</v>
      </c>
      <c r="GW73">
        <f t="shared" si="143"/>
        <v>1390.3272995953148</v>
      </c>
      <c r="GX73">
        <v>74</v>
      </c>
      <c r="GY73" s="22">
        <f t="shared" si="223"/>
        <v>1.2333333333333334</v>
      </c>
      <c r="GZ73" s="18">
        <f t="shared" si="224"/>
        <v>197.20887715075071</v>
      </c>
      <c r="HA73">
        <f t="shared" si="225"/>
        <v>9.1080469347332577E-2</v>
      </c>
      <c r="HB73">
        <f t="shared" si="226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27"/>
        <v>1279.5</v>
      </c>
      <c r="HL73">
        <f t="shared" si="228"/>
        <v>559</v>
      </c>
      <c r="HM73" s="18">
        <f t="shared" si="229"/>
        <v>1024.5</v>
      </c>
      <c r="HN73" s="18">
        <f t="shared" si="230"/>
        <v>-42.5</v>
      </c>
      <c r="HO73" s="18">
        <f t="shared" si="231"/>
        <v>1025.3811486466873</v>
      </c>
      <c r="HP73">
        <f t="shared" si="232"/>
        <v>1396.2812216742013</v>
      </c>
      <c r="HQ73">
        <v>73</v>
      </c>
      <c r="HR73" s="22">
        <f t="shared" si="233"/>
        <v>1.2166666666666666</v>
      </c>
      <c r="HS73" s="18">
        <f t="shared" si="234"/>
        <v>194.00639212891025</v>
      </c>
      <c r="HT73">
        <f t="shared" si="235"/>
        <v>8.5171609736812232E-2</v>
      </c>
      <c r="HU73">
        <f t="shared" si="236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41"/>
        <v>1116</v>
      </c>
      <c r="L74" s="6">
        <f t="shared" si="142"/>
        <v>576</v>
      </c>
      <c r="M74" s="18">
        <f t="shared" si="144"/>
        <v>339.5</v>
      </c>
      <c r="N74" s="18">
        <f t="shared" si="145"/>
        <v>-4.5</v>
      </c>
      <c r="O74" s="18">
        <f t="shared" si="146"/>
        <v>339.52982195972123</v>
      </c>
      <c r="P74" s="18">
        <f t="shared" si="147"/>
        <v>286.37781466963304</v>
      </c>
      <c r="Q74" s="6">
        <v>74</v>
      </c>
      <c r="R74" s="22">
        <f t="shared" si="148"/>
        <v>1.2333333333333334</v>
      </c>
      <c r="S74" s="18">
        <f t="shared" si="149"/>
        <v>289.43246372425074</v>
      </c>
      <c r="T74">
        <f t="shared" si="150"/>
        <v>9.1080469347332577E-2</v>
      </c>
      <c r="U74">
        <f t="shared" si="151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52"/>
        <v>1087</v>
      </c>
      <c r="AD74" s="6">
        <f t="shared" si="152"/>
        <v>573.5</v>
      </c>
      <c r="AE74" s="18">
        <f t="shared" si="153"/>
        <v>424.5</v>
      </c>
      <c r="AF74" s="18">
        <f t="shared" si="154"/>
        <v>3</v>
      </c>
      <c r="AG74" s="18">
        <f t="shared" si="155"/>
        <v>424.51060057435552</v>
      </c>
      <c r="AH74" s="6">
        <f t="shared" si="156"/>
        <v>1229.0123066918411</v>
      </c>
      <c r="AI74" s="6">
        <f t="shared" si="237"/>
        <v>354.72602634655289</v>
      </c>
      <c r="AJ74" s="6">
        <v>75</v>
      </c>
      <c r="AK74" s="22">
        <f t="shared" si="157"/>
        <v>1.25</v>
      </c>
      <c r="AL74" s="18">
        <f t="shared" si="158"/>
        <v>324.33764630882297</v>
      </c>
      <c r="AM74">
        <f t="shared" si="159"/>
        <v>9.691001300805642E-2</v>
      </c>
      <c r="AN74">
        <f t="shared" si="160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61"/>
        <v>1183</v>
      </c>
      <c r="AW74" s="6">
        <f t="shared" si="161"/>
        <v>580</v>
      </c>
      <c r="AX74" s="18">
        <f t="shared" si="162"/>
        <v>351.5</v>
      </c>
      <c r="AY74" s="18">
        <f t="shared" si="163"/>
        <v>-1</v>
      </c>
      <c r="AZ74" s="18">
        <f t="shared" si="164"/>
        <v>351.5014224722284</v>
      </c>
      <c r="BA74" s="6">
        <f t="shared" si="165"/>
        <v>1317.5314038003041</v>
      </c>
      <c r="BB74" s="6">
        <f t="shared" si="166"/>
        <v>303.15807508941975</v>
      </c>
      <c r="BC74" s="6">
        <v>77</v>
      </c>
      <c r="BD74" s="22">
        <f t="shared" si="167"/>
        <v>1.2833333333333332</v>
      </c>
      <c r="BE74" s="18">
        <f t="shared" si="168"/>
        <v>312.26324354864914</v>
      </c>
      <c r="BF74">
        <f t="shared" si="169"/>
        <v>0.10833947478883819</v>
      </c>
      <c r="BG74">
        <f t="shared" si="170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71"/>
        <v>1202</v>
      </c>
      <c r="BP74" s="6">
        <f t="shared" si="171"/>
        <v>563.5</v>
      </c>
      <c r="BQ74" s="18">
        <f t="shared" si="172"/>
        <v>723.5</v>
      </c>
      <c r="BR74" s="18">
        <f t="shared" si="133"/>
        <v>-26</v>
      </c>
      <c r="BS74" s="18">
        <f t="shared" si="173"/>
        <v>723.96702272962682</v>
      </c>
      <c r="BT74" s="6">
        <f t="shared" si="174"/>
        <v>1327.5301314847811</v>
      </c>
      <c r="BU74" s="6">
        <f t="shared" si="175"/>
        <v>568.27227014912137</v>
      </c>
      <c r="BV74" s="6">
        <v>85</v>
      </c>
      <c r="BW74" s="22">
        <f t="shared" si="176"/>
        <v>1.4166666666666667</v>
      </c>
      <c r="BX74" s="18">
        <f t="shared" si="177"/>
        <v>118.92142504814996</v>
      </c>
      <c r="BY74">
        <f t="shared" si="178"/>
        <v>0.15126767533064914</v>
      </c>
      <c r="BZ74">
        <f t="shared" si="179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80"/>
        <v>1181</v>
      </c>
      <c r="CI74" s="6">
        <f t="shared" si="180"/>
        <v>560.5</v>
      </c>
      <c r="CJ74" s="18">
        <f t="shared" si="125"/>
        <v>648.5</v>
      </c>
      <c r="CK74" s="18">
        <f t="shared" si="134"/>
        <v>-27.5</v>
      </c>
      <c r="CL74" s="18">
        <f t="shared" si="181"/>
        <v>649.08281443895896</v>
      </c>
      <c r="CM74" s="6">
        <f t="shared" si="182"/>
        <v>1307.2571476186313</v>
      </c>
      <c r="CN74" s="6">
        <f t="shared" si="183"/>
        <v>513.9726778349351</v>
      </c>
      <c r="CO74" s="6">
        <v>74</v>
      </c>
      <c r="CP74" s="22">
        <f t="shared" si="184"/>
        <v>1.2333333333333334</v>
      </c>
      <c r="CQ74" s="18">
        <f t="shared" si="185"/>
        <v>119.52194375854452</v>
      </c>
      <c r="CR74">
        <f t="shared" si="186"/>
        <v>9.1080469347332577E-2</v>
      </c>
      <c r="CS74">
        <f t="shared" si="187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88"/>
        <v>1433</v>
      </c>
      <c r="DB74" s="6">
        <f t="shared" si="188"/>
        <v>556</v>
      </c>
      <c r="DC74" s="18">
        <f t="shared" si="127"/>
        <v>891</v>
      </c>
      <c r="DD74" s="18">
        <f t="shared" si="135"/>
        <v>-28.5</v>
      </c>
      <c r="DE74" s="18">
        <f t="shared" si="189"/>
        <v>891.45569155174508</v>
      </c>
      <c r="DF74" s="6">
        <f t="shared" si="190"/>
        <v>1537.0832768591297</v>
      </c>
      <c r="DG74" s="6">
        <f t="shared" si="191"/>
        <v>739.96079568073515</v>
      </c>
      <c r="DH74" s="6">
        <v>74</v>
      </c>
      <c r="DI74" s="22">
        <f t="shared" si="192"/>
        <v>1.2333333333333334</v>
      </c>
      <c r="DJ74" s="18">
        <f t="shared" si="193"/>
        <v>142.28568672673325</v>
      </c>
      <c r="DK74">
        <f t="shared" si="194"/>
        <v>9.1080469347332577E-2</v>
      </c>
      <c r="DL74">
        <f t="shared" si="195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96"/>
        <v>1483.5</v>
      </c>
      <c r="DU74" s="6">
        <f t="shared" si="196"/>
        <v>583.5</v>
      </c>
      <c r="DV74" s="18">
        <f t="shared" si="197"/>
        <v>878</v>
      </c>
      <c r="DW74" s="18">
        <f t="shared" si="198"/>
        <v>-22.5</v>
      </c>
      <c r="DX74" s="18">
        <f t="shared" si="199"/>
        <v>878.28824994986701</v>
      </c>
      <c r="DY74" s="6">
        <f t="shared" si="200"/>
        <v>1594.1281316130144</v>
      </c>
      <c r="DZ74" s="6">
        <f t="shared" si="201"/>
        <v>737.46819324773753</v>
      </c>
      <c r="EA74" s="6">
        <v>77</v>
      </c>
      <c r="EB74" s="22">
        <f t="shared" si="202"/>
        <v>1.2833333333333332</v>
      </c>
      <c r="EC74" s="18">
        <f t="shared" si="203"/>
        <v>171.55072961377022</v>
      </c>
      <c r="ED74">
        <f t="shared" si="204"/>
        <v>0.10833947478883819</v>
      </c>
      <c r="EE74">
        <f t="shared" si="205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210"/>
        <v>1027</v>
      </c>
      <c r="FZ74">
        <f t="shared" si="211"/>
        <v>567</v>
      </c>
      <c r="GA74" s="18">
        <f t="shared" si="131"/>
        <v>801</v>
      </c>
      <c r="GB74" s="18">
        <f t="shared" si="137"/>
        <v>-35</v>
      </c>
      <c r="GC74" s="18">
        <f t="shared" si="212"/>
        <v>801.76430451847875</v>
      </c>
      <c r="GD74">
        <f t="shared" si="213"/>
        <v>1173.1231819378561</v>
      </c>
      <c r="GE74">
        <v>73</v>
      </c>
      <c r="GF74" s="22">
        <f t="shared" si="214"/>
        <v>1.2166666666666666</v>
      </c>
      <c r="GG74" s="18">
        <f t="shared" si="215"/>
        <v>157.88954316285475</v>
      </c>
      <c r="GH74">
        <f t="shared" si="216"/>
        <v>8.5171609736812232E-2</v>
      </c>
      <c r="GI74">
        <f t="shared" si="217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18"/>
        <v>1288</v>
      </c>
      <c r="GS74">
        <f t="shared" si="219"/>
        <v>557.5</v>
      </c>
      <c r="GT74" s="18">
        <f t="shared" si="220"/>
        <v>1043</v>
      </c>
      <c r="GU74" s="18">
        <f t="shared" si="221"/>
        <v>-47</v>
      </c>
      <c r="GV74" s="18">
        <f t="shared" si="222"/>
        <v>1044.0584274838261</v>
      </c>
      <c r="GW74">
        <f t="shared" si="143"/>
        <v>1403.477912188147</v>
      </c>
      <c r="GX74">
        <v>75</v>
      </c>
      <c r="GY74" s="22">
        <f t="shared" si="223"/>
        <v>1.25</v>
      </c>
      <c r="GZ74" s="18">
        <f t="shared" si="224"/>
        <v>199.08010742640883</v>
      </c>
      <c r="HA74">
        <f t="shared" si="225"/>
        <v>9.691001300805642E-2</v>
      </c>
      <c r="HB74">
        <f t="shared" si="226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27"/>
        <v>1297.5</v>
      </c>
      <c r="HL74">
        <f t="shared" si="228"/>
        <v>556</v>
      </c>
      <c r="HM74" s="18">
        <f t="shared" si="229"/>
        <v>1042.5</v>
      </c>
      <c r="HN74" s="18">
        <f t="shared" si="230"/>
        <v>-45.5</v>
      </c>
      <c r="HO74" s="18">
        <f t="shared" si="231"/>
        <v>1043.4924532549337</v>
      </c>
      <c r="HP74">
        <f t="shared" si="232"/>
        <v>1411.6098079851954</v>
      </c>
      <c r="HQ74">
        <v>74</v>
      </c>
      <c r="HR74" s="22">
        <f t="shared" si="233"/>
        <v>1.2333333333333334</v>
      </c>
      <c r="HS74" s="18">
        <f t="shared" si="234"/>
        <v>196.26330876337423</v>
      </c>
      <c r="HT74">
        <f t="shared" si="235"/>
        <v>9.1080469347332577E-2</v>
      </c>
      <c r="HU74">
        <f t="shared" si="236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41"/>
        <v>1123</v>
      </c>
      <c r="L75" s="6">
        <f t="shared" si="142"/>
        <v>577</v>
      </c>
      <c r="M75" s="18">
        <f t="shared" si="144"/>
        <v>346.5</v>
      </c>
      <c r="N75" s="18">
        <f t="shared" si="145"/>
        <v>-3.5</v>
      </c>
      <c r="O75" s="18">
        <f t="shared" si="146"/>
        <v>346.51767631680781</v>
      </c>
      <c r="P75" s="18">
        <f t="shared" si="147"/>
        <v>293.05893718825689</v>
      </c>
      <c r="Q75" s="6">
        <v>75</v>
      </c>
      <c r="R75" s="22">
        <f t="shared" si="148"/>
        <v>1.25</v>
      </c>
      <c r="S75" s="18">
        <f t="shared" si="149"/>
        <v>290.01135978564469</v>
      </c>
      <c r="T75">
        <f t="shared" si="150"/>
        <v>9.691001300805642E-2</v>
      </c>
      <c r="U75">
        <f t="shared" si="151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52"/>
        <v>1097.5</v>
      </c>
      <c r="AD75" s="6">
        <f t="shared" si="152"/>
        <v>573</v>
      </c>
      <c r="AE75" s="18">
        <f t="shared" si="153"/>
        <v>435</v>
      </c>
      <c r="AF75" s="18">
        <f t="shared" si="154"/>
        <v>2.5</v>
      </c>
      <c r="AG75" s="18">
        <f t="shared" si="155"/>
        <v>435.00718384872681</v>
      </c>
      <c r="AH75" s="6">
        <f t="shared" si="156"/>
        <v>1238.0772391090952</v>
      </c>
      <c r="AI75" s="6">
        <f t="shared" si="237"/>
        <v>363.790958763807</v>
      </c>
      <c r="AJ75" s="6">
        <v>76</v>
      </c>
      <c r="AK75" s="22">
        <f t="shared" si="157"/>
        <v>1.2666666666666666</v>
      </c>
      <c r="AL75" s="18">
        <f t="shared" si="158"/>
        <v>325.31946122551653</v>
      </c>
      <c r="AM75">
        <f t="shared" si="159"/>
        <v>0.10266234189714769</v>
      </c>
      <c r="AN75">
        <f t="shared" si="160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61"/>
        <v>1191</v>
      </c>
      <c r="AW75" s="6">
        <f t="shared" si="161"/>
        <v>579.5</v>
      </c>
      <c r="AX75" s="18">
        <f t="shared" si="162"/>
        <v>359.5</v>
      </c>
      <c r="AY75" s="18">
        <f t="shared" si="163"/>
        <v>-1.5</v>
      </c>
      <c r="AZ75" s="18">
        <f t="shared" si="164"/>
        <v>359.50312933269441</v>
      </c>
      <c r="BA75" s="6">
        <f t="shared" si="165"/>
        <v>1324.50037750089</v>
      </c>
      <c r="BB75" s="6">
        <f t="shared" si="166"/>
        <v>310.12704879000557</v>
      </c>
      <c r="BC75" s="6">
        <v>78</v>
      </c>
      <c r="BD75" s="22">
        <f t="shared" si="167"/>
        <v>1.3</v>
      </c>
      <c r="BE75" s="18">
        <f t="shared" si="168"/>
        <v>312.92214562872709</v>
      </c>
      <c r="BF75">
        <f t="shared" si="169"/>
        <v>0.11394335230683679</v>
      </c>
      <c r="BG75">
        <f t="shared" si="170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71"/>
        <v>1214</v>
      </c>
      <c r="BP75" s="6">
        <f t="shared" si="171"/>
        <v>563</v>
      </c>
      <c r="BQ75" s="18">
        <f t="shared" si="172"/>
        <v>735.5</v>
      </c>
      <c r="BR75" s="18">
        <f t="shared" si="133"/>
        <v>-26.5</v>
      </c>
      <c r="BS75" s="18">
        <f t="shared" si="173"/>
        <v>735.9772414959582</v>
      </c>
      <c r="BT75" s="6">
        <f t="shared" si="174"/>
        <v>1338.1946794095395</v>
      </c>
      <c r="BU75" s="6">
        <f t="shared" si="175"/>
        <v>578.93681807387975</v>
      </c>
      <c r="BV75" s="6">
        <v>86</v>
      </c>
      <c r="BW75" s="22">
        <f t="shared" si="176"/>
        <v>1.4333333333333333</v>
      </c>
      <c r="BX75" s="18">
        <f t="shared" si="177"/>
        <v>120.06962951911854</v>
      </c>
      <c r="BY75">
        <f t="shared" si="178"/>
        <v>0.1563472008599241</v>
      </c>
      <c r="BZ75">
        <f t="shared" si="179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80"/>
        <v>1194.5</v>
      </c>
      <c r="CI75" s="6">
        <f t="shared" si="180"/>
        <v>559.5</v>
      </c>
      <c r="CJ75" s="18">
        <f t="shared" si="125"/>
        <v>662</v>
      </c>
      <c r="CK75" s="18">
        <f t="shared" si="134"/>
        <v>-28.5</v>
      </c>
      <c r="CL75" s="18">
        <f t="shared" si="181"/>
        <v>662.61319787640809</v>
      </c>
      <c r="CM75" s="6">
        <f t="shared" si="182"/>
        <v>1319.0415080656105</v>
      </c>
      <c r="CN75" s="6">
        <f t="shared" si="183"/>
        <v>525.75703828191433</v>
      </c>
      <c r="CO75" s="6">
        <v>75</v>
      </c>
      <c r="CP75" s="22">
        <f t="shared" si="184"/>
        <v>1.25</v>
      </c>
      <c r="CQ75" s="18">
        <f t="shared" si="185"/>
        <v>120.83646658351773</v>
      </c>
      <c r="CR75">
        <f t="shared" si="186"/>
        <v>9.691001300805642E-2</v>
      </c>
      <c r="CS75">
        <f t="shared" si="187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88"/>
        <v>1449.5</v>
      </c>
      <c r="DB75" s="6">
        <f t="shared" si="188"/>
        <v>555.5</v>
      </c>
      <c r="DC75" s="18">
        <f t="shared" si="127"/>
        <v>907.5</v>
      </c>
      <c r="DD75" s="18">
        <f t="shared" si="135"/>
        <v>-29</v>
      </c>
      <c r="DE75" s="18">
        <f t="shared" si="189"/>
        <v>907.96324264807106</v>
      </c>
      <c r="DF75" s="6">
        <f t="shared" si="190"/>
        <v>1552.2984571273657</v>
      </c>
      <c r="DG75" s="6">
        <f t="shared" si="191"/>
        <v>755.1759759489712</v>
      </c>
      <c r="DH75" s="6">
        <v>75</v>
      </c>
      <c r="DI75" s="22">
        <f t="shared" si="192"/>
        <v>1.25</v>
      </c>
      <c r="DJ75" s="18">
        <f t="shared" si="193"/>
        <v>143.85589038851637</v>
      </c>
      <c r="DK75">
        <f t="shared" si="194"/>
        <v>9.691001300805642E-2</v>
      </c>
      <c r="DL75">
        <f t="shared" si="195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96"/>
        <v>1498.5</v>
      </c>
      <c r="DU75" s="6">
        <f t="shared" si="196"/>
        <v>583</v>
      </c>
      <c r="DV75" s="18">
        <f t="shared" si="197"/>
        <v>893</v>
      </c>
      <c r="DW75" s="18">
        <f t="shared" si="198"/>
        <v>-23</v>
      </c>
      <c r="DX75" s="18">
        <f t="shared" si="199"/>
        <v>893.2961435044931</v>
      </c>
      <c r="DY75" s="6">
        <f t="shared" si="200"/>
        <v>1607.9151874399347</v>
      </c>
      <c r="DZ75" s="6">
        <f t="shared" si="201"/>
        <v>751.25524907465785</v>
      </c>
      <c r="EA75" s="6">
        <v>78</v>
      </c>
      <c r="EB75" s="22">
        <f t="shared" si="202"/>
        <v>1.3</v>
      </c>
      <c r="EC75" s="18">
        <f t="shared" si="203"/>
        <v>172.98141536730941</v>
      </c>
      <c r="ED75">
        <f t="shared" si="204"/>
        <v>0.11394335230683679</v>
      </c>
      <c r="EE75">
        <f t="shared" si="205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210"/>
        <v>1042.5</v>
      </c>
      <c r="FZ75">
        <f t="shared" si="211"/>
        <v>566</v>
      </c>
      <c r="GA75" s="18">
        <f t="shared" si="131"/>
        <v>816.5</v>
      </c>
      <c r="GB75" s="18">
        <f t="shared" si="137"/>
        <v>-36</v>
      </c>
      <c r="GC75" s="18">
        <f t="shared" si="212"/>
        <v>817.29324602617385</v>
      </c>
      <c r="GD75">
        <f t="shared" si="213"/>
        <v>1186.2386985763026</v>
      </c>
      <c r="GE75">
        <v>74</v>
      </c>
      <c r="GF75" s="22">
        <f t="shared" si="214"/>
        <v>1.2333333333333334</v>
      </c>
      <c r="GG75" s="18">
        <f t="shared" si="215"/>
        <v>159.82726982964974</v>
      </c>
      <c r="GH75">
        <f t="shared" si="216"/>
        <v>9.1080469347332577E-2</v>
      </c>
      <c r="GI75">
        <f t="shared" si="217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18"/>
        <v>1303.5</v>
      </c>
      <c r="GS75">
        <f t="shared" si="219"/>
        <v>556</v>
      </c>
      <c r="GT75" s="18">
        <f t="shared" si="220"/>
        <v>1058.5</v>
      </c>
      <c r="GU75" s="18">
        <f t="shared" si="221"/>
        <v>-48.5</v>
      </c>
      <c r="GV75" s="18">
        <f t="shared" si="222"/>
        <v>1059.6105416614162</v>
      </c>
      <c r="GW75">
        <f t="shared" si="143"/>
        <v>1417.1267586211193</v>
      </c>
      <c r="GX75">
        <v>76</v>
      </c>
      <c r="GY75" s="22">
        <f t="shared" si="223"/>
        <v>1.2666666666666666</v>
      </c>
      <c r="GZ75" s="18">
        <f t="shared" si="224"/>
        <v>201.01351214024044</v>
      </c>
      <c r="HA75">
        <f t="shared" si="225"/>
        <v>0.10266234189714769</v>
      </c>
      <c r="HB75">
        <f t="shared" si="226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27"/>
        <v>1318</v>
      </c>
      <c r="HL75">
        <f t="shared" si="228"/>
        <v>555.5</v>
      </c>
      <c r="HM75" s="18">
        <f t="shared" si="229"/>
        <v>1063</v>
      </c>
      <c r="HN75" s="18">
        <f t="shared" si="230"/>
        <v>-46</v>
      </c>
      <c r="HO75" s="18">
        <f t="shared" si="231"/>
        <v>1063.994830814511</v>
      </c>
      <c r="HP75">
        <f t="shared" si="232"/>
        <v>1430.2811786498485</v>
      </c>
      <c r="HQ75">
        <v>75</v>
      </c>
      <c r="HR75" s="22">
        <f t="shared" si="233"/>
        <v>1.25</v>
      </c>
      <c r="HS75" s="18">
        <f t="shared" si="234"/>
        <v>198.81818583938576</v>
      </c>
      <c r="HT75">
        <f t="shared" si="235"/>
        <v>9.691001300805642E-2</v>
      </c>
      <c r="HU75">
        <f t="shared" si="236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41"/>
        <v>1132</v>
      </c>
      <c r="L76" s="6">
        <f t="shared" si="142"/>
        <v>578</v>
      </c>
      <c r="M76" s="18">
        <f t="shared" si="144"/>
        <v>355.5</v>
      </c>
      <c r="N76" s="18">
        <f t="shared" si="145"/>
        <v>-2.5</v>
      </c>
      <c r="O76" s="18">
        <f t="shared" si="146"/>
        <v>355.50879032732792</v>
      </c>
      <c r="P76" s="18">
        <f t="shared" si="147"/>
        <v>301.52519653451179</v>
      </c>
      <c r="Q76" s="6">
        <v>76</v>
      </c>
      <c r="R76" s="22">
        <f t="shared" si="148"/>
        <v>1.2666666666666666</v>
      </c>
      <c r="S76" s="18">
        <f t="shared" si="149"/>
        <v>290.75621224281645</v>
      </c>
      <c r="T76">
        <f t="shared" si="150"/>
        <v>0.10266234189714769</v>
      </c>
      <c r="U76">
        <f t="shared" si="151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52"/>
        <v>1108</v>
      </c>
      <c r="AD76" s="6">
        <f t="shared" si="152"/>
        <v>573</v>
      </c>
      <c r="AE76" s="18">
        <f t="shared" si="153"/>
        <v>445.5</v>
      </c>
      <c r="AF76" s="18">
        <f t="shared" si="154"/>
        <v>2.5</v>
      </c>
      <c r="AG76" s="18">
        <f t="shared" si="155"/>
        <v>445.50701453512494</v>
      </c>
      <c r="AH76" s="6">
        <f t="shared" si="156"/>
        <v>1247.3944845156243</v>
      </c>
      <c r="AI76" s="6">
        <f t="shared" si="237"/>
        <v>373.10820417033608</v>
      </c>
      <c r="AJ76" s="6">
        <v>77</v>
      </c>
      <c r="AK76" s="22">
        <f t="shared" si="157"/>
        <v>1.2833333333333332</v>
      </c>
      <c r="AL76" s="18">
        <f t="shared" si="158"/>
        <v>326.30157989415358</v>
      </c>
      <c r="AM76">
        <f t="shared" si="159"/>
        <v>0.10833947478883819</v>
      </c>
      <c r="AN76">
        <f t="shared" si="160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61"/>
        <v>1197.5</v>
      </c>
      <c r="AW76" s="6">
        <f t="shared" si="161"/>
        <v>579</v>
      </c>
      <c r="AX76" s="18">
        <f t="shared" si="162"/>
        <v>366</v>
      </c>
      <c r="AY76" s="18">
        <f t="shared" si="163"/>
        <v>-2</v>
      </c>
      <c r="AZ76" s="18">
        <f t="shared" si="164"/>
        <v>366.00546444008182</v>
      </c>
      <c r="BA76" s="6">
        <f t="shared" si="165"/>
        <v>1330.1305387066338</v>
      </c>
      <c r="BB76" s="6">
        <f t="shared" si="166"/>
        <v>315.75720999574946</v>
      </c>
      <c r="BC76" s="6">
        <v>79</v>
      </c>
      <c r="BD76" s="22">
        <f t="shared" si="167"/>
        <v>1.3166666666666667</v>
      </c>
      <c r="BE76" s="18">
        <f t="shared" si="168"/>
        <v>313.45758165535648</v>
      </c>
      <c r="BF76">
        <f t="shared" si="169"/>
        <v>0.11947584090679779</v>
      </c>
      <c r="BG76">
        <f t="shared" si="170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71"/>
        <v>1226.5</v>
      </c>
      <c r="BP76" s="6">
        <f t="shared" si="171"/>
        <v>561.5</v>
      </c>
      <c r="BQ76" s="18">
        <f t="shared" si="172"/>
        <v>748</v>
      </c>
      <c r="BR76" s="18">
        <f t="shared" si="133"/>
        <v>-28</v>
      </c>
      <c r="BS76" s="18">
        <f t="shared" si="173"/>
        <v>748.52388071457017</v>
      </c>
      <c r="BT76" s="6">
        <f t="shared" si="174"/>
        <v>1348.9197529875526</v>
      </c>
      <c r="BU76" s="6">
        <f t="shared" si="175"/>
        <v>589.6618916518928</v>
      </c>
      <c r="BV76" s="6">
        <v>87</v>
      </c>
      <c r="BW76" s="22">
        <f t="shared" si="176"/>
        <v>1.45</v>
      </c>
      <c r="BX76" s="18">
        <f t="shared" si="177"/>
        <v>121.26911701611778</v>
      </c>
      <c r="BY76">
        <f t="shared" si="178"/>
        <v>0.16136800223497488</v>
      </c>
      <c r="BZ76">
        <f t="shared" si="179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80"/>
        <v>1205</v>
      </c>
      <c r="CI76" s="6">
        <f t="shared" si="180"/>
        <v>558.5</v>
      </c>
      <c r="CJ76" s="18">
        <f t="shared" si="125"/>
        <v>672.5</v>
      </c>
      <c r="CK76" s="18">
        <f t="shared" si="134"/>
        <v>-29.5</v>
      </c>
      <c r="CL76" s="18">
        <f t="shared" si="181"/>
        <v>673.14671506291995</v>
      </c>
      <c r="CM76" s="6">
        <f t="shared" si="182"/>
        <v>1328.1367587714753</v>
      </c>
      <c r="CN76" s="6">
        <f t="shared" si="183"/>
        <v>534.85228898777916</v>
      </c>
      <c r="CO76" s="6">
        <v>76</v>
      </c>
      <c r="CP76" s="22">
        <f t="shared" si="184"/>
        <v>1.2666666666666666</v>
      </c>
      <c r="CQ76" s="18">
        <f t="shared" si="185"/>
        <v>121.85983364720292</v>
      </c>
      <c r="CR76">
        <f t="shared" si="186"/>
        <v>0.10266234189714769</v>
      </c>
      <c r="CS76">
        <f t="shared" si="187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88"/>
        <v>1464</v>
      </c>
      <c r="DB76" s="6">
        <f t="shared" si="188"/>
        <v>548</v>
      </c>
      <c r="DC76" s="18">
        <f t="shared" si="127"/>
        <v>922</v>
      </c>
      <c r="DD76" s="18">
        <f t="shared" si="135"/>
        <v>-36.5</v>
      </c>
      <c r="DE76" s="18">
        <f t="shared" si="189"/>
        <v>922.7221954629681</v>
      </c>
      <c r="DF76" s="6">
        <f t="shared" si="190"/>
        <v>1563.2018423735306</v>
      </c>
      <c r="DG76" s="6">
        <f t="shared" si="191"/>
        <v>766.07936119513602</v>
      </c>
      <c r="DH76" s="6">
        <v>76</v>
      </c>
      <c r="DI76" s="22">
        <f t="shared" si="192"/>
        <v>1.2666666666666666</v>
      </c>
      <c r="DJ76" s="18">
        <f t="shared" si="193"/>
        <v>145.25976680960426</v>
      </c>
      <c r="DK76">
        <f t="shared" si="194"/>
        <v>0.10266234189714769</v>
      </c>
      <c r="DL76">
        <f t="shared" si="195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96"/>
        <v>1515</v>
      </c>
      <c r="DU76" s="6">
        <f t="shared" si="196"/>
        <v>582.5</v>
      </c>
      <c r="DV76" s="18">
        <f t="shared" si="197"/>
        <v>909.5</v>
      </c>
      <c r="DW76" s="18">
        <f t="shared" si="198"/>
        <v>-23.5</v>
      </c>
      <c r="DX76" s="18">
        <f t="shared" si="199"/>
        <v>909.80355022389313</v>
      </c>
      <c r="DY76" s="6">
        <f t="shared" si="200"/>
        <v>1623.1239170192769</v>
      </c>
      <c r="DZ76" s="6">
        <f t="shared" si="201"/>
        <v>766.46397865400002</v>
      </c>
      <c r="EA76" s="6">
        <v>79</v>
      </c>
      <c r="EB76" s="22">
        <f t="shared" si="202"/>
        <v>1.3166666666666667</v>
      </c>
      <c r="EC76" s="18">
        <f t="shared" si="203"/>
        <v>174.55504803836757</v>
      </c>
      <c r="ED76">
        <f t="shared" si="204"/>
        <v>0.11947584090679779</v>
      </c>
      <c r="EE76">
        <f t="shared" si="205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210"/>
        <v>1059</v>
      </c>
      <c r="FZ76">
        <f t="shared" si="211"/>
        <v>565.5</v>
      </c>
      <c r="GA76" s="18">
        <f t="shared" si="131"/>
        <v>833</v>
      </c>
      <c r="GB76" s="18">
        <f t="shared" si="137"/>
        <v>-36.5</v>
      </c>
      <c r="GC76" s="18">
        <f t="shared" si="212"/>
        <v>833.79928639931086</v>
      </c>
      <c r="GD76">
        <f t="shared" si="213"/>
        <v>1200.5295706478871</v>
      </c>
      <c r="GE76">
        <v>75</v>
      </c>
      <c r="GF76" s="22">
        <f t="shared" si="214"/>
        <v>1.25</v>
      </c>
      <c r="GG76" s="18">
        <f t="shared" si="215"/>
        <v>161.8869204876404</v>
      </c>
      <c r="GH76">
        <f t="shared" si="216"/>
        <v>9.691001300805642E-2</v>
      </c>
      <c r="GI76">
        <f t="shared" si="217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18"/>
        <v>1324.5</v>
      </c>
      <c r="GS76">
        <f t="shared" si="219"/>
        <v>555</v>
      </c>
      <c r="GT76" s="18">
        <f t="shared" si="220"/>
        <v>1079.5</v>
      </c>
      <c r="GU76" s="18">
        <f t="shared" si="221"/>
        <v>-49.5</v>
      </c>
      <c r="GV76" s="18">
        <f t="shared" si="222"/>
        <v>1080.6343044712212</v>
      </c>
      <c r="GW76">
        <f t="shared" si="143"/>
        <v>1436.0798202049912</v>
      </c>
      <c r="GX76">
        <v>77</v>
      </c>
      <c r="GY76" s="22">
        <f t="shared" si="223"/>
        <v>1.2833333333333332</v>
      </c>
      <c r="GZ76" s="18">
        <f t="shared" si="224"/>
        <v>203.62714020744727</v>
      </c>
      <c r="HA76">
        <f t="shared" si="225"/>
        <v>0.10833947478883819</v>
      </c>
      <c r="HB76">
        <f t="shared" si="226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27"/>
        <v>1337.5</v>
      </c>
      <c r="HL76">
        <f t="shared" si="228"/>
        <v>556</v>
      </c>
      <c r="HM76" s="18">
        <f t="shared" si="229"/>
        <v>1082.5</v>
      </c>
      <c r="HN76" s="18">
        <f t="shared" si="230"/>
        <v>-45.5</v>
      </c>
      <c r="HO76" s="18">
        <f t="shared" si="231"/>
        <v>1083.4558135890913</v>
      </c>
      <c r="HP76">
        <f t="shared" si="232"/>
        <v>1448.4620291882006</v>
      </c>
      <c r="HQ76">
        <v>76</v>
      </c>
      <c r="HR76" s="22">
        <f t="shared" si="233"/>
        <v>1.2666666666666666</v>
      </c>
      <c r="HS76" s="18">
        <f t="shared" si="234"/>
        <v>201.24329086064239</v>
      </c>
      <c r="HT76">
        <f t="shared" si="235"/>
        <v>0.10266234189714769</v>
      </c>
      <c r="HU76">
        <f t="shared" si="236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41"/>
        <v>1138.5</v>
      </c>
      <c r="L77" s="6">
        <f t="shared" si="142"/>
        <v>578</v>
      </c>
      <c r="M77" s="18">
        <f t="shared" si="144"/>
        <v>362</v>
      </c>
      <c r="N77" s="18">
        <f t="shared" si="145"/>
        <v>-2.5</v>
      </c>
      <c r="O77" s="18">
        <f t="shared" si="146"/>
        <v>362.00863249375698</v>
      </c>
      <c r="P77" s="18">
        <f t="shared" si="147"/>
        <v>307.31764037884125</v>
      </c>
      <c r="Q77" s="6">
        <v>77</v>
      </c>
      <c r="R77" s="22">
        <f t="shared" si="148"/>
        <v>1.2833333333333332</v>
      </c>
      <c r="S77" s="18">
        <f t="shared" si="149"/>
        <v>291.29467982349979</v>
      </c>
      <c r="T77">
        <f t="shared" si="150"/>
        <v>0.10833947478883819</v>
      </c>
      <c r="U77">
        <f t="shared" si="151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52"/>
        <v>1117.5</v>
      </c>
      <c r="AD77" s="6">
        <f t="shared" si="152"/>
        <v>573.5</v>
      </c>
      <c r="AE77" s="18">
        <f t="shared" si="153"/>
        <v>455</v>
      </c>
      <c r="AF77" s="18">
        <f t="shared" si="154"/>
        <v>3</v>
      </c>
      <c r="AG77" s="18">
        <f t="shared" si="155"/>
        <v>455.00989000240423</v>
      </c>
      <c r="AH77" s="6">
        <f t="shared" si="156"/>
        <v>1256.0686685050305</v>
      </c>
      <c r="AI77" s="6">
        <f t="shared" si="237"/>
        <v>381.78238815974225</v>
      </c>
      <c r="AJ77" s="6">
        <v>78</v>
      </c>
      <c r="AK77" s="22">
        <f t="shared" si="157"/>
        <v>1.3</v>
      </c>
      <c r="AL77" s="18">
        <f t="shared" si="158"/>
        <v>327.19044674171499</v>
      </c>
      <c r="AM77">
        <f t="shared" si="159"/>
        <v>0.11394335230683679</v>
      </c>
      <c r="AN77">
        <f t="shared" si="160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61"/>
        <v>1206.5</v>
      </c>
      <c r="AW77" s="6">
        <f t="shared" si="161"/>
        <v>580</v>
      </c>
      <c r="AX77" s="18">
        <f t="shared" si="162"/>
        <v>375</v>
      </c>
      <c r="AY77" s="18">
        <f t="shared" si="163"/>
        <v>-1</v>
      </c>
      <c r="AZ77" s="18">
        <f t="shared" si="164"/>
        <v>375.00133333096295</v>
      </c>
      <c r="BA77" s="6">
        <f t="shared" si="165"/>
        <v>1338.6718231142388</v>
      </c>
      <c r="BB77" s="6">
        <f t="shared" si="166"/>
        <v>324.29849440335443</v>
      </c>
      <c r="BC77" s="6">
        <v>80</v>
      </c>
      <c r="BD77" s="22">
        <f t="shared" si="167"/>
        <v>1.3333333333333333</v>
      </c>
      <c r="BE77" s="18">
        <f t="shared" si="168"/>
        <v>314.19834819775446</v>
      </c>
      <c r="BF77">
        <f t="shared" si="169"/>
        <v>0.12493873660829993</v>
      </c>
      <c r="BG77">
        <f t="shared" si="170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71"/>
        <v>1237</v>
      </c>
      <c r="BP77" s="6">
        <f t="shared" si="171"/>
        <v>560</v>
      </c>
      <c r="BQ77" s="18">
        <f t="shared" si="172"/>
        <v>758.5</v>
      </c>
      <c r="BR77" s="18">
        <f t="shared" si="133"/>
        <v>-29.5</v>
      </c>
      <c r="BS77" s="18">
        <f t="shared" si="173"/>
        <v>759.0734483566132</v>
      </c>
      <c r="BT77" s="6">
        <f t="shared" si="174"/>
        <v>1357.8545577490986</v>
      </c>
      <c r="BU77" s="6">
        <f t="shared" si="175"/>
        <v>598.59669641343885</v>
      </c>
      <c r="BV77" s="6">
        <v>88</v>
      </c>
      <c r="BW77" s="22">
        <f t="shared" si="176"/>
        <v>1.4666666666666666</v>
      </c>
      <c r="BX77" s="18">
        <f t="shared" si="177"/>
        <v>122.27767988820602</v>
      </c>
      <c r="BY77">
        <f t="shared" si="178"/>
        <v>0.16633142176652496</v>
      </c>
      <c r="BZ77">
        <f t="shared" si="179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80"/>
        <v>1215.5</v>
      </c>
      <c r="CI77" s="6">
        <f t="shared" si="180"/>
        <v>558</v>
      </c>
      <c r="CJ77" s="18">
        <f t="shared" si="125"/>
        <v>683</v>
      </c>
      <c r="CK77" s="18">
        <f t="shared" si="134"/>
        <v>-30</v>
      </c>
      <c r="CL77" s="18">
        <f t="shared" si="181"/>
        <v>683.6585405010311</v>
      </c>
      <c r="CM77" s="6">
        <f t="shared" si="182"/>
        <v>1337.4618686153262</v>
      </c>
      <c r="CN77" s="6">
        <f t="shared" si="183"/>
        <v>544.17739883163006</v>
      </c>
      <c r="CO77" s="6">
        <v>77</v>
      </c>
      <c r="CP77" s="22">
        <f t="shared" si="184"/>
        <v>1.2833333333333332</v>
      </c>
      <c r="CQ77" s="18">
        <f t="shared" si="185"/>
        <v>122.88109328366568</v>
      </c>
      <c r="CR77">
        <f t="shared" si="186"/>
        <v>0.10833947478883819</v>
      </c>
      <c r="CS77">
        <f t="shared" si="187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88"/>
        <v>1479.5</v>
      </c>
      <c r="DB77" s="6">
        <f t="shared" si="188"/>
        <v>547.5</v>
      </c>
      <c r="DC77" s="18">
        <f t="shared" si="127"/>
        <v>937.5</v>
      </c>
      <c r="DD77" s="18">
        <f t="shared" si="135"/>
        <v>-37</v>
      </c>
      <c r="DE77" s="18">
        <f t="shared" si="189"/>
        <v>938.2298492373817</v>
      </c>
      <c r="DF77" s="6">
        <f t="shared" si="190"/>
        <v>1577.5539610422206</v>
      </c>
      <c r="DG77" s="6">
        <f t="shared" si="191"/>
        <v>780.4314798638261</v>
      </c>
      <c r="DH77" s="6">
        <v>77</v>
      </c>
      <c r="DI77" s="22">
        <f t="shared" si="192"/>
        <v>1.2833333333333332</v>
      </c>
      <c r="DJ77" s="18">
        <f t="shared" si="193"/>
        <v>146.73485991094677</v>
      </c>
      <c r="DK77">
        <f t="shared" si="194"/>
        <v>0.10833947478883819</v>
      </c>
      <c r="DL77">
        <f t="shared" si="195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96"/>
        <v>1530</v>
      </c>
      <c r="DU77" s="6">
        <f t="shared" si="196"/>
        <v>582</v>
      </c>
      <c r="DV77" s="18">
        <f t="shared" si="197"/>
        <v>924.5</v>
      </c>
      <c r="DW77" s="18">
        <f t="shared" si="198"/>
        <v>-24</v>
      </c>
      <c r="DX77" s="18">
        <f t="shared" si="199"/>
        <v>924.81146727319515</v>
      </c>
      <c r="DY77" s="6">
        <f t="shared" si="200"/>
        <v>1636.9557110685678</v>
      </c>
      <c r="DZ77" s="6">
        <f t="shared" si="201"/>
        <v>780.29577270329094</v>
      </c>
      <c r="EA77" s="6">
        <v>80</v>
      </c>
      <c r="EB77" s="22">
        <f t="shared" si="202"/>
        <v>1.3333333333333333</v>
      </c>
      <c r="EC77" s="18">
        <f t="shared" si="203"/>
        <v>175.98573603162799</v>
      </c>
      <c r="ED77">
        <f t="shared" si="204"/>
        <v>0.12493873660829993</v>
      </c>
      <c r="EE77">
        <f t="shared" si="205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210"/>
        <v>1074.5</v>
      </c>
      <c r="FZ77">
        <f t="shared" si="211"/>
        <v>564.5</v>
      </c>
      <c r="GA77" s="18">
        <f t="shared" si="131"/>
        <v>848.5</v>
      </c>
      <c r="GB77" s="18">
        <f t="shared" si="137"/>
        <v>-37.5</v>
      </c>
      <c r="GC77" s="18">
        <f t="shared" si="212"/>
        <v>849.32826398277837</v>
      </c>
      <c r="GD77">
        <f t="shared" si="213"/>
        <v>1213.75883106983</v>
      </c>
      <c r="GE77">
        <v>76</v>
      </c>
      <c r="GF77" s="22">
        <f t="shared" si="214"/>
        <v>1.2666666666666666</v>
      </c>
      <c r="GG77" s="18">
        <f t="shared" si="215"/>
        <v>163.82465165602912</v>
      </c>
      <c r="GH77">
        <f t="shared" si="216"/>
        <v>0.10266234189714769</v>
      </c>
      <c r="GI77">
        <f t="shared" si="217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18"/>
        <v>1346</v>
      </c>
      <c r="GS77">
        <f t="shared" si="219"/>
        <v>554.5</v>
      </c>
      <c r="GT77" s="18">
        <f t="shared" si="220"/>
        <v>1101</v>
      </c>
      <c r="GU77" s="18">
        <f t="shared" si="221"/>
        <v>-50</v>
      </c>
      <c r="GV77" s="18">
        <f t="shared" si="222"/>
        <v>1102.1347467528642</v>
      </c>
      <c r="GW77">
        <f t="shared" si="143"/>
        <v>1455.7425081380293</v>
      </c>
      <c r="GX77">
        <v>78</v>
      </c>
      <c r="GY77" s="22">
        <f t="shared" si="223"/>
        <v>1.3</v>
      </c>
      <c r="GZ77" s="18">
        <f t="shared" si="224"/>
        <v>206.30002802077698</v>
      </c>
      <c r="HA77">
        <f t="shared" si="225"/>
        <v>0.11394335230683679</v>
      </c>
      <c r="HB77">
        <f t="shared" si="226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27"/>
        <v>1356</v>
      </c>
      <c r="HL77">
        <f t="shared" si="228"/>
        <v>556</v>
      </c>
      <c r="HM77" s="18">
        <f t="shared" si="229"/>
        <v>1101</v>
      </c>
      <c r="HN77" s="18">
        <f t="shared" si="230"/>
        <v>-45.5</v>
      </c>
      <c r="HO77" s="18">
        <f t="shared" si="231"/>
        <v>1101.9397669564339</v>
      </c>
      <c r="HP77">
        <f t="shared" si="232"/>
        <v>1465.5620082412072</v>
      </c>
      <c r="HQ77">
        <v>77</v>
      </c>
      <c r="HR77" s="22">
        <f t="shared" si="233"/>
        <v>1.2833333333333332</v>
      </c>
      <c r="HS77" s="18">
        <f t="shared" si="234"/>
        <v>203.54664463486014</v>
      </c>
      <c r="HT77">
        <f t="shared" si="235"/>
        <v>0.10833947478883819</v>
      </c>
      <c r="HU77">
        <f t="shared" si="236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41"/>
        <v>1145</v>
      </c>
      <c r="L78" s="6">
        <f t="shared" si="142"/>
        <v>577</v>
      </c>
      <c r="M78" s="18">
        <f t="shared" si="144"/>
        <v>368.5</v>
      </c>
      <c r="N78" s="18">
        <f t="shared" si="145"/>
        <v>-3.5</v>
      </c>
      <c r="O78" s="18">
        <f t="shared" si="146"/>
        <v>368.51662106341962</v>
      </c>
      <c r="P78" s="18">
        <f t="shared" si="147"/>
        <v>312.66653534904356</v>
      </c>
      <c r="Q78" s="6">
        <v>78</v>
      </c>
      <c r="R78" s="22">
        <f t="shared" si="148"/>
        <v>1.3</v>
      </c>
      <c r="S78" s="18">
        <f t="shared" si="149"/>
        <v>291.83382227811524</v>
      </c>
      <c r="T78">
        <f t="shared" si="150"/>
        <v>0.11394335230683679</v>
      </c>
      <c r="U78">
        <f t="shared" si="151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52"/>
        <v>1126.5</v>
      </c>
      <c r="AD78" s="6">
        <f t="shared" si="152"/>
        <v>573.5</v>
      </c>
      <c r="AE78" s="18">
        <f t="shared" si="153"/>
        <v>464</v>
      </c>
      <c r="AF78" s="18">
        <f t="shared" si="154"/>
        <v>3</v>
      </c>
      <c r="AG78" s="18">
        <f t="shared" si="155"/>
        <v>464.00969817451016</v>
      </c>
      <c r="AH78" s="6">
        <f t="shared" si="156"/>
        <v>1264.0824735752014</v>
      </c>
      <c r="AI78" s="6">
        <f t="shared" si="237"/>
        <v>389.79619322991323</v>
      </c>
      <c r="AJ78" s="6">
        <v>79</v>
      </c>
      <c r="AK78" s="22">
        <f t="shared" si="157"/>
        <v>1.3166666666666667</v>
      </c>
      <c r="AL78" s="18">
        <f t="shared" si="158"/>
        <v>328.03225837506136</v>
      </c>
      <c r="AM78">
        <f t="shared" si="159"/>
        <v>0.11947584090679779</v>
      </c>
      <c r="AN78">
        <f t="shared" si="160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61"/>
        <v>1213</v>
      </c>
      <c r="AW78" s="6">
        <f t="shared" si="161"/>
        <v>579</v>
      </c>
      <c r="AX78" s="18">
        <f t="shared" si="162"/>
        <v>381.5</v>
      </c>
      <c r="AY78" s="18">
        <f t="shared" si="163"/>
        <v>-2</v>
      </c>
      <c r="AZ78" s="18">
        <f t="shared" si="164"/>
        <v>381.50524242793836</v>
      </c>
      <c r="BA78" s="6">
        <f t="shared" si="165"/>
        <v>1344.1019306585345</v>
      </c>
      <c r="BB78" s="6">
        <f t="shared" si="166"/>
        <v>329.72860194765008</v>
      </c>
      <c r="BC78" s="6">
        <v>81</v>
      </c>
      <c r="BD78" s="22">
        <f t="shared" si="167"/>
        <v>1.35</v>
      </c>
      <c r="BE78" s="18">
        <f t="shared" si="168"/>
        <v>314.73391383485716</v>
      </c>
      <c r="BF78">
        <f t="shared" si="169"/>
        <v>0.13033376849500614</v>
      </c>
      <c r="BG78">
        <f t="shared" si="170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71"/>
        <v>1247</v>
      </c>
      <c r="BP78" s="6">
        <f t="shared" si="171"/>
        <v>559.5</v>
      </c>
      <c r="BQ78" s="18">
        <f t="shared" si="172"/>
        <v>768.5</v>
      </c>
      <c r="BR78" s="18">
        <f t="shared" si="133"/>
        <v>-30</v>
      </c>
      <c r="BS78" s="18">
        <f t="shared" si="173"/>
        <v>769.08533336685082</v>
      </c>
      <c r="BT78" s="6">
        <f t="shared" si="174"/>
        <v>1366.7659821637353</v>
      </c>
      <c r="BU78" s="6">
        <f t="shared" si="175"/>
        <v>607.50812082807556</v>
      </c>
      <c r="BV78" s="6">
        <v>89</v>
      </c>
      <c r="BW78" s="22">
        <f t="shared" si="176"/>
        <v>1.4833333333333334</v>
      </c>
      <c r="BX78" s="18">
        <f t="shared" si="177"/>
        <v>123.23483906700503</v>
      </c>
      <c r="BY78">
        <f t="shared" si="178"/>
        <v>0.17123875626126916</v>
      </c>
      <c r="BZ78">
        <f t="shared" si="179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80"/>
        <v>1226.5</v>
      </c>
      <c r="CI78" s="6">
        <f t="shared" si="180"/>
        <v>557</v>
      </c>
      <c r="CJ78" s="18">
        <f t="shared" si="125"/>
        <v>694</v>
      </c>
      <c r="CK78" s="18">
        <f t="shared" si="134"/>
        <v>-31</v>
      </c>
      <c r="CL78" s="18">
        <f t="shared" si="181"/>
        <v>694.69201809147057</v>
      </c>
      <c r="CM78" s="6">
        <f t="shared" si="182"/>
        <v>1347.0528014892363</v>
      </c>
      <c r="CN78" s="6">
        <f t="shared" si="183"/>
        <v>553.76833170554016</v>
      </c>
      <c r="CO78" s="6">
        <v>78</v>
      </c>
      <c r="CP78" s="22">
        <f t="shared" si="184"/>
        <v>1.3</v>
      </c>
      <c r="CQ78" s="18">
        <f t="shared" si="185"/>
        <v>123.95303320307104</v>
      </c>
      <c r="CR78">
        <f t="shared" si="186"/>
        <v>0.11394335230683679</v>
      </c>
      <c r="CS78">
        <f t="shared" si="187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88"/>
        <v>1494</v>
      </c>
      <c r="DB78" s="6">
        <f t="shared" si="188"/>
        <v>547.5</v>
      </c>
      <c r="DC78" s="18">
        <f t="shared" si="127"/>
        <v>952</v>
      </c>
      <c r="DD78" s="18">
        <f t="shared" si="135"/>
        <v>-37</v>
      </c>
      <c r="DE78" s="18">
        <f t="shared" si="189"/>
        <v>952.71874128726995</v>
      </c>
      <c r="DF78" s="6">
        <f t="shared" si="190"/>
        <v>1591.1606612784267</v>
      </c>
      <c r="DG78" s="6">
        <f t="shared" si="191"/>
        <v>794.03818010003215</v>
      </c>
      <c r="DH78" s="6">
        <v>78</v>
      </c>
      <c r="DI78" s="22">
        <f t="shared" si="192"/>
        <v>1.3</v>
      </c>
      <c r="DJ78" s="18">
        <f t="shared" si="193"/>
        <v>148.11304806369938</v>
      </c>
      <c r="DK78">
        <f t="shared" si="194"/>
        <v>0.11394335230683679</v>
      </c>
      <c r="DL78">
        <f t="shared" si="195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96"/>
        <v>1546</v>
      </c>
      <c r="DU78" s="6">
        <f t="shared" si="196"/>
        <v>581.5</v>
      </c>
      <c r="DV78" s="18">
        <f t="shared" si="197"/>
        <v>940.5</v>
      </c>
      <c r="DW78" s="18">
        <f t="shared" si="198"/>
        <v>-24.5</v>
      </c>
      <c r="DX78" s="18">
        <f t="shared" si="199"/>
        <v>940.81905805526708</v>
      </c>
      <c r="DY78" s="6">
        <f t="shared" si="200"/>
        <v>1651.7440025621404</v>
      </c>
      <c r="DZ78" s="6">
        <f t="shared" si="201"/>
        <v>795.08406419686355</v>
      </c>
      <c r="EA78" s="6">
        <v>81</v>
      </c>
      <c r="EB78" s="22">
        <f t="shared" si="202"/>
        <v>1.35</v>
      </c>
      <c r="EC78" s="18">
        <f t="shared" si="203"/>
        <v>177.51172180684938</v>
      </c>
      <c r="ED78">
        <f t="shared" si="204"/>
        <v>0.13033376849500614</v>
      </c>
      <c r="EE78">
        <f t="shared" si="205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210"/>
        <v>1091.5</v>
      </c>
      <c r="FZ78">
        <f t="shared" si="211"/>
        <v>563.5</v>
      </c>
      <c r="GA78" s="18">
        <f t="shared" si="131"/>
        <v>865.5</v>
      </c>
      <c r="GB78" s="18">
        <f t="shared" si="137"/>
        <v>-38.5</v>
      </c>
      <c r="GC78" s="18">
        <f t="shared" si="212"/>
        <v>866.35587376089279</v>
      </c>
      <c r="GD78">
        <f t="shared" si="213"/>
        <v>1228.3747392388041</v>
      </c>
      <c r="GE78">
        <v>77</v>
      </c>
      <c r="GF78" s="22">
        <f t="shared" si="214"/>
        <v>1.2833333333333332</v>
      </c>
      <c r="GG78" s="18">
        <f t="shared" si="215"/>
        <v>165.94938459564912</v>
      </c>
      <c r="GH78">
        <f t="shared" si="216"/>
        <v>0.10833947478883819</v>
      </c>
      <c r="GI78">
        <f t="shared" si="217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18"/>
        <v>1366.5</v>
      </c>
      <c r="GS78">
        <f t="shared" si="219"/>
        <v>555.5</v>
      </c>
      <c r="GT78" s="18">
        <f t="shared" si="220"/>
        <v>1121.5</v>
      </c>
      <c r="GU78" s="18">
        <f t="shared" si="221"/>
        <v>-49</v>
      </c>
      <c r="GV78" s="18">
        <f t="shared" si="222"/>
        <v>1122.5699310065274</v>
      </c>
      <c r="GW78">
        <f t="shared" si="143"/>
        <v>1475.094064797225</v>
      </c>
      <c r="GX78">
        <v>79</v>
      </c>
      <c r="GY78" s="22">
        <f t="shared" si="223"/>
        <v>1.3166666666666667</v>
      </c>
      <c r="GZ78" s="18">
        <f t="shared" si="224"/>
        <v>208.84048529320245</v>
      </c>
      <c r="HA78">
        <f t="shared" si="225"/>
        <v>0.11947584090679779</v>
      </c>
      <c r="HB78">
        <f t="shared" si="226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27"/>
        <v>1374.5</v>
      </c>
      <c r="HL78">
        <f t="shared" si="228"/>
        <v>554.5</v>
      </c>
      <c r="HM78" s="18">
        <f t="shared" si="229"/>
        <v>1119.5</v>
      </c>
      <c r="HN78" s="18">
        <f t="shared" si="230"/>
        <v>-47</v>
      </c>
      <c r="HO78" s="18">
        <f t="shared" si="231"/>
        <v>1120.486166804392</v>
      </c>
      <c r="HP78">
        <f t="shared" si="232"/>
        <v>1482.133765892944</v>
      </c>
      <c r="HQ78">
        <v>78</v>
      </c>
      <c r="HR78" s="22">
        <f t="shared" si="233"/>
        <v>1.3</v>
      </c>
      <c r="HS78" s="18">
        <f t="shared" si="234"/>
        <v>205.85778009592562</v>
      </c>
      <c r="HT78">
        <f t="shared" si="235"/>
        <v>0.11394335230683679</v>
      </c>
      <c r="HU78">
        <f t="shared" si="236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41"/>
        <v>1152</v>
      </c>
      <c r="L79" s="6">
        <f t="shared" si="142"/>
        <v>577.5</v>
      </c>
      <c r="M79" s="18">
        <f t="shared" si="144"/>
        <v>375.5</v>
      </c>
      <c r="N79" s="18">
        <f t="shared" si="145"/>
        <v>-3</v>
      </c>
      <c r="O79" s="18">
        <f t="shared" si="146"/>
        <v>375.51198383007699</v>
      </c>
      <c r="P79" s="18">
        <f t="shared" si="147"/>
        <v>319.14551344916833</v>
      </c>
      <c r="Q79" s="6">
        <v>79</v>
      </c>
      <c r="R79" s="22">
        <f t="shared" si="148"/>
        <v>1.3166666666666667</v>
      </c>
      <c r="S79" s="18">
        <f t="shared" si="149"/>
        <v>292.41334036001876</v>
      </c>
      <c r="T79">
        <f t="shared" si="150"/>
        <v>0.11947584090679779</v>
      </c>
      <c r="U79">
        <f t="shared" si="151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52"/>
        <v>1135</v>
      </c>
      <c r="AD79" s="6">
        <f t="shared" si="152"/>
        <v>573.5</v>
      </c>
      <c r="AE79" s="18">
        <f t="shared" si="153"/>
        <v>472.5</v>
      </c>
      <c r="AF79" s="18">
        <f t="shared" si="154"/>
        <v>3</v>
      </c>
      <c r="AG79" s="18">
        <f t="shared" si="155"/>
        <v>472.50952371354379</v>
      </c>
      <c r="AH79" s="6">
        <f t="shared" si="156"/>
        <v>1271.6631826077219</v>
      </c>
      <c r="AI79" s="6">
        <f t="shared" si="237"/>
        <v>397.37690226243365</v>
      </c>
      <c r="AJ79" s="6">
        <v>80</v>
      </c>
      <c r="AK79" s="22">
        <f t="shared" si="157"/>
        <v>1.3333333333333333</v>
      </c>
      <c r="AL79" s="18">
        <f t="shared" si="158"/>
        <v>328.82730332305812</v>
      </c>
      <c r="AM79">
        <f t="shared" si="159"/>
        <v>0.12493873660829993</v>
      </c>
      <c r="AN79">
        <f t="shared" si="160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61"/>
        <v>1220.5</v>
      </c>
      <c r="AW79" s="6">
        <f t="shared" si="161"/>
        <v>579</v>
      </c>
      <c r="AX79" s="18">
        <f t="shared" si="162"/>
        <v>389</v>
      </c>
      <c r="AY79" s="18">
        <f t="shared" si="163"/>
        <v>-2</v>
      </c>
      <c r="AZ79" s="18">
        <f t="shared" si="164"/>
        <v>389.00514135419854</v>
      </c>
      <c r="BA79" s="6">
        <f t="shared" si="165"/>
        <v>1350.8742539555633</v>
      </c>
      <c r="BB79" s="6">
        <f t="shared" si="166"/>
        <v>336.50092524467891</v>
      </c>
      <c r="BC79" s="6">
        <v>82</v>
      </c>
      <c r="BD79" s="22">
        <f t="shared" si="167"/>
        <v>1.3666666666666667</v>
      </c>
      <c r="BE79" s="18">
        <f t="shared" si="168"/>
        <v>315.35149444472711</v>
      </c>
      <c r="BF79">
        <f t="shared" si="169"/>
        <v>0.13566260200007307</v>
      </c>
      <c r="BG79">
        <f t="shared" si="170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71"/>
        <v>1258.5</v>
      </c>
      <c r="BP79" s="6">
        <f t="shared" si="171"/>
        <v>557.5</v>
      </c>
      <c r="BQ79" s="18">
        <f t="shared" si="172"/>
        <v>780</v>
      </c>
      <c r="BR79" s="18">
        <f t="shared" si="133"/>
        <v>-32</v>
      </c>
      <c r="BS79" s="18">
        <f t="shared" si="173"/>
        <v>780.65613428704955</v>
      </c>
      <c r="BT79" s="6">
        <f t="shared" si="174"/>
        <v>1376.4550483034309</v>
      </c>
      <c r="BU79" s="6">
        <f t="shared" si="175"/>
        <v>617.19718696777113</v>
      </c>
      <c r="BV79" s="6">
        <v>90</v>
      </c>
      <c r="BW79" s="22">
        <f t="shared" si="176"/>
        <v>1.5</v>
      </c>
      <c r="BX79" s="18">
        <f t="shared" si="177"/>
        <v>124.34103418365882</v>
      </c>
      <c r="BY79">
        <f t="shared" si="178"/>
        <v>0.17609125905568124</v>
      </c>
      <c r="BZ79">
        <f t="shared" si="179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80"/>
        <v>1237.5</v>
      </c>
      <c r="CI79" s="6">
        <f t="shared" si="180"/>
        <v>556.5</v>
      </c>
      <c r="CJ79" s="18">
        <f t="shared" si="125"/>
        <v>705</v>
      </c>
      <c r="CK79" s="18">
        <f t="shared" si="134"/>
        <v>-31.5</v>
      </c>
      <c r="CL79" s="18">
        <f t="shared" si="181"/>
        <v>705.703372529847</v>
      </c>
      <c r="CM79" s="6">
        <f t="shared" si="182"/>
        <v>1356.8708486808905</v>
      </c>
      <c r="CN79" s="6">
        <f t="shared" si="183"/>
        <v>563.58637889719432</v>
      </c>
      <c r="CO79" s="6">
        <v>79</v>
      </c>
      <c r="CP79" s="22">
        <f t="shared" si="184"/>
        <v>1.3166666666666667</v>
      </c>
      <c r="CQ79" s="18">
        <f t="shared" si="185"/>
        <v>125.02282378291915</v>
      </c>
      <c r="CR79">
        <f t="shared" si="186"/>
        <v>0.11947584090679779</v>
      </c>
      <c r="CS79">
        <f t="shared" si="187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88"/>
        <v>1508.5</v>
      </c>
      <c r="DB79" s="6">
        <f t="shared" si="188"/>
        <v>548</v>
      </c>
      <c r="DC79" s="18">
        <f t="shared" si="127"/>
        <v>966.5</v>
      </c>
      <c r="DD79" s="18">
        <f t="shared" si="135"/>
        <v>-36.5</v>
      </c>
      <c r="DE79" s="18">
        <f t="shared" si="189"/>
        <v>967.18896809258536</v>
      </c>
      <c r="DF79" s="6">
        <f t="shared" si="190"/>
        <v>1604.9536597671597</v>
      </c>
      <c r="DG79" s="6">
        <f t="shared" si="191"/>
        <v>807.83117858876517</v>
      </c>
      <c r="DH79" s="6">
        <v>79</v>
      </c>
      <c r="DI79" s="22">
        <f t="shared" si="192"/>
        <v>1.3166666666666667</v>
      </c>
      <c r="DJ79" s="18">
        <f t="shared" si="193"/>
        <v>149.48946077228069</v>
      </c>
      <c r="DK79">
        <f t="shared" si="194"/>
        <v>0.11947584090679779</v>
      </c>
      <c r="DL79">
        <f t="shared" si="195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96"/>
        <v>1563</v>
      </c>
      <c r="DU79" s="6">
        <f t="shared" si="196"/>
        <v>582</v>
      </c>
      <c r="DV79" s="18">
        <f t="shared" si="197"/>
        <v>957.5</v>
      </c>
      <c r="DW79" s="18">
        <f t="shared" si="198"/>
        <v>-24</v>
      </c>
      <c r="DX79" s="18">
        <f t="shared" si="199"/>
        <v>957.80073606152553</v>
      </c>
      <c r="DY79" s="6">
        <f t="shared" si="200"/>
        <v>1667.8408197426995</v>
      </c>
      <c r="DZ79" s="6">
        <f t="shared" si="201"/>
        <v>811.18088137742268</v>
      </c>
      <c r="EA79" s="6">
        <v>82</v>
      </c>
      <c r="EB79" s="22">
        <f t="shared" si="202"/>
        <v>1.3666666666666667</v>
      </c>
      <c r="EC79" s="18">
        <f t="shared" si="203"/>
        <v>179.13056623070622</v>
      </c>
      <c r="ED79">
        <f t="shared" si="204"/>
        <v>0.13566260200007307</v>
      </c>
      <c r="EE79">
        <f t="shared" si="205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210"/>
        <v>1109</v>
      </c>
      <c r="FZ79">
        <f t="shared" si="211"/>
        <v>563.5</v>
      </c>
      <c r="GA79" s="18">
        <f t="shared" si="131"/>
        <v>883</v>
      </c>
      <c r="GB79" s="18">
        <f t="shared" si="137"/>
        <v>-38.5</v>
      </c>
      <c r="GC79" s="18">
        <f t="shared" si="212"/>
        <v>883.83892763331039</v>
      </c>
      <c r="GD79">
        <f t="shared" si="213"/>
        <v>1243.9506622048964</v>
      </c>
      <c r="GE79">
        <v>78</v>
      </c>
      <c r="GF79" s="22">
        <f t="shared" si="214"/>
        <v>1.3</v>
      </c>
      <c r="GG79" s="18">
        <f t="shared" si="215"/>
        <v>168.13094859270646</v>
      </c>
      <c r="GH79">
        <f t="shared" si="216"/>
        <v>0.11394335230683679</v>
      </c>
      <c r="GI79">
        <f t="shared" si="217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18"/>
        <v>1384.5</v>
      </c>
      <c r="GS79">
        <f t="shared" si="219"/>
        <v>554</v>
      </c>
      <c r="GT79" s="18">
        <f t="shared" si="220"/>
        <v>1139.5</v>
      </c>
      <c r="GU79" s="18">
        <f t="shared" si="221"/>
        <v>-50.5</v>
      </c>
      <c r="GV79" s="18">
        <f t="shared" si="222"/>
        <v>1140.6184725840626</v>
      </c>
      <c r="GW79">
        <f t="shared" si="143"/>
        <v>1491.2264247926939</v>
      </c>
      <c r="GX79">
        <v>80</v>
      </c>
      <c r="GY79" s="22">
        <f t="shared" si="223"/>
        <v>1.3333333333333333</v>
      </c>
      <c r="GZ79" s="18">
        <f t="shared" si="224"/>
        <v>211.08424038433179</v>
      </c>
      <c r="HA79">
        <f t="shared" si="225"/>
        <v>0.12493873660829993</v>
      </c>
      <c r="HB79">
        <f t="shared" si="226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27"/>
        <v>1393.5</v>
      </c>
      <c r="HL79">
        <f t="shared" si="228"/>
        <v>554.5</v>
      </c>
      <c r="HM79" s="18">
        <f t="shared" si="229"/>
        <v>1138.5</v>
      </c>
      <c r="HN79" s="18">
        <f t="shared" si="230"/>
        <v>-47</v>
      </c>
      <c r="HO79" s="18">
        <f t="shared" si="231"/>
        <v>1139.469723160734</v>
      </c>
      <c r="HP79">
        <f t="shared" si="232"/>
        <v>1499.7708158248713</v>
      </c>
      <c r="HQ79">
        <v>79</v>
      </c>
      <c r="HR79" s="22">
        <f t="shared" si="233"/>
        <v>1.3166666666666667</v>
      </c>
      <c r="HS79" s="18">
        <f t="shared" si="234"/>
        <v>208.22339124590343</v>
      </c>
      <c r="HT79">
        <f t="shared" si="235"/>
        <v>0.11947584090679779</v>
      </c>
      <c r="HU79">
        <f t="shared" si="236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41"/>
        <v>1159</v>
      </c>
      <c r="L80" s="6">
        <f t="shared" si="142"/>
        <v>577</v>
      </c>
      <c r="M80" s="18">
        <f t="shared" si="144"/>
        <v>382.5</v>
      </c>
      <c r="N80" s="18">
        <f t="shared" si="145"/>
        <v>-3.5</v>
      </c>
      <c r="O80" s="18">
        <f t="shared" si="146"/>
        <v>382.5160127367219</v>
      </c>
      <c r="P80" s="18">
        <f t="shared" si="147"/>
        <v>325.18412955375186</v>
      </c>
      <c r="Q80" s="6">
        <v>80</v>
      </c>
      <c r="R80" s="22">
        <f t="shared" si="148"/>
        <v>1.3333333333333333</v>
      </c>
      <c r="S80" s="18">
        <f t="shared" si="149"/>
        <v>292.99357637249864</v>
      </c>
      <c r="T80">
        <f t="shared" si="150"/>
        <v>0.12493873660829993</v>
      </c>
      <c r="U80">
        <f t="shared" si="151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52"/>
        <v>1142</v>
      </c>
      <c r="AD80" s="6">
        <f t="shared" si="152"/>
        <v>572</v>
      </c>
      <c r="AE80" s="18">
        <f t="shared" si="153"/>
        <v>479.5</v>
      </c>
      <c r="AF80" s="18">
        <f t="shared" si="154"/>
        <v>1.5</v>
      </c>
      <c r="AG80" s="18">
        <f t="shared" si="155"/>
        <v>479.50234618821207</v>
      </c>
      <c r="AH80" s="6">
        <f t="shared" si="156"/>
        <v>1277.2423419226282</v>
      </c>
      <c r="AI80" s="6">
        <f t="shared" si="237"/>
        <v>402.95606157733994</v>
      </c>
      <c r="AJ80" s="6">
        <v>81</v>
      </c>
      <c r="AK80" s="22">
        <f t="shared" si="157"/>
        <v>1.35</v>
      </c>
      <c r="AL80" s="18">
        <f t="shared" si="158"/>
        <v>329.4813882987076</v>
      </c>
      <c r="AM80">
        <f t="shared" si="159"/>
        <v>0.13033376849500614</v>
      </c>
      <c r="AN80">
        <f t="shared" si="160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61"/>
        <v>1228</v>
      </c>
      <c r="AW80" s="6">
        <f t="shared" si="161"/>
        <v>579</v>
      </c>
      <c r="AX80" s="18">
        <f t="shared" si="162"/>
        <v>396.5</v>
      </c>
      <c r="AY80" s="18">
        <f t="shared" si="163"/>
        <v>-2</v>
      </c>
      <c r="AZ80" s="18">
        <f t="shared" si="164"/>
        <v>396.50504410410718</v>
      </c>
      <c r="BA80" s="6">
        <f t="shared" si="165"/>
        <v>1357.6542269664983</v>
      </c>
      <c r="BB80" s="6">
        <f t="shared" si="166"/>
        <v>343.28089825561392</v>
      </c>
      <c r="BC80" s="6">
        <v>83</v>
      </c>
      <c r="BD80" s="22">
        <f t="shared" si="167"/>
        <v>1.3833333333333333</v>
      </c>
      <c r="BE80" s="18">
        <f t="shared" si="168"/>
        <v>315.96907536945605</v>
      </c>
      <c r="BF80">
        <f t="shared" si="169"/>
        <v>0.14092684199243027</v>
      </c>
      <c r="BG80">
        <f t="shared" si="170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71"/>
        <v>1271.5</v>
      </c>
      <c r="BP80" s="6">
        <f t="shared" si="171"/>
        <v>557.5</v>
      </c>
      <c r="BQ80" s="18">
        <f t="shared" si="172"/>
        <v>793</v>
      </c>
      <c r="BR80" s="18">
        <f t="shared" si="133"/>
        <v>-32</v>
      </c>
      <c r="BS80" s="18">
        <f t="shared" si="173"/>
        <v>793.64538680697945</v>
      </c>
      <c r="BT80" s="6">
        <f t="shared" si="174"/>
        <v>1388.3510002877515</v>
      </c>
      <c r="BU80" s="6">
        <f t="shared" si="175"/>
        <v>629.09313895209175</v>
      </c>
      <c r="BV80" s="6">
        <v>91</v>
      </c>
      <c r="BW80" s="22">
        <f t="shared" si="176"/>
        <v>1.5166666666666666</v>
      </c>
      <c r="BX80" s="18">
        <f t="shared" si="177"/>
        <v>125.58283652782038</v>
      </c>
      <c r="BY80">
        <f t="shared" si="178"/>
        <v>0.18089014193744996</v>
      </c>
      <c r="BZ80">
        <f t="shared" si="179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80"/>
        <v>1248.5</v>
      </c>
      <c r="CI80" s="6">
        <f t="shared" si="180"/>
        <v>556.5</v>
      </c>
      <c r="CJ80" s="18">
        <f t="shared" si="125"/>
        <v>716</v>
      </c>
      <c r="CK80" s="18">
        <f t="shared" si="134"/>
        <v>-31.5</v>
      </c>
      <c r="CL80" s="18">
        <f t="shared" si="181"/>
        <v>716.69257705099756</v>
      </c>
      <c r="CM80" s="6">
        <f t="shared" si="182"/>
        <v>1366.9105676671024</v>
      </c>
      <c r="CN80" s="6">
        <f t="shared" si="183"/>
        <v>573.62609788340626</v>
      </c>
      <c r="CO80" s="6">
        <v>80</v>
      </c>
      <c r="CP80" s="22">
        <f t="shared" si="184"/>
        <v>1.3333333333333333</v>
      </c>
      <c r="CQ80" s="18">
        <f t="shared" si="185"/>
        <v>126.09046242288326</v>
      </c>
      <c r="CR80">
        <f t="shared" si="186"/>
        <v>0.12493873660829993</v>
      </c>
      <c r="CS80">
        <f t="shared" si="187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88"/>
        <v>1523.5</v>
      </c>
      <c r="DB80" s="6">
        <f t="shared" si="188"/>
        <v>547.5</v>
      </c>
      <c r="DC80" s="18">
        <f t="shared" si="127"/>
        <v>981.5</v>
      </c>
      <c r="DD80" s="18">
        <f t="shared" si="135"/>
        <v>-37</v>
      </c>
      <c r="DE80" s="18">
        <f t="shared" si="189"/>
        <v>982.19715434326122</v>
      </c>
      <c r="DF80" s="6">
        <f t="shared" si="190"/>
        <v>1618.891132843713</v>
      </c>
      <c r="DG80" s="6">
        <f t="shared" si="191"/>
        <v>821.76865166531843</v>
      </c>
      <c r="DH80" s="6">
        <v>80</v>
      </c>
      <c r="DI80" s="22">
        <f t="shared" si="192"/>
        <v>1.3333333333333333</v>
      </c>
      <c r="DJ80" s="18">
        <f t="shared" si="193"/>
        <v>150.91704435933252</v>
      </c>
      <c r="DK80">
        <f t="shared" si="194"/>
        <v>0.12493873660829993</v>
      </c>
      <c r="DL80">
        <f t="shared" si="195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96"/>
        <v>1578.5</v>
      </c>
      <c r="DU80" s="6">
        <f t="shared" si="196"/>
        <v>581.5</v>
      </c>
      <c r="DV80" s="18">
        <f t="shared" si="197"/>
        <v>973</v>
      </c>
      <c r="DW80" s="18">
        <f t="shared" si="198"/>
        <v>-24.5</v>
      </c>
      <c r="DX80" s="18">
        <f t="shared" si="199"/>
        <v>973.30840436112544</v>
      </c>
      <c r="DY80" s="6">
        <f t="shared" si="200"/>
        <v>1682.2022767788658</v>
      </c>
      <c r="DZ80" s="6">
        <f t="shared" si="201"/>
        <v>825.54233841358894</v>
      </c>
      <c r="EA80" s="6">
        <v>83</v>
      </c>
      <c r="EB80" s="22">
        <f t="shared" si="202"/>
        <v>1.3833333333333333</v>
      </c>
      <c r="EC80" s="18">
        <f t="shared" si="203"/>
        <v>180.60889495326103</v>
      </c>
      <c r="ED80">
        <f t="shared" si="204"/>
        <v>0.14092684199243027</v>
      </c>
      <c r="EE80">
        <f t="shared" si="205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210"/>
        <v>1126.5</v>
      </c>
      <c r="FZ80">
        <f t="shared" si="211"/>
        <v>562.5</v>
      </c>
      <c r="GA80" s="18">
        <f t="shared" si="131"/>
        <v>900.5</v>
      </c>
      <c r="GB80" s="18">
        <f t="shared" si="137"/>
        <v>-39.5</v>
      </c>
      <c r="GC80" s="18">
        <f t="shared" si="212"/>
        <v>901.36590794194115</v>
      </c>
      <c r="GD80">
        <f t="shared" si="213"/>
        <v>1259.1300568249492</v>
      </c>
      <c r="GE80">
        <v>79</v>
      </c>
      <c r="GF80" s="22">
        <f t="shared" si="214"/>
        <v>1.3166666666666667</v>
      </c>
      <c r="GG80" s="18">
        <f t="shared" si="215"/>
        <v>170.31799380216876</v>
      </c>
      <c r="GH80">
        <f t="shared" si="216"/>
        <v>0.11947584090679779</v>
      </c>
      <c r="GI80">
        <f t="shared" si="217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18"/>
        <v>1400.5</v>
      </c>
      <c r="GS80">
        <f t="shared" si="219"/>
        <v>553.5</v>
      </c>
      <c r="GT80" s="18">
        <f t="shared" si="220"/>
        <v>1155.5</v>
      </c>
      <c r="GU80" s="18">
        <f t="shared" si="221"/>
        <v>-51</v>
      </c>
      <c r="GV80" s="18">
        <f t="shared" si="222"/>
        <v>1156.6249392089037</v>
      </c>
      <c r="GW80">
        <f t="shared" si="143"/>
        <v>1505.9091938095073</v>
      </c>
      <c r="GX80">
        <v>81</v>
      </c>
      <c r="GY80" s="22">
        <f t="shared" si="223"/>
        <v>1.35</v>
      </c>
      <c r="GZ80" s="18">
        <f t="shared" si="224"/>
        <v>213.07412919757425</v>
      </c>
      <c r="HA80">
        <f t="shared" si="225"/>
        <v>0.13033376849500614</v>
      </c>
      <c r="HB80">
        <f t="shared" si="226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27"/>
        <v>1410.5</v>
      </c>
      <c r="HL80">
        <f t="shared" si="228"/>
        <v>553.5</v>
      </c>
      <c r="HM80" s="18">
        <f t="shared" si="229"/>
        <v>1155.5</v>
      </c>
      <c r="HN80" s="18">
        <f t="shared" si="230"/>
        <v>-48</v>
      </c>
      <c r="HO80" s="18">
        <f t="shared" si="231"/>
        <v>1156.4965412831982</v>
      </c>
      <c r="HP80">
        <f t="shared" si="232"/>
        <v>1515.2136813004297</v>
      </c>
      <c r="HQ80">
        <v>80</v>
      </c>
      <c r="HR80" s="22">
        <f t="shared" si="233"/>
        <v>1.3333333333333333</v>
      </c>
      <c r="HS80" s="18">
        <f t="shared" si="234"/>
        <v>210.34516600944445</v>
      </c>
      <c r="HT80">
        <f t="shared" si="235"/>
        <v>0.12493873660829993</v>
      </c>
      <c r="HU80">
        <f t="shared" si="236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41"/>
        <v>1167.5</v>
      </c>
      <c r="L81" s="6">
        <f t="shared" si="142"/>
        <v>577.5</v>
      </c>
      <c r="M81" s="18">
        <f t="shared" si="144"/>
        <v>391</v>
      </c>
      <c r="N81" s="18">
        <f t="shared" si="145"/>
        <v>-3</v>
      </c>
      <c r="O81" s="18">
        <f t="shared" si="146"/>
        <v>391.0115087820306</v>
      </c>
      <c r="P81" s="18">
        <f t="shared" si="147"/>
        <v>333.02043251996668</v>
      </c>
      <c r="Q81" s="6">
        <v>81</v>
      </c>
      <c r="R81" s="22">
        <f t="shared" si="148"/>
        <v>1.35</v>
      </c>
      <c r="S81" s="18">
        <f t="shared" si="149"/>
        <v>293.69737026242564</v>
      </c>
      <c r="T81">
        <f t="shared" si="150"/>
        <v>0.13033376849500614</v>
      </c>
      <c r="U81">
        <f t="shared" si="151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52"/>
        <v>1151</v>
      </c>
      <c r="AD81" s="6">
        <f t="shared" si="152"/>
        <v>572</v>
      </c>
      <c r="AE81" s="18">
        <f t="shared" si="153"/>
        <v>488.5</v>
      </c>
      <c r="AF81" s="18">
        <f t="shared" si="154"/>
        <v>1.5</v>
      </c>
      <c r="AG81" s="18">
        <f t="shared" si="155"/>
        <v>488.50230296284172</v>
      </c>
      <c r="AH81" s="6">
        <f t="shared" si="156"/>
        <v>1285.295685824861</v>
      </c>
      <c r="AI81" s="6">
        <f t="shared" si="237"/>
        <v>411.00940547957282</v>
      </c>
      <c r="AJ81" s="6">
        <v>82</v>
      </c>
      <c r="AK81" s="22">
        <f t="shared" si="157"/>
        <v>1.3666666666666667</v>
      </c>
      <c r="AL81" s="18">
        <f t="shared" si="158"/>
        <v>330.32321383183165</v>
      </c>
      <c r="AM81">
        <f t="shared" si="159"/>
        <v>0.13566260200007307</v>
      </c>
      <c r="AN81">
        <f t="shared" si="160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61"/>
        <v>1235</v>
      </c>
      <c r="AW81" s="6">
        <f t="shared" si="161"/>
        <v>580</v>
      </c>
      <c r="AX81" s="18">
        <f t="shared" si="162"/>
        <v>403.5</v>
      </c>
      <c r="AY81" s="18">
        <f t="shared" si="163"/>
        <v>-1</v>
      </c>
      <c r="AZ81" s="18">
        <f t="shared" si="164"/>
        <v>403.50123915547027</v>
      </c>
      <c r="BA81" s="6">
        <f t="shared" si="165"/>
        <v>1364.4137935391886</v>
      </c>
      <c r="BB81" s="6">
        <f t="shared" si="166"/>
        <v>350.04046482830427</v>
      </c>
      <c r="BC81" s="6">
        <v>84</v>
      </c>
      <c r="BD81" s="22">
        <f t="shared" si="167"/>
        <v>1.4</v>
      </c>
      <c r="BE81" s="18">
        <f t="shared" si="168"/>
        <v>316.54517838751957</v>
      </c>
      <c r="BF81">
        <f t="shared" si="169"/>
        <v>0.14612803567823801</v>
      </c>
      <c r="BG81">
        <f t="shared" si="170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71"/>
        <v>1283.5</v>
      </c>
      <c r="BP81" s="6">
        <f t="shared" si="171"/>
        <v>557</v>
      </c>
      <c r="BQ81" s="18">
        <f t="shared" si="172"/>
        <v>805</v>
      </c>
      <c r="BR81" s="18">
        <f t="shared" si="133"/>
        <v>-32.5</v>
      </c>
      <c r="BS81" s="18">
        <f t="shared" si="173"/>
        <v>805.65578878327437</v>
      </c>
      <c r="BT81" s="6">
        <f t="shared" si="174"/>
        <v>1399.1501885072953</v>
      </c>
      <c r="BU81" s="6">
        <f t="shared" si="175"/>
        <v>639.89232717163554</v>
      </c>
      <c r="BV81" s="6">
        <v>92</v>
      </c>
      <c r="BW81" s="22">
        <f t="shared" si="176"/>
        <v>1.5333333333333332</v>
      </c>
      <c r="BX81" s="18">
        <f t="shared" si="177"/>
        <v>126.73105851408184</v>
      </c>
      <c r="BY81">
        <f t="shared" si="178"/>
        <v>0.1856365769619116</v>
      </c>
      <c r="BZ81">
        <f t="shared" si="179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80"/>
        <v>1260.5</v>
      </c>
      <c r="CI81" s="6">
        <f t="shared" si="180"/>
        <v>556.5</v>
      </c>
      <c r="CJ81" s="18">
        <f t="shared" si="125"/>
        <v>728</v>
      </c>
      <c r="CK81" s="18">
        <f t="shared" si="134"/>
        <v>-31.5</v>
      </c>
      <c r="CL81" s="18">
        <f t="shared" si="181"/>
        <v>728.68117170680353</v>
      </c>
      <c r="CM81" s="6">
        <f t="shared" si="182"/>
        <v>1377.8797117310351</v>
      </c>
      <c r="CN81" s="6">
        <f t="shared" si="183"/>
        <v>584.59524194733888</v>
      </c>
      <c r="CO81" s="6">
        <v>81</v>
      </c>
      <c r="CP81" s="22">
        <f t="shared" si="184"/>
        <v>1.35</v>
      </c>
      <c r="CQ81" s="18">
        <f t="shared" si="185"/>
        <v>127.25519521757926</v>
      </c>
      <c r="CR81">
        <f t="shared" si="186"/>
        <v>0.13033376849500614</v>
      </c>
      <c r="CS81">
        <f t="shared" si="187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88"/>
        <v>1537.5</v>
      </c>
      <c r="DB81" s="6">
        <f t="shared" si="188"/>
        <v>545.5</v>
      </c>
      <c r="DC81" s="18">
        <f t="shared" si="127"/>
        <v>995.5</v>
      </c>
      <c r="DD81" s="18">
        <f t="shared" si="135"/>
        <v>-39</v>
      </c>
      <c r="DE81" s="18">
        <f t="shared" si="189"/>
        <v>996.2636448250031</v>
      </c>
      <c r="DF81" s="6">
        <f t="shared" si="190"/>
        <v>1631.4032303510987</v>
      </c>
      <c r="DG81" s="6">
        <f t="shared" si="191"/>
        <v>834.28074917270419</v>
      </c>
      <c r="DH81" s="6">
        <v>81</v>
      </c>
      <c r="DI81" s="22">
        <f t="shared" si="192"/>
        <v>1.35</v>
      </c>
      <c r="DJ81" s="18">
        <f t="shared" si="193"/>
        <v>152.25505353670738</v>
      </c>
      <c r="DK81">
        <f t="shared" si="194"/>
        <v>0.13033376849500614</v>
      </c>
      <c r="DL81">
        <f t="shared" si="195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96"/>
        <v>1595</v>
      </c>
      <c r="DU81" s="6">
        <f t="shared" si="196"/>
        <v>581.5</v>
      </c>
      <c r="DV81" s="18">
        <f t="shared" si="197"/>
        <v>989.5</v>
      </c>
      <c r="DW81" s="18">
        <f t="shared" si="198"/>
        <v>-24.5</v>
      </c>
      <c r="DX81" s="18">
        <f t="shared" si="199"/>
        <v>989.80326328013291</v>
      </c>
      <c r="DY81" s="6">
        <f t="shared" si="200"/>
        <v>1697.6946869210612</v>
      </c>
      <c r="DZ81" s="6">
        <f t="shared" si="201"/>
        <v>841.0347485557844</v>
      </c>
      <c r="EA81" s="6">
        <v>84</v>
      </c>
      <c r="EB81" s="22">
        <f t="shared" si="202"/>
        <v>1.4</v>
      </c>
      <c r="EC81" s="18">
        <f t="shared" si="203"/>
        <v>182.1813314565029</v>
      </c>
      <c r="ED81">
        <f t="shared" si="204"/>
        <v>0.14612803567823801</v>
      </c>
      <c r="EE81">
        <f t="shared" si="205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210"/>
        <v>1144.5</v>
      </c>
      <c r="FZ81">
        <f t="shared" si="211"/>
        <v>561.5</v>
      </c>
      <c r="GA81" s="18">
        <f t="shared" si="131"/>
        <v>918.5</v>
      </c>
      <c r="GB81" s="18">
        <f t="shared" si="137"/>
        <v>-40.5</v>
      </c>
      <c r="GC81" s="18">
        <f t="shared" si="212"/>
        <v>919.39246244462981</v>
      </c>
      <c r="GD81">
        <f t="shared" si="213"/>
        <v>1274.8186145487523</v>
      </c>
      <c r="GE81">
        <v>80</v>
      </c>
      <c r="GF81" s="22">
        <f t="shared" si="214"/>
        <v>1.3333333333333333</v>
      </c>
      <c r="GG81" s="18">
        <f t="shared" si="215"/>
        <v>172.56737669494248</v>
      </c>
      <c r="GH81">
        <f t="shared" si="216"/>
        <v>0.12493873660829993</v>
      </c>
      <c r="GI81">
        <f t="shared" si="217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18"/>
        <v>1416.5</v>
      </c>
      <c r="GS81">
        <f t="shared" si="219"/>
        <v>552.5</v>
      </c>
      <c r="GT81" s="18">
        <f t="shared" si="220"/>
        <v>1171.5</v>
      </c>
      <c r="GU81" s="18">
        <f t="shared" si="221"/>
        <v>-52</v>
      </c>
      <c r="GV81" s="18">
        <f t="shared" si="222"/>
        <v>1172.6535080747424</v>
      </c>
      <c r="GW81">
        <f t="shared" si="143"/>
        <v>1520.4369437763605</v>
      </c>
      <c r="GX81">
        <v>82</v>
      </c>
      <c r="GY81" s="22">
        <f t="shared" si="223"/>
        <v>1.3666666666666667</v>
      </c>
      <c r="GZ81" s="18">
        <f t="shared" si="224"/>
        <v>215.0667657129261</v>
      </c>
      <c r="HA81">
        <f t="shared" si="225"/>
        <v>0.13566260200007307</v>
      </c>
      <c r="HB81">
        <f t="shared" si="226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27"/>
        <v>1430</v>
      </c>
      <c r="HL81">
        <f t="shared" si="228"/>
        <v>552.5</v>
      </c>
      <c r="HM81" s="18">
        <f t="shared" si="229"/>
        <v>1175</v>
      </c>
      <c r="HN81" s="18">
        <f t="shared" si="230"/>
        <v>-49</v>
      </c>
      <c r="HO81" s="18">
        <f t="shared" si="231"/>
        <v>1176.0212583112602</v>
      </c>
      <c r="HP81">
        <f t="shared" si="232"/>
        <v>1533.0219339591981</v>
      </c>
      <c r="HQ81">
        <v>81</v>
      </c>
      <c r="HR81" s="22">
        <f t="shared" si="233"/>
        <v>1.35</v>
      </c>
      <c r="HS81" s="18">
        <f t="shared" si="234"/>
        <v>212.77821319168726</v>
      </c>
      <c r="HT81">
        <f t="shared" si="235"/>
        <v>0.13033376849500614</v>
      </c>
      <c r="HU81">
        <f t="shared" si="236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41"/>
        <v>1174</v>
      </c>
      <c r="L82" s="6">
        <f t="shared" si="142"/>
        <v>577.5</v>
      </c>
      <c r="M82" s="18">
        <f t="shared" si="144"/>
        <v>397.5</v>
      </c>
      <c r="N82" s="18">
        <f t="shared" si="145"/>
        <v>-3</v>
      </c>
      <c r="O82" s="18">
        <f t="shared" si="146"/>
        <v>397.51132059351465</v>
      </c>
      <c r="P82" s="18">
        <f t="shared" si="147"/>
        <v>338.84980551964543</v>
      </c>
      <c r="Q82" s="6">
        <v>82</v>
      </c>
      <c r="R82" s="22">
        <f t="shared" si="148"/>
        <v>1.3666666666666667</v>
      </c>
      <c r="S82" s="18">
        <f t="shared" si="149"/>
        <v>294.23583532840894</v>
      </c>
      <c r="T82">
        <f t="shared" si="150"/>
        <v>0.13566260200007307</v>
      </c>
      <c r="U82">
        <f t="shared" si="151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52"/>
        <v>1160.5</v>
      </c>
      <c r="AD82" s="6">
        <f t="shared" si="152"/>
        <v>572.5</v>
      </c>
      <c r="AE82" s="18">
        <f t="shared" si="153"/>
        <v>498</v>
      </c>
      <c r="AF82" s="18">
        <f t="shared" si="154"/>
        <v>2</v>
      </c>
      <c r="AG82" s="18">
        <f t="shared" si="155"/>
        <v>498.00401604806359</v>
      </c>
      <c r="AH82" s="6">
        <f t="shared" si="156"/>
        <v>1294.0311047266214</v>
      </c>
      <c r="AI82" s="6">
        <f t="shared" si="237"/>
        <v>419.74482438133316</v>
      </c>
      <c r="AJ82" s="6">
        <v>83</v>
      </c>
      <c r="AK82" s="22">
        <f t="shared" si="157"/>
        <v>1.3833333333333333</v>
      </c>
      <c r="AL82" s="18">
        <f t="shared" si="158"/>
        <v>331.2119719541048</v>
      </c>
      <c r="AM82">
        <f t="shared" si="159"/>
        <v>0.14092684199243027</v>
      </c>
      <c r="AN82">
        <f t="shared" si="160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61"/>
        <v>1243</v>
      </c>
      <c r="AW82" s="6">
        <f t="shared" si="161"/>
        <v>579.5</v>
      </c>
      <c r="AX82" s="18">
        <f t="shared" si="162"/>
        <v>411.5</v>
      </c>
      <c r="AY82" s="18">
        <f t="shared" si="163"/>
        <v>-1.5</v>
      </c>
      <c r="AZ82" s="18">
        <f t="shared" si="164"/>
        <v>411.5027338912829</v>
      </c>
      <c r="BA82" s="6">
        <f t="shared" si="165"/>
        <v>1371.4478663077207</v>
      </c>
      <c r="BB82" s="6">
        <f t="shared" si="166"/>
        <v>357.07453759683631</v>
      </c>
      <c r="BC82" s="6">
        <v>85</v>
      </c>
      <c r="BD82" s="22">
        <f t="shared" si="167"/>
        <v>1.4166666666666667</v>
      </c>
      <c r="BE82" s="18">
        <f t="shared" si="168"/>
        <v>317.20406300015236</v>
      </c>
      <c r="BF82">
        <f t="shared" si="169"/>
        <v>0.15126767533064914</v>
      </c>
      <c r="BG82">
        <f t="shared" si="170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71"/>
        <v>1293</v>
      </c>
      <c r="BP82" s="6">
        <f t="shared" si="171"/>
        <v>555.5</v>
      </c>
      <c r="BQ82" s="18">
        <f t="shared" si="172"/>
        <v>814.5</v>
      </c>
      <c r="BR82" s="18">
        <f t="shared" si="133"/>
        <v>-34</v>
      </c>
      <c r="BS82" s="18">
        <f t="shared" si="173"/>
        <v>815.20932894563953</v>
      </c>
      <c r="BT82" s="6">
        <f t="shared" si="174"/>
        <v>1407.2772470270384</v>
      </c>
      <c r="BU82" s="6">
        <f t="shared" si="175"/>
        <v>648.0193856913786</v>
      </c>
      <c r="BV82" s="6">
        <v>93</v>
      </c>
      <c r="BW82" s="22">
        <f t="shared" si="176"/>
        <v>1.55</v>
      </c>
      <c r="BX82" s="18">
        <f t="shared" si="177"/>
        <v>127.64439887377259</v>
      </c>
      <c r="BY82">
        <f t="shared" si="178"/>
        <v>0.1903316981702915</v>
      </c>
      <c r="BZ82">
        <f t="shared" si="179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80"/>
        <v>1271.5</v>
      </c>
      <c r="CI82" s="6">
        <f t="shared" si="180"/>
        <v>556.5</v>
      </c>
      <c r="CJ82" s="18">
        <f t="shared" si="125"/>
        <v>739</v>
      </c>
      <c r="CK82" s="18">
        <f t="shared" si="134"/>
        <v>-31.5</v>
      </c>
      <c r="CL82" s="18">
        <f t="shared" si="181"/>
        <v>739.67104174761369</v>
      </c>
      <c r="CM82" s="6">
        <f t="shared" si="182"/>
        <v>1387.9497469289008</v>
      </c>
      <c r="CN82" s="6">
        <f t="shared" si="183"/>
        <v>594.66527714520464</v>
      </c>
      <c r="CO82" s="6">
        <v>82</v>
      </c>
      <c r="CP82" s="22">
        <f t="shared" si="184"/>
        <v>1.3666666666666667</v>
      </c>
      <c r="CQ82" s="18">
        <f t="shared" si="185"/>
        <v>128.32289851504456</v>
      </c>
      <c r="CR82">
        <f t="shared" si="186"/>
        <v>0.13566260200007307</v>
      </c>
      <c r="CS82">
        <f t="shared" si="187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88"/>
        <v>1552</v>
      </c>
      <c r="DB82" s="6">
        <f t="shared" si="188"/>
        <v>544.5</v>
      </c>
      <c r="DC82" s="18">
        <f t="shared" si="127"/>
        <v>1010</v>
      </c>
      <c r="DD82" s="18">
        <f t="shared" si="135"/>
        <v>-40</v>
      </c>
      <c r="DE82" s="18">
        <f t="shared" si="189"/>
        <v>1010.7917688624102</v>
      </c>
      <c r="DF82" s="6">
        <f t="shared" si="190"/>
        <v>1644.7444330351145</v>
      </c>
      <c r="DG82" s="6">
        <f t="shared" si="191"/>
        <v>847.62195185671999</v>
      </c>
      <c r="DH82" s="6">
        <v>82</v>
      </c>
      <c r="DI82" s="22">
        <f t="shared" si="192"/>
        <v>1.3666666666666667</v>
      </c>
      <c r="DJ82" s="18">
        <f t="shared" si="193"/>
        <v>153.63697344895004</v>
      </c>
      <c r="DK82">
        <f t="shared" si="194"/>
        <v>0.13566260200007307</v>
      </c>
      <c r="DL82">
        <f t="shared" si="195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96"/>
        <v>1610.5</v>
      </c>
      <c r="DU82" s="6">
        <f t="shared" si="196"/>
        <v>582.5</v>
      </c>
      <c r="DV82" s="18">
        <f t="shared" si="197"/>
        <v>1005</v>
      </c>
      <c r="DW82" s="18">
        <f t="shared" si="198"/>
        <v>-23.5</v>
      </c>
      <c r="DX82" s="18">
        <f t="shared" si="199"/>
        <v>1005.2747136977036</v>
      </c>
      <c r="DY82" s="6">
        <f t="shared" si="200"/>
        <v>1712.6051792517737</v>
      </c>
      <c r="DZ82" s="6">
        <f t="shared" si="201"/>
        <v>855.94524088649689</v>
      </c>
      <c r="EA82" s="6">
        <v>85</v>
      </c>
      <c r="EB82" s="22">
        <f t="shared" si="202"/>
        <v>1.4166666666666667</v>
      </c>
      <c r="EC82" s="18">
        <f t="shared" si="203"/>
        <v>183.65620756875944</v>
      </c>
      <c r="ED82">
        <f t="shared" si="204"/>
        <v>0.15126767533064914</v>
      </c>
      <c r="EE82">
        <f t="shared" si="205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210"/>
        <v>1159</v>
      </c>
      <c r="FZ82">
        <f t="shared" si="211"/>
        <v>560.5</v>
      </c>
      <c r="GA82" s="18">
        <f t="shared" si="131"/>
        <v>933</v>
      </c>
      <c r="GB82" s="18">
        <f t="shared" si="137"/>
        <v>-41.5</v>
      </c>
      <c r="GC82" s="18">
        <f t="shared" si="212"/>
        <v>933.92250749192249</v>
      </c>
      <c r="GD82">
        <f t="shared" si="213"/>
        <v>1287.4165021468382</v>
      </c>
      <c r="GE82">
        <v>81</v>
      </c>
      <c r="GF82" s="22">
        <f t="shared" si="214"/>
        <v>1.35</v>
      </c>
      <c r="GG82" s="18">
        <f t="shared" si="215"/>
        <v>174.38045943106584</v>
      </c>
      <c r="GH82">
        <f t="shared" si="216"/>
        <v>0.13033376849500614</v>
      </c>
      <c r="GI82">
        <f t="shared" si="217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18"/>
        <v>1436.5</v>
      </c>
      <c r="GS82">
        <f t="shared" si="219"/>
        <v>551</v>
      </c>
      <c r="GT82" s="18">
        <f t="shared" si="220"/>
        <v>1191.5</v>
      </c>
      <c r="GU82" s="18">
        <f t="shared" si="221"/>
        <v>-53.5</v>
      </c>
      <c r="GV82" s="18">
        <f t="shared" si="222"/>
        <v>1192.7005072523446</v>
      </c>
      <c r="GW82">
        <f t="shared" si="143"/>
        <v>1538.5490729905237</v>
      </c>
      <c r="GX82">
        <v>83</v>
      </c>
      <c r="GY82" s="22">
        <f t="shared" si="223"/>
        <v>1.3833333333333333</v>
      </c>
      <c r="GZ82" s="18">
        <f t="shared" si="224"/>
        <v>217.55896466835844</v>
      </c>
      <c r="HA82">
        <f t="shared" si="225"/>
        <v>0.14092684199243027</v>
      </c>
      <c r="HB82">
        <f t="shared" si="226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27"/>
        <v>1450</v>
      </c>
      <c r="HL82">
        <f t="shared" si="228"/>
        <v>552.5</v>
      </c>
      <c r="HM82" s="18">
        <f t="shared" si="229"/>
        <v>1195</v>
      </c>
      <c r="HN82" s="18">
        <f t="shared" si="230"/>
        <v>-49</v>
      </c>
      <c r="HO82" s="18">
        <f t="shared" si="231"/>
        <v>1196.0041805947001</v>
      </c>
      <c r="HP82">
        <f t="shared" si="232"/>
        <v>1551.6946381295515</v>
      </c>
      <c r="HQ82">
        <v>82</v>
      </c>
      <c r="HR82" s="22">
        <f t="shared" si="233"/>
        <v>1.3666666666666667</v>
      </c>
      <c r="HS82" s="18">
        <f t="shared" si="234"/>
        <v>215.26835902503387</v>
      </c>
      <c r="HT82">
        <f t="shared" si="235"/>
        <v>0.13566260200007307</v>
      </c>
      <c r="HU82">
        <f t="shared" si="236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41"/>
        <v>1184.5</v>
      </c>
      <c r="L83" s="6">
        <f t="shared" si="142"/>
        <v>578.5</v>
      </c>
      <c r="M83" s="18">
        <f t="shared" si="144"/>
        <v>408</v>
      </c>
      <c r="N83" s="18">
        <f t="shared" si="145"/>
        <v>-2</v>
      </c>
      <c r="O83" s="18">
        <f t="shared" si="146"/>
        <v>408.00490193133709</v>
      </c>
      <c r="P83" s="18">
        <f t="shared" si="147"/>
        <v>348.71828264544445</v>
      </c>
      <c r="Q83" s="6">
        <v>83</v>
      </c>
      <c r="R83" s="22">
        <f t="shared" si="148"/>
        <v>1.3833333333333333</v>
      </c>
      <c r="S83" s="18">
        <f t="shared" si="149"/>
        <v>295.10515695361164</v>
      </c>
      <c r="T83">
        <f t="shared" si="150"/>
        <v>0.14092684199243027</v>
      </c>
      <c r="U83">
        <f t="shared" si="151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52"/>
        <v>1170</v>
      </c>
      <c r="AD83" s="6">
        <f t="shared" si="152"/>
        <v>572.5</v>
      </c>
      <c r="AE83" s="18">
        <f t="shared" si="153"/>
        <v>507.5</v>
      </c>
      <c r="AF83" s="18">
        <f t="shared" si="154"/>
        <v>2</v>
      </c>
      <c r="AG83" s="18">
        <f t="shared" si="155"/>
        <v>507.50394087139853</v>
      </c>
      <c r="AH83" s="6">
        <f t="shared" si="156"/>
        <v>1302.557580301155</v>
      </c>
      <c r="AI83" s="6">
        <f t="shared" si="237"/>
        <v>428.27129995586677</v>
      </c>
      <c r="AJ83" s="6">
        <v>84</v>
      </c>
      <c r="AK83" s="22">
        <f t="shared" si="157"/>
        <v>1.4</v>
      </c>
      <c r="AL83" s="18">
        <f t="shared" si="158"/>
        <v>332.10056280840604</v>
      </c>
      <c r="AM83">
        <f t="shared" si="159"/>
        <v>0.14612803567823801</v>
      </c>
      <c r="AN83">
        <f t="shared" si="160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61"/>
        <v>1250.5</v>
      </c>
      <c r="AW83" s="6">
        <f t="shared" si="161"/>
        <v>579.5</v>
      </c>
      <c r="AX83" s="18">
        <f t="shared" si="162"/>
        <v>419</v>
      </c>
      <c r="AY83" s="18">
        <f t="shared" si="163"/>
        <v>-1.5</v>
      </c>
      <c r="AZ83" s="18">
        <f t="shared" si="164"/>
        <v>419.00268495559789</v>
      </c>
      <c r="BA83" s="6">
        <f t="shared" si="165"/>
        <v>1378.2490703787905</v>
      </c>
      <c r="BB83" s="6">
        <f t="shared" si="166"/>
        <v>363.87574166790614</v>
      </c>
      <c r="BC83" s="6">
        <v>86</v>
      </c>
      <c r="BD83" s="22">
        <f t="shared" si="167"/>
        <v>1.4333333333333333</v>
      </c>
      <c r="BE83" s="18">
        <f t="shared" si="168"/>
        <v>317.82164790334036</v>
      </c>
      <c r="BF83">
        <f t="shared" si="169"/>
        <v>0.1563472008599241</v>
      </c>
      <c r="BG83">
        <f t="shared" si="170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71"/>
        <v>1304</v>
      </c>
      <c r="BP83" s="6">
        <f t="shared" si="171"/>
        <v>555</v>
      </c>
      <c r="BQ83" s="18">
        <f t="shared" si="172"/>
        <v>825.5</v>
      </c>
      <c r="BR83" s="18">
        <f t="shared" si="133"/>
        <v>-34.5</v>
      </c>
      <c r="BS83" s="18">
        <f t="shared" si="173"/>
        <v>826.22061218538965</v>
      </c>
      <c r="BT83" s="6">
        <f t="shared" si="174"/>
        <v>1417.1947643143478</v>
      </c>
      <c r="BU83" s="6">
        <f t="shared" si="175"/>
        <v>657.93690297868807</v>
      </c>
      <c r="BV83" s="6">
        <v>94</v>
      </c>
      <c r="BW83" s="22">
        <f t="shared" si="176"/>
        <v>1.5666666666666667</v>
      </c>
      <c r="BX83" s="18">
        <f t="shared" si="177"/>
        <v>128.69710281638731</v>
      </c>
      <c r="BY83">
        <f t="shared" si="178"/>
        <v>0.19497660321605503</v>
      </c>
      <c r="BZ83">
        <f t="shared" si="179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80"/>
        <v>1282.5</v>
      </c>
      <c r="CI83" s="6">
        <f t="shared" si="180"/>
        <v>556.5</v>
      </c>
      <c r="CJ83" s="18">
        <f t="shared" si="125"/>
        <v>750</v>
      </c>
      <c r="CK83" s="18">
        <f t="shared" si="134"/>
        <v>-31.5</v>
      </c>
      <c r="CL83" s="18">
        <f t="shared" si="181"/>
        <v>750.66120853551502</v>
      </c>
      <c r="CM83" s="6">
        <f t="shared" si="182"/>
        <v>1398.0337978747152</v>
      </c>
      <c r="CN83" s="6">
        <f t="shared" si="183"/>
        <v>604.74932809101904</v>
      </c>
      <c r="CO83" s="6">
        <v>83</v>
      </c>
      <c r="CP83" s="22">
        <f t="shared" si="184"/>
        <v>1.3833333333333333</v>
      </c>
      <c r="CQ83" s="18">
        <f t="shared" si="185"/>
        <v>129.39063064250024</v>
      </c>
      <c r="CR83">
        <f t="shared" si="186"/>
        <v>0.14092684199243027</v>
      </c>
      <c r="CS83">
        <f t="shared" si="187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88"/>
        <v>1566.5</v>
      </c>
      <c r="DB83" s="6">
        <f t="shared" si="188"/>
        <v>542.5</v>
      </c>
      <c r="DC83" s="18">
        <f t="shared" si="127"/>
        <v>1024.5</v>
      </c>
      <c r="DD83" s="18">
        <f t="shared" si="135"/>
        <v>-42</v>
      </c>
      <c r="DE83" s="18">
        <f t="shared" si="189"/>
        <v>1025.3605463445529</v>
      </c>
      <c r="DF83" s="6">
        <f t="shared" si="190"/>
        <v>1657.778181784282</v>
      </c>
      <c r="DG83" s="6">
        <f t="shared" si="191"/>
        <v>860.65570060588743</v>
      </c>
      <c r="DH83" s="6">
        <v>83</v>
      </c>
      <c r="DI83" s="22">
        <f t="shared" si="192"/>
        <v>1.3833333333333333</v>
      </c>
      <c r="DJ83" s="18">
        <f t="shared" si="193"/>
        <v>155.02276033015832</v>
      </c>
      <c r="DK83">
        <f t="shared" si="194"/>
        <v>0.14092684199243027</v>
      </c>
      <c r="DL83">
        <f t="shared" si="195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96"/>
        <v>1625</v>
      </c>
      <c r="DU83" s="6">
        <f t="shared" si="196"/>
        <v>583</v>
      </c>
      <c r="DV83" s="18">
        <f t="shared" si="197"/>
        <v>1019.5</v>
      </c>
      <c r="DW83" s="18">
        <f t="shared" si="198"/>
        <v>-23</v>
      </c>
      <c r="DX83" s="18">
        <f t="shared" si="199"/>
        <v>1019.7594078997262</v>
      </c>
      <c r="DY83" s="6">
        <f t="shared" si="200"/>
        <v>1726.4165198468183</v>
      </c>
      <c r="DZ83" s="6">
        <f t="shared" si="201"/>
        <v>869.7565814815415</v>
      </c>
      <c r="EA83" s="6">
        <v>86</v>
      </c>
      <c r="EB83" s="22">
        <f t="shared" si="202"/>
        <v>1.4333333333333333</v>
      </c>
      <c r="EC83" s="18">
        <f t="shared" si="203"/>
        <v>185.03701731156423</v>
      </c>
      <c r="ED83">
        <f t="shared" si="204"/>
        <v>0.1563472008599241</v>
      </c>
      <c r="EE83">
        <f t="shared" si="205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210"/>
        <v>1174.5</v>
      </c>
      <c r="FZ83">
        <f t="shared" si="211"/>
        <v>561</v>
      </c>
      <c r="GA83" s="18">
        <f t="shared" si="131"/>
        <v>948.5</v>
      </c>
      <c r="GB83" s="18">
        <f t="shared" si="137"/>
        <v>-41</v>
      </c>
      <c r="GC83" s="18">
        <f t="shared" si="212"/>
        <v>949.38572245426144</v>
      </c>
      <c r="GD83">
        <f t="shared" si="213"/>
        <v>1301.6033381948589</v>
      </c>
      <c r="GE83">
        <v>82</v>
      </c>
      <c r="GF83" s="22">
        <f t="shared" si="214"/>
        <v>1.3666666666666667</v>
      </c>
      <c r="GG83" s="18">
        <f t="shared" si="215"/>
        <v>176.30998463225615</v>
      </c>
      <c r="GH83">
        <f t="shared" si="216"/>
        <v>0.13566260200007307</v>
      </c>
      <c r="GI83">
        <f t="shared" si="217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18"/>
        <v>1457.5</v>
      </c>
      <c r="GS83">
        <f t="shared" si="219"/>
        <v>549.5</v>
      </c>
      <c r="GT83" s="18">
        <f t="shared" si="220"/>
        <v>1212.5</v>
      </c>
      <c r="GU83" s="18">
        <f t="shared" si="221"/>
        <v>-55</v>
      </c>
      <c r="GV83" s="18">
        <f t="shared" si="222"/>
        <v>1213.7467816641163</v>
      </c>
      <c r="GW83">
        <f t="shared" si="143"/>
        <v>1557.644535829661</v>
      </c>
      <c r="GX83">
        <v>84</v>
      </c>
      <c r="GY83" s="22">
        <f t="shared" si="223"/>
        <v>1.4</v>
      </c>
      <c r="GZ83" s="18">
        <f t="shared" si="224"/>
        <v>220.17539132853219</v>
      </c>
      <c r="HA83">
        <f t="shared" si="225"/>
        <v>0.14612803567823801</v>
      </c>
      <c r="HB83">
        <f t="shared" si="226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27"/>
        <v>1468</v>
      </c>
      <c r="HL83">
        <f t="shared" si="228"/>
        <v>551</v>
      </c>
      <c r="HM83" s="18">
        <f t="shared" si="229"/>
        <v>1213</v>
      </c>
      <c r="HN83" s="18">
        <f t="shared" si="230"/>
        <v>-50.5</v>
      </c>
      <c r="HO83" s="18">
        <f t="shared" si="231"/>
        <v>1214.0507608827565</v>
      </c>
      <c r="HP83">
        <f t="shared" si="232"/>
        <v>1568.0003188775186</v>
      </c>
      <c r="HQ83">
        <v>83</v>
      </c>
      <c r="HR83" s="22">
        <f t="shared" si="233"/>
        <v>1.3833333333333333</v>
      </c>
      <c r="HS83" s="18">
        <f t="shared" si="234"/>
        <v>217.51721012263835</v>
      </c>
      <c r="HT83">
        <f t="shared" si="235"/>
        <v>0.14092684199243027</v>
      </c>
      <c r="HU83">
        <f t="shared" si="236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41"/>
        <v>1193</v>
      </c>
      <c r="L84" s="6">
        <f t="shared" si="142"/>
        <v>578.5</v>
      </c>
      <c r="M84" s="18">
        <f t="shared" si="144"/>
        <v>416.5</v>
      </c>
      <c r="N84" s="18">
        <f t="shared" si="145"/>
        <v>-2</v>
      </c>
      <c r="O84" s="18">
        <f t="shared" si="146"/>
        <v>416.5048018930874</v>
      </c>
      <c r="P84" s="18">
        <f t="shared" si="147"/>
        <v>356.36129476764506</v>
      </c>
      <c r="Q84" s="6">
        <v>84</v>
      </c>
      <c r="R84" s="22">
        <f t="shared" si="148"/>
        <v>1.4</v>
      </c>
      <c r="S84" s="18">
        <f t="shared" si="149"/>
        <v>295.80931567797171</v>
      </c>
      <c r="T84">
        <f t="shared" si="150"/>
        <v>0.14612803567823801</v>
      </c>
      <c r="U84">
        <f t="shared" si="151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52"/>
        <v>1181</v>
      </c>
      <c r="AD84" s="6">
        <f t="shared" si="152"/>
        <v>572.5</v>
      </c>
      <c r="AE84" s="18">
        <f t="shared" si="153"/>
        <v>518.5</v>
      </c>
      <c r="AF84" s="18">
        <f t="shared" si="154"/>
        <v>2</v>
      </c>
      <c r="AG84" s="18">
        <f t="shared" si="155"/>
        <v>518.50385726626951</v>
      </c>
      <c r="AH84" s="6">
        <f t="shared" si="156"/>
        <v>1312.4470465508314</v>
      </c>
      <c r="AI84" s="6">
        <f t="shared" si="237"/>
        <v>438.16076620554315</v>
      </c>
      <c r="AJ84" s="6">
        <v>85</v>
      </c>
      <c r="AK84" s="22">
        <f t="shared" si="157"/>
        <v>1.4166666666666667</v>
      </c>
      <c r="AL84" s="18">
        <f t="shared" si="158"/>
        <v>333.12945780371717</v>
      </c>
      <c r="AM84">
        <f t="shared" si="159"/>
        <v>0.15126767533064914</v>
      </c>
      <c r="AN84">
        <f t="shared" si="160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61"/>
        <v>1258</v>
      </c>
      <c r="AW84" s="6">
        <f t="shared" si="161"/>
        <v>579.5</v>
      </c>
      <c r="AX84" s="18">
        <f t="shared" si="162"/>
        <v>426.5</v>
      </c>
      <c r="AY84" s="18">
        <f t="shared" si="163"/>
        <v>-1.5</v>
      </c>
      <c r="AZ84" s="18">
        <f t="shared" si="164"/>
        <v>426.50263774096402</v>
      </c>
      <c r="BA84" s="6">
        <f t="shared" si="165"/>
        <v>1385.0574897815613</v>
      </c>
      <c r="BB84" s="6">
        <f t="shared" si="166"/>
        <v>370.68416107067696</v>
      </c>
      <c r="BC84" s="6">
        <v>87</v>
      </c>
      <c r="BD84" s="22">
        <f t="shared" si="167"/>
        <v>1.45</v>
      </c>
      <c r="BE84" s="18">
        <f t="shared" si="168"/>
        <v>318.43923294824862</v>
      </c>
      <c r="BF84">
        <f t="shared" si="169"/>
        <v>0.16136800223497488</v>
      </c>
      <c r="BG84">
        <f t="shared" si="170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71"/>
        <v>1314.5</v>
      </c>
      <c r="BP84" s="6">
        <f t="shared" si="171"/>
        <v>555</v>
      </c>
      <c r="BQ84" s="18">
        <f t="shared" si="172"/>
        <v>836</v>
      </c>
      <c r="BR84" s="18">
        <f t="shared" si="133"/>
        <v>-34.5</v>
      </c>
      <c r="BS84" s="18">
        <f t="shared" si="173"/>
        <v>836.71156918020438</v>
      </c>
      <c r="BT84" s="6">
        <f t="shared" si="174"/>
        <v>1426.8620290693841</v>
      </c>
      <c r="BU84" s="6">
        <f t="shared" si="175"/>
        <v>667.60416773372435</v>
      </c>
      <c r="BV84" s="6">
        <v>95</v>
      </c>
      <c r="BW84" s="22">
        <f t="shared" si="176"/>
        <v>1.5833333333333333</v>
      </c>
      <c r="BX84" s="18">
        <f t="shared" si="177"/>
        <v>129.70006237612102</v>
      </c>
      <c r="BY84">
        <f t="shared" si="178"/>
        <v>0.19957235490520411</v>
      </c>
      <c r="BZ84">
        <f t="shared" si="179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80"/>
        <v>1293.5</v>
      </c>
      <c r="CI84" s="6">
        <f t="shared" si="180"/>
        <v>556.5</v>
      </c>
      <c r="CJ84" s="18">
        <f t="shared" ref="CJ84:CJ108" si="238">CH84-CH$6</f>
        <v>761</v>
      </c>
      <c r="CK84" s="18">
        <f t="shared" si="134"/>
        <v>-31.5</v>
      </c>
      <c r="CL84" s="18">
        <f t="shared" si="181"/>
        <v>761.65165922487165</v>
      </c>
      <c r="CM84" s="6">
        <f t="shared" si="182"/>
        <v>1408.1315634556311</v>
      </c>
      <c r="CN84" s="6">
        <f t="shared" si="183"/>
        <v>614.84709367193489</v>
      </c>
      <c r="CO84" s="6">
        <v>84</v>
      </c>
      <c r="CP84" s="22">
        <f t="shared" si="184"/>
        <v>1.4</v>
      </c>
      <c r="CQ84" s="18">
        <f t="shared" si="185"/>
        <v>130.45839035194905</v>
      </c>
      <c r="CR84">
        <f t="shared" si="186"/>
        <v>0.14612803567823801</v>
      </c>
      <c r="CS84">
        <f t="shared" si="187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88"/>
        <v>1583.5</v>
      </c>
      <c r="DB84" s="6">
        <f t="shared" si="188"/>
        <v>543.5</v>
      </c>
      <c r="DC84" s="18">
        <f t="shared" ref="DC84:DC90" si="239">DA84-DA$6</f>
        <v>1041.5</v>
      </c>
      <c r="DD84" s="18">
        <f t="shared" si="135"/>
        <v>-41</v>
      </c>
      <c r="DE84" s="18">
        <f t="shared" si="189"/>
        <v>1042.3066967068762</v>
      </c>
      <c r="DF84" s="6">
        <f t="shared" si="190"/>
        <v>1674.1757673553873</v>
      </c>
      <c r="DG84" s="6">
        <f t="shared" si="191"/>
        <v>877.05328617699274</v>
      </c>
      <c r="DH84" s="6">
        <v>84</v>
      </c>
      <c r="DI84" s="22">
        <f t="shared" si="192"/>
        <v>1.4</v>
      </c>
      <c r="DJ84" s="18">
        <f t="shared" si="193"/>
        <v>156.63468369763891</v>
      </c>
      <c r="DK84">
        <f t="shared" si="194"/>
        <v>0.14612803567823801</v>
      </c>
      <c r="DL84">
        <f t="shared" si="195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96"/>
        <v>1632.5</v>
      </c>
      <c r="DU84" s="6">
        <f t="shared" si="196"/>
        <v>583</v>
      </c>
      <c r="DV84" s="18">
        <f t="shared" si="197"/>
        <v>1027</v>
      </c>
      <c r="DW84" s="18">
        <f t="shared" si="198"/>
        <v>-23</v>
      </c>
      <c r="DX84" s="18">
        <f t="shared" si="199"/>
        <v>1027.2575139661915</v>
      </c>
      <c r="DY84" s="6">
        <f t="shared" si="200"/>
        <v>1733.4777904547841</v>
      </c>
      <c r="DZ84" s="6">
        <f t="shared" si="201"/>
        <v>876.81785208950726</v>
      </c>
      <c r="EA84" s="6">
        <v>87</v>
      </c>
      <c r="EB84" s="22">
        <f t="shared" si="202"/>
        <v>1.45</v>
      </c>
      <c r="EC84" s="18">
        <f t="shared" si="203"/>
        <v>185.75180339988316</v>
      </c>
      <c r="ED84">
        <f t="shared" si="204"/>
        <v>0.16136800223497488</v>
      </c>
      <c r="EE84">
        <f t="shared" si="205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210"/>
        <v>1191.5</v>
      </c>
      <c r="FZ84">
        <f t="shared" si="211"/>
        <v>559.5</v>
      </c>
      <c r="GA84" s="18">
        <f t="shared" ref="GA84:GA108" si="240">FY84-FY$6</f>
        <v>965.5</v>
      </c>
      <c r="GB84" s="18">
        <f t="shared" si="137"/>
        <v>-42.5</v>
      </c>
      <c r="GC84" s="18">
        <f t="shared" si="212"/>
        <v>966.43494349076593</v>
      </c>
      <c r="GD84">
        <f t="shared" si="213"/>
        <v>1316.3253777087184</v>
      </c>
      <c r="GE84">
        <v>83</v>
      </c>
      <c r="GF84" s="22">
        <f t="shared" si="214"/>
        <v>1.3833333333333333</v>
      </c>
      <c r="GG84" s="18">
        <f t="shared" si="215"/>
        <v>178.43741425997069</v>
      </c>
      <c r="GH84">
        <f t="shared" si="216"/>
        <v>0.14092684199243027</v>
      </c>
      <c r="GI84">
        <f t="shared" si="217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18"/>
        <v>1478</v>
      </c>
      <c r="GS84">
        <f t="shared" si="219"/>
        <v>550</v>
      </c>
      <c r="GT84" s="18">
        <f t="shared" si="220"/>
        <v>1233</v>
      </c>
      <c r="GU84" s="18">
        <f t="shared" si="221"/>
        <v>-54.5</v>
      </c>
      <c r="GV84" s="18">
        <f t="shared" si="222"/>
        <v>1234.2038932040361</v>
      </c>
      <c r="GW84">
        <f t="shared" si="143"/>
        <v>1577.0174380773346</v>
      </c>
      <c r="GX84">
        <v>85</v>
      </c>
      <c r="GY84" s="22">
        <f t="shared" si="223"/>
        <v>1.4166666666666667</v>
      </c>
      <c r="GZ84" s="18">
        <f t="shared" si="224"/>
        <v>222.71857455307747</v>
      </c>
      <c r="HA84">
        <f t="shared" si="225"/>
        <v>0.15126767533064914</v>
      </c>
      <c r="HB84">
        <f t="shared" si="226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27"/>
        <v>1487</v>
      </c>
      <c r="HL84">
        <f t="shared" si="228"/>
        <v>550</v>
      </c>
      <c r="HM84" s="18">
        <f t="shared" si="229"/>
        <v>1232</v>
      </c>
      <c r="HN84" s="18">
        <f t="shared" si="230"/>
        <v>-51.5</v>
      </c>
      <c r="HO84" s="18">
        <f t="shared" si="231"/>
        <v>1233.0759303465461</v>
      </c>
      <c r="HP84">
        <f t="shared" si="232"/>
        <v>1585.4554550664614</v>
      </c>
      <c r="HQ84">
        <v>84</v>
      </c>
      <c r="HR84" s="22">
        <f t="shared" si="233"/>
        <v>1.4</v>
      </c>
      <c r="HS84" s="18">
        <f t="shared" si="234"/>
        <v>219.88800683580124</v>
      </c>
      <c r="HT84">
        <f t="shared" si="235"/>
        <v>0.14612803567823801</v>
      </c>
      <c r="HU84">
        <f t="shared" si="236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41"/>
        <v>1201</v>
      </c>
      <c r="L85" s="6">
        <f t="shared" si="142"/>
        <v>578.5</v>
      </c>
      <c r="M85" s="18">
        <f t="shared" si="144"/>
        <v>424.5</v>
      </c>
      <c r="N85" s="18">
        <f t="shared" si="145"/>
        <v>-2</v>
      </c>
      <c r="O85" s="18">
        <f t="shared" si="146"/>
        <v>424.50471139906091</v>
      </c>
      <c r="P85" s="18">
        <f t="shared" si="147"/>
        <v>363.56419809646229</v>
      </c>
      <c r="Q85" s="6">
        <v>85</v>
      </c>
      <c r="R85" s="22">
        <f t="shared" si="148"/>
        <v>1.4166666666666667</v>
      </c>
      <c r="S85" s="18">
        <f t="shared" si="149"/>
        <v>296.47205360407344</v>
      </c>
      <c r="T85">
        <f t="shared" si="150"/>
        <v>0.15126767533064914</v>
      </c>
      <c r="U85">
        <f t="shared" si="151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52"/>
        <v>1191.5</v>
      </c>
      <c r="AD85" s="6">
        <f t="shared" si="152"/>
        <v>571</v>
      </c>
      <c r="AE85" s="18">
        <f t="shared" si="153"/>
        <v>529</v>
      </c>
      <c r="AF85" s="18">
        <f t="shared" si="154"/>
        <v>0.5</v>
      </c>
      <c r="AG85" s="18">
        <f t="shared" si="155"/>
        <v>529.00023629484326</v>
      </c>
      <c r="AH85" s="6">
        <f t="shared" si="156"/>
        <v>1321.2544228875829</v>
      </c>
      <c r="AI85" s="6">
        <f t="shared" si="237"/>
        <v>446.96814254229469</v>
      </c>
      <c r="AJ85" s="6">
        <v>86</v>
      </c>
      <c r="AK85" s="22">
        <f t="shared" si="157"/>
        <v>1.4333333333333333</v>
      </c>
      <c r="AL85" s="18">
        <f t="shared" si="158"/>
        <v>334.11125361594929</v>
      </c>
      <c r="AM85">
        <f t="shared" si="159"/>
        <v>0.1563472008599241</v>
      </c>
      <c r="AN85">
        <f t="shared" si="160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61"/>
        <v>1265</v>
      </c>
      <c r="AW85" s="6">
        <f t="shared" si="161"/>
        <v>579.5</v>
      </c>
      <c r="AX85" s="18">
        <f t="shared" si="162"/>
        <v>433.5</v>
      </c>
      <c r="AY85" s="18">
        <f t="shared" si="163"/>
        <v>-1.5</v>
      </c>
      <c r="AZ85" s="18">
        <f t="shared" si="164"/>
        <v>433.50259514794141</v>
      </c>
      <c r="BA85" s="6">
        <f t="shared" si="165"/>
        <v>1391.4184309545421</v>
      </c>
      <c r="BB85" s="6">
        <f t="shared" si="166"/>
        <v>377.04510224365777</v>
      </c>
      <c r="BC85" s="6">
        <v>88</v>
      </c>
      <c r="BD85" s="22">
        <f t="shared" si="167"/>
        <v>1.4666666666666666</v>
      </c>
      <c r="BE85" s="18">
        <f t="shared" si="168"/>
        <v>319.01564577820392</v>
      </c>
      <c r="BF85">
        <f t="shared" si="169"/>
        <v>0.16633142176652496</v>
      </c>
      <c r="BG85">
        <f t="shared" si="170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71"/>
        <v>1328</v>
      </c>
      <c r="BP85" s="6">
        <f t="shared" si="171"/>
        <v>555.5</v>
      </c>
      <c r="BQ85" s="18">
        <f t="shared" si="172"/>
        <v>849.5</v>
      </c>
      <c r="BR85" s="18">
        <f t="shared" si="133"/>
        <v>-34</v>
      </c>
      <c r="BS85" s="18">
        <f t="shared" si="173"/>
        <v>850.1801279728902</v>
      </c>
      <c r="BT85" s="6">
        <f t="shared" si="174"/>
        <v>1439.5013893706389</v>
      </c>
      <c r="BU85" s="6">
        <f t="shared" si="175"/>
        <v>680.24352803497914</v>
      </c>
      <c r="BV85" s="6">
        <v>96</v>
      </c>
      <c r="BW85" s="22">
        <f t="shared" si="176"/>
        <v>1.6</v>
      </c>
      <c r="BX85" s="18">
        <f t="shared" si="177"/>
        <v>130.98768749970478</v>
      </c>
      <c r="BY85">
        <f t="shared" si="178"/>
        <v>0.20411998265592479</v>
      </c>
      <c r="BZ85">
        <f t="shared" si="179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80"/>
        <v>1304</v>
      </c>
      <c r="CI85" s="6">
        <f t="shared" si="180"/>
        <v>556.5</v>
      </c>
      <c r="CJ85" s="18">
        <f t="shared" si="238"/>
        <v>771.5</v>
      </c>
      <c r="CK85" s="18">
        <f>CI85-CI$6</f>
        <v>-31.5</v>
      </c>
      <c r="CL85" s="18">
        <f t="shared" si="181"/>
        <v>772.14279767410903</v>
      </c>
      <c r="CM85" s="6">
        <f t="shared" si="182"/>
        <v>1417.7828641932444</v>
      </c>
      <c r="CN85" s="6">
        <f t="shared" si="183"/>
        <v>624.49839440954827</v>
      </c>
      <c r="CO85" s="6">
        <v>85</v>
      </c>
      <c r="CP85" s="22">
        <f t="shared" si="184"/>
        <v>1.4166666666666667</v>
      </c>
      <c r="CQ85" s="18">
        <f t="shared" si="185"/>
        <v>131.47764017699882</v>
      </c>
      <c r="CR85">
        <f t="shared" si="186"/>
        <v>0.15126767533064914</v>
      </c>
      <c r="CS85">
        <f t="shared" si="187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88"/>
        <v>1601</v>
      </c>
      <c r="DB85" s="6">
        <f t="shared" si="188"/>
        <v>544</v>
      </c>
      <c r="DC85" s="18">
        <f t="shared" si="239"/>
        <v>1059</v>
      </c>
      <c r="DD85" s="18">
        <f t="shared" si="135"/>
        <v>-40.5</v>
      </c>
      <c r="DE85" s="18">
        <f t="shared" si="189"/>
        <v>1059.7741504679193</v>
      </c>
      <c r="DF85" s="6">
        <f t="shared" si="190"/>
        <v>1690.8982819791379</v>
      </c>
      <c r="DG85" s="6">
        <f t="shared" si="191"/>
        <v>893.77580080074335</v>
      </c>
      <c r="DH85" s="6">
        <v>85</v>
      </c>
      <c r="DI85" s="22">
        <f t="shared" si="192"/>
        <v>1.4166666666666667</v>
      </c>
      <c r="DJ85" s="18">
        <f t="shared" si="193"/>
        <v>158.29619361498342</v>
      </c>
      <c r="DK85">
        <f t="shared" si="194"/>
        <v>0.15126767533064914</v>
      </c>
      <c r="DL85">
        <f t="shared" si="195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210"/>
        <v>1209.5</v>
      </c>
      <c r="FZ85">
        <f t="shared" si="211"/>
        <v>559.5</v>
      </c>
      <c r="GA85" s="18">
        <f t="shared" si="240"/>
        <v>983.5</v>
      </c>
      <c r="GB85" s="18">
        <f t="shared" si="137"/>
        <v>-42.5</v>
      </c>
      <c r="GC85" s="18">
        <f t="shared" si="212"/>
        <v>984.4178482737907</v>
      </c>
      <c r="GD85">
        <f t="shared" si="213"/>
        <v>1332.6404241204752</v>
      </c>
      <c r="GE85">
        <v>84</v>
      </c>
      <c r="GF85" s="22">
        <f t="shared" si="214"/>
        <v>1.4</v>
      </c>
      <c r="GG85" s="18">
        <f t="shared" si="215"/>
        <v>180.68135046948214</v>
      </c>
      <c r="GH85">
        <f t="shared" si="216"/>
        <v>0.14612803567823801</v>
      </c>
      <c r="GI85">
        <f t="shared" si="217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18"/>
        <v>1495.5</v>
      </c>
      <c r="GS85">
        <f t="shared" si="219"/>
        <v>550</v>
      </c>
      <c r="GT85" s="18">
        <f t="shared" si="220"/>
        <v>1250.5</v>
      </c>
      <c r="GU85" s="18">
        <f t="shared" si="221"/>
        <v>-54.5</v>
      </c>
      <c r="GV85" s="18">
        <f t="shared" si="222"/>
        <v>1251.6870615293585</v>
      </c>
      <c r="GW85">
        <f t="shared" si="143"/>
        <v>1593.4303404918585</v>
      </c>
      <c r="GX85">
        <v>86</v>
      </c>
      <c r="GY85" s="22">
        <f t="shared" si="223"/>
        <v>1.4333333333333333</v>
      </c>
      <c r="GZ85" s="18">
        <f t="shared" si="224"/>
        <v>224.89204368189837</v>
      </c>
      <c r="HA85">
        <f t="shared" si="225"/>
        <v>0.1563472008599241</v>
      </c>
      <c r="HB85">
        <f t="shared" si="226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27"/>
        <v>1504</v>
      </c>
      <c r="HL85">
        <f t="shared" si="228"/>
        <v>549.5</v>
      </c>
      <c r="HM85" s="18">
        <f t="shared" si="229"/>
        <v>1249</v>
      </c>
      <c r="HN85" s="18">
        <f t="shared" si="230"/>
        <v>-52</v>
      </c>
      <c r="HO85" s="18">
        <f t="shared" si="231"/>
        <v>1250.0819973105765</v>
      </c>
      <c r="HP85">
        <f t="shared" si="232"/>
        <v>1601.23897342027</v>
      </c>
      <c r="HQ85">
        <v>85</v>
      </c>
      <c r="HR85" s="22">
        <f t="shared" si="233"/>
        <v>1.4166666666666667</v>
      </c>
      <c r="HS85" s="18">
        <f t="shared" si="234"/>
        <v>222.00719572076167</v>
      </c>
      <c r="HT85">
        <f t="shared" si="235"/>
        <v>0.15126767533064914</v>
      </c>
      <c r="HU85">
        <f t="shared" si="236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41"/>
        <v>1209</v>
      </c>
      <c r="L86" s="6">
        <f t="shared" si="142"/>
        <v>579</v>
      </c>
      <c r="M86" s="18">
        <f t="shared" si="144"/>
        <v>432.5</v>
      </c>
      <c r="N86" s="18">
        <f t="shared" si="145"/>
        <v>-1.5</v>
      </c>
      <c r="O86" s="18">
        <f t="shared" si="146"/>
        <v>432.50260114824744</v>
      </c>
      <c r="P86" s="18">
        <f t="shared" si="147"/>
        <v>370.99203242994906</v>
      </c>
      <c r="Q86" s="6">
        <v>86</v>
      </c>
      <c r="R86" s="22">
        <f t="shared" si="148"/>
        <v>1.4333333333333333</v>
      </c>
      <c r="S86" s="18">
        <f t="shared" si="149"/>
        <v>297.13462420710437</v>
      </c>
      <c r="T86">
        <f t="shared" si="150"/>
        <v>0.1563472008599241</v>
      </c>
      <c r="U86">
        <f t="shared" si="151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52"/>
        <v>1200.5</v>
      </c>
      <c r="AD86" s="6">
        <f t="shared" si="152"/>
        <v>571</v>
      </c>
      <c r="AE86" s="18">
        <f t="shared" si="153"/>
        <v>538</v>
      </c>
      <c r="AF86" s="18">
        <f t="shared" si="154"/>
        <v>0.5</v>
      </c>
      <c r="AG86" s="18">
        <f t="shared" si="155"/>
        <v>538.00023234195726</v>
      </c>
      <c r="AH86" s="6">
        <f t="shared" si="156"/>
        <v>1329.3762635160897</v>
      </c>
      <c r="AI86" s="6">
        <f t="shared" si="237"/>
        <v>455.08998317080147</v>
      </c>
      <c r="AJ86" s="6">
        <v>87</v>
      </c>
      <c r="AK86" s="22">
        <f t="shared" si="157"/>
        <v>1.45</v>
      </c>
      <c r="AL86" s="18">
        <f t="shared" si="158"/>
        <v>334.9530828224888</v>
      </c>
      <c r="AM86">
        <f t="shared" si="159"/>
        <v>0.16136800223497488</v>
      </c>
      <c r="AN86">
        <f t="shared" si="160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61"/>
        <v>1273</v>
      </c>
      <c r="AW86" s="6">
        <f t="shared" si="161"/>
        <v>579.5</v>
      </c>
      <c r="AX86" s="18">
        <f t="shared" si="162"/>
        <v>441.5</v>
      </c>
      <c r="AY86" s="18">
        <f t="shared" si="163"/>
        <v>-1.5</v>
      </c>
      <c r="AZ86" s="18">
        <f t="shared" si="164"/>
        <v>441.50254812401704</v>
      </c>
      <c r="BA86" s="6">
        <f t="shared" si="165"/>
        <v>1398.6955530064431</v>
      </c>
      <c r="BB86" s="6">
        <f t="shared" si="166"/>
        <v>384.32222429555873</v>
      </c>
      <c r="BC86" s="6">
        <v>89</v>
      </c>
      <c r="BD86" s="22">
        <f t="shared" si="167"/>
        <v>1.4833333333333334</v>
      </c>
      <c r="BE86" s="18">
        <f t="shared" si="168"/>
        <v>319.67440343433663</v>
      </c>
      <c r="BF86">
        <f t="shared" si="169"/>
        <v>0.17123875626126916</v>
      </c>
      <c r="BG86">
        <f t="shared" si="170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71"/>
        <v>1339.5</v>
      </c>
      <c r="BP86" s="6">
        <f t="shared" si="171"/>
        <v>555.5</v>
      </c>
      <c r="BQ86" s="18">
        <f t="shared" si="172"/>
        <v>861</v>
      </c>
      <c r="BR86" s="18">
        <f t="shared" ref="BR86:BR118" si="241">BP86-BP$6</f>
        <v>-34</v>
      </c>
      <c r="BS86" s="18">
        <f t="shared" si="173"/>
        <v>861.67105092372697</v>
      </c>
      <c r="BT86" s="6">
        <f t="shared" si="174"/>
        <v>1450.1174090396958</v>
      </c>
      <c r="BU86" s="6">
        <f t="shared" si="175"/>
        <v>690.859547704036</v>
      </c>
      <c r="BV86" s="6">
        <v>97</v>
      </c>
      <c r="BW86" s="22">
        <f t="shared" si="176"/>
        <v>1.6166666666666667</v>
      </c>
      <c r="BX86" s="18">
        <f t="shared" si="177"/>
        <v>132.08624609921114</v>
      </c>
      <c r="BY86">
        <f t="shared" si="178"/>
        <v>0.20862048388260124</v>
      </c>
      <c r="BZ86">
        <f t="shared" si="179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80"/>
        <v>1315</v>
      </c>
      <c r="CI86" s="6">
        <f t="shared" si="180"/>
        <v>556</v>
      </c>
      <c r="CJ86" s="18">
        <f t="shared" si="238"/>
        <v>782.5</v>
      </c>
      <c r="CK86" s="18">
        <f t="shared" ref="CK86:CK108" si="242">CI86-CI$6</f>
        <v>-32</v>
      </c>
      <c r="CL86" s="18">
        <f t="shared" si="181"/>
        <v>783.15403976484731</v>
      </c>
      <c r="CM86" s="6">
        <f t="shared" si="182"/>
        <v>1427.7118056526674</v>
      </c>
      <c r="CN86" s="6">
        <f t="shared" si="183"/>
        <v>634.42733586897123</v>
      </c>
      <c r="CO86" s="6">
        <v>86</v>
      </c>
      <c r="CP86" s="22">
        <f t="shared" si="184"/>
        <v>1.4333333333333333</v>
      </c>
      <c r="CQ86" s="18">
        <f t="shared" si="185"/>
        <v>132.5474198418913</v>
      </c>
      <c r="CR86">
        <f t="shared" si="186"/>
        <v>0.1563472008599241</v>
      </c>
      <c r="CS86">
        <f t="shared" si="187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88"/>
        <v>1617</v>
      </c>
      <c r="DB86" s="6">
        <f t="shared" si="188"/>
        <v>543.5</v>
      </c>
      <c r="DC86" s="18">
        <f t="shared" si="239"/>
        <v>1075</v>
      </c>
      <c r="DD86" s="18">
        <f t="shared" ref="DD86:DD90" si="243">DB86-DB$6</f>
        <v>-41</v>
      </c>
      <c r="DE86" s="18">
        <f t="shared" si="189"/>
        <v>1075.7815763434508</v>
      </c>
      <c r="DF86" s="6">
        <f t="shared" si="190"/>
        <v>1705.8960255537263</v>
      </c>
      <c r="DG86" s="6">
        <f t="shared" si="191"/>
        <v>908.77354437533177</v>
      </c>
      <c r="DH86" s="6">
        <v>86</v>
      </c>
      <c r="DI86" s="22">
        <f t="shared" si="192"/>
        <v>1.4333333333333333</v>
      </c>
      <c r="DJ86" s="18">
        <f t="shared" si="193"/>
        <v>159.81882520211664</v>
      </c>
      <c r="DK86">
        <f t="shared" si="194"/>
        <v>0.1563472008599241</v>
      </c>
      <c r="DL86">
        <f t="shared" si="195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210"/>
        <v>1226.5</v>
      </c>
      <c r="FZ86">
        <f t="shared" si="211"/>
        <v>558</v>
      </c>
      <c r="GA86" s="18">
        <f t="shared" si="240"/>
        <v>1000.5</v>
      </c>
      <c r="GB86" s="18">
        <f t="shared" ref="GB86:GB108" si="244">FZ86-FZ$6</f>
        <v>-44</v>
      </c>
      <c r="GC86" s="18">
        <f t="shared" si="212"/>
        <v>1001.4670488837863</v>
      </c>
      <c r="GD86">
        <f t="shared" si="213"/>
        <v>1347.4666044099201</v>
      </c>
      <c r="GE86">
        <v>85</v>
      </c>
      <c r="GF86" s="22">
        <f t="shared" si="214"/>
        <v>1.4166666666666667</v>
      </c>
      <c r="GG86" s="18">
        <f t="shared" si="215"/>
        <v>182.80877754834358</v>
      </c>
      <c r="GH86">
        <f t="shared" si="216"/>
        <v>0.15126767533064914</v>
      </c>
      <c r="GI86">
        <f t="shared" si="217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18"/>
        <v>1511</v>
      </c>
      <c r="GS86">
        <f t="shared" si="219"/>
        <v>549.5</v>
      </c>
      <c r="GT86" s="18">
        <f t="shared" si="220"/>
        <v>1266</v>
      </c>
      <c r="GU86" s="18">
        <f t="shared" si="221"/>
        <v>-55</v>
      </c>
      <c r="GV86" s="18">
        <f t="shared" si="222"/>
        <v>1267.1941445571788</v>
      </c>
      <c r="GW86">
        <f t="shared" si="143"/>
        <v>1607.8156766246559</v>
      </c>
      <c r="GX86">
        <v>87</v>
      </c>
      <c r="GY86" s="22">
        <f t="shared" si="223"/>
        <v>1.45</v>
      </c>
      <c r="GZ86" s="18">
        <f t="shared" si="224"/>
        <v>226.81985022198717</v>
      </c>
      <c r="HA86">
        <f t="shared" si="225"/>
        <v>0.16136800223497488</v>
      </c>
      <c r="HB86">
        <f t="shared" si="226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27"/>
        <v>1522</v>
      </c>
      <c r="HL86">
        <f t="shared" si="228"/>
        <v>550</v>
      </c>
      <c r="HM86" s="18">
        <f t="shared" si="229"/>
        <v>1267</v>
      </c>
      <c r="HN86" s="18">
        <f t="shared" si="230"/>
        <v>-51.5</v>
      </c>
      <c r="HO86" s="18">
        <f t="shared" si="231"/>
        <v>1268.0462333842563</v>
      </c>
      <c r="HP86">
        <f t="shared" si="232"/>
        <v>1618.3275317438063</v>
      </c>
      <c r="HQ86">
        <v>86</v>
      </c>
      <c r="HR86" s="22">
        <f t="shared" si="233"/>
        <v>1.4333333333333333</v>
      </c>
      <c r="HS86" s="18">
        <f t="shared" si="234"/>
        <v>224.24578560134185</v>
      </c>
      <c r="HT86">
        <f t="shared" si="235"/>
        <v>0.1563472008599241</v>
      </c>
      <c r="HU86">
        <f t="shared" si="236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41"/>
        <v>1216.5</v>
      </c>
      <c r="L87" s="6">
        <f t="shared" si="142"/>
        <v>579.5</v>
      </c>
      <c r="M87" s="18">
        <f t="shared" si="144"/>
        <v>440</v>
      </c>
      <c r="N87" s="18">
        <f t="shared" si="145"/>
        <v>-1</v>
      </c>
      <c r="O87" s="18">
        <f t="shared" si="146"/>
        <v>440.00113636216895</v>
      </c>
      <c r="P87" s="18">
        <f t="shared" si="147"/>
        <v>377.97518448459698</v>
      </c>
      <c r="Q87" s="6">
        <v>87</v>
      </c>
      <c r="R87" s="22">
        <f t="shared" si="148"/>
        <v>1.45</v>
      </c>
      <c r="S87" s="18">
        <f t="shared" si="149"/>
        <v>297.75582669355299</v>
      </c>
      <c r="T87">
        <f t="shared" si="150"/>
        <v>0.16136800223497488</v>
      </c>
      <c r="U87">
        <f t="shared" si="151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52"/>
        <v>1210.5</v>
      </c>
      <c r="AD87" s="6">
        <f t="shared" si="152"/>
        <v>571</v>
      </c>
      <c r="AE87" s="18">
        <f t="shared" si="153"/>
        <v>548</v>
      </c>
      <c r="AF87" s="18">
        <f t="shared" si="154"/>
        <v>0.5</v>
      </c>
      <c r="AG87" s="18">
        <f t="shared" si="155"/>
        <v>548.00022810214227</v>
      </c>
      <c r="AH87" s="6">
        <f t="shared" si="156"/>
        <v>1338.4137065944894</v>
      </c>
      <c r="AI87" s="6">
        <f t="shared" si="237"/>
        <v>464.12742624920122</v>
      </c>
      <c r="AJ87" s="6">
        <v>88</v>
      </c>
      <c r="AK87" s="22">
        <f t="shared" si="157"/>
        <v>1.4666666666666666</v>
      </c>
      <c r="AL87" s="18">
        <f t="shared" si="158"/>
        <v>335.88844862177655</v>
      </c>
      <c r="AM87">
        <f t="shared" si="159"/>
        <v>0.16633142176652496</v>
      </c>
      <c r="AN87">
        <f t="shared" si="160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61"/>
        <v>1279</v>
      </c>
      <c r="AW87" s="6">
        <f t="shared" si="161"/>
        <v>579.5</v>
      </c>
      <c r="AX87" s="18">
        <f t="shared" si="162"/>
        <v>447.5</v>
      </c>
      <c r="AY87" s="18">
        <f t="shared" si="163"/>
        <v>-1.5</v>
      </c>
      <c r="AZ87" s="18">
        <f t="shared" si="164"/>
        <v>447.50251395941899</v>
      </c>
      <c r="BA87" s="6">
        <f t="shared" si="165"/>
        <v>1404.1585558618372</v>
      </c>
      <c r="BB87" s="6">
        <f t="shared" si="166"/>
        <v>389.78522715095278</v>
      </c>
      <c r="BC87" s="6">
        <v>90</v>
      </c>
      <c r="BD87" s="22">
        <f t="shared" si="167"/>
        <v>1.5</v>
      </c>
      <c r="BE87" s="18">
        <f t="shared" si="168"/>
        <v>320.16847176729135</v>
      </c>
      <c r="BF87">
        <f t="shared" si="169"/>
        <v>0.17609125905568124</v>
      </c>
      <c r="BG87">
        <f t="shared" si="170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71"/>
        <v>1351.5</v>
      </c>
      <c r="BP87" s="6">
        <f t="shared" si="171"/>
        <v>555.5</v>
      </c>
      <c r="BQ87" s="18">
        <f t="shared" si="172"/>
        <v>873</v>
      </c>
      <c r="BR87" s="18">
        <f t="shared" si="241"/>
        <v>-34</v>
      </c>
      <c r="BS87" s="18">
        <f t="shared" si="173"/>
        <v>873.66183389226751</v>
      </c>
      <c r="BT87" s="6">
        <f t="shared" si="174"/>
        <v>1461.209259483391</v>
      </c>
      <c r="BU87" s="6">
        <f t="shared" si="175"/>
        <v>701.9513981477312</v>
      </c>
      <c r="BV87" s="6">
        <v>98</v>
      </c>
      <c r="BW87" s="22">
        <f t="shared" si="176"/>
        <v>1.6333333333333333</v>
      </c>
      <c r="BX87" s="18">
        <f t="shared" si="177"/>
        <v>133.23259246331637</v>
      </c>
      <c r="BY87">
        <f t="shared" si="178"/>
        <v>0.21307482530885122</v>
      </c>
      <c r="BZ87">
        <f t="shared" si="179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80"/>
        <v>1326</v>
      </c>
      <c r="CI87" s="6">
        <f t="shared" si="180"/>
        <v>555.5</v>
      </c>
      <c r="CJ87" s="18">
        <f t="shared" si="238"/>
        <v>793.5</v>
      </c>
      <c r="CK87" s="18">
        <f t="shared" si="242"/>
        <v>-32.5</v>
      </c>
      <c r="CL87" s="18">
        <f t="shared" si="181"/>
        <v>794.16528506350619</v>
      </c>
      <c r="CM87" s="6">
        <f t="shared" si="182"/>
        <v>1437.6565132186479</v>
      </c>
      <c r="CN87" s="6">
        <f t="shared" si="183"/>
        <v>644.37204343495171</v>
      </c>
      <c r="CO87" s="6">
        <v>87</v>
      </c>
      <c r="CP87" s="22">
        <f t="shared" si="184"/>
        <v>1.45</v>
      </c>
      <c r="CQ87" s="18">
        <f t="shared" si="185"/>
        <v>133.61719981844419</v>
      </c>
      <c r="CR87">
        <f t="shared" si="186"/>
        <v>0.16136800223497488</v>
      </c>
      <c r="CS87">
        <f t="shared" si="187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88"/>
        <v>1630.5</v>
      </c>
      <c r="DB87" s="6">
        <f t="shared" si="188"/>
        <v>542</v>
      </c>
      <c r="DC87" s="18">
        <f t="shared" si="239"/>
        <v>1088.5</v>
      </c>
      <c r="DD87" s="18">
        <f t="shared" si="243"/>
        <v>-42.5</v>
      </c>
      <c r="DE87" s="18">
        <f t="shared" si="189"/>
        <v>1089.3293808577826</v>
      </c>
      <c r="DF87" s="6">
        <f t="shared" si="190"/>
        <v>1718.2241559237841</v>
      </c>
      <c r="DG87" s="6">
        <f t="shared" si="191"/>
        <v>921.10167474538957</v>
      </c>
      <c r="DH87" s="6">
        <v>87</v>
      </c>
      <c r="DI87" s="22">
        <f t="shared" si="192"/>
        <v>1.45</v>
      </c>
      <c r="DJ87" s="18">
        <f t="shared" si="193"/>
        <v>161.10749680055019</v>
      </c>
      <c r="DK87">
        <f t="shared" si="194"/>
        <v>0.16136800223497488</v>
      </c>
      <c r="DL87">
        <f t="shared" si="195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210"/>
        <v>1243</v>
      </c>
      <c r="FZ87">
        <f t="shared" si="211"/>
        <v>557.5</v>
      </c>
      <c r="GA87" s="18">
        <f t="shared" si="240"/>
        <v>1017</v>
      </c>
      <c r="GB87" s="18">
        <f t="shared" si="244"/>
        <v>-44.5</v>
      </c>
      <c r="GC87" s="18">
        <f t="shared" si="212"/>
        <v>1017.9731086821498</v>
      </c>
      <c r="GD87">
        <f t="shared" si="213"/>
        <v>1362.2977831590272</v>
      </c>
      <c r="GE87">
        <v>86</v>
      </c>
      <c r="GF87" s="22">
        <f t="shared" si="214"/>
        <v>1.4333333333333333</v>
      </c>
      <c r="GG87" s="18">
        <f t="shared" si="215"/>
        <v>184.86843063024571</v>
      </c>
      <c r="GH87">
        <f t="shared" si="216"/>
        <v>0.1563472008599241</v>
      </c>
      <c r="GI87">
        <f t="shared" si="217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18"/>
        <v>1529</v>
      </c>
      <c r="GS87">
        <f t="shared" si="219"/>
        <v>549.5</v>
      </c>
      <c r="GT87" s="18">
        <f t="shared" si="220"/>
        <v>1284</v>
      </c>
      <c r="GU87" s="18">
        <f t="shared" si="221"/>
        <v>-55</v>
      </c>
      <c r="GV87" s="18">
        <f t="shared" si="222"/>
        <v>1285.1774196584688</v>
      </c>
      <c r="GW87">
        <f t="shared" si="143"/>
        <v>1624.7434412854234</v>
      </c>
      <c r="GX87">
        <v>88</v>
      </c>
      <c r="GY87" s="22">
        <f t="shared" si="223"/>
        <v>1.4666666666666666</v>
      </c>
      <c r="GZ87" s="18">
        <f t="shared" si="224"/>
        <v>229.05549152798179</v>
      </c>
      <c r="HA87">
        <f t="shared" si="225"/>
        <v>0.16633142176652496</v>
      </c>
      <c r="HB87">
        <f t="shared" si="226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27"/>
        <v>1542</v>
      </c>
      <c r="HL87">
        <f t="shared" si="228"/>
        <v>548.5</v>
      </c>
      <c r="HM87" s="18">
        <f t="shared" si="229"/>
        <v>1287</v>
      </c>
      <c r="HN87" s="18">
        <f t="shared" si="230"/>
        <v>-53</v>
      </c>
      <c r="HO87" s="18">
        <f t="shared" si="231"/>
        <v>1288.0908353062682</v>
      </c>
      <c r="HP87">
        <f t="shared" si="232"/>
        <v>1636.6478698852725</v>
      </c>
      <c r="HQ87">
        <v>87</v>
      </c>
      <c r="HR87" s="22">
        <f t="shared" si="233"/>
        <v>1.45</v>
      </c>
      <c r="HS87" s="18">
        <f t="shared" si="234"/>
        <v>226.74361756251369</v>
      </c>
      <c r="HT87">
        <f t="shared" si="235"/>
        <v>0.16136800223497488</v>
      </c>
      <c r="HU87">
        <f t="shared" si="236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41"/>
        <v>1223.5</v>
      </c>
      <c r="L88" s="6">
        <f t="shared" si="142"/>
        <v>579.5</v>
      </c>
      <c r="M88" s="18">
        <f t="shared" si="144"/>
        <v>447</v>
      </c>
      <c r="N88" s="18">
        <f t="shared" si="145"/>
        <v>-1</v>
      </c>
      <c r="O88" s="18">
        <f t="shared" si="146"/>
        <v>447.0011185668331</v>
      </c>
      <c r="P88" s="18">
        <f t="shared" si="147"/>
        <v>384.29812310685122</v>
      </c>
      <c r="Q88" s="6">
        <v>88</v>
      </c>
      <c r="R88" s="22">
        <f t="shared" si="148"/>
        <v>1.4666666666666666</v>
      </c>
      <c r="S88" s="18">
        <f t="shared" si="149"/>
        <v>298.33572746438097</v>
      </c>
      <c r="T88">
        <f t="shared" si="150"/>
        <v>0.16633142176652496</v>
      </c>
      <c r="U88">
        <f t="shared" si="151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52"/>
        <v>1223</v>
      </c>
      <c r="AD88" s="6">
        <f t="shared" si="152"/>
        <v>571</v>
      </c>
      <c r="AE88" s="18">
        <f t="shared" si="153"/>
        <v>560.5</v>
      </c>
      <c r="AF88" s="18">
        <f t="shared" si="154"/>
        <v>0.5</v>
      </c>
      <c r="AG88" s="18">
        <f t="shared" si="155"/>
        <v>560.5002230151207</v>
      </c>
      <c r="AH88" s="6">
        <f t="shared" si="156"/>
        <v>1349.7296025500812</v>
      </c>
      <c r="AI88" s="6">
        <f t="shared" si="237"/>
        <v>475.44332220479293</v>
      </c>
      <c r="AJ88" s="6">
        <v>89</v>
      </c>
      <c r="AK88" s="22">
        <f t="shared" si="157"/>
        <v>1.4833333333333334</v>
      </c>
      <c r="AL88" s="18">
        <f t="shared" si="158"/>
        <v>337.05765589078584</v>
      </c>
      <c r="AM88">
        <f t="shared" si="159"/>
        <v>0.17123875626126916</v>
      </c>
      <c r="AN88">
        <f t="shared" si="160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61"/>
        <v>1286</v>
      </c>
      <c r="AW88" s="6">
        <f t="shared" si="161"/>
        <v>579</v>
      </c>
      <c r="AX88" s="18">
        <f t="shared" si="162"/>
        <v>454.5</v>
      </c>
      <c r="AY88" s="18">
        <f t="shared" si="163"/>
        <v>-2</v>
      </c>
      <c r="AZ88" s="18">
        <f t="shared" si="164"/>
        <v>454.5044004187418</v>
      </c>
      <c r="BA88" s="6">
        <f t="shared" si="165"/>
        <v>1410.332230362761</v>
      </c>
      <c r="BB88" s="6">
        <f t="shared" si="166"/>
        <v>395.95890165187666</v>
      </c>
      <c r="BC88" s="6">
        <v>91</v>
      </c>
      <c r="BD88" s="22">
        <f t="shared" si="167"/>
        <v>1.5166666666666666</v>
      </c>
      <c r="BE88" s="18">
        <f t="shared" si="168"/>
        <v>320.74504344543055</v>
      </c>
      <c r="BF88">
        <f t="shared" si="169"/>
        <v>0.18089014193744996</v>
      </c>
      <c r="BG88">
        <f t="shared" si="170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71"/>
        <v>1361.5</v>
      </c>
      <c r="BP88" s="6">
        <f t="shared" si="171"/>
        <v>554.5</v>
      </c>
      <c r="BQ88" s="18">
        <f t="shared" si="172"/>
        <v>883</v>
      </c>
      <c r="BR88" s="18">
        <f t="shared" si="241"/>
        <v>-35</v>
      </c>
      <c r="BS88" s="18">
        <f t="shared" si="173"/>
        <v>883.69338573964671</v>
      </c>
      <c r="BT88" s="6">
        <f t="shared" si="174"/>
        <v>1470.0858818450029</v>
      </c>
      <c r="BU88" s="6">
        <f t="shared" si="175"/>
        <v>710.82802050934311</v>
      </c>
      <c r="BV88" s="6">
        <v>99</v>
      </c>
      <c r="BW88" s="22">
        <f t="shared" si="176"/>
        <v>1.65</v>
      </c>
      <c r="BX88" s="18">
        <f t="shared" si="177"/>
        <v>134.19163183687078</v>
      </c>
      <c r="BY88">
        <f t="shared" si="178"/>
        <v>0.21748394421390627</v>
      </c>
      <c r="BZ88">
        <f t="shared" si="179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80"/>
        <v>1337.5</v>
      </c>
      <c r="CI88" s="6">
        <f t="shared" si="180"/>
        <v>555.5</v>
      </c>
      <c r="CJ88" s="18">
        <f t="shared" si="238"/>
        <v>805</v>
      </c>
      <c r="CK88" s="18">
        <f t="shared" si="242"/>
        <v>-32.5</v>
      </c>
      <c r="CL88" s="18">
        <f t="shared" si="181"/>
        <v>805.65578878327437</v>
      </c>
      <c r="CM88" s="6">
        <f t="shared" si="182"/>
        <v>1448.2701750709361</v>
      </c>
      <c r="CN88" s="6">
        <f t="shared" si="183"/>
        <v>654.98570528723997</v>
      </c>
      <c r="CO88" s="6">
        <v>88</v>
      </c>
      <c r="CP88" s="22">
        <f t="shared" si="184"/>
        <v>1.4666666666666666</v>
      </c>
      <c r="CQ88" s="18">
        <f t="shared" si="185"/>
        <v>134.73354138259148</v>
      </c>
      <c r="CR88">
        <f t="shared" si="186"/>
        <v>0.16633142176652496</v>
      </c>
      <c r="CS88">
        <f t="shared" si="187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88"/>
        <v>1642</v>
      </c>
      <c r="DB88" s="6">
        <f t="shared" si="188"/>
        <v>542</v>
      </c>
      <c r="DC88" s="18">
        <f t="shared" si="239"/>
        <v>1100</v>
      </c>
      <c r="DD88" s="18">
        <f t="shared" si="243"/>
        <v>-42.5</v>
      </c>
      <c r="DE88" s="18">
        <f t="shared" si="189"/>
        <v>1100.8207165565154</v>
      </c>
      <c r="DF88" s="6">
        <f t="shared" si="190"/>
        <v>1729.1408271161722</v>
      </c>
      <c r="DG88" s="6">
        <f t="shared" si="191"/>
        <v>932.01834593777767</v>
      </c>
      <c r="DH88" s="6">
        <v>88</v>
      </c>
      <c r="DI88" s="22">
        <f t="shared" si="192"/>
        <v>1.4666666666666666</v>
      </c>
      <c r="DJ88" s="18">
        <f t="shared" si="193"/>
        <v>162.20055641233873</v>
      </c>
      <c r="DK88">
        <f t="shared" si="194"/>
        <v>0.16633142176652496</v>
      </c>
      <c r="DL88">
        <f t="shared" si="195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210"/>
        <v>1259</v>
      </c>
      <c r="FZ88">
        <f t="shared" si="211"/>
        <v>556.5</v>
      </c>
      <c r="GA88" s="18">
        <f t="shared" si="240"/>
        <v>1033</v>
      </c>
      <c r="GB88" s="18">
        <f t="shared" si="244"/>
        <v>-45.5</v>
      </c>
      <c r="GC88" s="18">
        <f t="shared" si="212"/>
        <v>1034.0015715655368</v>
      </c>
      <c r="GD88">
        <f t="shared" si="213"/>
        <v>1376.5076280210001</v>
      </c>
      <c r="GE88">
        <v>87</v>
      </c>
      <c r="GF88" s="22">
        <f t="shared" si="214"/>
        <v>1.45</v>
      </c>
      <c r="GG88" s="18">
        <f t="shared" si="215"/>
        <v>186.8684883895902</v>
      </c>
      <c r="GH88">
        <f t="shared" si="216"/>
        <v>0.16136800223497488</v>
      </c>
      <c r="GI88">
        <f t="shared" si="217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18"/>
        <v>1549</v>
      </c>
      <c r="GS88">
        <f t="shared" si="219"/>
        <v>548</v>
      </c>
      <c r="GT88" s="18">
        <f t="shared" si="220"/>
        <v>1304</v>
      </c>
      <c r="GU88" s="18">
        <f t="shared" si="221"/>
        <v>-56.5</v>
      </c>
      <c r="GV88" s="18">
        <f t="shared" si="222"/>
        <v>1305.2234483030099</v>
      </c>
      <c r="GW88">
        <f t="shared" si="143"/>
        <v>1643.0779044220635</v>
      </c>
      <c r="GX88">
        <v>89</v>
      </c>
      <c r="GY88" s="22">
        <f t="shared" si="223"/>
        <v>1.4833333333333334</v>
      </c>
      <c r="GZ88" s="18">
        <f t="shared" si="224"/>
        <v>231.54756982887326</v>
      </c>
      <c r="HA88">
        <f t="shared" si="225"/>
        <v>0.17123875626126916</v>
      </c>
      <c r="HB88">
        <f t="shared" si="226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27"/>
        <v>1561</v>
      </c>
      <c r="HL88">
        <f t="shared" si="228"/>
        <v>547.5</v>
      </c>
      <c r="HM88" s="18">
        <f t="shared" si="229"/>
        <v>1306</v>
      </c>
      <c r="HN88" s="18">
        <f t="shared" si="230"/>
        <v>-54</v>
      </c>
      <c r="HO88" s="18">
        <f t="shared" si="231"/>
        <v>1307.1159091679667</v>
      </c>
      <c r="HP88">
        <f t="shared" si="232"/>
        <v>1654.2301079354106</v>
      </c>
      <c r="HQ88">
        <v>88</v>
      </c>
      <c r="HR88" s="22">
        <f t="shared" si="233"/>
        <v>1.4666666666666666</v>
      </c>
      <c r="HS88" s="18">
        <f t="shared" si="234"/>
        <v>229.11440236234654</v>
      </c>
      <c r="HT88">
        <f t="shared" si="235"/>
        <v>0.16633142176652496</v>
      </c>
      <c r="HU88">
        <f t="shared" si="236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41"/>
        <v>1230.5</v>
      </c>
      <c r="L89" s="6">
        <f t="shared" si="142"/>
        <v>578.5</v>
      </c>
      <c r="M89" s="18">
        <f t="shared" si="144"/>
        <v>454</v>
      </c>
      <c r="N89" s="18">
        <f t="shared" si="145"/>
        <v>-2</v>
      </c>
      <c r="O89" s="18">
        <f t="shared" si="146"/>
        <v>454.00440526497096</v>
      </c>
      <c r="P89" s="18">
        <f t="shared" si="147"/>
        <v>390.20193219917735</v>
      </c>
      <c r="Q89" s="6">
        <v>89</v>
      </c>
      <c r="R89" s="22">
        <f t="shared" si="148"/>
        <v>1.4833333333333334</v>
      </c>
      <c r="S89" s="18">
        <f t="shared" si="149"/>
        <v>298.91590198994948</v>
      </c>
      <c r="T89">
        <f t="shared" si="150"/>
        <v>0.17123875626126916</v>
      </c>
      <c r="U89">
        <f t="shared" si="151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52"/>
        <v>1233</v>
      </c>
      <c r="AD89" s="6">
        <f t="shared" si="152"/>
        <v>570</v>
      </c>
      <c r="AE89" s="18">
        <f t="shared" si="153"/>
        <v>570.5</v>
      </c>
      <c r="AF89" s="18">
        <f t="shared" si="154"/>
        <v>-0.5</v>
      </c>
      <c r="AG89" s="18">
        <f t="shared" si="155"/>
        <v>570.50021910600526</v>
      </c>
      <c r="AH89" s="6">
        <f t="shared" si="156"/>
        <v>1358.3773408004124</v>
      </c>
      <c r="AI89" s="6">
        <f t="shared" si="237"/>
        <v>484.09106045512419</v>
      </c>
      <c r="AJ89" s="6">
        <v>90</v>
      </c>
      <c r="AK89" s="22">
        <f t="shared" si="157"/>
        <v>1.5</v>
      </c>
      <c r="AL89" s="18">
        <f t="shared" si="158"/>
        <v>337.99302172100607</v>
      </c>
      <c r="AM89">
        <f t="shared" si="159"/>
        <v>0.17609125905568124</v>
      </c>
      <c r="AN89">
        <f t="shared" si="160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61"/>
        <v>1293.5</v>
      </c>
      <c r="AW89" s="6">
        <f t="shared" si="161"/>
        <v>579</v>
      </c>
      <c r="AX89" s="18">
        <f t="shared" si="162"/>
        <v>462</v>
      </c>
      <c r="AY89" s="18">
        <f t="shared" si="163"/>
        <v>-2</v>
      </c>
      <c r="AZ89" s="18">
        <f t="shared" si="164"/>
        <v>462.0043289840475</v>
      </c>
      <c r="BA89" s="6">
        <f t="shared" si="165"/>
        <v>1417.1743894101389</v>
      </c>
      <c r="BB89" s="6">
        <f t="shared" si="166"/>
        <v>402.80106069925455</v>
      </c>
      <c r="BC89" s="6">
        <v>92</v>
      </c>
      <c r="BD89" s="22">
        <f t="shared" si="167"/>
        <v>1.5333333333333332</v>
      </c>
      <c r="BE89" s="18">
        <f t="shared" si="168"/>
        <v>321.36262649593334</v>
      </c>
      <c r="BF89">
        <f t="shared" si="169"/>
        <v>0.1856365769619116</v>
      </c>
      <c r="BG89">
        <f t="shared" si="170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71"/>
        <v>1373</v>
      </c>
      <c r="BP89" s="6">
        <f t="shared" si="171"/>
        <v>554.5</v>
      </c>
      <c r="BQ89" s="18">
        <f t="shared" si="172"/>
        <v>894.5</v>
      </c>
      <c r="BR89" s="18">
        <f t="shared" si="241"/>
        <v>-35</v>
      </c>
      <c r="BS89" s="18">
        <f t="shared" si="173"/>
        <v>895.18447819429934</v>
      </c>
      <c r="BT89" s="6">
        <f t="shared" si="174"/>
        <v>1480.7428034604795</v>
      </c>
      <c r="BU89" s="6">
        <f t="shared" si="175"/>
        <v>721.48494212481978</v>
      </c>
      <c r="BV89" s="6">
        <v>100</v>
      </c>
      <c r="BW89" s="22">
        <f t="shared" si="176"/>
        <v>1.6666666666666667</v>
      </c>
      <c r="BX89" s="18">
        <f t="shared" si="177"/>
        <v>135.29020664133088</v>
      </c>
      <c r="BY89">
        <f t="shared" si="178"/>
        <v>0.22184874961635639</v>
      </c>
      <c r="BZ89">
        <f t="shared" si="179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80"/>
        <v>1348.5</v>
      </c>
      <c r="CI89" s="6">
        <f t="shared" si="180"/>
        <v>555.5</v>
      </c>
      <c r="CJ89" s="18">
        <f t="shared" si="238"/>
        <v>816</v>
      </c>
      <c r="CK89" s="18">
        <f t="shared" si="242"/>
        <v>-32.5</v>
      </c>
      <c r="CL89" s="18">
        <f t="shared" si="181"/>
        <v>816.64695554443847</v>
      </c>
      <c r="CM89" s="6">
        <f t="shared" si="182"/>
        <v>1458.4349488407086</v>
      </c>
      <c r="CN89" s="6">
        <f t="shared" si="183"/>
        <v>665.15047905701238</v>
      </c>
      <c r="CO89" s="6">
        <v>89</v>
      </c>
      <c r="CP89" s="22">
        <f t="shared" si="184"/>
        <v>1.4833333333333334</v>
      </c>
      <c r="CQ89" s="18">
        <f t="shared" si="185"/>
        <v>135.80137066085479</v>
      </c>
      <c r="CR89">
        <f t="shared" si="186"/>
        <v>0.17123875626126916</v>
      </c>
      <c r="CS89">
        <f t="shared" si="187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88"/>
        <v>1658.5</v>
      </c>
      <c r="DB89" s="6">
        <f t="shared" si="188"/>
        <v>542</v>
      </c>
      <c r="DC89" s="18">
        <f t="shared" si="239"/>
        <v>1116.5</v>
      </c>
      <c r="DD89" s="18">
        <f t="shared" si="243"/>
        <v>-42.5</v>
      </c>
      <c r="DE89" s="18">
        <f t="shared" si="189"/>
        <v>1117.3085965837729</v>
      </c>
      <c r="DF89" s="6">
        <f t="shared" si="190"/>
        <v>1744.8169674782509</v>
      </c>
      <c r="DG89" s="6">
        <f t="shared" si="191"/>
        <v>947.69448629985641</v>
      </c>
      <c r="DH89" s="6">
        <v>89</v>
      </c>
      <c r="DI89" s="22">
        <f t="shared" si="192"/>
        <v>1.4833333333333334</v>
      </c>
      <c r="DJ89" s="18">
        <f t="shared" si="193"/>
        <v>163.7688889555954</v>
      </c>
      <c r="DK89">
        <f t="shared" si="194"/>
        <v>0.17123875626126916</v>
      </c>
      <c r="DL89">
        <f t="shared" si="195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210"/>
        <v>1276</v>
      </c>
      <c r="FZ89">
        <f t="shared" si="211"/>
        <v>555</v>
      </c>
      <c r="GA89" s="18">
        <f t="shared" si="240"/>
        <v>1050</v>
      </c>
      <c r="GB89" s="18">
        <f t="shared" si="244"/>
        <v>-47</v>
      </c>
      <c r="GC89" s="18">
        <f t="shared" si="212"/>
        <v>1051.0513783826175</v>
      </c>
      <c r="GD89">
        <f t="shared" si="213"/>
        <v>1391.4743978959871</v>
      </c>
      <c r="GE89">
        <v>88</v>
      </c>
      <c r="GF89" s="22">
        <f t="shared" si="214"/>
        <v>1.4666666666666666</v>
      </c>
      <c r="GG89" s="18">
        <f t="shared" si="215"/>
        <v>188.99599111196113</v>
      </c>
      <c r="GH89">
        <f t="shared" si="216"/>
        <v>0.16633142176652496</v>
      </c>
      <c r="GI89">
        <f t="shared" si="217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18"/>
        <v>1569</v>
      </c>
      <c r="GS89">
        <f t="shared" si="219"/>
        <v>546</v>
      </c>
      <c r="GT89" s="18">
        <f t="shared" si="220"/>
        <v>1324</v>
      </c>
      <c r="GU89" s="18">
        <f t="shared" si="221"/>
        <v>-58.5</v>
      </c>
      <c r="GV89" s="18">
        <f t="shared" si="222"/>
        <v>1325.2917603305318</v>
      </c>
      <c r="GW89">
        <f t="shared" si="143"/>
        <v>1661.2877535213458</v>
      </c>
      <c r="GX89">
        <v>90</v>
      </c>
      <c r="GY89" s="22">
        <f t="shared" si="223"/>
        <v>1.5</v>
      </c>
      <c r="GZ89" s="18">
        <f t="shared" si="224"/>
        <v>234.04241835104807</v>
      </c>
      <c r="HA89">
        <f t="shared" si="225"/>
        <v>0.17609125905568124</v>
      </c>
      <c r="HB89">
        <f t="shared" si="226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27"/>
        <v>1581</v>
      </c>
      <c r="HL89">
        <f t="shared" si="228"/>
        <v>546.5</v>
      </c>
      <c r="HM89" s="18">
        <f t="shared" si="229"/>
        <v>1326</v>
      </c>
      <c r="HN89" s="18">
        <f t="shared" si="230"/>
        <v>-55</v>
      </c>
      <c r="HO89" s="18">
        <f t="shared" si="231"/>
        <v>1327.1401583856921</v>
      </c>
      <c r="HP89">
        <f t="shared" si="232"/>
        <v>1672.7890632114977</v>
      </c>
      <c r="HQ89">
        <v>89</v>
      </c>
      <c r="HR89" s="22">
        <f t="shared" si="233"/>
        <v>1.4833333333333334</v>
      </c>
      <c r="HS89" s="18">
        <f t="shared" si="234"/>
        <v>231.60969809778234</v>
      </c>
      <c r="HT89">
        <f t="shared" si="235"/>
        <v>0.17123875626126916</v>
      </c>
      <c r="HU89">
        <f t="shared" si="236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41"/>
        <v>1238</v>
      </c>
      <c r="L90" s="6">
        <f t="shared" si="142"/>
        <v>579.5</v>
      </c>
      <c r="M90" s="18">
        <f t="shared" si="144"/>
        <v>461.5</v>
      </c>
      <c r="N90" s="18">
        <f t="shared" si="145"/>
        <v>-1</v>
      </c>
      <c r="O90" s="18">
        <f t="shared" si="146"/>
        <v>461.50108342234688</v>
      </c>
      <c r="P90" s="18">
        <f t="shared" si="147"/>
        <v>397.4166315772253</v>
      </c>
      <c r="Q90" s="6">
        <v>90</v>
      </c>
      <c r="R90" s="22">
        <f t="shared" si="148"/>
        <v>1.5</v>
      </c>
      <c r="S90" s="18">
        <f t="shared" si="149"/>
        <v>299.53695063193243</v>
      </c>
      <c r="T90">
        <f t="shared" si="150"/>
        <v>0.17609125905568124</v>
      </c>
      <c r="U90">
        <f t="shared" si="151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52"/>
        <v>1244.5</v>
      </c>
      <c r="AD90" s="6">
        <f t="shared" si="152"/>
        <v>571</v>
      </c>
      <c r="AE90" s="18">
        <f t="shared" si="153"/>
        <v>582</v>
      </c>
      <c r="AF90" s="18">
        <f t="shared" si="154"/>
        <v>0.5</v>
      </c>
      <c r="AG90" s="18">
        <f t="shared" si="155"/>
        <v>582.00021477659266</v>
      </c>
      <c r="AH90" s="6">
        <f t="shared" si="156"/>
        <v>1369.2411219357969</v>
      </c>
      <c r="AI90" s="6">
        <f t="shared" si="237"/>
        <v>494.95484159050864</v>
      </c>
      <c r="AJ90" s="6">
        <v>91</v>
      </c>
      <c r="AK90" s="22">
        <f t="shared" si="157"/>
        <v>1.5166666666666666</v>
      </c>
      <c r="AL90" s="18">
        <f t="shared" si="158"/>
        <v>339.06869244129302</v>
      </c>
      <c r="AM90">
        <f t="shared" si="159"/>
        <v>0.18089014193744996</v>
      </c>
      <c r="AN90">
        <f t="shared" si="160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61"/>
        <v>1301</v>
      </c>
      <c r="AW90" s="6">
        <f t="shared" si="161"/>
        <v>578.5</v>
      </c>
      <c r="AX90" s="18">
        <f t="shared" si="162"/>
        <v>469.5</v>
      </c>
      <c r="AY90" s="18">
        <f t="shared" si="163"/>
        <v>-2.5</v>
      </c>
      <c r="AZ90" s="18">
        <f t="shared" si="164"/>
        <v>469.50665596985948</v>
      </c>
      <c r="BA90" s="6">
        <f t="shared" si="165"/>
        <v>1423.8199499936782</v>
      </c>
      <c r="BB90" s="6">
        <f t="shared" si="166"/>
        <v>409.44662128279379</v>
      </c>
      <c r="BC90" s="6">
        <v>93</v>
      </c>
      <c r="BD90" s="22">
        <f t="shared" si="167"/>
        <v>1.55</v>
      </c>
      <c r="BE90" s="18">
        <f t="shared" si="168"/>
        <v>321.98040704483094</v>
      </c>
      <c r="BF90">
        <f t="shared" si="169"/>
        <v>0.1903316981702915</v>
      </c>
      <c r="BG90">
        <f t="shared" si="170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71"/>
        <v>1384</v>
      </c>
      <c r="BP90" s="6">
        <f t="shared" si="171"/>
        <v>554</v>
      </c>
      <c r="BQ90" s="18">
        <f t="shared" si="172"/>
        <v>905.5</v>
      </c>
      <c r="BR90" s="18">
        <f t="shared" si="241"/>
        <v>-35.5</v>
      </c>
      <c r="BS90" s="18">
        <f t="shared" si="173"/>
        <v>906.19561905804869</v>
      </c>
      <c r="BT90" s="6">
        <f t="shared" si="174"/>
        <v>1490.7622211472894</v>
      </c>
      <c r="BU90" s="6">
        <f t="shared" si="175"/>
        <v>731.50435981162968</v>
      </c>
      <c r="BV90" s="6">
        <v>101</v>
      </c>
      <c r="BW90" s="22">
        <f t="shared" si="176"/>
        <v>1.6833333333333333</v>
      </c>
      <c r="BX90" s="18">
        <f t="shared" si="177"/>
        <v>136.34289697247326</v>
      </c>
      <c r="BY90">
        <f t="shared" si="178"/>
        <v>0.22617012339899895</v>
      </c>
      <c r="BZ90">
        <f t="shared" si="179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80"/>
        <v>1360</v>
      </c>
      <c r="CI90" s="6">
        <f t="shared" si="180"/>
        <v>555</v>
      </c>
      <c r="CJ90" s="18">
        <f t="shared" si="238"/>
        <v>827.5</v>
      </c>
      <c r="CK90" s="18">
        <f t="shared" si="242"/>
        <v>-33</v>
      </c>
      <c r="CL90" s="18">
        <f t="shared" si="181"/>
        <v>828.15774463564605</v>
      </c>
      <c r="CM90" s="6">
        <f t="shared" si="182"/>
        <v>1468.8856320353875</v>
      </c>
      <c r="CN90" s="6">
        <f t="shared" si="183"/>
        <v>675.60116225169133</v>
      </c>
      <c r="CO90" s="6">
        <v>90</v>
      </c>
      <c r="CP90" s="22">
        <f t="shared" si="184"/>
        <v>1.5</v>
      </c>
      <c r="CQ90" s="18">
        <f t="shared" si="185"/>
        <v>136.91968301791371</v>
      </c>
      <c r="CR90">
        <f t="shared" si="186"/>
        <v>0.17609125905568124</v>
      </c>
      <c r="CS90">
        <f t="shared" si="187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88"/>
        <v>1654</v>
      </c>
      <c r="DB90" s="6">
        <f t="shared" si="188"/>
        <v>542</v>
      </c>
      <c r="DC90" s="18">
        <f t="shared" si="239"/>
        <v>1112</v>
      </c>
      <c r="DD90" s="18">
        <f t="shared" si="243"/>
        <v>-42.5</v>
      </c>
      <c r="DE90" s="18">
        <f t="shared" si="189"/>
        <v>1112.8118663997072</v>
      </c>
      <c r="DF90" s="6">
        <f t="shared" si="190"/>
        <v>1740.540146046623</v>
      </c>
      <c r="DG90" s="6">
        <f t="shared" si="191"/>
        <v>943.41766486822848</v>
      </c>
      <c r="DH90" s="6">
        <v>90</v>
      </c>
      <c r="DI90" s="22">
        <f t="shared" si="192"/>
        <v>1.5</v>
      </c>
      <c r="DJ90" s="18">
        <f t="shared" si="193"/>
        <v>163.34115850909433</v>
      </c>
      <c r="DK90">
        <f t="shared" si="194"/>
        <v>0.17609125905568124</v>
      </c>
      <c r="DL90">
        <f t="shared" si="195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210"/>
        <v>1294</v>
      </c>
      <c r="FZ90">
        <f t="shared" si="211"/>
        <v>555</v>
      </c>
      <c r="GA90" s="18">
        <f t="shared" si="240"/>
        <v>1068</v>
      </c>
      <c r="GB90" s="18">
        <f t="shared" si="244"/>
        <v>-47</v>
      </c>
      <c r="GC90" s="18">
        <f t="shared" si="212"/>
        <v>1069.0336758025915</v>
      </c>
      <c r="GD90">
        <f t="shared" si="213"/>
        <v>1407.9989346586879</v>
      </c>
      <c r="GE90">
        <v>89</v>
      </c>
      <c r="GF90" s="22">
        <f t="shared" si="214"/>
        <v>1.4833333333333334</v>
      </c>
      <c r="GG90" s="18">
        <f t="shared" si="215"/>
        <v>191.23985153371984</v>
      </c>
      <c r="GH90">
        <f t="shared" si="216"/>
        <v>0.17123875626126916</v>
      </c>
      <c r="GI90">
        <f t="shared" si="217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18"/>
        <v>1588</v>
      </c>
      <c r="GS90">
        <f t="shared" si="219"/>
        <v>546</v>
      </c>
      <c r="GT90" s="18">
        <f t="shared" si="220"/>
        <v>1343</v>
      </c>
      <c r="GU90" s="18">
        <f t="shared" si="221"/>
        <v>-58.5</v>
      </c>
      <c r="GV90" s="18">
        <f t="shared" si="222"/>
        <v>1344.2735026771895</v>
      </c>
      <c r="GW90">
        <f t="shared" si="143"/>
        <v>1679.243877463902</v>
      </c>
      <c r="GX90">
        <v>91</v>
      </c>
      <c r="GY90" s="22">
        <f t="shared" si="223"/>
        <v>1.5166666666666666</v>
      </c>
      <c r="GZ90" s="18">
        <f t="shared" si="224"/>
        <v>236.40218691438895</v>
      </c>
      <c r="HA90">
        <f t="shared" si="225"/>
        <v>0.18089014193744996</v>
      </c>
      <c r="HB90">
        <f t="shared" si="226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27"/>
        <v>1598</v>
      </c>
      <c r="HL90">
        <f t="shared" si="228"/>
        <v>546</v>
      </c>
      <c r="HM90" s="18">
        <f t="shared" si="229"/>
        <v>1343</v>
      </c>
      <c r="HN90" s="18">
        <f t="shared" si="230"/>
        <v>-55.5</v>
      </c>
      <c r="HO90" s="18">
        <f t="shared" si="231"/>
        <v>1344.1462904014577</v>
      </c>
      <c r="HP90">
        <f t="shared" si="232"/>
        <v>1688.7036448116053</v>
      </c>
      <c r="HQ90">
        <v>90</v>
      </c>
      <c r="HR90" s="22">
        <f t="shared" si="233"/>
        <v>1.5</v>
      </c>
      <c r="HS90" s="18">
        <f t="shared" si="234"/>
        <v>233.72889508908003</v>
      </c>
      <c r="HT90">
        <f t="shared" si="235"/>
        <v>0.17609125905568124</v>
      </c>
      <c r="HU90">
        <f t="shared" si="236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41"/>
        <v>1245.5</v>
      </c>
      <c r="L91" s="6">
        <f t="shared" si="142"/>
        <v>578.5</v>
      </c>
      <c r="M91" s="18">
        <f t="shared" si="144"/>
        <v>469</v>
      </c>
      <c r="N91" s="18">
        <f t="shared" si="145"/>
        <v>-2</v>
      </c>
      <c r="O91" s="18">
        <f t="shared" si="146"/>
        <v>469.00426437293726</v>
      </c>
      <c r="P91" s="18">
        <f t="shared" si="147"/>
        <v>403.79141586479739</v>
      </c>
      <c r="Q91" s="6">
        <v>91</v>
      </c>
      <c r="R91" s="22">
        <f t="shared" si="148"/>
        <v>1.5166666666666666</v>
      </c>
      <c r="S91" s="18">
        <f t="shared" si="149"/>
        <v>300.15853798597021</v>
      </c>
      <c r="T91">
        <f t="shared" si="150"/>
        <v>0.18089014193744996</v>
      </c>
      <c r="U91">
        <f t="shared" si="151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52"/>
        <v>1253.5</v>
      </c>
      <c r="AD91" s="6">
        <f t="shared" si="152"/>
        <v>570.5</v>
      </c>
      <c r="AE91" s="18">
        <f t="shared" si="153"/>
        <v>591</v>
      </c>
      <c r="AF91" s="18">
        <f t="shared" si="154"/>
        <v>0</v>
      </c>
      <c r="AG91" s="18">
        <f t="shared" si="155"/>
        <v>591</v>
      </c>
      <c r="AH91" s="6">
        <f t="shared" si="156"/>
        <v>1377.2191183686059</v>
      </c>
      <c r="AI91" s="6">
        <f t="shared" si="237"/>
        <v>502.93283802331769</v>
      </c>
      <c r="AJ91" s="6">
        <v>92</v>
      </c>
      <c r="AK91" s="22">
        <f t="shared" si="157"/>
        <v>1.5333333333333332</v>
      </c>
      <c r="AL91" s="18">
        <f t="shared" si="158"/>
        <v>339.91050192809564</v>
      </c>
      <c r="AM91">
        <f t="shared" si="159"/>
        <v>0.1856365769619116</v>
      </c>
      <c r="AN91">
        <f t="shared" si="160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61"/>
        <v>1308</v>
      </c>
      <c r="AW91" s="6">
        <f t="shared" si="161"/>
        <v>579</v>
      </c>
      <c r="AX91" s="18">
        <f t="shared" si="162"/>
        <v>476.5</v>
      </c>
      <c r="AY91" s="18">
        <f t="shared" si="163"/>
        <v>-2</v>
      </c>
      <c r="AZ91" s="18">
        <f t="shared" si="164"/>
        <v>476.5041972532876</v>
      </c>
      <c r="BA91" s="6">
        <f t="shared" si="165"/>
        <v>1430.4212666204317</v>
      </c>
      <c r="BB91" s="6">
        <f t="shared" si="166"/>
        <v>416.04793790954727</v>
      </c>
      <c r="BC91" s="6">
        <v>94</v>
      </c>
      <c r="BD91" s="22">
        <f t="shared" si="167"/>
        <v>1.5666666666666667</v>
      </c>
      <c r="BE91" s="18">
        <f t="shared" si="168"/>
        <v>322.55662091863098</v>
      </c>
      <c r="BF91">
        <f t="shared" si="169"/>
        <v>0.19497660321605503</v>
      </c>
      <c r="BG91">
        <f t="shared" si="170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71"/>
        <v>1397</v>
      </c>
      <c r="BP91" s="6">
        <f t="shared" si="171"/>
        <v>552.5</v>
      </c>
      <c r="BQ91" s="18">
        <f t="shared" si="172"/>
        <v>918.5</v>
      </c>
      <c r="BR91" s="18">
        <f t="shared" si="241"/>
        <v>-37</v>
      </c>
      <c r="BS91" s="18">
        <f t="shared" si="173"/>
        <v>919.24493471544349</v>
      </c>
      <c r="BT91" s="6">
        <f t="shared" si="174"/>
        <v>1502.2866737077848</v>
      </c>
      <c r="BU91" s="6">
        <f t="shared" si="175"/>
        <v>743.028812372125</v>
      </c>
      <c r="BV91" s="6">
        <v>102</v>
      </c>
      <c r="BW91" s="22">
        <f t="shared" si="176"/>
        <v>1.7</v>
      </c>
      <c r="BX91" s="18">
        <f t="shared" si="177"/>
        <v>137.59044149038863</v>
      </c>
      <c r="BY91">
        <f t="shared" si="178"/>
        <v>0.23044892137827391</v>
      </c>
      <c r="BZ91">
        <f t="shared" si="179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80"/>
        <v>1370.5</v>
      </c>
      <c r="CI91" s="6">
        <f t="shared" si="180"/>
        <v>556</v>
      </c>
      <c r="CJ91" s="18">
        <f t="shared" si="238"/>
        <v>838</v>
      </c>
      <c r="CK91" s="18">
        <f t="shared" si="242"/>
        <v>-32</v>
      </c>
      <c r="CL91" s="18">
        <f t="shared" si="181"/>
        <v>838.6107559529629</v>
      </c>
      <c r="CM91" s="6">
        <f t="shared" si="182"/>
        <v>1478.9882521507734</v>
      </c>
      <c r="CN91" s="6">
        <f t="shared" si="183"/>
        <v>685.70378236707722</v>
      </c>
      <c r="CO91" s="6">
        <v>91</v>
      </c>
      <c r="CP91" s="22">
        <f t="shared" si="184"/>
        <v>1.5166666666666666</v>
      </c>
      <c r="CQ91" s="18">
        <f t="shared" si="185"/>
        <v>137.93522866226587</v>
      </c>
      <c r="CR91">
        <f t="shared" si="186"/>
        <v>0.18089014193744996</v>
      </c>
      <c r="CS91">
        <f t="shared" si="187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210"/>
        <v>1308</v>
      </c>
      <c r="FZ91">
        <f t="shared" si="211"/>
        <v>553.5</v>
      </c>
      <c r="GA91" s="18">
        <f t="shared" si="240"/>
        <v>1082</v>
      </c>
      <c r="GB91" s="18">
        <f t="shared" si="244"/>
        <v>-48.5</v>
      </c>
      <c r="GC91" s="18">
        <f t="shared" si="212"/>
        <v>1083.0864462267082</v>
      </c>
      <c r="GD91">
        <f t="shared" si="213"/>
        <v>1420.2909033011513</v>
      </c>
      <c r="GE91">
        <v>90</v>
      </c>
      <c r="GF91" s="22">
        <f t="shared" si="214"/>
        <v>1.5</v>
      </c>
      <c r="GG91" s="18">
        <f t="shared" si="215"/>
        <v>192.99337916338249</v>
      </c>
      <c r="GH91">
        <f t="shared" si="216"/>
        <v>0.17609125905568124</v>
      </c>
      <c r="GI91">
        <f t="shared" si="217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18"/>
        <v>1604.5</v>
      </c>
      <c r="GS91">
        <f t="shared" si="219"/>
        <v>545.5</v>
      </c>
      <c r="GT91" s="18">
        <f t="shared" si="220"/>
        <v>1359.5</v>
      </c>
      <c r="GU91" s="18">
        <f t="shared" si="221"/>
        <v>-59</v>
      </c>
      <c r="GV91" s="18">
        <f t="shared" si="222"/>
        <v>1360.7796478489822</v>
      </c>
      <c r="GW91">
        <f t="shared" si="143"/>
        <v>1694.6948102829606</v>
      </c>
      <c r="GX91">
        <v>92</v>
      </c>
      <c r="GY91" s="22">
        <f t="shared" si="223"/>
        <v>1.5333333333333332</v>
      </c>
      <c r="GZ91" s="18">
        <f t="shared" si="224"/>
        <v>238.45419466831339</v>
      </c>
      <c r="HA91">
        <f t="shared" si="225"/>
        <v>0.1856365769619116</v>
      </c>
      <c r="HB91">
        <f t="shared" si="226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27"/>
        <v>1615</v>
      </c>
      <c r="HL91">
        <f t="shared" si="228"/>
        <v>545.5</v>
      </c>
      <c r="HM91" s="18">
        <f t="shared" si="229"/>
        <v>1360</v>
      </c>
      <c r="HN91" s="18">
        <f t="shared" si="230"/>
        <v>-56</v>
      </c>
      <c r="HO91" s="18">
        <f t="shared" si="231"/>
        <v>1361.1524528868911</v>
      </c>
      <c r="HP91">
        <f t="shared" si="232"/>
        <v>1704.6393313542897</v>
      </c>
      <c r="HQ91">
        <v>91</v>
      </c>
      <c r="HR91" s="22">
        <f t="shared" si="233"/>
        <v>1.5166666666666666</v>
      </c>
      <c r="HS91" s="18">
        <f t="shared" si="234"/>
        <v>235.84809587731567</v>
      </c>
      <c r="HT91">
        <f t="shared" si="235"/>
        <v>0.18089014193744996</v>
      </c>
      <c r="HU91">
        <f t="shared" si="236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41"/>
        <v>1255</v>
      </c>
      <c r="L92" s="6">
        <f t="shared" si="142"/>
        <v>577</v>
      </c>
      <c r="M92" s="18">
        <f t="shared" si="144"/>
        <v>478.5</v>
      </c>
      <c r="N92" s="18">
        <f t="shared" si="145"/>
        <v>-3.5</v>
      </c>
      <c r="O92" s="18">
        <f t="shared" si="146"/>
        <v>478.51280024676458</v>
      </c>
      <c r="P92" s="18">
        <f t="shared" si="147"/>
        <v>411.78592055896718</v>
      </c>
      <c r="Q92" s="6">
        <v>92</v>
      </c>
      <c r="R92" s="22">
        <f t="shared" si="148"/>
        <v>1.5333333333333332</v>
      </c>
      <c r="S92" s="18">
        <f t="shared" si="149"/>
        <v>300.94625531459479</v>
      </c>
      <c r="T92">
        <f t="shared" si="150"/>
        <v>0.1856365769619116</v>
      </c>
      <c r="U92">
        <f t="shared" si="151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52"/>
        <v>1262.5</v>
      </c>
      <c r="AD92" s="6">
        <f t="shared" si="152"/>
        <v>570.5</v>
      </c>
      <c r="AE92" s="18">
        <f t="shared" si="153"/>
        <v>600</v>
      </c>
      <c r="AF92" s="18">
        <f t="shared" si="154"/>
        <v>0</v>
      </c>
      <c r="AG92" s="18">
        <f t="shared" si="155"/>
        <v>600</v>
      </c>
      <c r="AH92" s="6">
        <f t="shared" si="156"/>
        <v>1385.4156416036308</v>
      </c>
      <c r="AI92" s="6">
        <f t="shared" si="237"/>
        <v>511.12936125834256</v>
      </c>
      <c r="AJ92" s="6">
        <v>93</v>
      </c>
      <c r="AK92" s="22">
        <f t="shared" si="157"/>
        <v>1.55</v>
      </c>
      <c r="AL92" s="18">
        <f t="shared" si="158"/>
        <v>340.75233150437475</v>
      </c>
      <c r="AM92">
        <f t="shared" si="159"/>
        <v>0.1903316981702915</v>
      </c>
      <c r="AN92">
        <f t="shared" si="160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61"/>
        <v>1316.5</v>
      </c>
      <c r="AW92" s="6">
        <f t="shared" si="161"/>
        <v>578</v>
      </c>
      <c r="AX92" s="18">
        <f t="shared" si="162"/>
        <v>485</v>
      </c>
      <c r="AY92" s="18">
        <f t="shared" si="163"/>
        <v>-3</v>
      </c>
      <c r="AZ92" s="18">
        <f t="shared" si="164"/>
        <v>485.00927826176684</v>
      </c>
      <c r="BA92" s="6">
        <f t="shared" si="165"/>
        <v>1437.7956217766139</v>
      </c>
      <c r="BB92" s="6">
        <f t="shared" si="166"/>
        <v>423.42229306572949</v>
      </c>
      <c r="BC92" s="6">
        <v>95</v>
      </c>
      <c r="BD92" s="22">
        <f t="shared" si="167"/>
        <v>1.5833333333333333</v>
      </c>
      <c r="BE92" s="18">
        <f t="shared" si="168"/>
        <v>323.25697343909206</v>
      </c>
      <c r="BF92">
        <f t="shared" si="169"/>
        <v>0.19957235490520411</v>
      </c>
      <c r="BG92">
        <f t="shared" si="170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71"/>
        <v>1408</v>
      </c>
      <c r="BP92" s="6">
        <f t="shared" si="171"/>
        <v>551</v>
      </c>
      <c r="BQ92" s="18">
        <f t="shared" si="172"/>
        <v>929.5</v>
      </c>
      <c r="BR92" s="18">
        <f t="shared" si="241"/>
        <v>-38.5</v>
      </c>
      <c r="BS92" s="18">
        <f t="shared" si="173"/>
        <v>930.29699558796813</v>
      </c>
      <c r="BT92" s="6">
        <f t="shared" si="174"/>
        <v>1511.9738754356836</v>
      </c>
      <c r="BU92" s="6">
        <f t="shared" si="175"/>
        <v>752.71601410002381</v>
      </c>
      <c r="BV92" s="6">
        <v>103</v>
      </c>
      <c r="BW92" s="22">
        <f t="shared" si="176"/>
        <v>1.7166666666666666</v>
      </c>
      <c r="BX92" s="18">
        <f t="shared" si="177"/>
        <v>138.64704386825906</v>
      </c>
      <c r="BY92">
        <f t="shared" si="178"/>
        <v>0.23468597432152855</v>
      </c>
      <c r="BZ92">
        <f t="shared" si="179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80"/>
        <v>1381.5</v>
      </c>
      <c r="CI92" s="6">
        <f t="shared" si="180"/>
        <v>556</v>
      </c>
      <c r="CJ92" s="18">
        <f t="shared" si="238"/>
        <v>849</v>
      </c>
      <c r="CK92" s="18">
        <f t="shared" si="242"/>
        <v>-32</v>
      </c>
      <c r="CL92" s="18">
        <f t="shared" si="181"/>
        <v>849.60284839447195</v>
      </c>
      <c r="CM92" s="6">
        <f t="shared" si="182"/>
        <v>1489.1871104733616</v>
      </c>
      <c r="CN92" s="6">
        <f t="shared" si="183"/>
        <v>695.90264068966542</v>
      </c>
      <c r="CO92" s="6">
        <v>92</v>
      </c>
      <c r="CP92" s="22">
        <f t="shared" si="184"/>
        <v>1.5333333333333332</v>
      </c>
      <c r="CQ92" s="18">
        <f t="shared" si="185"/>
        <v>139.00314787352684</v>
      </c>
      <c r="CR92">
        <f t="shared" si="186"/>
        <v>0.1856365769619116</v>
      </c>
      <c r="CS92">
        <f t="shared" si="187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210"/>
        <v>1326</v>
      </c>
      <c r="FZ92">
        <f t="shared" si="211"/>
        <v>553.5</v>
      </c>
      <c r="GA92" s="18">
        <f t="shared" si="240"/>
        <v>1100</v>
      </c>
      <c r="GB92" s="18">
        <f t="shared" si="244"/>
        <v>-48.5</v>
      </c>
      <c r="GC92" s="18">
        <f t="shared" si="212"/>
        <v>1101.0686854143114</v>
      </c>
      <c r="GD92">
        <f t="shared" si="213"/>
        <v>1436.884911884038</v>
      </c>
      <c r="GE92">
        <v>91</v>
      </c>
      <c r="GF92" s="22">
        <f t="shared" si="214"/>
        <v>1.5166666666666666</v>
      </c>
      <c r="GG92" s="18">
        <f t="shared" si="215"/>
        <v>195.23723231881092</v>
      </c>
      <c r="GH92">
        <f t="shared" si="216"/>
        <v>0.18089014193744996</v>
      </c>
      <c r="GI92">
        <f t="shared" si="217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18"/>
        <v>1620.5</v>
      </c>
      <c r="GS92">
        <f t="shared" si="219"/>
        <v>545</v>
      </c>
      <c r="GT92" s="18">
        <f t="shared" si="220"/>
        <v>1375.5</v>
      </c>
      <c r="GU92" s="18">
        <f t="shared" si="221"/>
        <v>-59.5</v>
      </c>
      <c r="GV92" s="18">
        <f t="shared" si="222"/>
        <v>1376.7862942374172</v>
      </c>
      <c r="GW92">
        <f t="shared" si="143"/>
        <v>1709.6915657509689</v>
      </c>
      <c r="GX92">
        <v>93</v>
      </c>
      <c r="GY92" s="22">
        <f t="shared" si="223"/>
        <v>1.55</v>
      </c>
      <c r="GZ92" s="18">
        <f t="shared" si="224"/>
        <v>240.44410582937147</v>
      </c>
      <c r="HA92">
        <f t="shared" si="225"/>
        <v>0.1903316981702915</v>
      </c>
      <c r="HB92">
        <f t="shared" si="226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27"/>
        <v>1634.5</v>
      </c>
      <c r="HL92">
        <f t="shared" si="228"/>
        <v>545</v>
      </c>
      <c r="HM92" s="18">
        <f t="shared" si="229"/>
        <v>1379.5</v>
      </c>
      <c r="HN92" s="18">
        <f t="shared" si="230"/>
        <v>-56.5</v>
      </c>
      <c r="HO92" s="18">
        <f t="shared" si="231"/>
        <v>1380.656546719712</v>
      </c>
      <c r="HP92">
        <f t="shared" si="232"/>
        <v>1722.9669903976687</v>
      </c>
      <c r="HQ92">
        <v>92</v>
      </c>
      <c r="HR92" s="22">
        <f t="shared" si="233"/>
        <v>1.5333333333333332</v>
      </c>
      <c r="HS92" s="18">
        <f t="shared" si="234"/>
        <v>238.27857312694445</v>
      </c>
      <c r="HT92">
        <f t="shared" si="235"/>
        <v>0.1856365769619116</v>
      </c>
      <c r="HU92">
        <f t="shared" si="236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41"/>
        <v>1263</v>
      </c>
      <c r="L93" s="6">
        <f t="shared" si="142"/>
        <v>576</v>
      </c>
      <c r="M93" s="18">
        <f t="shared" si="144"/>
        <v>486.5</v>
      </c>
      <c r="N93" s="18">
        <f t="shared" si="145"/>
        <v>-4.5</v>
      </c>
      <c r="O93" s="18">
        <f t="shared" si="146"/>
        <v>486.52081147675483</v>
      </c>
      <c r="P93" s="18">
        <f t="shared" si="147"/>
        <v>418.64328454233521</v>
      </c>
      <c r="Q93" s="6">
        <v>93</v>
      </c>
      <c r="R93" s="22">
        <f t="shared" si="148"/>
        <v>1.55</v>
      </c>
      <c r="S93" s="18">
        <f t="shared" si="149"/>
        <v>301.60966441326025</v>
      </c>
      <c r="T93">
        <f t="shared" si="150"/>
        <v>0.1903316981702915</v>
      </c>
      <c r="U93">
        <f t="shared" si="151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52"/>
        <v>1272.5</v>
      </c>
      <c r="AD93" s="6">
        <f t="shared" si="152"/>
        <v>571.5</v>
      </c>
      <c r="AE93" s="18">
        <f t="shared" si="153"/>
        <v>610</v>
      </c>
      <c r="AF93" s="18">
        <f t="shared" si="154"/>
        <v>1</v>
      </c>
      <c r="AG93" s="18">
        <f t="shared" si="155"/>
        <v>610.00081967158042</v>
      </c>
      <c r="AH93" s="6">
        <f t="shared" si="156"/>
        <v>1394.9439056822321</v>
      </c>
      <c r="AI93" s="6">
        <f t="shared" si="237"/>
        <v>520.65762533694385</v>
      </c>
      <c r="AJ93" s="6">
        <v>94</v>
      </c>
      <c r="AK93" s="22">
        <f t="shared" si="157"/>
        <v>1.5666666666666667</v>
      </c>
      <c r="AL93" s="18">
        <f t="shared" si="158"/>
        <v>341.68777436954929</v>
      </c>
      <c r="AM93">
        <f t="shared" si="159"/>
        <v>0.19497660321605503</v>
      </c>
      <c r="AN93">
        <f t="shared" si="160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61"/>
        <v>1324.5</v>
      </c>
      <c r="AW93" s="6">
        <f t="shared" si="161"/>
        <v>578</v>
      </c>
      <c r="AX93" s="18">
        <f t="shared" si="162"/>
        <v>493</v>
      </c>
      <c r="AY93" s="18">
        <f t="shared" si="163"/>
        <v>-3</v>
      </c>
      <c r="AZ93" s="18">
        <f t="shared" si="164"/>
        <v>493.00912770454869</v>
      </c>
      <c r="BA93" s="6">
        <f t="shared" si="165"/>
        <v>1445.1243026120626</v>
      </c>
      <c r="BB93" s="6">
        <f t="shared" si="166"/>
        <v>430.75097390117821</v>
      </c>
      <c r="BC93" s="6">
        <v>96</v>
      </c>
      <c r="BD93" s="22">
        <f t="shared" si="167"/>
        <v>1.6</v>
      </c>
      <c r="BE93" s="18">
        <f t="shared" si="168"/>
        <v>323.91572256975593</v>
      </c>
      <c r="BF93">
        <f t="shared" si="169"/>
        <v>0.20411998265592479</v>
      </c>
      <c r="BG93">
        <f t="shared" si="170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71"/>
        <v>1419</v>
      </c>
      <c r="BP93" s="6">
        <f t="shared" si="171"/>
        <v>550.5</v>
      </c>
      <c r="BQ93" s="18">
        <f t="shared" si="172"/>
        <v>940.5</v>
      </c>
      <c r="BR93" s="18">
        <f t="shared" si="241"/>
        <v>-39</v>
      </c>
      <c r="BS93" s="18">
        <f t="shared" si="173"/>
        <v>941.30826512891088</v>
      </c>
      <c r="BT93" s="6">
        <f t="shared" si="174"/>
        <v>1522.0418029738869</v>
      </c>
      <c r="BU93" s="6">
        <f t="shared" si="175"/>
        <v>762.78394163822713</v>
      </c>
      <c r="BV93" s="6">
        <v>104</v>
      </c>
      <c r="BW93" s="22">
        <f t="shared" si="176"/>
        <v>1.7333333333333334</v>
      </c>
      <c r="BX93" s="18">
        <f t="shared" si="177"/>
        <v>139.69974650123638</v>
      </c>
      <c r="BY93">
        <f t="shared" si="178"/>
        <v>0.23888208891513674</v>
      </c>
      <c r="BZ93">
        <f t="shared" si="179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80"/>
        <v>1392</v>
      </c>
      <c r="CI93" s="6">
        <f t="shared" si="180"/>
        <v>554.5</v>
      </c>
      <c r="CJ93" s="18">
        <f t="shared" si="238"/>
        <v>859.5</v>
      </c>
      <c r="CK93" s="18">
        <f t="shared" si="242"/>
        <v>-33.5</v>
      </c>
      <c r="CL93" s="18">
        <f t="shared" si="181"/>
        <v>860.15260273976969</v>
      </c>
      <c r="CM93" s="6">
        <f t="shared" si="182"/>
        <v>1498.377205512684</v>
      </c>
      <c r="CN93" s="6">
        <f t="shared" si="183"/>
        <v>705.0927357289878</v>
      </c>
      <c r="CO93" s="6">
        <v>93</v>
      </c>
      <c r="CP93" s="22">
        <f t="shared" si="184"/>
        <v>1.55</v>
      </c>
      <c r="CQ93" s="18">
        <f t="shared" si="185"/>
        <v>140.0280924324793</v>
      </c>
      <c r="CR93">
        <f t="shared" si="186"/>
        <v>0.1903316981702915</v>
      </c>
      <c r="CS93">
        <f t="shared" si="187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210"/>
        <v>1343</v>
      </c>
      <c r="FZ93">
        <f t="shared" si="211"/>
        <v>553</v>
      </c>
      <c r="GA93" s="18">
        <f t="shared" si="240"/>
        <v>1117</v>
      </c>
      <c r="GB93" s="18">
        <f t="shared" si="244"/>
        <v>-49</v>
      </c>
      <c r="GC93" s="18">
        <f t="shared" si="212"/>
        <v>1118.0742372490299</v>
      </c>
      <c r="GD93">
        <f t="shared" si="213"/>
        <v>1452.3973285571685</v>
      </c>
      <c r="GE93">
        <v>92</v>
      </c>
      <c r="GF93" s="22">
        <f t="shared" si="214"/>
        <v>1.5333333333333332</v>
      </c>
      <c r="GG93" s="18">
        <f t="shared" si="215"/>
        <v>197.35921283225218</v>
      </c>
      <c r="GH93">
        <f t="shared" si="216"/>
        <v>0.1856365769619116</v>
      </c>
      <c r="GI93">
        <f t="shared" si="217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18"/>
        <v>1638</v>
      </c>
      <c r="GS93">
        <f t="shared" si="219"/>
        <v>543.5</v>
      </c>
      <c r="GT93" s="18">
        <f t="shared" si="220"/>
        <v>1393</v>
      </c>
      <c r="GU93" s="18">
        <f t="shared" si="221"/>
        <v>-61</v>
      </c>
      <c r="GV93" s="18">
        <f t="shared" si="222"/>
        <v>1394.3349669286788</v>
      </c>
      <c r="GW93">
        <f t="shared" si="143"/>
        <v>1725.8146627028059</v>
      </c>
      <c r="GX93">
        <v>94</v>
      </c>
      <c r="GY93" s="22">
        <f t="shared" si="223"/>
        <v>1.5666666666666667</v>
      </c>
      <c r="GZ93" s="18">
        <f t="shared" si="224"/>
        <v>242.62571831725191</v>
      </c>
      <c r="HA93">
        <f t="shared" si="225"/>
        <v>0.19497660321605503</v>
      </c>
      <c r="HB93">
        <f t="shared" si="226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27"/>
        <v>1652.5</v>
      </c>
      <c r="HL93">
        <f t="shared" si="228"/>
        <v>543.5</v>
      </c>
      <c r="HM93" s="18">
        <f t="shared" si="229"/>
        <v>1397.5</v>
      </c>
      <c r="HN93" s="18">
        <f t="shared" si="230"/>
        <v>-58</v>
      </c>
      <c r="HO93" s="18">
        <f t="shared" si="231"/>
        <v>1398.7030599809239</v>
      </c>
      <c r="HP93">
        <f t="shared" si="232"/>
        <v>1739.5828522953427</v>
      </c>
      <c r="HQ93">
        <v>93</v>
      </c>
      <c r="HR93" s="22">
        <f t="shared" si="233"/>
        <v>1.55</v>
      </c>
      <c r="HS93" s="18">
        <f t="shared" si="234"/>
        <v>240.52741587208598</v>
      </c>
      <c r="HT93">
        <f t="shared" si="235"/>
        <v>0.1903316981702915</v>
      </c>
      <c r="HU93">
        <f t="shared" si="236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41"/>
        <v>1272</v>
      </c>
      <c r="L94" s="6">
        <f t="shared" si="142"/>
        <v>576</v>
      </c>
      <c r="M94" s="18">
        <f t="shared" si="144"/>
        <v>495.5</v>
      </c>
      <c r="N94" s="18">
        <f t="shared" si="145"/>
        <v>-4.5</v>
      </c>
      <c r="O94" s="18">
        <f t="shared" si="146"/>
        <v>495.52043348382716</v>
      </c>
      <c r="P94" s="18">
        <f t="shared" si="147"/>
        <v>426.83690755647001</v>
      </c>
      <c r="Q94" s="6">
        <v>94</v>
      </c>
      <c r="R94" s="22">
        <f t="shared" si="148"/>
        <v>1.5666666666666667</v>
      </c>
      <c r="S94" s="18">
        <f t="shared" si="149"/>
        <v>302.35522169990361</v>
      </c>
      <c r="T94">
        <f t="shared" si="150"/>
        <v>0.19497660321605503</v>
      </c>
      <c r="U94">
        <f t="shared" si="151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52"/>
        <v>1281.5</v>
      </c>
      <c r="AD94" s="6">
        <f t="shared" si="152"/>
        <v>572</v>
      </c>
      <c r="AE94" s="18">
        <f t="shared" si="153"/>
        <v>619</v>
      </c>
      <c r="AF94" s="18">
        <f t="shared" si="154"/>
        <v>1.5</v>
      </c>
      <c r="AG94" s="18">
        <f t="shared" si="155"/>
        <v>619.00181744482791</v>
      </c>
      <c r="AH94" s="6">
        <f t="shared" si="156"/>
        <v>1403.3624799031788</v>
      </c>
      <c r="AI94" s="6">
        <f t="shared" si="237"/>
        <v>529.07619955789062</v>
      </c>
      <c r="AJ94" s="6">
        <v>95</v>
      </c>
      <c r="AK94" s="22">
        <f t="shared" si="157"/>
        <v>1.5833333333333333</v>
      </c>
      <c r="AL94" s="18">
        <f t="shared" si="158"/>
        <v>342.52969727416507</v>
      </c>
      <c r="AM94">
        <f t="shared" si="159"/>
        <v>0.19957235490520411</v>
      </c>
      <c r="AN94">
        <f t="shared" si="160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61"/>
        <v>1332.5</v>
      </c>
      <c r="AW94" s="6">
        <f t="shared" si="161"/>
        <v>578</v>
      </c>
      <c r="AX94" s="18">
        <f t="shared" si="162"/>
        <v>501</v>
      </c>
      <c r="AY94" s="18">
        <f t="shared" si="163"/>
        <v>-3</v>
      </c>
      <c r="AZ94" s="18">
        <f t="shared" si="164"/>
        <v>501.00898195541367</v>
      </c>
      <c r="BA94" s="6">
        <f t="shared" si="165"/>
        <v>1452.4600682979205</v>
      </c>
      <c r="BB94" s="6">
        <f t="shared" si="166"/>
        <v>438.08673958703616</v>
      </c>
      <c r="BC94" s="6">
        <v>97</v>
      </c>
      <c r="BD94" s="22">
        <f t="shared" si="167"/>
        <v>1.6166666666666667</v>
      </c>
      <c r="BE94" s="18">
        <f t="shared" si="168"/>
        <v>324.57447209634228</v>
      </c>
      <c r="BF94">
        <f t="shared" si="169"/>
        <v>0.20862048388260124</v>
      </c>
      <c r="BG94">
        <f t="shared" si="170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71"/>
        <v>1429.5</v>
      </c>
      <c r="BP94" s="6">
        <f t="shared" si="171"/>
        <v>551</v>
      </c>
      <c r="BQ94" s="18">
        <f t="shared" si="172"/>
        <v>951</v>
      </c>
      <c r="BR94" s="18">
        <f t="shared" si="241"/>
        <v>-38.5</v>
      </c>
      <c r="BS94" s="18">
        <f t="shared" si="173"/>
        <v>951.7789922035472</v>
      </c>
      <c r="BT94" s="6">
        <f t="shared" si="174"/>
        <v>1532.0154209406639</v>
      </c>
      <c r="BU94" s="6">
        <f t="shared" si="175"/>
        <v>772.75755960500419</v>
      </c>
      <c r="BV94" s="6">
        <v>105</v>
      </c>
      <c r="BW94" s="22">
        <f t="shared" si="176"/>
        <v>1.75</v>
      </c>
      <c r="BX94" s="18">
        <f t="shared" si="177"/>
        <v>140.70077203418441</v>
      </c>
      <c r="BY94">
        <f t="shared" si="178"/>
        <v>0.24303804868629444</v>
      </c>
      <c r="BZ94">
        <f t="shared" si="179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80"/>
        <v>1403.5</v>
      </c>
      <c r="CI94" s="6">
        <f t="shared" si="180"/>
        <v>554</v>
      </c>
      <c r="CJ94" s="18">
        <f t="shared" si="238"/>
        <v>871</v>
      </c>
      <c r="CK94" s="18">
        <f t="shared" si="242"/>
        <v>-34</v>
      </c>
      <c r="CL94" s="18">
        <f t="shared" si="181"/>
        <v>871.66335244749166</v>
      </c>
      <c r="CM94" s="6">
        <f t="shared" si="182"/>
        <v>1508.8831134319184</v>
      </c>
      <c r="CN94" s="6">
        <f t="shared" si="183"/>
        <v>715.59864364822226</v>
      </c>
      <c r="CO94" s="6">
        <v>94</v>
      </c>
      <c r="CP94" s="22">
        <f t="shared" si="184"/>
        <v>1.5666666666666667</v>
      </c>
      <c r="CQ94" s="18">
        <f t="shared" si="185"/>
        <v>141.1464009632985</v>
      </c>
      <c r="CR94">
        <f t="shared" si="186"/>
        <v>0.19497660321605503</v>
      </c>
      <c r="CS94">
        <f t="shared" si="187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210"/>
        <v>1359</v>
      </c>
      <c r="FZ94">
        <f t="shared" si="211"/>
        <v>553</v>
      </c>
      <c r="GA94" s="18">
        <f t="shared" si="240"/>
        <v>1133</v>
      </c>
      <c r="GB94" s="18">
        <f t="shared" si="244"/>
        <v>-49</v>
      </c>
      <c r="GC94" s="18">
        <f t="shared" si="212"/>
        <v>1134.0590813533481</v>
      </c>
      <c r="GD94">
        <f t="shared" si="213"/>
        <v>1467.2048255100581</v>
      </c>
      <c r="GE94">
        <v>93</v>
      </c>
      <c r="GF94" s="22">
        <f t="shared" si="214"/>
        <v>1.55</v>
      </c>
      <c r="GG94" s="18">
        <f t="shared" si="215"/>
        <v>199.35382776915242</v>
      </c>
      <c r="GH94">
        <f t="shared" si="216"/>
        <v>0.1903316981702915</v>
      </c>
      <c r="GI94">
        <f t="shared" si="217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18"/>
        <v>1658.5</v>
      </c>
      <c r="GS94">
        <f t="shared" si="219"/>
        <v>543.5</v>
      </c>
      <c r="GT94" s="18">
        <f t="shared" si="220"/>
        <v>1413.5</v>
      </c>
      <c r="GU94" s="18">
        <f t="shared" si="221"/>
        <v>-61</v>
      </c>
      <c r="GV94" s="18">
        <f t="shared" si="222"/>
        <v>1414.8156240302126</v>
      </c>
      <c r="GW94">
        <f t="shared" si="143"/>
        <v>1745.2835013257875</v>
      </c>
      <c r="GX94">
        <v>95</v>
      </c>
      <c r="GY94" s="22">
        <f t="shared" si="223"/>
        <v>1.5833333333333333</v>
      </c>
      <c r="GZ94" s="18">
        <f t="shared" si="224"/>
        <v>245.17182867435901</v>
      </c>
      <c r="HA94">
        <f t="shared" si="225"/>
        <v>0.19957235490520411</v>
      </c>
      <c r="HB94">
        <f t="shared" si="226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27"/>
        <v>1672.5</v>
      </c>
      <c r="HL94">
        <f t="shared" si="228"/>
        <v>541.5</v>
      </c>
      <c r="HM94" s="18">
        <f t="shared" si="229"/>
        <v>1417.5</v>
      </c>
      <c r="HN94" s="18">
        <f t="shared" si="230"/>
        <v>-60</v>
      </c>
      <c r="HO94" s="18">
        <f t="shared" si="231"/>
        <v>1418.7692729968464</v>
      </c>
      <c r="HP94">
        <f t="shared" si="232"/>
        <v>1757.9756824256699</v>
      </c>
      <c r="HQ94">
        <v>94</v>
      </c>
      <c r="HR94" s="22">
        <f t="shared" si="233"/>
        <v>1.5666666666666667</v>
      </c>
      <c r="HS94" s="18">
        <f t="shared" si="234"/>
        <v>243.0279408715779</v>
      </c>
      <c r="HT94">
        <f t="shared" si="235"/>
        <v>0.19497660321605503</v>
      </c>
      <c r="HU94">
        <f t="shared" si="236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41"/>
        <v>1281</v>
      </c>
      <c r="L95" s="6">
        <f t="shared" si="142"/>
        <v>576</v>
      </c>
      <c r="M95" s="18">
        <f t="shared" si="144"/>
        <v>504.5</v>
      </c>
      <c r="N95" s="18">
        <f t="shared" si="145"/>
        <v>-4.5</v>
      </c>
      <c r="O95" s="18">
        <f t="shared" si="146"/>
        <v>504.52006897644816</v>
      </c>
      <c r="P95" s="18">
        <f t="shared" si="147"/>
        <v>435.04040182752999</v>
      </c>
      <c r="Q95" s="6">
        <v>95</v>
      </c>
      <c r="R95" s="22">
        <f t="shared" si="148"/>
        <v>1.5833333333333333</v>
      </c>
      <c r="S95" s="18">
        <f t="shared" si="149"/>
        <v>303.10078010373269</v>
      </c>
      <c r="T95">
        <f t="shared" si="150"/>
        <v>0.19957235490520411</v>
      </c>
      <c r="U95">
        <f t="shared" si="151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52"/>
        <v>1291</v>
      </c>
      <c r="AD95" s="6">
        <f t="shared" si="152"/>
        <v>572.5</v>
      </c>
      <c r="AE95" s="18">
        <f t="shared" si="153"/>
        <v>628.5</v>
      </c>
      <c r="AF95" s="18">
        <f t="shared" si="154"/>
        <v>2</v>
      </c>
      <c r="AG95" s="18">
        <f t="shared" si="155"/>
        <v>628.50318217173731</v>
      </c>
      <c r="AH95" s="6">
        <f t="shared" si="156"/>
        <v>1412.2454637916171</v>
      </c>
      <c r="AI95" s="6">
        <f t="shared" si="237"/>
        <v>537.95918344632889</v>
      </c>
      <c r="AJ95" s="6">
        <v>96</v>
      </c>
      <c r="AK95" s="22">
        <f t="shared" si="157"/>
        <v>1.6</v>
      </c>
      <c r="AL95" s="18">
        <f t="shared" si="158"/>
        <v>343.41842281217919</v>
      </c>
      <c r="AM95">
        <f t="shared" si="159"/>
        <v>0.20411998265592479</v>
      </c>
      <c r="AN95">
        <f t="shared" si="160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61"/>
        <v>1339</v>
      </c>
      <c r="AW95" s="6">
        <f t="shared" si="161"/>
        <v>577.5</v>
      </c>
      <c r="AX95" s="18">
        <f t="shared" si="162"/>
        <v>507.5</v>
      </c>
      <c r="AY95" s="18">
        <f t="shared" si="163"/>
        <v>-3.5</v>
      </c>
      <c r="AZ95" s="18">
        <f t="shared" si="164"/>
        <v>507.51206882201336</v>
      </c>
      <c r="BA95" s="6">
        <f t="shared" si="165"/>
        <v>1458.2274342502269</v>
      </c>
      <c r="BB95" s="6">
        <f t="shared" si="166"/>
        <v>443.85410553934253</v>
      </c>
      <c r="BC95" s="6">
        <v>98</v>
      </c>
      <c r="BD95" s="22">
        <f t="shared" si="167"/>
        <v>1.6333333333333333</v>
      </c>
      <c r="BE95" s="18">
        <f t="shared" si="168"/>
        <v>325.10997002672764</v>
      </c>
      <c r="BF95">
        <f t="shared" si="169"/>
        <v>0.21307482530885122</v>
      </c>
      <c r="BG95">
        <f t="shared" si="170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71"/>
        <v>1440.5</v>
      </c>
      <c r="BP95" s="6">
        <f t="shared" si="171"/>
        <v>548.5</v>
      </c>
      <c r="BQ95" s="18">
        <f t="shared" si="172"/>
        <v>962</v>
      </c>
      <c r="BR95" s="18">
        <f t="shared" si="241"/>
        <v>-41</v>
      </c>
      <c r="BS95" s="18">
        <f t="shared" si="173"/>
        <v>962.87330423062406</v>
      </c>
      <c r="BT95" s="6">
        <f t="shared" si="174"/>
        <v>1541.3930387801809</v>
      </c>
      <c r="BU95" s="6">
        <f t="shared" si="175"/>
        <v>782.1351774445211</v>
      </c>
      <c r="BV95" s="6">
        <v>106</v>
      </c>
      <c r="BW95" s="22">
        <f t="shared" si="176"/>
        <v>1.7666666666666666</v>
      </c>
      <c r="BX95" s="18">
        <f t="shared" si="177"/>
        <v>141.76141371937339</v>
      </c>
      <c r="BY95">
        <f t="shared" si="178"/>
        <v>0.24715461488112658</v>
      </c>
      <c r="BZ95">
        <f t="shared" si="179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80"/>
        <v>1414.5</v>
      </c>
      <c r="CI95" s="6">
        <f t="shared" si="180"/>
        <v>552</v>
      </c>
      <c r="CJ95" s="18">
        <f t="shared" si="238"/>
        <v>882</v>
      </c>
      <c r="CK95" s="18">
        <f t="shared" si="242"/>
        <v>-36</v>
      </c>
      <c r="CL95" s="18">
        <f t="shared" si="181"/>
        <v>882.73438813722441</v>
      </c>
      <c r="CM95" s="6">
        <f t="shared" si="182"/>
        <v>1518.3919948419118</v>
      </c>
      <c r="CN95" s="6">
        <f t="shared" si="183"/>
        <v>725.10752505821563</v>
      </c>
      <c r="CO95" s="6">
        <v>95</v>
      </c>
      <c r="CP95" s="22">
        <f t="shared" si="184"/>
        <v>1.5833333333333333</v>
      </c>
      <c r="CQ95" s="18">
        <f t="shared" si="185"/>
        <v>142.22198977994407</v>
      </c>
      <c r="CR95">
        <f t="shared" si="186"/>
        <v>0.19957235490520411</v>
      </c>
      <c r="CS95">
        <f t="shared" si="187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210"/>
        <v>1375</v>
      </c>
      <c r="FZ95">
        <f t="shared" si="211"/>
        <v>552</v>
      </c>
      <c r="GA95" s="18">
        <f t="shared" si="240"/>
        <v>1149</v>
      </c>
      <c r="GB95" s="18">
        <f t="shared" si="244"/>
        <v>-50</v>
      </c>
      <c r="GC95" s="18">
        <f t="shared" si="212"/>
        <v>1150.087387984061</v>
      </c>
      <c r="GD95">
        <f t="shared" si="213"/>
        <v>1481.6642669646858</v>
      </c>
      <c r="GE95">
        <v>94</v>
      </c>
      <c r="GF95" s="22">
        <f t="shared" si="214"/>
        <v>1.5666666666666667</v>
      </c>
      <c r="GG95" s="18">
        <f t="shared" si="215"/>
        <v>201.35386603103319</v>
      </c>
      <c r="GH95">
        <f t="shared" si="216"/>
        <v>0.19497660321605503</v>
      </c>
      <c r="GI95">
        <f t="shared" si="217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18"/>
        <v>1677.5</v>
      </c>
      <c r="GS95">
        <f t="shared" si="219"/>
        <v>543</v>
      </c>
      <c r="GT95" s="18">
        <f t="shared" si="220"/>
        <v>1432.5</v>
      </c>
      <c r="GU95" s="18">
        <f t="shared" si="221"/>
        <v>-61.5</v>
      </c>
      <c r="GV95" s="18">
        <f t="shared" si="222"/>
        <v>1433.819549315743</v>
      </c>
      <c r="GW95">
        <f t="shared" si="143"/>
        <v>1763.1946148964953</v>
      </c>
      <c r="GX95">
        <v>96</v>
      </c>
      <c r="GY95" s="22">
        <f t="shared" si="223"/>
        <v>1.6</v>
      </c>
      <c r="GZ95" s="18">
        <f t="shared" si="224"/>
        <v>247.53435497199203</v>
      </c>
      <c r="HA95">
        <f t="shared" si="225"/>
        <v>0.20411998265592479</v>
      </c>
      <c r="HB95">
        <f t="shared" si="226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27"/>
        <v>1691.5</v>
      </c>
      <c r="HL95">
        <f t="shared" si="228"/>
        <v>539.5</v>
      </c>
      <c r="HM95" s="18">
        <f t="shared" si="229"/>
        <v>1436.5</v>
      </c>
      <c r="HN95" s="18">
        <f t="shared" si="230"/>
        <v>-62</v>
      </c>
      <c r="HO95" s="18">
        <f t="shared" si="231"/>
        <v>1437.8373517195887</v>
      </c>
      <c r="HP95">
        <f t="shared" si="232"/>
        <v>1775.4527591575056</v>
      </c>
      <c r="HQ95">
        <v>95</v>
      </c>
      <c r="HR95" s="22">
        <f t="shared" si="233"/>
        <v>1.5833333333333333</v>
      </c>
      <c r="HS95" s="18">
        <f t="shared" si="234"/>
        <v>245.40408466615747</v>
      </c>
      <c r="HT95">
        <f t="shared" si="235"/>
        <v>0.19957235490520411</v>
      </c>
      <c r="HU95">
        <f t="shared" si="236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41"/>
        <v>1288.5</v>
      </c>
      <c r="L96" s="6">
        <f t="shared" si="142"/>
        <v>576.5</v>
      </c>
      <c r="M96" s="18">
        <f t="shared" si="144"/>
        <v>512</v>
      </c>
      <c r="N96" s="18">
        <f t="shared" si="145"/>
        <v>-4</v>
      </c>
      <c r="O96" s="18">
        <f t="shared" si="146"/>
        <v>512.0156247615887</v>
      </c>
      <c r="P96" s="18">
        <f t="shared" si="147"/>
        <v>442.08819207637578</v>
      </c>
      <c r="Q96" s="6">
        <v>96</v>
      </c>
      <c r="R96" s="22">
        <f t="shared" si="148"/>
        <v>1.6</v>
      </c>
      <c r="S96" s="18">
        <f t="shared" si="149"/>
        <v>303.72173576483289</v>
      </c>
      <c r="T96">
        <f t="shared" si="150"/>
        <v>0.20411998265592479</v>
      </c>
      <c r="U96">
        <f t="shared" si="151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52"/>
        <v>1301</v>
      </c>
      <c r="AD96" s="6">
        <f t="shared" si="152"/>
        <v>572</v>
      </c>
      <c r="AE96" s="18">
        <f t="shared" si="153"/>
        <v>638.5</v>
      </c>
      <c r="AF96" s="18">
        <f t="shared" si="154"/>
        <v>1.5</v>
      </c>
      <c r="AG96" s="18">
        <f t="shared" si="155"/>
        <v>638.50176193962068</v>
      </c>
      <c r="AH96" s="6">
        <f t="shared" si="156"/>
        <v>1421.1914016064127</v>
      </c>
      <c r="AI96" s="6">
        <f t="shared" si="237"/>
        <v>546.90512126112446</v>
      </c>
      <c r="AJ96" s="6">
        <v>97</v>
      </c>
      <c r="AK96" s="22">
        <f t="shared" si="157"/>
        <v>1.6166666666666667</v>
      </c>
      <c r="AL96" s="18">
        <f t="shared" si="158"/>
        <v>344.3536561643337</v>
      </c>
      <c r="AM96">
        <f t="shared" si="159"/>
        <v>0.20862048388260124</v>
      </c>
      <c r="AN96">
        <f t="shared" si="160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61"/>
        <v>1346.5</v>
      </c>
      <c r="AW96" s="6">
        <f t="shared" si="161"/>
        <v>578.5</v>
      </c>
      <c r="AX96" s="18">
        <f t="shared" si="162"/>
        <v>515</v>
      </c>
      <c r="AY96" s="18">
        <f t="shared" si="163"/>
        <v>-2.5</v>
      </c>
      <c r="AZ96" s="18">
        <f t="shared" si="164"/>
        <v>515.00606792541771</v>
      </c>
      <c r="BA96" s="6">
        <f t="shared" si="165"/>
        <v>1465.5116853850056</v>
      </c>
      <c r="BB96" s="6">
        <f t="shared" si="166"/>
        <v>451.13835667412127</v>
      </c>
      <c r="BC96" s="6">
        <v>99</v>
      </c>
      <c r="BD96" s="22">
        <f t="shared" si="167"/>
        <v>1.65</v>
      </c>
      <c r="BE96" s="18">
        <f t="shared" si="168"/>
        <v>325.72706481455737</v>
      </c>
      <c r="BF96">
        <f t="shared" si="169"/>
        <v>0.21748394421390627</v>
      </c>
      <c r="BG96">
        <f t="shared" si="170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71"/>
        <v>1452.5</v>
      </c>
      <c r="BP96" s="6">
        <f t="shared" si="171"/>
        <v>548</v>
      </c>
      <c r="BQ96" s="18">
        <f t="shared" si="172"/>
        <v>974</v>
      </c>
      <c r="BR96" s="18">
        <f t="shared" si="241"/>
        <v>-41.5</v>
      </c>
      <c r="BS96" s="18">
        <f t="shared" si="173"/>
        <v>974.88371101378038</v>
      </c>
      <c r="BT96" s="6">
        <f t="shared" si="174"/>
        <v>1552.4368747230917</v>
      </c>
      <c r="BU96" s="6">
        <f t="shared" si="175"/>
        <v>793.17901338743195</v>
      </c>
      <c r="BV96" s="6">
        <v>107</v>
      </c>
      <c r="BW96" s="22">
        <f t="shared" si="176"/>
        <v>1.7833333333333332</v>
      </c>
      <c r="BX96" s="18">
        <f t="shared" si="177"/>
        <v>142.90963616518184</v>
      </c>
      <c r="BY96">
        <f t="shared" si="178"/>
        <v>0.25123252730156598</v>
      </c>
      <c r="BZ96">
        <f t="shared" si="179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80"/>
        <v>1424.5</v>
      </c>
      <c r="CI96" s="6">
        <f t="shared" si="180"/>
        <v>552.5</v>
      </c>
      <c r="CJ96" s="18">
        <f t="shared" si="238"/>
        <v>892</v>
      </c>
      <c r="CK96" s="18">
        <f t="shared" si="242"/>
        <v>-35.5</v>
      </c>
      <c r="CL96" s="18">
        <f t="shared" si="181"/>
        <v>892.70613865930147</v>
      </c>
      <c r="CM96" s="6">
        <f t="shared" si="182"/>
        <v>1527.8928300113198</v>
      </c>
      <c r="CN96" s="6">
        <f t="shared" si="183"/>
        <v>734.60836022762362</v>
      </c>
      <c r="CO96" s="6">
        <v>96</v>
      </c>
      <c r="CP96" s="22">
        <f t="shared" si="184"/>
        <v>1.6</v>
      </c>
      <c r="CQ96" s="18">
        <f t="shared" si="185"/>
        <v>143.19077929923651</v>
      </c>
      <c r="CR96">
        <f t="shared" si="186"/>
        <v>0.20411998265592479</v>
      </c>
      <c r="CS96">
        <f t="shared" si="187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210"/>
        <v>1390.5</v>
      </c>
      <c r="FZ96">
        <f t="shared" si="211"/>
        <v>552</v>
      </c>
      <c r="GA96" s="18">
        <f t="shared" si="240"/>
        <v>1164.5</v>
      </c>
      <c r="GB96" s="18">
        <f t="shared" si="244"/>
        <v>-50</v>
      </c>
      <c r="GC96" s="18">
        <f t="shared" si="212"/>
        <v>1165.5729277913072</v>
      </c>
      <c r="GD96">
        <f t="shared" si="213"/>
        <v>1496.0595743485619</v>
      </c>
      <c r="GE96">
        <v>95</v>
      </c>
      <c r="GF96" s="22">
        <f t="shared" si="214"/>
        <v>1.5833333333333333</v>
      </c>
      <c r="GG96" s="18">
        <f t="shared" si="215"/>
        <v>203.28617696280838</v>
      </c>
      <c r="GH96">
        <f t="shared" si="216"/>
        <v>0.19957235490520411</v>
      </c>
      <c r="GI96">
        <f t="shared" si="217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18"/>
        <v>1698</v>
      </c>
      <c r="GS96">
        <f t="shared" si="219"/>
        <v>543</v>
      </c>
      <c r="GT96" s="18">
        <f t="shared" si="220"/>
        <v>1453</v>
      </c>
      <c r="GU96" s="18">
        <f t="shared" si="221"/>
        <v>-61.5</v>
      </c>
      <c r="GV96" s="18">
        <f t="shared" si="222"/>
        <v>1454.300948909819</v>
      </c>
      <c r="GW96">
        <f t="shared" si="143"/>
        <v>1782.7094547345621</v>
      </c>
      <c r="GX96">
        <v>97</v>
      </c>
      <c r="GY96" s="22">
        <f t="shared" si="223"/>
        <v>1.6166666666666667</v>
      </c>
      <c r="GZ96" s="18">
        <f t="shared" si="224"/>
        <v>250.08055763414299</v>
      </c>
      <c r="HA96">
        <f t="shared" si="225"/>
        <v>0.20862048388260124</v>
      </c>
      <c r="HB96">
        <f t="shared" si="226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27"/>
        <v>1709.5</v>
      </c>
      <c r="HL96">
        <f t="shared" si="228"/>
        <v>539</v>
      </c>
      <c r="HM96" s="18">
        <f t="shared" si="229"/>
        <v>1454.5</v>
      </c>
      <c r="HN96" s="18">
        <f t="shared" si="230"/>
        <v>-62.5</v>
      </c>
      <c r="HO96" s="18">
        <f t="shared" si="231"/>
        <v>1455.8421961187964</v>
      </c>
      <c r="HP96">
        <f t="shared" si="232"/>
        <v>1792.4595532396261</v>
      </c>
      <c r="HQ96">
        <v>96</v>
      </c>
      <c r="HR96" s="22">
        <f t="shared" si="233"/>
        <v>1.6</v>
      </c>
      <c r="HS96" s="18">
        <f t="shared" si="234"/>
        <v>247.64773490033249</v>
      </c>
      <c r="HT96">
        <f t="shared" si="235"/>
        <v>0.20411998265592479</v>
      </c>
      <c r="HU96">
        <f t="shared" si="236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41"/>
        <v>1295.5</v>
      </c>
      <c r="L97" s="6">
        <f t="shared" si="142"/>
        <v>577</v>
      </c>
      <c r="M97" s="18">
        <f t="shared" si="144"/>
        <v>519</v>
      </c>
      <c r="N97" s="18">
        <f t="shared" si="145"/>
        <v>-3.5</v>
      </c>
      <c r="O97" s="18">
        <f t="shared" si="146"/>
        <v>519.01180140725126</v>
      </c>
      <c r="P97" s="18">
        <f t="shared" si="147"/>
        <v>448.68403555460065</v>
      </c>
      <c r="Q97" s="6">
        <v>97</v>
      </c>
      <c r="R97" s="22">
        <f t="shared" si="148"/>
        <v>1.6166666666666667</v>
      </c>
      <c r="S97" s="18">
        <f t="shared" si="149"/>
        <v>304.30132127105963</v>
      </c>
      <c r="T97">
        <f t="shared" si="150"/>
        <v>0.20862048388260124</v>
      </c>
      <c r="U97">
        <f t="shared" si="151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52"/>
        <v>1310.5</v>
      </c>
      <c r="AD97" s="6">
        <f t="shared" si="152"/>
        <v>572</v>
      </c>
      <c r="AE97" s="18">
        <f t="shared" si="153"/>
        <v>648</v>
      </c>
      <c r="AF97" s="18">
        <f t="shared" si="154"/>
        <v>1.5</v>
      </c>
      <c r="AG97" s="18">
        <f t="shared" si="155"/>
        <v>648.00173610878539</v>
      </c>
      <c r="AH97" s="6">
        <f t="shared" si="156"/>
        <v>1429.8930904092097</v>
      </c>
      <c r="AI97" s="6">
        <f t="shared" si="237"/>
        <v>555.60681006392144</v>
      </c>
      <c r="AJ97" s="6">
        <v>98</v>
      </c>
      <c r="AK97" s="22">
        <f t="shared" si="157"/>
        <v>1.6333333333333333</v>
      </c>
      <c r="AL97" s="18">
        <f t="shared" si="158"/>
        <v>345.24225163427707</v>
      </c>
      <c r="AM97">
        <f t="shared" si="159"/>
        <v>0.21307482530885122</v>
      </c>
      <c r="AN97">
        <f t="shared" si="160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61"/>
        <v>1355</v>
      </c>
      <c r="AW97" s="6">
        <f t="shared" si="161"/>
        <v>578</v>
      </c>
      <c r="AX97" s="18">
        <f t="shared" si="162"/>
        <v>523.5</v>
      </c>
      <c r="AY97" s="18">
        <f t="shared" si="163"/>
        <v>-3</v>
      </c>
      <c r="AZ97" s="18">
        <f t="shared" si="164"/>
        <v>523.50859591796575</v>
      </c>
      <c r="BA97" s="6">
        <f t="shared" si="165"/>
        <v>1473.1289828117563</v>
      </c>
      <c r="BB97" s="6">
        <f t="shared" si="166"/>
        <v>458.75565410087188</v>
      </c>
      <c r="BC97" s="6">
        <v>100</v>
      </c>
      <c r="BD97" s="22">
        <f t="shared" si="167"/>
        <v>1.6666666666666667</v>
      </c>
      <c r="BE97" s="18">
        <f t="shared" si="168"/>
        <v>326.42720710643385</v>
      </c>
      <c r="BF97">
        <f t="shared" si="169"/>
        <v>0.22184874961635639</v>
      </c>
      <c r="BG97">
        <f t="shared" si="170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71"/>
        <v>1463.5</v>
      </c>
      <c r="BP97" s="6">
        <f t="shared" si="171"/>
        <v>548</v>
      </c>
      <c r="BQ97" s="18">
        <f t="shared" si="172"/>
        <v>985</v>
      </c>
      <c r="BR97" s="18">
        <f t="shared" si="241"/>
        <v>-41.5</v>
      </c>
      <c r="BS97" s="18">
        <f t="shared" si="173"/>
        <v>985.87385095660181</v>
      </c>
      <c r="BT97" s="6">
        <f t="shared" si="174"/>
        <v>1562.733582540543</v>
      </c>
      <c r="BU97" s="6">
        <f t="shared" si="175"/>
        <v>803.47572120488326</v>
      </c>
      <c r="BV97" s="6">
        <v>108</v>
      </c>
      <c r="BW97" s="22">
        <f t="shared" si="176"/>
        <v>1.8</v>
      </c>
      <c r="BX97" s="18">
        <f t="shared" si="177"/>
        <v>143.96031876009783</v>
      </c>
      <c r="BY97">
        <f t="shared" si="178"/>
        <v>0.25527250510330607</v>
      </c>
      <c r="BZ97">
        <f t="shared" si="179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80"/>
        <v>1436.5</v>
      </c>
      <c r="CI97" s="6">
        <f t="shared" si="180"/>
        <v>549.5</v>
      </c>
      <c r="CJ97" s="18">
        <f t="shared" si="238"/>
        <v>904</v>
      </c>
      <c r="CK97" s="18">
        <f t="shared" si="242"/>
        <v>-38.5</v>
      </c>
      <c r="CL97" s="18">
        <f t="shared" si="181"/>
        <v>904.81945712943195</v>
      </c>
      <c r="CM97" s="6">
        <f t="shared" si="182"/>
        <v>1538.0125162039483</v>
      </c>
      <c r="CN97" s="6">
        <f t="shared" si="183"/>
        <v>744.7280464202521</v>
      </c>
      <c r="CO97" s="6">
        <v>97</v>
      </c>
      <c r="CP97" s="22">
        <f t="shared" si="184"/>
        <v>1.6166666666666667</v>
      </c>
      <c r="CQ97" s="18">
        <f t="shared" si="185"/>
        <v>144.367629437207</v>
      </c>
      <c r="CR97">
        <f t="shared" si="186"/>
        <v>0.20862048388260124</v>
      </c>
      <c r="CS97">
        <f t="shared" si="187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210"/>
        <v>1408</v>
      </c>
      <c r="FZ97">
        <f t="shared" si="211"/>
        <v>551.5</v>
      </c>
      <c r="GA97" s="18">
        <f t="shared" si="240"/>
        <v>1182</v>
      </c>
      <c r="GB97" s="18">
        <f t="shared" si="244"/>
        <v>-50.5</v>
      </c>
      <c r="GC97" s="18">
        <f t="shared" si="212"/>
        <v>1183.0782941124396</v>
      </c>
      <c r="GD97">
        <f t="shared" si="213"/>
        <v>1512.156159263983</v>
      </c>
      <c r="GE97">
        <v>96</v>
      </c>
      <c r="GF97" s="22">
        <f t="shared" si="214"/>
        <v>1.6</v>
      </c>
      <c r="GG97" s="18">
        <f t="shared" si="215"/>
        <v>205.47052514363349</v>
      </c>
      <c r="GH97">
        <f t="shared" si="216"/>
        <v>0.20411998265592479</v>
      </c>
      <c r="GI97">
        <f t="shared" si="217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18"/>
        <v>1714</v>
      </c>
      <c r="GS97">
        <f t="shared" si="219"/>
        <v>542</v>
      </c>
      <c r="GT97" s="18">
        <f t="shared" si="220"/>
        <v>1469</v>
      </c>
      <c r="GU97" s="18">
        <f t="shared" si="221"/>
        <v>-62.5</v>
      </c>
      <c r="GV97" s="18">
        <f t="shared" si="222"/>
        <v>1470.3289597909713</v>
      </c>
      <c r="GW97">
        <f t="shared" si="143"/>
        <v>1797.6540267804592</v>
      </c>
      <c r="GX97">
        <v>98</v>
      </c>
      <c r="GY97" s="22">
        <f t="shared" si="223"/>
        <v>1.6333333333333333</v>
      </c>
      <c r="GZ97" s="18">
        <f t="shared" si="224"/>
        <v>252.07312478206282</v>
      </c>
      <c r="HA97">
        <f t="shared" si="225"/>
        <v>0.21307482530885122</v>
      </c>
      <c r="HB97">
        <f t="shared" si="226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27"/>
        <v>1726.5</v>
      </c>
      <c r="HL97">
        <f t="shared" si="228"/>
        <v>540.5</v>
      </c>
      <c r="HM97" s="18">
        <f t="shared" si="229"/>
        <v>1471.5</v>
      </c>
      <c r="HN97" s="18">
        <f t="shared" si="230"/>
        <v>-61</v>
      </c>
      <c r="HO97" s="18">
        <f t="shared" si="231"/>
        <v>1472.7638133794569</v>
      </c>
      <c r="HP97">
        <f t="shared" si="232"/>
        <v>1809.1275521643022</v>
      </c>
      <c r="HQ97">
        <v>97</v>
      </c>
      <c r="HR97" s="22">
        <f t="shared" si="233"/>
        <v>1.6166666666666667</v>
      </c>
      <c r="HS97" s="18">
        <f t="shared" si="234"/>
        <v>249.75640019550002</v>
      </c>
      <c r="HT97">
        <f t="shared" si="235"/>
        <v>0.20862048388260124</v>
      </c>
      <c r="HU97">
        <f t="shared" si="236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41"/>
        <v>1303</v>
      </c>
      <c r="L98" s="6">
        <f t="shared" si="142"/>
        <v>576.5</v>
      </c>
      <c r="M98" s="18">
        <f t="shared" si="144"/>
        <v>526.5</v>
      </c>
      <c r="N98" s="18">
        <f t="shared" si="145"/>
        <v>-4</v>
      </c>
      <c r="O98" s="18">
        <f t="shared" si="146"/>
        <v>526.51519446261</v>
      </c>
      <c r="P98" s="18">
        <f t="shared" si="147"/>
        <v>455.33611101905774</v>
      </c>
      <c r="Q98" s="6">
        <v>98</v>
      </c>
      <c r="R98" s="22">
        <f t="shared" si="148"/>
        <v>1.6333333333333333</v>
      </c>
      <c r="S98" s="18">
        <f t="shared" si="149"/>
        <v>304.92292619653045</v>
      </c>
      <c r="T98">
        <f t="shared" si="150"/>
        <v>0.21307482530885122</v>
      </c>
      <c r="U98">
        <f t="shared" si="151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52"/>
        <v>1321</v>
      </c>
      <c r="AD98" s="6">
        <f t="shared" si="152"/>
        <v>573.5</v>
      </c>
      <c r="AE98" s="18">
        <f t="shared" si="153"/>
        <v>658.5</v>
      </c>
      <c r="AF98" s="18">
        <f t="shared" si="154"/>
        <v>3</v>
      </c>
      <c r="AG98" s="18">
        <f t="shared" si="155"/>
        <v>658.50683367752538</v>
      </c>
      <c r="AH98" s="6">
        <f t="shared" si="156"/>
        <v>1440.1191790959524</v>
      </c>
      <c r="AI98" s="6">
        <f t="shared" si="237"/>
        <v>565.83289875066419</v>
      </c>
      <c r="AJ98" s="6">
        <v>99</v>
      </c>
      <c r="AK98" s="22">
        <f t="shared" si="157"/>
        <v>1.65</v>
      </c>
      <c r="AL98" s="18">
        <f t="shared" si="158"/>
        <v>346.2248629492841</v>
      </c>
      <c r="AM98">
        <f t="shared" si="159"/>
        <v>0.21748394421390627</v>
      </c>
      <c r="AN98">
        <f t="shared" si="160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61"/>
        <v>1363.5</v>
      </c>
      <c r="AW98" s="6">
        <f t="shared" si="161"/>
        <v>578.5</v>
      </c>
      <c r="AX98" s="18">
        <f t="shared" si="162"/>
        <v>532</v>
      </c>
      <c r="AY98" s="18">
        <f t="shared" si="163"/>
        <v>-2.5</v>
      </c>
      <c r="AZ98" s="18">
        <f t="shared" si="164"/>
        <v>532.00587402772157</v>
      </c>
      <c r="BA98" s="6">
        <f t="shared" si="165"/>
        <v>1481.1463465842935</v>
      </c>
      <c r="BB98" s="6">
        <f t="shared" si="166"/>
        <v>466.77301787340912</v>
      </c>
      <c r="BC98" s="6">
        <v>101</v>
      </c>
      <c r="BD98" s="22">
        <f t="shared" si="167"/>
        <v>1.6833333333333333</v>
      </c>
      <c r="BE98" s="18">
        <f t="shared" si="168"/>
        <v>327.1269170957089</v>
      </c>
      <c r="BF98">
        <f t="shared" si="169"/>
        <v>0.22617012339899895</v>
      </c>
      <c r="BG98">
        <f t="shared" si="170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71"/>
        <v>1475</v>
      </c>
      <c r="BP98" s="6">
        <f t="shared" si="171"/>
        <v>548.5</v>
      </c>
      <c r="BQ98" s="18">
        <f t="shared" si="172"/>
        <v>996.5</v>
      </c>
      <c r="BR98" s="18">
        <f t="shared" si="241"/>
        <v>-41</v>
      </c>
      <c r="BS98" s="18">
        <f t="shared" si="173"/>
        <v>997.34309542905044</v>
      </c>
      <c r="BT98" s="6">
        <f t="shared" si="174"/>
        <v>1573.6827030885229</v>
      </c>
      <c r="BU98" s="6">
        <f t="shared" si="175"/>
        <v>814.42484175286313</v>
      </c>
      <c r="BV98" s="6">
        <v>109</v>
      </c>
      <c r="BW98" s="22">
        <f t="shared" si="176"/>
        <v>1.8166666666666667</v>
      </c>
      <c r="BX98" s="18">
        <f t="shared" si="177"/>
        <v>145.05680484733003</v>
      </c>
      <c r="BY98">
        <f t="shared" si="178"/>
        <v>0.25927524755698</v>
      </c>
      <c r="BZ98">
        <f t="shared" si="179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80"/>
        <v>1447.5</v>
      </c>
      <c r="CI98" s="6">
        <f t="shared" si="180"/>
        <v>547</v>
      </c>
      <c r="CJ98" s="18">
        <f t="shared" si="238"/>
        <v>915</v>
      </c>
      <c r="CK98" s="18">
        <f t="shared" si="242"/>
        <v>-41</v>
      </c>
      <c r="CL98" s="18">
        <f t="shared" si="181"/>
        <v>915.91811861104702</v>
      </c>
      <c r="CM98" s="6">
        <f t="shared" si="182"/>
        <v>1547.4059745264008</v>
      </c>
      <c r="CN98" s="6">
        <f t="shared" si="183"/>
        <v>754.12150474270459</v>
      </c>
      <c r="CO98" s="6">
        <v>98</v>
      </c>
      <c r="CP98" s="22">
        <f t="shared" si="184"/>
        <v>1.6333333333333333</v>
      </c>
      <c r="CQ98" s="18">
        <f t="shared" si="185"/>
        <v>145.44590219360603</v>
      </c>
      <c r="CR98">
        <f t="shared" si="186"/>
        <v>0.21307482530885122</v>
      </c>
      <c r="CS98">
        <f t="shared" si="187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210"/>
        <v>1425.5</v>
      </c>
      <c r="FZ98">
        <f t="shared" si="211"/>
        <v>549</v>
      </c>
      <c r="GA98" s="18">
        <f t="shared" si="240"/>
        <v>1199.5</v>
      </c>
      <c r="GB98" s="18">
        <f t="shared" si="244"/>
        <v>-53</v>
      </c>
      <c r="GC98" s="18">
        <f t="shared" si="212"/>
        <v>1200.6703336053572</v>
      </c>
      <c r="GD98">
        <f t="shared" si="213"/>
        <v>1527.5638284536592</v>
      </c>
      <c r="GE98">
        <v>97</v>
      </c>
      <c r="GF98" s="22">
        <f t="shared" si="214"/>
        <v>1.6166666666666667</v>
      </c>
      <c r="GG98" s="18">
        <f t="shared" si="215"/>
        <v>207.66568854429704</v>
      </c>
      <c r="GH98">
        <f t="shared" si="216"/>
        <v>0.20862048388260124</v>
      </c>
      <c r="GI98">
        <f t="shared" si="217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18"/>
        <v>1730.5</v>
      </c>
      <c r="GS98">
        <f t="shared" si="219"/>
        <v>540</v>
      </c>
      <c r="GT98" s="18">
        <f t="shared" si="220"/>
        <v>1485.5</v>
      </c>
      <c r="GU98" s="18">
        <f t="shared" si="221"/>
        <v>-64.5</v>
      </c>
      <c r="GV98" s="18">
        <f t="shared" si="222"/>
        <v>1486.8996267401508</v>
      </c>
      <c r="GW98">
        <f t="shared" si="143"/>
        <v>1812.7962516510233</v>
      </c>
      <c r="GX98">
        <v>99</v>
      </c>
      <c r="GY98" s="22">
        <f t="shared" si="223"/>
        <v>1.65</v>
      </c>
      <c r="GZ98" s="18">
        <f t="shared" si="224"/>
        <v>254.13315374179373</v>
      </c>
      <c r="HA98">
        <f t="shared" si="225"/>
        <v>0.21748394421390627</v>
      </c>
      <c r="HB98">
        <f t="shared" si="226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27"/>
        <v>1744</v>
      </c>
      <c r="HL98">
        <f t="shared" si="228"/>
        <v>541</v>
      </c>
      <c r="HM98" s="18">
        <f t="shared" si="229"/>
        <v>1489</v>
      </c>
      <c r="HN98" s="18">
        <f t="shared" si="230"/>
        <v>-60.5</v>
      </c>
      <c r="HO98" s="18">
        <f t="shared" si="231"/>
        <v>1490.2285898478797</v>
      </c>
      <c r="HP98">
        <f t="shared" si="232"/>
        <v>1825.9838443973156</v>
      </c>
      <c r="HQ98">
        <v>98</v>
      </c>
      <c r="HR98" s="22">
        <f t="shared" si="233"/>
        <v>1.6333333333333333</v>
      </c>
      <c r="HS98" s="18">
        <f t="shared" si="234"/>
        <v>251.93275056789844</v>
      </c>
      <c r="HT98">
        <f t="shared" si="235"/>
        <v>0.21307482530885122</v>
      </c>
      <c r="HU98">
        <f t="shared" si="236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41"/>
        <v>1311.5</v>
      </c>
      <c r="L99" s="6">
        <f t="shared" si="142"/>
        <v>577</v>
      </c>
      <c r="M99" s="18">
        <f t="shared" si="144"/>
        <v>535</v>
      </c>
      <c r="N99" s="18">
        <f t="shared" si="145"/>
        <v>-3.5</v>
      </c>
      <c r="O99" s="18">
        <f t="shared" si="146"/>
        <v>535.01144847563774</v>
      </c>
      <c r="P99" s="18">
        <f t="shared" si="147"/>
        <v>463.31468611519165</v>
      </c>
      <c r="Q99" s="6">
        <v>99</v>
      </c>
      <c r="R99" s="22">
        <f t="shared" si="148"/>
        <v>1.65</v>
      </c>
      <c r="S99" s="18">
        <f t="shared" si="149"/>
        <v>305.62678287891202</v>
      </c>
      <c r="T99">
        <f t="shared" si="150"/>
        <v>0.21748394421390627</v>
      </c>
      <c r="U99">
        <f t="shared" si="151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52"/>
        <v>1332.5</v>
      </c>
      <c r="AD99" s="6">
        <f t="shared" si="152"/>
        <v>574</v>
      </c>
      <c r="AE99" s="18">
        <f t="shared" si="153"/>
        <v>670</v>
      </c>
      <c r="AF99" s="18">
        <f t="shared" si="154"/>
        <v>3.5</v>
      </c>
      <c r="AG99" s="18">
        <f t="shared" si="155"/>
        <v>670.00914172867817</v>
      </c>
      <c r="AH99" s="6">
        <f t="shared" si="156"/>
        <v>1450.8729268960808</v>
      </c>
      <c r="AI99" s="6">
        <f t="shared" si="237"/>
        <v>576.58664655079258</v>
      </c>
      <c r="AJ99" s="6">
        <v>100</v>
      </c>
      <c r="AK99" s="22">
        <f t="shared" si="157"/>
        <v>1.6666666666666667</v>
      </c>
      <c r="AL99" s="18">
        <f t="shared" si="158"/>
        <v>347.30074996183225</v>
      </c>
      <c r="AM99">
        <f t="shared" si="159"/>
        <v>0.22184874961635639</v>
      </c>
      <c r="AN99">
        <f t="shared" si="160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61"/>
        <v>1371</v>
      </c>
      <c r="AW99" s="6">
        <f t="shared" si="161"/>
        <v>579</v>
      </c>
      <c r="AX99" s="18">
        <f t="shared" si="162"/>
        <v>539.5</v>
      </c>
      <c r="AY99" s="18">
        <f t="shared" si="163"/>
        <v>-2</v>
      </c>
      <c r="AZ99" s="18">
        <f t="shared" si="164"/>
        <v>539.5037071235007</v>
      </c>
      <c r="BA99" s="6">
        <f t="shared" si="165"/>
        <v>1488.2479632104323</v>
      </c>
      <c r="BB99" s="6">
        <f t="shared" si="166"/>
        <v>473.87463449954794</v>
      </c>
      <c r="BC99" s="6">
        <v>102</v>
      </c>
      <c r="BD99" s="22">
        <f t="shared" si="167"/>
        <v>1.7</v>
      </c>
      <c r="BE99" s="18">
        <f t="shared" si="168"/>
        <v>327.74432759437315</v>
      </c>
      <c r="BF99">
        <f t="shared" si="169"/>
        <v>0.23044892137827391</v>
      </c>
      <c r="BG99">
        <f t="shared" si="170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71"/>
        <v>1486</v>
      </c>
      <c r="BP99" s="6">
        <f t="shared" si="171"/>
        <v>548.5</v>
      </c>
      <c r="BQ99" s="18">
        <f t="shared" si="172"/>
        <v>1007.5</v>
      </c>
      <c r="BR99" s="18">
        <f t="shared" si="241"/>
        <v>-41</v>
      </c>
      <c r="BS99" s="18">
        <f t="shared" si="173"/>
        <v>1008.3338980714672</v>
      </c>
      <c r="BT99" s="6">
        <f t="shared" si="174"/>
        <v>1583.9975536597271</v>
      </c>
      <c r="BU99" s="6">
        <f t="shared" si="175"/>
        <v>824.73969232406739</v>
      </c>
      <c r="BV99" s="6">
        <v>110</v>
      </c>
      <c r="BW99" s="22">
        <f t="shared" si="176"/>
        <v>1.8333333333333333</v>
      </c>
      <c r="BX99" s="18">
        <f t="shared" si="177"/>
        <v>146.10755079784789</v>
      </c>
      <c r="BY99">
        <f t="shared" si="178"/>
        <v>0.2632414347745814</v>
      </c>
      <c r="BZ99">
        <f t="shared" si="179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80"/>
        <v>1458</v>
      </c>
      <c r="CI99" s="6">
        <f t="shared" si="180"/>
        <v>547</v>
      </c>
      <c r="CJ99" s="18">
        <f t="shared" si="238"/>
        <v>925.5</v>
      </c>
      <c r="CK99" s="18">
        <f t="shared" si="242"/>
        <v>-41</v>
      </c>
      <c r="CL99" s="18">
        <f t="shared" si="181"/>
        <v>926.40771261901739</v>
      </c>
      <c r="CM99" s="6">
        <f t="shared" si="182"/>
        <v>1557.2324810380755</v>
      </c>
      <c r="CN99" s="6">
        <f t="shared" si="183"/>
        <v>763.94801125437937</v>
      </c>
      <c r="CO99" s="6">
        <v>99</v>
      </c>
      <c r="CP99" s="22">
        <f t="shared" si="184"/>
        <v>1.65</v>
      </c>
      <c r="CQ99" s="18">
        <f t="shared" si="185"/>
        <v>146.46500197092755</v>
      </c>
      <c r="CR99">
        <f t="shared" si="186"/>
        <v>0.21748394421390627</v>
      </c>
      <c r="CS99">
        <f t="shared" si="187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210"/>
        <v>1442.5</v>
      </c>
      <c r="FZ99">
        <f t="shared" si="211"/>
        <v>547.5</v>
      </c>
      <c r="GA99" s="18">
        <f t="shared" si="240"/>
        <v>1216.5</v>
      </c>
      <c r="GB99" s="18">
        <f t="shared" si="244"/>
        <v>-54.5</v>
      </c>
      <c r="GC99" s="18">
        <f t="shared" si="212"/>
        <v>1217.7202059586596</v>
      </c>
      <c r="GD99">
        <f t="shared" si="213"/>
        <v>1542.9071585808395</v>
      </c>
      <c r="GE99">
        <v>98</v>
      </c>
      <c r="GF99" s="22">
        <f t="shared" si="214"/>
        <v>1.6333333333333333</v>
      </c>
      <c r="GG99" s="18">
        <f t="shared" si="215"/>
        <v>209.7931994443847</v>
      </c>
      <c r="GH99">
        <f t="shared" si="216"/>
        <v>0.21307482530885122</v>
      </c>
      <c r="GI99">
        <f t="shared" si="217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18"/>
        <v>1747.5</v>
      </c>
      <c r="GS99">
        <f t="shared" si="219"/>
        <v>540.5</v>
      </c>
      <c r="GT99" s="18">
        <f t="shared" si="220"/>
        <v>1502.5</v>
      </c>
      <c r="GU99" s="18">
        <f t="shared" si="221"/>
        <v>-64</v>
      </c>
      <c r="GV99" s="18">
        <f t="shared" si="222"/>
        <v>1503.8624438425211</v>
      </c>
      <c r="GW99">
        <f t="shared" si="143"/>
        <v>1829.1791875046031</v>
      </c>
      <c r="GX99">
        <v>100</v>
      </c>
      <c r="GY99" s="22">
        <f t="shared" si="223"/>
        <v>1.6666666666666667</v>
      </c>
      <c r="GZ99" s="18">
        <f t="shared" si="224"/>
        <v>256.24193394820736</v>
      </c>
      <c r="HA99">
        <f t="shared" si="225"/>
        <v>0.22184874961635639</v>
      </c>
      <c r="HB99">
        <f t="shared" si="226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27"/>
        <v>1763</v>
      </c>
      <c r="HL99">
        <f t="shared" si="228"/>
        <v>536.5</v>
      </c>
      <c r="HM99" s="18">
        <f t="shared" si="229"/>
        <v>1508</v>
      </c>
      <c r="HN99" s="18">
        <f t="shared" si="230"/>
        <v>-65</v>
      </c>
      <c r="HO99" s="18">
        <f t="shared" si="231"/>
        <v>1509.4002120047553</v>
      </c>
      <c r="HP99">
        <f t="shared" si="232"/>
        <v>1842.8242591196806</v>
      </c>
      <c r="HQ99">
        <v>99</v>
      </c>
      <c r="HR99" s="22">
        <f t="shared" si="233"/>
        <v>1.65</v>
      </c>
      <c r="HS99" s="18">
        <f t="shared" si="234"/>
        <v>254.32179729266113</v>
      </c>
      <c r="HT99">
        <f t="shared" si="235"/>
        <v>0.21748394421390627</v>
      </c>
      <c r="HU99">
        <f t="shared" si="236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41"/>
        <v>1319.5</v>
      </c>
      <c r="L100" s="6">
        <f t="shared" si="142"/>
        <v>576.5</v>
      </c>
      <c r="M100" s="18">
        <f t="shared" si="144"/>
        <v>543</v>
      </c>
      <c r="N100" s="18">
        <f t="shared" si="145"/>
        <v>-4</v>
      </c>
      <c r="O100" s="18">
        <f t="shared" si="146"/>
        <v>543.01473276514332</v>
      </c>
      <c r="P100" s="18">
        <f t="shared" si="147"/>
        <v>470.44067871197251</v>
      </c>
      <c r="Q100" s="6">
        <v>100</v>
      </c>
      <c r="R100" s="22">
        <f t="shared" si="148"/>
        <v>1.6666666666666667</v>
      </c>
      <c r="S100" s="18">
        <f t="shared" si="149"/>
        <v>306.28980038280611</v>
      </c>
      <c r="T100">
        <f t="shared" si="150"/>
        <v>0.22184874961635639</v>
      </c>
      <c r="U100">
        <f t="shared" si="151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52"/>
        <v>1343.5</v>
      </c>
      <c r="AD100" s="6">
        <f t="shared" si="152"/>
        <v>574</v>
      </c>
      <c r="AE100" s="18">
        <f t="shared" si="153"/>
        <v>681</v>
      </c>
      <c r="AF100" s="18">
        <f t="shared" si="154"/>
        <v>3.5</v>
      </c>
      <c r="AG100" s="18">
        <f t="shared" si="155"/>
        <v>681.00899406689189</v>
      </c>
      <c r="AH100" s="6">
        <f t="shared" si="156"/>
        <v>1460.9819471848377</v>
      </c>
      <c r="AI100" s="6">
        <f t="shared" si="237"/>
        <v>586.69566683954952</v>
      </c>
      <c r="AJ100" s="6">
        <v>101</v>
      </c>
      <c r="AK100" s="22">
        <f t="shared" si="157"/>
        <v>1.6833333333333333</v>
      </c>
      <c r="AL100" s="18">
        <f t="shared" si="158"/>
        <v>348.32963896550018</v>
      </c>
      <c r="AM100">
        <f t="shared" si="159"/>
        <v>0.22617012339899895</v>
      </c>
      <c r="AN100">
        <f t="shared" si="160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61"/>
        <v>1378.5</v>
      </c>
      <c r="AW100" s="6">
        <f t="shared" si="161"/>
        <v>579</v>
      </c>
      <c r="AX100" s="18">
        <f t="shared" si="162"/>
        <v>547</v>
      </c>
      <c r="AY100" s="18">
        <f t="shared" si="163"/>
        <v>-2</v>
      </c>
      <c r="AZ100" s="18">
        <f t="shared" si="164"/>
        <v>547.00365629491</v>
      </c>
      <c r="BA100" s="6">
        <f t="shared" si="165"/>
        <v>1495.1599412771866</v>
      </c>
      <c r="BB100" s="6">
        <f t="shared" si="166"/>
        <v>480.78661256630221</v>
      </c>
      <c r="BC100" s="6">
        <v>103</v>
      </c>
      <c r="BD100" s="22">
        <f t="shared" si="167"/>
        <v>1.7166666666666666</v>
      </c>
      <c r="BE100" s="18">
        <f t="shared" si="168"/>
        <v>328.3619123416895</v>
      </c>
      <c r="BF100">
        <f t="shared" si="169"/>
        <v>0.23468597432152855</v>
      </c>
      <c r="BG100">
        <f t="shared" si="170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71"/>
        <v>1497.5</v>
      </c>
      <c r="BP100" s="6">
        <f t="shared" si="171"/>
        <v>546</v>
      </c>
      <c r="BQ100" s="18">
        <f t="shared" si="172"/>
        <v>1019</v>
      </c>
      <c r="BR100" s="18">
        <f t="shared" si="241"/>
        <v>-43.5</v>
      </c>
      <c r="BS100" s="18">
        <f t="shared" si="173"/>
        <v>1019.9280611886311</v>
      </c>
      <c r="BT100" s="6">
        <f t="shared" si="174"/>
        <v>1593.9329502836686</v>
      </c>
      <c r="BU100" s="6">
        <f t="shared" si="175"/>
        <v>834.67508894800881</v>
      </c>
      <c r="BV100" s="6">
        <v>111</v>
      </c>
      <c r="BW100" s="22">
        <f t="shared" si="176"/>
        <v>1.8499999999999999</v>
      </c>
      <c r="BX100" s="18">
        <f t="shared" si="177"/>
        <v>147.21597939413508</v>
      </c>
      <c r="BY100">
        <f t="shared" si="178"/>
        <v>0.26717172840301379</v>
      </c>
      <c r="BZ100">
        <f t="shared" si="179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80"/>
        <v>1469</v>
      </c>
      <c r="CI100" s="6">
        <f t="shared" si="180"/>
        <v>547</v>
      </c>
      <c r="CJ100" s="18">
        <f t="shared" si="238"/>
        <v>936.5</v>
      </c>
      <c r="CK100" s="18">
        <f t="shared" si="242"/>
        <v>-41</v>
      </c>
      <c r="CL100" s="18">
        <f t="shared" si="181"/>
        <v>937.39706101523484</v>
      </c>
      <c r="CM100" s="6">
        <f t="shared" si="182"/>
        <v>1567.5362834716138</v>
      </c>
      <c r="CN100" s="6">
        <f t="shared" si="183"/>
        <v>774.25181368791766</v>
      </c>
      <c r="CO100" s="6">
        <v>100</v>
      </c>
      <c r="CP100" s="22">
        <f t="shared" si="184"/>
        <v>1.6666666666666667</v>
      </c>
      <c r="CQ100" s="18">
        <f t="shared" si="185"/>
        <v>147.53265458884434</v>
      </c>
      <c r="CR100">
        <f t="shared" si="186"/>
        <v>0.22184874961635639</v>
      </c>
      <c r="CS100">
        <f t="shared" si="187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210"/>
        <v>1459</v>
      </c>
      <c r="FZ100">
        <f t="shared" si="211"/>
        <v>547.5</v>
      </c>
      <c r="GA100" s="18">
        <f t="shared" si="240"/>
        <v>1233</v>
      </c>
      <c r="GB100" s="18">
        <f t="shared" si="244"/>
        <v>-54.5</v>
      </c>
      <c r="GC100" s="18">
        <f t="shared" si="212"/>
        <v>1234.2038932040361</v>
      </c>
      <c r="GD100">
        <f t="shared" si="213"/>
        <v>1558.3443939001418</v>
      </c>
      <c r="GE100">
        <v>99</v>
      </c>
      <c r="GF100" s="22">
        <f t="shared" si="214"/>
        <v>1.65</v>
      </c>
      <c r="GG100" s="18">
        <f t="shared" si="215"/>
        <v>211.85006084260982</v>
      </c>
      <c r="GH100">
        <f t="shared" si="216"/>
        <v>0.21748394421390627</v>
      </c>
      <c r="GI100">
        <f t="shared" si="217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18"/>
        <v>1766</v>
      </c>
      <c r="GS100">
        <f t="shared" si="219"/>
        <v>539</v>
      </c>
      <c r="GT100" s="18">
        <f t="shared" si="220"/>
        <v>1521</v>
      </c>
      <c r="GU100" s="18">
        <f t="shared" si="221"/>
        <v>-65.5</v>
      </c>
      <c r="GV100" s="18">
        <f t="shared" si="222"/>
        <v>1522.4096853344042</v>
      </c>
      <c r="GW100">
        <f t="shared" si="143"/>
        <v>1846.4227576587114</v>
      </c>
      <c r="GX100">
        <v>101</v>
      </c>
      <c r="GY100" s="22">
        <f t="shared" si="223"/>
        <v>1.6833333333333333</v>
      </c>
      <c r="GZ100" s="18">
        <f t="shared" si="224"/>
        <v>258.54768631856041</v>
      </c>
      <c r="HA100">
        <f t="shared" si="225"/>
        <v>0.22617012339899895</v>
      </c>
      <c r="HB100">
        <f t="shared" si="226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27"/>
        <v>1782</v>
      </c>
      <c r="HL100">
        <f t="shared" si="228"/>
        <v>537</v>
      </c>
      <c r="HM100" s="18">
        <f t="shared" si="229"/>
        <v>1527</v>
      </c>
      <c r="HN100" s="18">
        <f t="shared" si="230"/>
        <v>-64.5</v>
      </c>
      <c r="HO100" s="18">
        <f t="shared" si="231"/>
        <v>1528.3616227843461</v>
      </c>
      <c r="HP100">
        <f t="shared" si="232"/>
        <v>1861.1536744718314</v>
      </c>
      <c r="HQ100">
        <v>100</v>
      </c>
      <c r="HR100" s="22">
        <f t="shared" si="233"/>
        <v>1.6666666666666667</v>
      </c>
      <c r="HS100" s="18">
        <f t="shared" si="234"/>
        <v>256.68464880043587</v>
      </c>
      <c r="HT100">
        <f t="shared" si="235"/>
        <v>0.22184874961635639</v>
      </c>
      <c r="HU100">
        <f t="shared" si="236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41"/>
        <v>1328.5</v>
      </c>
      <c r="L101" s="6">
        <f t="shared" si="142"/>
        <v>578.5</v>
      </c>
      <c r="M101" s="18">
        <f t="shared" si="144"/>
        <v>552</v>
      </c>
      <c r="N101" s="18">
        <f t="shared" si="145"/>
        <v>-2</v>
      </c>
      <c r="O101" s="18">
        <f t="shared" si="146"/>
        <v>552.00362317651502</v>
      </c>
      <c r="P101" s="18">
        <f t="shared" si="147"/>
        <v>479.48969534248101</v>
      </c>
      <c r="Q101" s="6">
        <v>101</v>
      </c>
      <c r="R101" s="22">
        <f t="shared" si="148"/>
        <v>1.6833333333333333</v>
      </c>
      <c r="S101" s="18">
        <f t="shared" si="149"/>
        <v>307.0344686299581</v>
      </c>
      <c r="T101">
        <f t="shared" si="150"/>
        <v>0.22617012339899895</v>
      </c>
      <c r="U101">
        <f t="shared" si="151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52"/>
        <v>1355.5</v>
      </c>
      <c r="AD101" s="6">
        <f t="shared" si="152"/>
        <v>573</v>
      </c>
      <c r="AE101" s="18">
        <f t="shared" si="153"/>
        <v>693</v>
      </c>
      <c r="AF101" s="18">
        <f t="shared" si="154"/>
        <v>2.5</v>
      </c>
      <c r="AG101" s="18">
        <f t="shared" si="155"/>
        <v>693.0045093648381</v>
      </c>
      <c r="AH101" s="6">
        <f t="shared" si="156"/>
        <v>1471.6348901816646</v>
      </c>
      <c r="AI101" s="6">
        <f t="shared" si="237"/>
        <v>597.34860983637634</v>
      </c>
      <c r="AJ101" s="6">
        <v>102</v>
      </c>
      <c r="AK101" s="22">
        <f t="shared" si="157"/>
        <v>1.7</v>
      </c>
      <c r="AL101" s="18">
        <f t="shared" si="158"/>
        <v>349.45165891666903</v>
      </c>
      <c r="AM101">
        <f t="shared" si="159"/>
        <v>0.23044892137827391</v>
      </c>
      <c r="AN101">
        <f t="shared" si="160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61"/>
        <v>1386</v>
      </c>
      <c r="AW101" s="6">
        <f t="shared" si="161"/>
        <v>580.5</v>
      </c>
      <c r="AX101" s="18">
        <f t="shared" si="162"/>
        <v>554.5</v>
      </c>
      <c r="AY101" s="18">
        <f t="shared" si="163"/>
        <v>-0.5</v>
      </c>
      <c r="AZ101" s="18">
        <f t="shared" si="164"/>
        <v>554.50022542826798</v>
      </c>
      <c r="BA101" s="6">
        <f t="shared" si="165"/>
        <v>1502.656397850154</v>
      </c>
      <c r="BB101" s="6">
        <f t="shared" si="166"/>
        <v>488.28306913926963</v>
      </c>
      <c r="BC101" s="6">
        <v>104</v>
      </c>
      <c r="BD101" s="22">
        <f t="shared" si="167"/>
        <v>1.7333333333333334</v>
      </c>
      <c r="BE101" s="18">
        <f t="shared" si="168"/>
        <v>328.97921875912675</v>
      </c>
      <c r="BF101">
        <f t="shared" si="169"/>
        <v>0.23888208891513674</v>
      </c>
      <c r="BG101">
        <f t="shared" si="170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71"/>
        <v>1509</v>
      </c>
      <c r="BP101" s="6">
        <f t="shared" si="171"/>
        <v>544</v>
      </c>
      <c r="BQ101" s="18">
        <f t="shared" si="172"/>
        <v>1030.5</v>
      </c>
      <c r="BR101" s="18">
        <f t="shared" si="241"/>
        <v>-45.5</v>
      </c>
      <c r="BS101" s="18">
        <f t="shared" si="173"/>
        <v>1031.503999022786</v>
      </c>
      <c r="BT101" s="6">
        <f t="shared" si="174"/>
        <v>1604.0626546366573</v>
      </c>
      <c r="BU101" s="6">
        <f t="shared" si="175"/>
        <v>844.80479330099752</v>
      </c>
      <c r="BV101" s="6">
        <v>112</v>
      </c>
      <c r="BW101" s="22">
        <f t="shared" si="176"/>
        <v>1.8666666666666667</v>
      </c>
      <c r="BX101" s="18">
        <f t="shared" si="177"/>
        <v>148.3226656115495</v>
      </c>
      <c r="BY101">
        <f t="shared" si="178"/>
        <v>0.27106677228653797</v>
      </c>
      <c r="BZ101">
        <f t="shared" si="179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80"/>
        <v>1479.5</v>
      </c>
      <c r="CI101" s="6">
        <f t="shared" si="180"/>
        <v>544.5</v>
      </c>
      <c r="CJ101" s="18">
        <f t="shared" si="238"/>
        <v>947</v>
      </c>
      <c r="CK101" s="18">
        <f t="shared" si="242"/>
        <v>-43.5</v>
      </c>
      <c r="CL101" s="18">
        <f t="shared" si="181"/>
        <v>947.99854957694947</v>
      </c>
      <c r="CM101" s="6">
        <f t="shared" si="182"/>
        <v>1576.5153028118693</v>
      </c>
      <c r="CN101" s="6">
        <f t="shared" si="183"/>
        <v>783.23083302817315</v>
      </c>
      <c r="CO101" s="6">
        <v>101</v>
      </c>
      <c r="CP101" s="22">
        <f t="shared" si="184"/>
        <v>1.6833333333333333</v>
      </c>
      <c r="CQ101" s="18">
        <f t="shared" si="185"/>
        <v>148.56262530308845</v>
      </c>
      <c r="CR101">
        <f t="shared" si="186"/>
        <v>0.22617012339899895</v>
      </c>
      <c r="CS101">
        <f t="shared" si="187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210"/>
        <v>1475</v>
      </c>
      <c r="FZ101">
        <f t="shared" si="211"/>
        <v>547.5</v>
      </c>
      <c r="GA101" s="18">
        <f t="shared" si="240"/>
        <v>1249</v>
      </c>
      <c r="GB101" s="18">
        <f t="shared" si="244"/>
        <v>-54.5</v>
      </c>
      <c r="GC101" s="18">
        <f t="shared" si="212"/>
        <v>1250.1884857892428</v>
      </c>
      <c r="GD101">
        <f t="shared" si="213"/>
        <v>1573.3344367933983</v>
      </c>
      <c r="GE101">
        <v>100</v>
      </c>
      <c r="GF101" s="22">
        <f t="shared" si="214"/>
        <v>1.6666666666666667</v>
      </c>
      <c r="GG101" s="18">
        <f t="shared" si="215"/>
        <v>213.84464439454479</v>
      </c>
      <c r="GH101">
        <f t="shared" si="216"/>
        <v>0.22184874961635639</v>
      </c>
      <c r="GI101">
        <f t="shared" si="217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18"/>
        <v>1785</v>
      </c>
      <c r="GS101">
        <f t="shared" si="219"/>
        <v>537</v>
      </c>
      <c r="GT101" s="18">
        <f t="shared" si="220"/>
        <v>1540</v>
      </c>
      <c r="GU101" s="18">
        <f t="shared" si="221"/>
        <v>-67.5</v>
      </c>
      <c r="GV101" s="18">
        <f t="shared" si="222"/>
        <v>1541.4785921315936</v>
      </c>
      <c r="GW101">
        <f t="shared" si="143"/>
        <v>1864.0262873682871</v>
      </c>
      <c r="GX101">
        <v>102</v>
      </c>
      <c r="GY101" s="22">
        <f t="shared" si="223"/>
        <v>1.7</v>
      </c>
      <c r="GZ101" s="18">
        <f t="shared" si="224"/>
        <v>260.91829097515597</v>
      </c>
      <c r="HA101">
        <f t="shared" si="225"/>
        <v>0.23044892137827391</v>
      </c>
      <c r="HB101">
        <f t="shared" si="226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27"/>
        <v>1799.5</v>
      </c>
      <c r="HL101">
        <f t="shared" si="228"/>
        <v>536.5</v>
      </c>
      <c r="HM101" s="18">
        <f t="shared" si="229"/>
        <v>1544.5</v>
      </c>
      <c r="HN101" s="18">
        <f t="shared" si="230"/>
        <v>-65</v>
      </c>
      <c r="HO101" s="18">
        <f t="shared" si="231"/>
        <v>1545.8671514719497</v>
      </c>
      <c r="HP101">
        <f t="shared" si="232"/>
        <v>1877.7732823746321</v>
      </c>
      <c r="HQ101">
        <v>101</v>
      </c>
      <c r="HR101" s="22">
        <f t="shared" si="233"/>
        <v>1.6833333333333333</v>
      </c>
      <c r="HS101" s="18">
        <f t="shared" si="234"/>
        <v>258.8660774575493</v>
      </c>
      <c r="HT101">
        <f t="shared" si="235"/>
        <v>0.22617012339899895</v>
      </c>
      <c r="HU101">
        <f t="shared" si="236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45">(G102+I102)/2</f>
        <v>1337.5</v>
      </c>
      <c r="L102" s="6">
        <f t="shared" ref="L102:L119" si="246">(H102+J102)/2</f>
        <v>578.5</v>
      </c>
      <c r="M102" s="18">
        <f t="shared" si="144"/>
        <v>561</v>
      </c>
      <c r="N102" s="18">
        <f t="shared" si="145"/>
        <v>-2</v>
      </c>
      <c r="O102" s="18">
        <f t="shared" si="146"/>
        <v>561.00356505106095</v>
      </c>
      <c r="P102" s="18">
        <f t="shared" si="147"/>
        <v>487.74573015268595</v>
      </c>
      <c r="Q102" s="6">
        <v>102</v>
      </c>
      <c r="R102" s="22">
        <f t="shared" si="148"/>
        <v>1.7</v>
      </c>
      <c r="S102" s="18">
        <f t="shared" si="149"/>
        <v>307.78005241543951</v>
      </c>
      <c r="T102">
        <f t="shared" si="150"/>
        <v>0.23044892137827391</v>
      </c>
      <c r="U102">
        <f t="shared" si="151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52"/>
        <v>1365</v>
      </c>
      <c r="AD102" s="6">
        <f t="shared" si="152"/>
        <v>573.5</v>
      </c>
      <c r="AE102" s="18">
        <f t="shared" si="153"/>
        <v>702.5</v>
      </c>
      <c r="AF102" s="18">
        <f t="shared" si="154"/>
        <v>3</v>
      </c>
      <c r="AG102" s="18">
        <f t="shared" si="155"/>
        <v>702.50640566474556</v>
      </c>
      <c r="AH102" s="6">
        <f t="shared" si="156"/>
        <v>1480.5834154143427</v>
      </c>
      <c r="AI102" s="6">
        <f t="shared" si="237"/>
        <v>606.29713506905443</v>
      </c>
      <c r="AJ102" s="6">
        <v>103</v>
      </c>
      <c r="AK102" s="22">
        <f t="shared" si="157"/>
        <v>1.7166666666666666</v>
      </c>
      <c r="AL102" s="18">
        <f t="shared" si="158"/>
        <v>350.34043417622451</v>
      </c>
      <c r="AM102">
        <f t="shared" si="159"/>
        <v>0.23468597432152855</v>
      </c>
      <c r="AN102">
        <f t="shared" si="160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61"/>
        <v>1393.5</v>
      </c>
      <c r="AW102" s="6">
        <f t="shared" si="161"/>
        <v>579.5</v>
      </c>
      <c r="AX102" s="18">
        <f t="shared" si="162"/>
        <v>562</v>
      </c>
      <c r="AY102" s="18">
        <f t="shared" si="163"/>
        <v>-1.5</v>
      </c>
      <c r="AZ102" s="18">
        <f t="shared" si="164"/>
        <v>562.00200177579438</v>
      </c>
      <c r="BA102" s="6">
        <f t="shared" si="165"/>
        <v>1509.1926649702482</v>
      </c>
      <c r="BB102" s="6">
        <f t="shared" si="166"/>
        <v>494.81933625936381</v>
      </c>
      <c r="BC102" s="6">
        <v>105</v>
      </c>
      <c r="BD102" s="22">
        <f t="shared" si="167"/>
        <v>1.75</v>
      </c>
      <c r="BE102" s="18">
        <f t="shared" si="168"/>
        <v>329.59695396560949</v>
      </c>
      <c r="BF102">
        <f t="shared" si="169"/>
        <v>0.24303804868629444</v>
      </c>
      <c r="BG102">
        <f t="shared" si="170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71"/>
        <v>1520</v>
      </c>
      <c r="BP102" s="6">
        <f t="shared" si="171"/>
        <v>543.5</v>
      </c>
      <c r="BQ102" s="18">
        <f t="shared" si="172"/>
        <v>1041.5</v>
      </c>
      <c r="BR102" s="18">
        <f>BP102-BP$6</f>
        <v>-46</v>
      </c>
      <c r="BS102" s="18">
        <f t="shared" si="173"/>
        <v>1042.5153476088494</v>
      </c>
      <c r="BT102" s="6">
        <f t="shared" si="174"/>
        <v>1614.2466509180065</v>
      </c>
      <c r="BU102" s="6">
        <f t="shared" si="175"/>
        <v>854.98878958234673</v>
      </c>
      <c r="BV102" s="6">
        <v>113</v>
      </c>
      <c r="BW102" s="22">
        <f t="shared" si="176"/>
        <v>1.8833333333333333</v>
      </c>
      <c r="BX102" s="18">
        <f t="shared" si="177"/>
        <v>149.37537580142171</v>
      </c>
      <c r="BY102">
        <f t="shared" si="178"/>
        <v>0.27492719309977609</v>
      </c>
      <c r="BZ102">
        <f t="shared" si="179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80"/>
        <v>1490</v>
      </c>
      <c r="CI102" s="6">
        <f t="shared" si="180"/>
        <v>544</v>
      </c>
      <c r="CJ102" s="18">
        <f t="shared" si="238"/>
        <v>957.5</v>
      </c>
      <c r="CK102" s="18">
        <f t="shared" si="242"/>
        <v>-44</v>
      </c>
      <c r="CL102" s="18">
        <f t="shared" si="181"/>
        <v>958.51043291140024</v>
      </c>
      <c r="CM102" s="6">
        <f t="shared" si="182"/>
        <v>1586.2017526153475</v>
      </c>
      <c r="CN102" s="6">
        <f t="shared" si="183"/>
        <v>792.91728283165128</v>
      </c>
      <c r="CO102" s="6">
        <v>102</v>
      </c>
      <c r="CP102" s="22">
        <f t="shared" si="184"/>
        <v>1.7</v>
      </c>
      <c r="CQ102" s="18">
        <f t="shared" si="185"/>
        <v>149.58389056437775</v>
      </c>
      <c r="CR102">
        <f t="shared" si="186"/>
        <v>0.23044892137827391</v>
      </c>
      <c r="CS102">
        <f t="shared" si="187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210"/>
        <v>1491.5</v>
      </c>
      <c r="FZ102">
        <f t="shared" si="211"/>
        <v>546.5</v>
      </c>
      <c r="GA102" s="18">
        <f t="shared" si="240"/>
        <v>1265.5</v>
      </c>
      <c r="GB102" s="18">
        <f t="shared" si="244"/>
        <v>-55.5</v>
      </c>
      <c r="GC102" s="18">
        <f t="shared" si="212"/>
        <v>1266.716424461292</v>
      </c>
      <c r="GD102">
        <f t="shared" si="213"/>
        <v>1588.469231681873</v>
      </c>
      <c r="GE102">
        <v>101</v>
      </c>
      <c r="GF102" s="22">
        <f t="shared" si="214"/>
        <v>1.6833333333333333</v>
      </c>
      <c r="GG102" s="18">
        <f t="shared" si="215"/>
        <v>215.90702755801487</v>
      </c>
      <c r="GH102">
        <f t="shared" si="216"/>
        <v>0.22617012339899895</v>
      </c>
      <c r="GI102">
        <f t="shared" si="217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18"/>
        <v>1802</v>
      </c>
      <c r="GS102">
        <f t="shared" si="219"/>
        <v>536.5</v>
      </c>
      <c r="GT102" s="18">
        <f t="shared" si="220"/>
        <v>1557</v>
      </c>
      <c r="GU102" s="18">
        <f t="shared" si="221"/>
        <v>-68</v>
      </c>
      <c r="GV102" s="18">
        <f t="shared" si="222"/>
        <v>1558.4841994707549</v>
      </c>
      <c r="GW102">
        <f t="shared" ref="GW102" si="247">SQRT(GR102^2+GS102^2)</f>
        <v>1880.169207810829</v>
      </c>
      <c r="GX102">
        <v>103</v>
      </c>
      <c r="GY102" s="22">
        <f t="shared" si="223"/>
        <v>1.7166666666666666</v>
      </c>
      <c r="GZ102" s="18">
        <f t="shared" si="224"/>
        <v>263.03239076992736</v>
      </c>
      <c r="HA102">
        <f t="shared" si="225"/>
        <v>0.23468597432152855</v>
      </c>
      <c r="HB102">
        <f t="shared" si="226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27"/>
        <v>1817</v>
      </c>
      <c r="HL102">
        <f t="shared" si="228"/>
        <v>536</v>
      </c>
      <c r="HM102" s="18">
        <f t="shared" si="229"/>
        <v>1562</v>
      </c>
      <c r="HN102" s="18">
        <f t="shared" si="230"/>
        <v>-65.5</v>
      </c>
      <c r="HO102" s="18">
        <f t="shared" si="231"/>
        <v>1563.3727162772159</v>
      </c>
      <c r="HP102">
        <f t="shared" si="232"/>
        <v>1894.4088787798689</v>
      </c>
      <c r="HQ102">
        <v>102</v>
      </c>
      <c r="HR102" s="22">
        <f t="shared" si="233"/>
        <v>1.7</v>
      </c>
      <c r="HS102" s="18">
        <f t="shared" si="234"/>
        <v>261.04751061541816</v>
      </c>
      <c r="HT102">
        <f t="shared" si="235"/>
        <v>0.23044892137827391</v>
      </c>
      <c r="HU102">
        <f t="shared" si="236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45"/>
        <v>1347.5</v>
      </c>
      <c r="L103" s="6">
        <f t="shared" si="246"/>
        <v>577</v>
      </c>
      <c r="M103" s="18">
        <f t="shared" si="144"/>
        <v>571</v>
      </c>
      <c r="N103" s="18">
        <f t="shared" si="145"/>
        <v>-3.5</v>
      </c>
      <c r="O103" s="18">
        <f t="shared" si="146"/>
        <v>571.01072669434154</v>
      </c>
      <c r="P103" s="18">
        <f t="shared" si="147"/>
        <v>496.33827488123927</v>
      </c>
      <c r="Q103" s="6">
        <v>103</v>
      </c>
      <c r="R103" s="22">
        <f t="shared" si="148"/>
        <v>1.7166666666666666</v>
      </c>
      <c r="S103" s="18">
        <f t="shared" si="149"/>
        <v>308.60907748737066</v>
      </c>
      <c r="T103">
        <f t="shared" si="150"/>
        <v>0.23468597432152855</v>
      </c>
      <c r="U103">
        <f t="shared" si="151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52"/>
        <v>1374</v>
      </c>
      <c r="AD103" s="6">
        <f t="shared" si="152"/>
        <v>573.5</v>
      </c>
      <c r="AE103" s="18">
        <f t="shared" si="153"/>
        <v>711.5</v>
      </c>
      <c r="AF103" s="18">
        <f t="shared" si="154"/>
        <v>3</v>
      </c>
      <c r="AG103" s="18">
        <f t="shared" si="155"/>
        <v>711.50632463808779</v>
      </c>
      <c r="AH103" s="6">
        <f t="shared" si="156"/>
        <v>1488.8849015286576</v>
      </c>
      <c r="AI103" s="6">
        <f t="shared" si="237"/>
        <v>614.59862118336935</v>
      </c>
      <c r="AJ103" s="6">
        <v>104</v>
      </c>
      <c r="AK103" s="22">
        <f t="shared" si="157"/>
        <v>1.7333333333333334</v>
      </c>
      <c r="AL103" s="18">
        <f t="shared" si="158"/>
        <v>351.18225617354398</v>
      </c>
      <c r="AM103">
        <f t="shared" si="159"/>
        <v>0.23888208891513674</v>
      </c>
      <c r="AN103">
        <f t="shared" si="160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61"/>
        <v>1403</v>
      </c>
      <c r="AW103" s="6">
        <f t="shared" si="161"/>
        <v>579.5</v>
      </c>
      <c r="AX103" s="18">
        <f t="shared" si="162"/>
        <v>571.5</v>
      </c>
      <c r="AY103" s="18">
        <f t="shared" si="163"/>
        <v>-1.5</v>
      </c>
      <c r="AZ103" s="18">
        <f t="shared" si="164"/>
        <v>571.50196850054681</v>
      </c>
      <c r="BA103" s="6">
        <f t="shared" si="165"/>
        <v>1517.9687908517751</v>
      </c>
      <c r="BB103" s="6">
        <f t="shared" si="166"/>
        <v>503.59546214089073</v>
      </c>
      <c r="BC103" s="6">
        <v>106</v>
      </c>
      <c r="BD103" s="22">
        <f t="shared" si="167"/>
        <v>1.7666666666666666</v>
      </c>
      <c r="BE103" s="18">
        <f t="shared" si="168"/>
        <v>330.37923054044086</v>
      </c>
      <c r="BF103">
        <f t="shared" si="169"/>
        <v>0.24715461488112658</v>
      </c>
      <c r="BG103">
        <f t="shared" si="170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71"/>
        <v>1531</v>
      </c>
      <c r="BP103" s="6">
        <f t="shared" si="171"/>
        <v>542.5</v>
      </c>
      <c r="BQ103" s="18">
        <f t="shared" si="172"/>
        <v>1052.5</v>
      </c>
      <c r="BR103" s="18">
        <f t="shared" si="241"/>
        <v>-47</v>
      </c>
      <c r="BS103" s="18">
        <f t="shared" si="173"/>
        <v>1053.5488835360227</v>
      </c>
      <c r="BT103" s="6">
        <f t="shared" si="174"/>
        <v>1624.2743764524514</v>
      </c>
      <c r="BU103" s="6">
        <f t="shared" si="175"/>
        <v>865.01651511679165</v>
      </c>
      <c r="BV103" s="6">
        <v>114</v>
      </c>
      <c r="BW103" s="22">
        <f t="shared" si="176"/>
        <v>1.9</v>
      </c>
      <c r="BX103" s="18">
        <f t="shared" si="177"/>
        <v>150.43020715201189</v>
      </c>
      <c r="BY103">
        <f t="shared" si="178"/>
        <v>0.27875360095282892</v>
      </c>
      <c r="BZ103">
        <f t="shared" si="179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80"/>
        <v>1501.5</v>
      </c>
      <c r="CI103" s="6">
        <f t="shared" si="180"/>
        <v>543</v>
      </c>
      <c r="CJ103" s="18">
        <f t="shared" si="238"/>
        <v>969</v>
      </c>
      <c r="CK103" s="18">
        <f t="shared" si="242"/>
        <v>-45</v>
      </c>
      <c r="CL103" s="18">
        <f t="shared" si="181"/>
        <v>970.04432888399492</v>
      </c>
      <c r="CM103" s="6">
        <f t="shared" si="182"/>
        <v>1596.6687978413056</v>
      </c>
      <c r="CN103" s="6">
        <f t="shared" si="183"/>
        <v>803.38432805760942</v>
      </c>
      <c r="CO103" s="6">
        <v>103</v>
      </c>
      <c r="CP103" s="22">
        <f t="shared" si="184"/>
        <v>1.7166666666666666</v>
      </c>
      <c r="CQ103" s="18">
        <f t="shared" si="185"/>
        <v>150.70444783364761</v>
      </c>
      <c r="CR103">
        <f t="shared" si="186"/>
        <v>0.23468597432152855</v>
      </c>
      <c r="CS103">
        <f t="shared" si="187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210"/>
        <v>1507.5</v>
      </c>
      <c r="FZ103">
        <f t="shared" si="211"/>
        <v>545</v>
      </c>
      <c r="GA103" s="18">
        <f t="shared" si="240"/>
        <v>1281.5</v>
      </c>
      <c r="GB103" s="18">
        <f t="shared" si="244"/>
        <v>-57</v>
      </c>
      <c r="GC103" s="18">
        <f t="shared" si="212"/>
        <v>1282.7670287312501</v>
      </c>
      <c r="GD103">
        <f t="shared" si="213"/>
        <v>1602.9913443309667</v>
      </c>
      <c r="GE103">
        <v>102</v>
      </c>
      <c r="GF103" s="22">
        <f t="shared" si="214"/>
        <v>1.7</v>
      </c>
      <c r="GG103" s="18">
        <f t="shared" si="215"/>
        <v>217.90984815571363</v>
      </c>
      <c r="GH103">
        <f t="shared" si="216"/>
        <v>0.23044892137827391</v>
      </c>
      <c r="GI103">
        <f t="shared" si="217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27"/>
        <v>1835.5</v>
      </c>
      <c r="HL103">
        <f t="shared" si="228"/>
        <v>534</v>
      </c>
      <c r="HM103" s="18">
        <f t="shared" si="229"/>
        <v>1580.5</v>
      </c>
      <c r="HN103" s="18">
        <f t="shared" si="230"/>
        <v>-67.5</v>
      </c>
      <c r="HO103" s="18">
        <f t="shared" si="231"/>
        <v>1581.9407384601991</v>
      </c>
      <c r="HP103">
        <f t="shared" si="232"/>
        <v>1911.6004420380323</v>
      </c>
      <c r="HQ103">
        <v>103</v>
      </c>
      <c r="HR103" s="22">
        <f t="shared" si="233"/>
        <v>1.7166666666666666</v>
      </c>
      <c r="HS103" s="18">
        <f t="shared" si="234"/>
        <v>263.36134051560049</v>
      </c>
      <c r="HT103">
        <f t="shared" si="235"/>
        <v>0.23468597432152855</v>
      </c>
      <c r="HU103">
        <f t="shared" si="236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45"/>
        <v>1356</v>
      </c>
      <c r="L104" s="6">
        <f t="shared" si="246"/>
        <v>576</v>
      </c>
      <c r="M104" s="18">
        <f t="shared" si="144"/>
        <v>579.5</v>
      </c>
      <c r="N104" s="18">
        <f t="shared" si="145"/>
        <v>-4.5</v>
      </c>
      <c r="O104" s="18">
        <f t="shared" si="146"/>
        <v>579.51747169520263</v>
      </c>
      <c r="P104" s="18">
        <f t="shared" si="147"/>
        <v>503.76459974843704</v>
      </c>
      <c r="Q104" s="6">
        <v>104</v>
      </c>
      <c r="R104" s="22">
        <f t="shared" si="148"/>
        <v>1.7333333333333334</v>
      </c>
      <c r="S104" s="18">
        <f t="shared" si="149"/>
        <v>309.31380327652323</v>
      </c>
      <c r="T104">
        <f t="shared" si="150"/>
        <v>0.23888208891513674</v>
      </c>
      <c r="U104">
        <f t="shared" si="151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52"/>
        <v>1384.5</v>
      </c>
      <c r="AD104" s="6">
        <f t="shared" si="152"/>
        <v>572.5</v>
      </c>
      <c r="AE104" s="18">
        <f t="shared" si="153"/>
        <v>722</v>
      </c>
      <c r="AF104" s="18">
        <f t="shared" si="154"/>
        <v>2</v>
      </c>
      <c r="AG104" s="18">
        <f t="shared" si="155"/>
        <v>722.00277007778857</v>
      </c>
      <c r="AH104" s="6">
        <f t="shared" si="156"/>
        <v>1498.1977506324056</v>
      </c>
      <c r="AI104" s="6">
        <f t="shared" si="237"/>
        <v>623.91147028711737</v>
      </c>
      <c r="AJ104" s="6">
        <v>105</v>
      </c>
      <c r="AK104" s="22">
        <f t="shared" si="157"/>
        <v>1.75</v>
      </c>
      <c r="AL104" s="18">
        <f t="shared" si="158"/>
        <v>352.16405819764844</v>
      </c>
      <c r="AM104">
        <f t="shared" si="159"/>
        <v>0.24303804868629444</v>
      </c>
      <c r="AN104">
        <f t="shared" si="160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61"/>
        <v>1410.5</v>
      </c>
      <c r="AW104" s="6">
        <f t="shared" si="161"/>
        <v>579</v>
      </c>
      <c r="AX104" s="18">
        <f t="shared" si="162"/>
        <v>579</v>
      </c>
      <c r="AY104" s="18">
        <f t="shared" si="163"/>
        <v>-2</v>
      </c>
      <c r="AZ104" s="18">
        <f t="shared" si="164"/>
        <v>579.0034542211298</v>
      </c>
      <c r="BA104" s="6">
        <f t="shared" si="165"/>
        <v>1524.7134976775144</v>
      </c>
      <c r="BB104" s="6">
        <f t="shared" si="166"/>
        <v>510.34016896663002</v>
      </c>
      <c r="BC104" s="6">
        <v>107</v>
      </c>
      <c r="BD104" s="22">
        <f t="shared" si="167"/>
        <v>1.7833333333333332</v>
      </c>
      <c r="BE104" s="18">
        <f t="shared" si="168"/>
        <v>330.99694181519243</v>
      </c>
      <c r="BF104">
        <f t="shared" si="169"/>
        <v>0.25123252730156598</v>
      </c>
      <c r="BG104">
        <f t="shared" si="170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71"/>
        <v>1541.5</v>
      </c>
      <c r="BP104" s="6">
        <f t="shared" si="171"/>
        <v>543</v>
      </c>
      <c r="BQ104" s="18">
        <f t="shared" si="172"/>
        <v>1063</v>
      </c>
      <c r="BR104" s="18">
        <f t="shared" si="241"/>
        <v>-46.5</v>
      </c>
      <c r="BS104" s="18">
        <f t="shared" si="173"/>
        <v>1064.0165647206813</v>
      </c>
      <c r="BT104" s="6">
        <f t="shared" si="174"/>
        <v>1634.3412281405617</v>
      </c>
      <c r="BU104" s="6">
        <f t="shared" si="175"/>
        <v>875.08336680490197</v>
      </c>
      <c r="BV104" s="6">
        <v>115</v>
      </c>
      <c r="BW104" s="22">
        <f t="shared" si="176"/>
        <v>1.9166666666666667</v>
      </c>
      <c r="BX104" s="18">
        <f t="shared" si="177"/>
        <v>151.43094149088938</v>
      </c>
      <c r="BY104">
        <f t="shared" si="178"/>
        <v>0.28254658996996806</v>
      </c>
      <c r="BZ104">
        <f t="shared" si="179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80"/>
        <v>1512.5</v>
      </c>
      <c r="CI104" s="6">
        <f t="shared" si="180"/>
        <v>543</v>
      </c>
      <c r="CJ104" s="18">
        <f t="shared" si="238"/>
        <v>980</v>
      </c>
      <c r="CK104" s="18">
        <f t="shared" si="242"/>
        <v>-45</v>
      </c>
      <c r="CL104" s="18">
        <f t="shared" si="181"/>
        <v>981.03261923342791</v>
      </c>
      <c r="CM104" s="6">
        <f t="shared" si="182"/>
        <v>1607.0175014603917</v>
      </c>
      <c r="CN104" s="6">
        <f t="shared" si="183"/>
        <v>813.73303167669553</v>
      </c>
      <c r="CO104" s="6">
        <v>104</v>
      </c>
      <c r="CP104" s="22">
        <f t="shared" si="184"/>
        <v>1.7333333333333334</v>
      </c>
      <c r="CQ104" s="18">
        <f t="shared" si="185"/>
        <v>151.77199765871637</v>
      </c>
      <c r="CR104">
        <f t="shared" si="186"/>
        <v>0.23888208891513674</v>
      </c>
      <c r="CS104">
        <f t="shared" si="187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210"/>
        <v>1525</v>
      </c>
      <c r="FZ104">
        <f t="shared" si="211"/>
        <v>544.5</v>
      </c>
      <c r="GA104" s="18">
        <f t="shared" si="240"/>
        <v>1299</v>
      </c>
      <c r="GB104" s="18">
        <f t="shared" si="244"/>
        <v>-57.5</v>
      </c>
      <c r="GC104" s="18">
        <f t="shared" si="212"/>
        <v>1300.2719907773142</v>
      </c>
      <c r="GD104">
        <f t="shared" si="213"/>
        <v>1619.2915889363471</v>
      </c>
      <c r="GE104">
        <v>103</v>
      </c>
      <c r="GF104" s="22">
        <f t="shared" si="214"/>
        <v>1.7166666666666666</v>
      </c>
      <c r="GG104" s="18">
        <f t="shared" si="215"/>
        <v>220.09414589043593</v>
      </c>
      <c r="GH104">
        <f t="shared" si="216"/>
        <v>0.23468597432152855</v>
      </c>
      <c r="GI104">
        <f t="shared" si="217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45"/>
        <v>1364</v>
      </c>
      <c r="L105" s="6">
        <f t="shared" si="246"/>
        <v>577.5</v>
      </c>
      <c r="M105" s="18">
        <f t="shared" si="144"/>
        <v>587.5</v>
      </c>
      <c r="N105" s="18">
        <f t="shared" si="145"/>
        <v>-3</v>
      </c>
      <c r="O105" s="18">
        <f t="shared" si="146"/>
        <v>587.50765952453764</v>
      </c>
      <c r="P105" s="18">
        <f t="shared" si="147"/>
        <v>511.71531602263656</v>
      </c>
      <c r="Q105" s="6">
        <v>105</v>
      </c>
      <c r="R105" s="22">
        <f t="shared" si="148"/>
        <v>1.75</v>
      </c>
      <c r="S105" s="18">
        <f t="shared" si="149"/>
        <v>309.97573582803801</v>
      </c>
      <c r="T105">
        <f t="shared" si="150"/>
        <v>0.24303804868629444</v>
      </c>
      <c r="U105">
        <f t="shared" si="151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52"/>
        <v>1394.5</v>
      </c>
      <c r="AD105" s="6">
        <f t="shared" si="152"/>
        <v>572.5</v>
      </c>
      <c r="AE105" s="18">
        <f t="shared" si="153"/>
        <v>732</v>
      </c>
      <c r="AF105" s="18">
        <f t="shared" si="154"/>
        <v>2</v>
      </c>
      <c r="AG105" s="18">
        <f t="shared" si="155"/>
        <v>732.00273223533804</v>
      </c>
      <c r="AH105" s="6">
        <f t="shared" si="156"/>
        <v>1507.4436971243736</v>
      </c>
      <c r="AI105" s="6">
        <f t="shared" si="237"/>
        <v>633.15741677908534</v>
      </c>
      <c r="AJ105" s="6">
        <v>106</v>
      </c>
      <c r="AK105" s="22">
        <f t="shared" si="157"/>
        <v>1.7666666666666666</v>
      </c>
      <c r="AL105" s="18">
        <f t="shared" si="158"/>
        <v>353.09942085385921</v>
      </c>
      <c r="AM105">
        <f t="shared" si="159"/>
        <v>0.24715461488112658</v>
      </c>
      <c r="AN105">
        <f t="shared" si="160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61"/>
        <v>1418</v>
      </c>
      <c r="AW105" s="6">
        <f t="shared" si="161"/>
        <v>579.5</v>
      </c>
      <c r="AX105" s="18">
        <f t="shared" si="162"/>
        <v>586.5</v>
      </c>
      <c r="AY105" s="18">
        <f t="shared" si="163"/>
        <v>-1.5</v>
      </c>
      <c r="AZ105" s="18">
        <f t="shared" si="164"/>
        <v>586.5019181554311</v>
      </c>
      <c r="BA105" s="6">
        <f t="shared" si="165"/>
        <v>1531.8434156270673</v>
      </c>
      <c r="BB105" s="6">
        <f t="shared" si="166"/>
        <v>517.47008691618294</v>
      </c>
      <c r="BC105" s="6">
        <v>108</v>
      </c>
      <c r="BD105" s="22">
        <f t="shared" si="167"/>
        <v>1.8</v>
      </c>
      <c r="BE105" s="18">
        <f t="shared" si="168"/>
        <v>331.61440426037535</v>
      </c>
      <c r="BF105">
        <f t="shared" si="169"/>
        <v>0.25527250510330607</v>
      </c>
      <c r="BG105">
        <f t="shared" si="170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71"/>
        <v>1552.5</v>
      </c>
      <c r="BP105" s="6">
        <f t="shared" si="171"/>
        <v>543</v>
      </c>
      <c r="BQ105" s="18">
        <f t="shared" si="172"/>
        <v>1074</v>
      </c>
      <c r="BR105" s="18">
        <f t="shared" si="241"/>
        <v>-46.5</v>
      </c>
      <c r="BS105" s="18">
        <f t="shared" si="173"/>
        <v>1075.0061627730327</v>
      </c>
      <c r="BT105" s="6">
        <f t="shared" si="174"/>
        <v>1644.720416970617</v>
      </c>
      <c r="BU105" s="6">
        <f t="shared" si="175"/>
        <v>885.4625556349572</v>
      </c>
      <c r="BV105" s="6">
        <v>116</v>
      </c>
      <c r="BW105" s="22">
        <f t="shared" si="176"/>
        <v>1.9333333333333333</v>
      </c>
      <c r="BX105" s="18">
        <f t="shared" si="177"/>
        <v>152.4815722798331</v>
      </c>
      <c r="BY105">
        <f t="shared" si="178"/>
        <v>0.28630673884327484</v>
      </c>
      <c r="BZ105">
        <f t="shared" si="179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80"/>
        <v>1523</v>
      </c>
      <c r="CI105" s="6">
        <f t="shared" si="180"/>
        <v>543</v>
      </c>
      <c r="CJ105" s="18">
        <f t="shared" si="238"/>
        <v>990.5</v>
      </c>
      <c r="CK105" s="18">
        <f t="shared" si="242"/>
        <v>-45</v>
      </c>
      <c r="CL105" s="18">
        <f t="shared" si="181"/>
        <v>991.52168407957674</v>
      </c>
      <c r="CM105" s="6">
        <f t="shared" si="182"/>
        <v>1616.9038314012371</v>
      </c>
      <c r="CN105" s="6">
        <f t="shared" si="183"/>
        <v>823.6193616175409</v>
      </c>
      <c r="CO105" s="6">
        <v>105</v>
      </c>
      <c r="CP105" s="22">
        <f t="shared" si="184"/>
        <v>1.75</v>
      </c>
      <c r="CQ105" s="18">
        <f t="shared" si="185"/>
        <v>152.79104602616502</v>
      </c>
      <c r="CR105">
        <f t="shared" si="186"/>
        <v>0.24303804868629444</v>
      </c>
      <c r="CS105">
        <f t="shared" si="187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210"/>
        <v>1542.5</v>
      </c>
      <c r="FZ105">
        <f t="shared" si="211"/>
        <v>542.5</v>
      </c>
      <c r="GA105" s="18">
        <f t="shared" si="240"/>
        <v>1316.5</v>
      </c>
      <c r="GB105" s="18">
        <f t="shared" si="244"/>
        <v>-59.5</v>
      </c>
      <c r="GC105" s="18">
        <f t="shared" si="212"/>
        <v>1317.8438830149798</v>
      </c>
      <c r="GD105">
        <f t="shared" si="213"/>
        <v>1635.1184972349863</v>
      </c>
      <c r="GE105">
        <v>104</v>
      </c>
      <c r="GF105" s="22">
        <f t="shared" si="214"/>
        <v>1.7333333333333334</v>
      </c>
      <c r="GG105" s="18">
        <f t="shared" si="215"/>
        <v>222.28679528370589</v>
      </c>
      <c r="GH105">
        <f t="shared" si="216"/>
        <v>0.23888208891513674</v>
      </c>
      <c r="GI105">
        <f t="shared" si="217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45"/>
        <v>1372.5</v>
      </c>
      <c r="L106" s="6">
        <f t="shared" si="246"/>
        <v>577</v>
      </c>
      <c r="M106" s="18">
        <f t="shared" si="144"/>
        <v>596</v>
      </c>
      <c r="N106" s="18">
        <f t="shared" si="145"/>
        <v>-3.5</v>
      </c>
      <c r="O106" s="18">
        <f t="shared" si="146"/>
        <v>596.0102767570371</v>
      </c>
      <c r="P106" s="18">
        <f t="shared" si="147"/>
        <v>519.3525093829054</v>
      </c>
      <c r="Q106" s="6">
        <v>106</v>
      </c>
      <c r="R106" s="22">
        <f t="shared" si="148"/>
        <v>1.7666666666666666</v>
      </c>
      <c r="S106" s="18">
        <f t="shared" si="149"/>
        <v>310.68011965974205</v>
      </c>
      <c r="T106">
        <f t="shared" si="150"/>
        <v>0.24715461488112658</v>
      </c>
      <c r="U106">
        <f t="shared" si="151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52"/>
        <v>1403</v>
      </c>
      <c r="AD106" s="6">
        <f t="shared" si="152"/>
        <v>572.5</v>
      </c>
      <c r="AE106" s="18">
        <f t="shared" si="153"/>
        <v>740.5</v>
      </c>
      <c r="AF106" s="18">
        <f t="shared" si="154"/>
        <v>2</v>
      </c>
      <c r="AG106" s="18">
        <f t="shared" si="155"/>
        <v>740.50270087285969</v>
      </c>
      <c r="AH106" s="6">
        <f t="shared" si="156"/>
        <v>1515.310281757502</v>
      </c>
      <c r="AI106" s="6">
        <f t="shared" si="237"/>
        <v>641.02400141221381</v>
      </c>
      <c r="AJ106" s="6">
        <v>107</v>
      </c>
      <c r="AK106" s="22">
        <f t="shared" si="157"/>
        <v>1.7833333333333332</v>
      </c>
      <c r="AL106" s="18">
        <f t="shared" si="158"/>
        <v>353.8944791868048</v>
      </c>
      <c r="AM106">
        <f t="shared" si="159"/>
        <v>0.25123252730156598</v>
      </c>
      <c r="AN106">
        <f t="shared" si="160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61"/>
        <v>1424.5</v>
      </c>
      <c r="AW106" s="6">
        <f t="shared" si="161"/>
        <v>579</v>
      </c>
      <c r="AX106" s="18">
        <f t="shared" si="162"/>
        <v>593</v>
      </c>
      <c r="AY106" s="18">
        <f t="shared" si="163"/>
        <v>-2</v>
      </c>
      <c r="AZ106" s="18">
        <f t="shared" si="164"/>
        <v>593.00337267169061</v>
      </c>
      <c r="BA106" s="6">
        <f t="shared" si="165"/>
        <v>1537.6739738969377</v>
      </c>
      <c r="BB106" s="6">
        <f t="shared" si="166"/>
        <v>523.30064518605332</v>
      </c>
      <c r="BC106" s="6">
        <v>109</v>
      </c>
      <c r="BD106" s="22">
        <f t="shared" si="167"/>
        <v>1.8166666666666667</v>
      </c>
      <c r="BE106" s="18">
        <f t="shared" si="168"/>
        <v>332.14976777456008</v>
      </c>
      <c r="BF106">
        <f t="shared" si="169"/>
        <v>0.25927524755698</v>
      </c>
      <c r="BG106">
        <f t="shared" si="170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71"/>
        <v>1564</v>
      </c>
      <c r="BP106" s="6">
        <f t="shared" si="171"/>
        <v>543.5</v>
      </c>
      <c r="BQ106" s="18">
        <f t="shared" si="172"/>
        <v>1085.5</v>
      </c>
      <c r="BR106" s="18">
        <f t="shared" si="241"/>
        <v>-46</v>
      </c>
      <c r="BS106" s="18">
        <f t="shared" si="173"/>
        <v>1086.4742288706161</v>
      </c>
      <c r="BT106" s="6">
        <f t="shared" si="174"/>
        <v>1655.7440170509449</v>
      </c>
      <c r="BU106" s="6">
        <f t="shared" si="175"/>
        <v>896.48615571528512</v>
      </c>
      <c r="BV106" s="6">
        <v>117</v>
      </c>
      <c r="BW106" s="22">
        <f t="shared" si="176"/>
        <v>1.95</v>
      </c>
      <c r="BX106" s="18">
        <f t="shared" si="177"/>
        <v>153.57794571172445</v>
      </c>
      <c r="BY106">
        <f t="shared" si="178"/>
        <v>0.29003461136251801</v>
      </c>
      <c r="BZ106">
        <f t="shared" si="179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80"/>
        <v>1532</v>
      </c>
      <c r="CI106" s="6">
        <f t="shared" si="180"/>
        <v>542.5</v>
      </c>
      <c r="CJ106" s="18">
        <f t="shared" si="238"/>
        <v>999.5</v>
      </c>
      <c r="CK106" s="18">
        <f t="shared" si="242"/>
        <v>-45.5</v>
      </c>
      <c r="CL106" s="18">
        <f t="shared" si="181"/>
        <v>1000.5351068303401</v>
      </c>
      <c r="CM106" s="6">
        <f t="shared" si="182"/>
        <v>1625.2169855130114</v>
      </c>
      <c r="CN106" s="6">
        <f t="shared" si="183"/>
        <v>831.93251572931524</v>
      </c>
      <c r="CO106" s="6">
        <v>106</v>
      </c>
      <c r="CP106" s="22">
        <f t="shared" si="184"/>
        <v>1.7666666666666666</v>
      </c>
      <c r="CQ106" s="18">
        <f t="shared" si="185"/>
        <v>153.66673073915086</v>
      </c>
      <c r="CR106">
        <f t="shared" si="186"/>
        <v>0.24715461488112658</v>
      </c>
      <c r="CS106">
        <f t="shared" si="187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210"/>
        <v>1557</v>
      </c>
      <c r="FZ106">
        <f t="shared" si="211"/>
        <v>542.5</v>
      </c>
      <c r="GA106" s="18">
        <f t="shared" si="240"/>
        <v>1331</v>
      </c>
      <c r="GB106" s="18">
        <f t="shared" si="244"/>
        <v>-59.5</v>
      </c>
      <c r="GC106" s="18">
        <f t="shared" si="212"/>
        <v>1332.3292573534516</v>
      </c>
      <c r="GD106">
        <f t="shared" si="213"/>
        <v>1648.8041878889076</v>
      </c>
      <c r="GE106">
        <v>105</v>
      </c>
      <c r="GF106" s="22">
        <f t="shared" si="214"/>
        <v>1.75</v>
      </c>
      <c r="GG106" s="18">
        <f t="shared" si="215"/>
        <v>224.09430393587354</v>
      </c>
      <c r="GH106">
        <f t="shared" si="216"/>
        <v>0.24303804868629444</v>
      </c>
      <c r="GI106">
        <f t="shared" si="217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45"/>
        <v>1381.5</v>
      </c>
      <c r="L107" s="6">
        <f t="shared" si="246"/>
        <v>576.5</v>
      </c>
      <c r="M107" s="18">
        <f t="shared" si="144"/>
        <v>605</v>
      </c>
      <c r="N107" s="18">
        <f t="shared" si="145"/>
        <v>-4</v>
      </c>
      <c r="O107" s="18">
        <f t="shared" si="146"/>
        <v>605.01322299599371</v>
      </c>
      <c r="P107" s="18">
        <f t="shared" si="147"/>
        <v>527.46059596726479</v>
      </c>
      <c r="Q107" s="6">
        <v>107</v>
      </c>
      <c r="R107" s="22">
        <f t="shared" si="148"/>
        <v>1.7833333333333332</v>
      </c>
      <c r="S107" s="18">
        <f t="shared" si="149"/>
        <v>311.42595233631869</v>
      </c>
      <c r="T107">
        <f t="shared" si="150"/>
        <v>0.25123252730156598</v>
      </c>
      <c r="U107">
        <f t="shared" si="151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52"/>
        <v>1414</v>
      </c>
      <c r="AD107" s="6">
        <f t="shared" si="152"/>
        <v>572.5</v>
      </c>
      <c r="AE107" s="18">
        <f t="shared" si="153"/>
        <v>751.5</v>
      </c>
      <c r="AF107" s="18">
        <f t="shared" si="154"/>
        <v>2</v>
      </c>
      <c r="AG107" s="18">
        <f t="shared" si="155"/>
        <v>751.5026613392663</v>
      </c>
      <c r="AH107" s="6">
        <f t="shared" si="156"/>
        <v>1525.5006555226387</v>
      </c>
      <c r="AI107" s="6">
        <f t="shared" si="237"/>
        <v>651.21437517735046</v>
      </c>
      <c r="AJ107" s="6">
        <v>108</v>
      </c>
      <c r="AK107" s="22">
        <f t="shared" si="157"/>
        <v>1.8</v>
      </c>
      <c r="AL107" s="18">
        <f t="shared" si="158"/>
        <v>354.92337830441841</v>
      </c>
      <c r="AM107">
        <f t="shared" si="159"/>
        <v>0.25527250510330607</v>
      </c>
      <c r="AN107">
        <f t="shared" si="160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61"/>
        <v>1431</v>
      </c>
      <c r="AW107" s="6">
        <f t="shared" si="161"/>
        <v>579</v>
      </c>
      <c r="AX107" s="18">
        <f t="shared" si="162"/>
        <v>599.5</v>
      </c>
      <c r="AY107" s="18">
        <f t="shared" si="163"/>
        <v>-2</v>
      </c>
      <c r="AZ107" s="18">
        <f t="shared" si="164"/>
        <v>599.50333610414543</v>
      </c>
      <c r="BA107" s="6">
        <f t="shared" si="165"/>
        <v>1543.6975092290588</v>
      </c>
      <c r="BB107" s="6">
        <f t="shared" si="166"/>
        <v>529.32418051817444</v>
      </c>
      <c r="BC107" s="6">
        <v>110</v>
      </c>
      <c r="BD107" s="22">
        <f t="shared" si="167"/>
        <v>1.8333333333333333</v>
      </c>
      <c r="BE107" s="18">
        <f t="shared" si="168"/>
        <v>332.68500850516409</v>
      </c>
      <c r="BF107">
        <f t="shared" si="169"/>
        <v>0.2632414347745814</v>
      </c>
      <c r="BG107">
        <f t="shared" si="170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71"/>
        <v>1575</v>
      </c>
      <c r="BP107" s="6">
        <f t="shared" si="171"/>
        <v>543.5</v>
      </c>
      <c r="BQ107" s="18">
        <f t="shared" si="172"/>
        <v>1096.5</v>
      </c>
      <c r="BR107" s="18">
        <f t="shared" si="241"/>
        <v>-46</v>
      </c>
      <c r="BS107" s="18">
        <f t="shared" si="173"/>
        <v>1097.4644641171758</v>
      </c>
      <c r="BT107" s="6">
        <f t="shared" si="174"/>
        <v>1666.1384246214359</v>
      </c>
      <c r="BU107" s="6">
        <f t="shared" si="175"/>
        <v>906.88056328577613</v>
      </c>
      <c r="BV107" s="6">
        <v>118</v>
      </c>
      <c r="BW107" s="22">
        <f t="shared" si="176"/>
        <v>1.9666666666666666</v>
      </c>
      <c r="BX107" s="18">
        <f t="shared" si="177"/>
        <v>154.6286374178965</v>
      </c>
      <c r="BY107">
        <f t="shared" si="178"/>
        <v>0.29373075692248174</v>
      </c>
      <c r="BZ107">
        <f t="shared" si="179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80"/>
        <v>1543.5</v>
      </c>
      <c r="CI107" s="6">
        <f t="shared" si="180"/>
        <v>542.5</v>
      </c>
      <c r="CJ107" s="18">
        <f t="shared" si="238"/>
        <v>1011</v>
      </c>
      <c r="CK107" s="18">
        <f t="shared" si="242"/>
        <v>-45.5</v>
      </c>
      <c r="CL107" s="18">
        <f t="shared" si="181"/>
        <v>1012.0233445924061</v>
      </c>
      <c r="CM107" s="6">
        <f t="shared" si="182"/>
        <v>1636.061887582496</v>
      </c>
      <c r="CN107" s="6">
        <f t="shared" si="183"/>
        <v>842.77741779879977</v>
      </c>
      <c r="CO107" s="6">
        <v>107</v>
      </c>
      <c r="CP107" s="22">
        <f t="shared" si="184"/>
        <v>1.7833333333333332</v>
      </c>
      <c r="CQ107" s="18">
        <f t="shared" si="185"/>
        <v>154.78285215779132</v>
      </c>
      <c r="CR107">
        <f t="shared" si="186"/>
        <v>0.25123252730156598</v>
      </c>
      <c r="CS107">
        <f t="shared" si="187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210"/>
        <v>1571.5</v>
      </c>
      <c r="FZ107">
        <f t="shared" si="211"/>
        <v>543</v>
      </c>
      <c r="GA107" s="18">
        <f t="shared" si="240"/>
        <v>1345.5</v>
      </c>
      <c r="GB107" s="18">
        <f t="shared" si="244"/>
        <v>-59</v>
      </c>
      <c r="GC107" s="18">
        <f t="shared" si="212"/>
        <v>1346.7929499369975</v>
      </c>
      <c r="GD107">
        <f t="shared" si="213"/>
        <v>1662.666908914711</v>
      </c>
      <c r="GE107">
        <v>106</v>
      </c>
      <c r="GF107" s="22">
        <f t="shared" si="214"/>
        <v>1.7666666666666666</v>
      </c>
      <c r="GG107" s="18">
        <f t="shared" si="215"/>
        <v>225.89910710327388</v>
      </c>
      <c r="GH107">
        <f t="shared" si="216"/>
        <v>0.24715461488112658</v>
      </c>
      <c r="GI107">
        <f t="shared" si="217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45"/>
        <v>1388</v>
      </c>
      <c r="L108" s="6">
        <f t="shared" si="246"/>
        <v>576.5</v>
      </c>
      <c r="M108" s="18">
        <f t="shared" si="144"/>
        <v>611.5</v>
      </c>
      <c r="N108" s="18">
        <f t="shared" si="145"/>
        <v>-4</v>
      </c>
      <c r="O108" s="18">
        <f t="shared" si="146"/>
        <v>611.51308244386723</v>
      </c>
      <c r="P108" s="18">
        <f t="shared" si="147"/>
        <v>533.46133082400627</v>
      </c>
      <c r="Q108" s="6">
        <v>108</v>
      </c>
      <c r="R108" s="22">
        <f t="shared" si="148"/>
        <v>1.8</v>
      </c>
      <c r="S108" s="18">
        <f t="shared" si="149"/>
        <v>311.96442134865185</v>
      </c>
      <c r="T108">
        <f t="shared" si="150"/>
        <v>0.25527250510330607</v>
      </c>
      <c r="U108">
        <f t="shared" si="151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52"/>
        <v>1423</v>
      </c>
      <c r="AD108" s="6">
        <f t="shared" si="152"/>
        <v>572.5</v>
      </c>
      <c r="AE108" s="18">
        <f t="shared" si="153"/>
        <v>760.5</v>
      </c>
      <c r="AF108" s="18">
        <f t="shared" si="154"/>
        <v>2</v>
      </c>
      <c r="AG108" s="18">
        <f t="shared" si="155"/>
        <v>760.50262984423659</v>
      </c>
      <c r="AH108" s="6">
        <f t="shared" si="156"/>
        <v>1533.8465536030649</v>
      </c>
      <c r="AI108" s="6">
        <f t="shared" si="237"/>
        <v>659.56027325777666</v>
      </c>
      <c r="AJ108" s="6">
        <v>109</v>
      </c>
      <c r="AK108" s="22">
        <f t="shared" si="157"/>
        <v>1.8166666666666667</v>
      </c>
      <c r="AL108" s="18">
        <f t="shared" si="158"/>
        <v>355.76520493475891</v>
      </c>
      <c r="AM108">
        <f t="shared" si="159"/>
        <v>0.25927524755698</v>
      </c>
      <c r="AN108">
        <f t="shared" si="160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61"/>
        <v>1431</v>
      </c>
      <c r="AW108" s="6">
        <f t="shared" si="161"/>
        <v>579</v>
      </c>
      <c r="AX108" s="18">
        <f t="shared" si="162"/>
        <v>599.5</v>
      </c>
      <c r="AY108" s="18">
        <f t="shared" si="163"/>
        <v>-2</v>
      </c>
      <c r="AZ108" s="18">
        <f t="shared" si="164"/>
        <v>599.50333610414543</v>
      </c>
      <c r="BA108" s="6">
        <f t="shared" si="165"/>
        <v>1543.6975092290588</v>
      </c>
      <c r="BB108" s="6">
        <f t="shared" si="166"/>
        <v>529.32418051817444</v>
      </c>
      <c r="BC108" s="6">
        <v>111</v>
      </c>
      <c r="BD108" s="22">
        <f t="shared" si="167"/>
        <v>1.8499999999999999</v>
      </c>
      <c r="BE108" s="18">
        <f t="shared" si="168"/>
        <v>332.68500850516409</v>
      </c>
      <c r="BF108">
        <f t="shared" si="169"/>
        <v>0.26717172840301379</v>
      </c>
      <c r="BG108">
        <f t="shared" si="170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71"/>
        <v>1587</v>
      </c>
      <c r="BP108" s="6">
        <f t="shared" si="171"/>
        <v>543</v>
      </c>
      <c r="BQ108" s="18">
        <f t="shared" si="172"/>
        <v>1108.5</v>
      </c>
      <c r="BR108" s="18">
        <f t="shared" si="241"/>
        <v>-46.5</v>
      </c>
      <c r="BS108" s="18">
        <f t="shared" si="173"/>
        <v>1109.4748757858376</v>
      </c>
      <c r="BT108" s="6">
        <f t="shared" si="174"/>
        <v>1677.3246555154431</v>
      </c>
      <c r="BU108" s="6">
        <f t="shared" si="175"/>
        <v>918.0667941797833</v>
      </c>
      <c r="BV108" s="6">
        <v>119</v>
      </c>
      <c r="BW108" s="22">
        <f t="shared" si="176"/>
        <v>1.9833333333333334</v>
      </c>
      <c r="BX108" s="18">
        <f t="shared" si="177"/>
        <v>155.77686033077049</v>
      </c>
      <c r="BY108">
        <f t="shared" si="178"/>
        <v>0.29739571100888712</v>
      </c>
      <c r="BZ108">
        <f t="shared" si="179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80"/>
        <v>1554.5</v>
      </c>
      <c r="CI108" s="6">
        <f t="shared" si="180"/>
        <v>541</v>
      </c>
      <c r="CJ108" s="18">
        <f t="shared" si="238"/>
        <v>1022</v>
      </c>
      <c r="CK108" s="18">
        <f t="shared" si="242"/>
        <v>-47</v>
      </c>
      <c r="CL108" s="18">
        <f t="shared" si="181"/>
        <v>1023.0801532626855</v>
      </c>
      <c r="CM108" s="6">
        <f t="shared" si="182"/>
        <v>1645.9499536741694</v>
      </c>
      <c r="CN108" s="6">
        <f t="shared" si="183"/>
        <v>852.66548389047318</v>
      </c>
      <c r="CO108" s="6">
        <v>108</v>
      </c>
      <c r="CP108" s="22">
        <f t="shared" si="184"/>
        <v>1.8</v>
      </c>
      <c r="CQ108" s="18">
        <f t="shared" si="185"/>
        <v>155.85705877105073</v>
      </c>
      <c r="CR108">
        <f t="shared" si="186"/>
        <v>0.25527250510330607</v>
      </c>
      <c r="CS108">
        <f t="shared" si="187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210"/>
        <v>1588</v>
      </c>
      <c r="FZ108">
        <f t="shared" si="211"/>
        <v>542</v>
      </c>
      <c r="GA108" s="18">
        <f t="shared" si="240"/>
        <v>1362</v>
      </c>
      <c r="GB108" s="18">
        <f t="shared" si="244"/>
        <v>-60</v>
      </c>
      <c r="GC108" s="18">
        <f t="shared" si="212"/>
        <v>1363.3209453389909</v>
      </c>
      <c r="GD108">
        <f t="shared" si="213"/>
        <v>1677.9475557954725</v>
      </c>
      <c r="GE108">
        <v>107</v>
      </c>
      <c r="GF108" s="22">
        <f t="shared" si="214"/>
        <v>1.7833333333333332</v>
      </c>
      <c r="GG108" s="18">
        <f t="shared" si="215"/>
        <v>227.96149734559896</v>
      </c>
      <c r="GH108">
        <f t="shared" si="216"/>
        <v>0.25123252730156598</v>
      </c>
      <c r="GI108">
        <f t="shared" si="217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45"/>
        <v>1397</v>
      </c>
      <c r="L109" s="6">
        <f t="shared" si="246"/>
        <v>577.5</v>
      </c>
      <c r="M109" s="18">
        <f t="shared" si="144"/>
        <v>620.5</v>
      </c>
      <c r="N109" s="18">
        <f t="shared" si="145"/>
        <v>-3</v>
      </c>
      <c r="O109" s="18">
        <f t="shared" si="146"/>
        <v>620.50725217357456</v>
      </c>
      <c r="P109" s="18">
        <f t="shared" si="147"/>
        <v>542.15860622290745</v>
      </c>
      <c r="Q109" s="6">
        <v>109</v>
      </c>
      <c r="R109" s="22">
        <f t="shared" si="148"/>
        <v>1.8166666666666667</v>
      </c>
      <c r="S109" s="18">
        <f t="shared" si="149"/>
        <v>312.70952695131172</v>
      </c>
      <c r="T109">
        <f t="shared" si="150"/>
        <v>0.25927524755698</v>
      </c>
      <c r="U109">
        <f t="shared" si="151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52"/>
        <v>1428</v>
      </c>
      <c r="AD109" s="6">
        <f t="shared" si="152"/>
        <v>572.5</v>
      </c>
      <c r="AE109" s="18">
        <f t="shared" si="153"/>
        <v>765.5</v>
      </c>
      <c r="AF109" s="18">
        <f t="shared" si="154"/>
        <v>2</v>
      </c>
      <c r="AG109" s="18">
        <f t="shared" si="155"/>
        <v>765.50261266699806</v>
      </c>
      <c r="AH109" s="6">
        <f t="shared" si="156"/>
        <v>1538.4863502806907</v>
      </c>
      <c r="AI109" s="6">
        <f t="shared" si="237"/>
        <v>664.20006993540244</v>
      </c>
      <c r="AJ109" s="6">
        <v>110</v>
      </c>
      <c r="AK109" s="22">
        <f t="shared" si="157"/>
        <v>1.8333333333333333</v>
      </c>
      <c r="AL109" s="18">
        <f t="shared" si="158"/>
        <v>356.2328864259909</v>
      </c>
      <c r="AM109">
        <f t="shared" si="159"/>
        <v>0.2632414347745814</v>
      </c>
      <c r="AN109">
        <f t="shared" si="160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71"/>
        <v>1599.5</v>
      </c>
      <c r="BP109" s="6">
        <f t="shared" si="171"/>
        <v>543</v>
      </c>
      <c r="BQ109" s="18">
        <f>BO109-BO$6</f>
        <v>1121</v>
      </c>
      <c r="BR109" s="18">
        <f t="shared" si="241"/>
        <v>-46.5</v>
      </c>
      <c r="BS109" s="18">
        <f t="shared" si="173"/>
        <v>1121.9640145744427</v>
      </c>
      <c r="BT109" s="6">
        <f t="shared" si="174"/>
        <v>1689.1563722758174</v>
      </c>
      <c r="BU109" s="6">
        <f t="shared" si="175"/>
        <v>929.89851094015762</v>
      </c>
      <c r="BV109" s="6">
        <v>120</v>
      </c>
      <c r="BW109" s="22">
        <f t="shared" si="176"/>
        <v>2</v>
      </c>
      <c r="BX109" s="18">
        <f t="shared" si="177"/>
        <v>156.97085065472891</v>
      </c>
      <c r="BY109">
        <f t="shared" si="178"/>
        <v>0.3010299956639812</v>
      </c>
      <c r="BZ109">
        <f t="shared" si="179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80"/>
        <v>1565.5</v>
      </c>
      <c r="CI109" s="6">
        <f t="shared" si="180"/>
        <v>539</v>
      </c>
      <c r="CJ109" s="18">
        <f t="shared" ref="CJ109:CJ118" si="248">CH109-CH$6</f>
        <v>1033</v>
      </c>
      <c r="CK109" s="18">
        <f t="shared" ref="CK109:CK118" si="249">CI109-CI$6</f>
        <v>-49</v>
      </c>
      <c r="CL109" s="18">
        <f t="shared" si="181"/>
        <v>1034.1614960923657</v>
      </c>
      <c r="CM109" s="6">
        <f t="shared" si="182"/>
        <v>1655.6905658969008</v>
      </c>
      <c r="CN109" s="6">
        <f t="shared" si="183"/>
        <v>862.40609611320463</v>
      </c>
      <c r="CO109" s="6">
        <v>109</v>
      </c>
      <c r="CP109" s="22">
        <f t="shared" si="184"/>
        <v>1.8166666666666667</v>
      </c>
      <c r="CQ109" s="18">
        <f t="shared" si="185"/>
        <v>156.93364896144035</v>
      </c>
      <c r="CR109">
        <f t="shared" si="186"/>
        <v>0.25927524755698</v>
      </c>
      <c r="CS109">
        <f t="shared" si="187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210"/>
        <v>1606.5</v>
      </c>
      <c r="FZ109">
        <f t="shared" si="211"/>
        <v>541.5</v>
      </c>
      <c r="GA109" s="18">
        <f t="shared" ref="GA109:GA114" si="250">FY109-FY$6</f>
        <v>1380.5</v>
      </c>
      <c r="GB109" s="18">
        <f t="shared" ref="GB109:GB114" si="251">FZ109-FZ$6</f>
        <v>-60.5</v>
      </c>
      <c r="GC109" s="18">
        <f t="shared" ref="GC109:GC115" si="252">(GA109^2+GB109^2)^(1/2)</f>
        <v>1381.8250612867027</v>
      </c>
      <c r="GD109">
        <f t="shared" si="213"/>
        <v>1695.3066094367709</v>
      </c>
      <c r="GE109">
        <v>108</v>
      </c>
      <c r="GF109" s="22">
        <f t="shared" si="214"/>
        <v>1.8</v>
      </c>
      <c r="GG109" s="18">
        <f t="shared" si="215"/>
        <v>230.2704711349316</v>
      </c>
      <c r="GH109">
        <f t="shared" si="216"/>
        <v>0.25527250510330607</v>
      </c>
      <c r="GI109">
        <f t="shared" si="217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45"/>
        <v>1406.5</v>
      </c>
      <c r="L110" s="6">
        <f t="shared" si="246"/>
        <v>577.5</v>
      </c>
      <c r="M110" s="18">
        <f t="shared" si="144"/>
        <v>630</v>
      </c>
      <c r="N110" s="18">
        <f t="shared" si="145"/>
        <v>-3</v>
      </c>
      <c r="O110" s="18">
        <f t="shared" si="146"/>
        <v>630.00714281665091</v>
      </c>
      <c r="P110" s="18">
        <f t="shared" si="147"/>
        <v>550.94236042758291</v>
      </c>
      <c r="Q110" s="6">
        <v>110</v>
      </c>
      <c r="R110" s="22">
        <f t="shared" si="148"/>
        <v>1.8333333333333333</v>
      </c>
      <c r="S110" s="18">
        <f t="shared" si="149"/>
        <v>313.49652808154752</v>
      </c>
      <c r="T110">
        <f t="shared" si="150"/>
        <v>0.2632414347745814</v>
      </c>
      <c r="U110">
        <f t="shared" si="151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71"/>
        <v>1609.5</v>
      </c>
      <c r="BP110" s="6">
        <f t="shared" si="171"/>
        <v>543.5</v>
      </c>
      <c r="BQ110" s="18">
        <f t="shared" ref="BQ110:BQ118" si="253">BO110-BO$6</f>
        <v>1131</v>
      </c>
      <c r="BR110" s="18">
        <f t="shared" si="241"/>
        <v>-46</v>
      </c>
      <c r="BS110" s="18">
        <f t="shared" si="173"/>
        <v>1131.9350688091611</v>
      </c>
      <c r="BT110" s="6">
        <f t="shared" si="174"/>
        <v>1698.7885389300222</v>
      </c>
      <c r="BU110" s="6">
        <f t="shared" si="175"/>
        <v>939.53067759436249</v>
      </c>
      <c r="BV110" s="6">
        <v>121</v>
      </c>
      <c r="BW110" s="22">
        <f t="shared" si="176"/>
        <v>2.0166666666666666</v>
      </c>
      <c r="BX110" s="18">
        <f t="shared" si="177"/>
        <v>157.92410631770389</v>
      </c>
      <c r="BY110">
        <f t="shared" si="178"/>
        <v>0.30463411993280642</v>
      </c>
      <c r="BZ110">
        <f t="shared" si="179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80"/>
        <v>1576</v>
      </c>
      <c r="CI110" s="6">
        <f t="shared" si="180"/>
        <v>538.5</v>
      </c>
      <c r="CJ110" s="18">
        <f t="shared" si="248"/>
        <v>1043.5</v>
      </c>
      <c r="CK110" s="18">
        <f t="shared" si="249"/>
        <v>-49.5</v>
      </c>
      <c r="CL110" s="18">
        <f t="shared" si="181"/>
        <v>1044.6733939370715</v>
      </c>
      <c r="CM110" s="6">
        <f t="shared" si="182"/>
        <v>1665.4603717891339</v>
      </c>
      <c r="CN110" s="6">
        <f t="shared" si="183"/>
        <v>872.17590200543771</v>
      </c>
      <c r="CO110" s="6">
        <v>110</v>
      </c>
      <c r="CP110" s="22">
        <f t="shared" si="184"/>
        <v>1.8333333333333333</v>
      </c>
      <c r="CQ110" s="18">
        <f t="shared" si="185"/>
        <v>157.95491563245034</v>
      </c>
      <c r="CR110">
        <f t="shared" si="186"/>
        <v>0.2632414347745814</v>
      </c>
      <c r="CS110">
        <f t="shared" si="187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210"/>
        <v>1623</v>
      </c>
      <c r="FZ110">
        <f t="shared" si="211"/>
        <v>540.5</v>
      </c>
      <c r="GA110" s="18">
        <f t="shared" si="250"/>
        <v>1397</v>
      </c>
      <c r="GB110" s="18">
        <f t="shared" si="251"/>
        <v>-61.5</v>
      </c>
      <c r="GC110" s="18">
        <f t="shared" si="252"/>
        <v>1398.3530491260067</v>
      </c>
      <c r="GD110">
        <f t="shared" si="213"/>
        <v>1710.6341660331702</v>
      </c>
      <c r="GE110">
        <v>109</v>
      </c>
      <c r="GF110" s="22">
        <f t="shared" si="214"/>
        <v>1.8166666666666667</v>
      </c>
      <c r="GG110" s="18">
        <f t="shared" si="215"/>
        <v>232.33286043357197</v>
      </c>
      <c r="GH110">
        <f t="shared" si="216"/>
        <v>0.25927524755698</v>
      </c>
      <c r="GI110">
        <f t="shared" si="217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45"/>
        <v>1414.5</v>
      </c>
      <c r="L111" s="6">
        <f t="shared" si="246"/>
        <v>577</v>
      </c>
      <c r="M111" s="18">
        <f t="shared" si="144"/>
        <v>638</v>
      </c>
      <c r="N111" s="18">
        <f t="shared" si="145"/>
        <v>-3.5</v>
      </c>
      <c r="O111" s="18">
        <f t="shared" si="146"/>
        <v>638.00960024125027</v>
      </c>
      <c r="P111" s="18">
        <f t="shared" si="147"/>
        <v>558.15693290056004</v>
      </c>
      <c r="Q111" s="6">
        <v>111</v>
      </c>
      <c r="R111" s="22">
        <f t="shared" si="148"/>
        <v>1.8499999999999999</v>
      </c>
      <c r="S111" s="18">
        <f t="shared" si="149"/>
        <v>314.15947708532514</v>
      </c>
      <c r="T111">
        <f t="shared" si="150"/>
        <v>0.26717172840301379</v>
      </c>
      <c r="U111">
        <f t="shared" si="151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71"/>
        <v>1620.5</v>
      </c>
      <c r="BP111" s="6">
        <f t="shared" si="171"/>
        <v>543.5</v>
      </c>
      <c r="BQ111" s="18">
        <f t="shared" si="253"/>
        <v>1142</v>
      </c>
      <c r="BR111" s="18">
        <f t="shared" si="241"/>
        <v>-46</v>
      </c>
      <c r="BS111" s="18">
        <f t="shared" si="173"/>
        <v>1142.9260693500696</v>
      </c>
      <c r="BT111" s="6">
        <f t="shared" si="174"/>
        <v>1709.2140006447407</v>
      </c>
      <c r="BU111" s="6">
        <f t="shared" si="175"/>
        <v>949.95613930908098</v>
      </c>
      <c r="BV111" s="6">
        <v>122</v>
      </c>
      <c r="BW111" s="22">
        <f t="shared" si="176"/>
        <v>2.0333333333333332</v>
      </c>
      <c r="BX111" s="18">
        <f t="shared" si="177"/>
        <v>158.97487118777164</v>
      </c>
      <c r="BY111">
        <f t="shared" si="178"/>
        <v>0.30820858029110459</v>
      </c>
      <c r="BZ111">
        <f t="shared" si="179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80"/>
        <v>1587</v>
      </c>
      <c r="CI111" s="6">
        <f t="shared" si="180"/>
        <v>538.5</v>
      </c>
      <c r="CJ111" s="18">
        <f t="shared" si="248"/>
        <v>1054.5</v>
      </c>
      <c r="CK111" s="18">
        <f t="shared" si="249"/>
        <v>-49.5</v>
      </c>
      <c r="CL111" s="18">
        <f t="shared" si="181"/>
        <v>1055.6611672312285</v>
      </c>
      <c r="CM111" s="6">
        <f t="shared" si="182"/>
        <v>1675.8732798156309</v>
      </c>
      <c r="CN111" s="6">
        <f t="shared" si="183"/>
        <v>882.58881003193471</v>
      </c>
      <c r="CO111" s="6">
        <v>111</v>
      </c>
      <c r="CP111" s="22">
        <f t="shared" si="184"/>
        <v>1.8499999999999999</v>
      </c>
      <c r="CQ111" s="18">
        <f t="shared" si="185"/>
        <v>159.02241522383838</v>
      </c>
      <c r="CR111">
        <f t="shared" si="186"/>
        <v>0.26717172840301379</v>
      </c>
      <c r="CS111">
        <f t="shared" si="187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210"/>
        <v>1639.5</v>
      </c>
      <c r="FZ111">
        <f t="shared" si="211"/>
        <v>540</v>
      </c>
      <c r="GA111" s="18">
        <f t="shared" si="250"/>
        <v>1413.5</v>
      </c>
      <c r="GB111" s="18">
        <f t="shared" si="251"/>
        <v>-62</v>
      </c>
      <c r="GC111" s="18">
        <f t="shared" si="252"/>
        <v>1414.859091923998</v>
      </c>
      <c r="GD111">
        <f t="shared" si="213"/>
        <v>1726.140275296304</v>
      </c>
      <c r="GE111">
        <v>110</v>
      </c>
      <c r="GF111" s="22">
        <f t="shared" si="214"/>
        <v>1.8333333333333333</v>
      </c>
      <c r="GG111" s="18">
        <f t="shared" si="215"/>
        <v>234.39251139413989</v>
      </c>
      <c r="GH111">
        <f t="shared" si="216"/>
        <v>0.2632414347745814</v>
      </c>
      <c r="GI111">
        <f t="shared" si="217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45"/>
        <v>1424</v>
      </c>
      <c r="L112" s="6">
        <f t="shared" si="246"/>
        <v>579</v>
      </c>
      <c r="M112" s="18">
        <f t="shared" si="144"/>
        <v>647.5</v>
      </c>
      <c r="N112" s="18">
        <f t="shared" si="145"/>
        <v>-1.5</v>
      </c>
      <c r="O112" s="18">
        <f t="shared" si="146"/>
        <v>647.50173744940639</v>
      </c>
      <c r="P112" s="18">
        <f t="shared" si="147"/>
        <v>567.70962541529263</v>
      </c>
      <c r="Q112" s="6">
        <v>112</v>
      </c>
      <c r="R112" s="22">
        <f t="shared" si="148"/>
        <v>1.8666666666666667</v>
      </c>
      <c r="S112" s="18">
        <f t="shared" si="149"/>
        <v>314.94583589637278</v>
      </c>
      <c r="T112">
        <f t="shared" si="150"/>
        <v>0.27106677228653797</v>
      </c>
      <c r="U112">
        <f t="shared" si="151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71"/>
        <v>1630</v>
      </c>
      <c r="BP112" s="6">
        <f t="shared" si="171"/>
        <v>543.5</v>
      </c>
      <c r="BQ112" s="18">
        <f t="shared" si="253"/>
        <v>1151.5</v>
      </c>
      <c r="BR112" s="18">
        <f>BP112-BP$6</f>
        <v>-46</v>
      </c>
      <c r="BS112" s="18">
        <f t="shared" si="173"/>
        <v>1152.4184352916261</v>
      </c>
      <c r="BT112" s="6">
        <f t="shared" si="174"/>
        <v>1718.2235739274445</v>
      </c>
      <c r="BU112" s="6">
        <f t="shared" si="175"/>
        <v>958.96571259178472</v>
      </c>
      <c r="BV112" s="6">
        <v>123</v>
      </c>
      <c r="BW112" s="22">
        <f t="shared" si="176"/>
        <v>2.0499999999999998</v>
      </c>
      <c r="BX112" s="18">
        <f t="shared" si="177"/>
        <v>159.88236315159156</v>
      </c>
      <c r="BY112">
        <f t="shared" si="178"/>
        <v>0.31175386105575426</v>
      </c>
      <c r="BZ112">
        <f t="shared" si="179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80"/>
        <v>1598</v>
      </c>
      <c r="CI112" s="6">
        <f t="shared" si="180"/>
        <v>537</v>
      </c>
      <c r="CJ112" s="18">
        <f t="shared" si="248"/>
        <v>1065.5</v>
      </c>
      <c r="CK112" s="18">
        <f t="shared" si="249"/>
        <v>-51</v>
      </c>
      <c r="CL112" s="18">
        <f t="shared" si="181"/>
        <v>1066.719855444718</v>
      </c>
      <c r="CM112" s="6">
        <f t="shared" si="182"/>
        <v>1685.8152330549158</v>
      </c>
      <c r="CN112" s="6">
        <f t="shared" si="183"/>
        <v>892.5307632712196</v>
      </c>
      <c r="CO112" s="6">
        <v>112</v>
      </c>
      <c r="CP112" s="22">
        <f t="shared" si="184"/>
        <v>1.8666666666666667</v>
      </c>
      <c r="CQ112" s="18">
        <f t="shared" si="185"/>
        <v>160.09680444112092</v>
      </c>
      <c r="CR112">
        <f t="shared" si="186"/>
        <v>0.27106677228653797</v>
      </c>
      <c r="CS112">
        <f t="shared" si="187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210"/>
        <v>1655</v>
      </c>
      <c r="FZ112">
        <f t="shared" si="211"/>
        <v>541.5</v>
      </c>
      <c r="GA112" s="18">
        <f t="shared" si="250"/>
        <v>1429</v>
      </c>
      <c r="GB112" s="18">
        <f t="shared" si="251"/>
        <v>-60.5</v>
      </c>
      <c r="GC112" s="18">
        <f t="shared" si="252"/>
        <v>1430.2801299046282</v>
      </c>
      <c r="GD112">
        <f t="shared" si="213"/>
        <v>1741.3349046062333</v>
      </c>
      <c r="GE112">
        <v>111</v>
      </c>
      <c r="GF112" s="22">
        <f t="shared" si="214"/>
        <v>1.8499999999999999</v>
      </c>
      <c r="GG112" s="18">
        <f t="shared" si="215"/>
        <v>236.31677368271369</v>
      </c>
      <c r="GH112">
        <f t="shared" si="216"/>
        <v>0.26717172840301379</v>
      </c>
      <c r="GI112">
        <f t="shared" si="217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45"/>
        <v>1431</v>
      </c>
      <c r="L113" s="6">
        <f t="shared" si="246"/>
        <v>579.5</v>
      </c>
      <c r="M113" s="18">
        <f t="shared" si="144"/>
        <v>654.5</v>
      </c>
      <c r="N113" s="18">
        <f t="shared" si="145"/>
        <v>-1</v>
      </c>
      <c r="O113" s="18">
        <f t="shared" si="146"/>
        <v>654.5007639414946</v>
      </c>
      <c r="P113" s="18">
        <f t="shared" si="147"/>
        <v>574.38395515328705</v>
      </c>
      <c r="Q113" s="6">
        <v>113</v>
      </c>
      <c r="R113" s="22">
        <f t="shared" si="148"/>
        <v>1.8833333333333333</v>
      </c>
      <c r="S113" s="18">
        <f t="shared" si="149"/>
        <v>315.52565749293382</v>
      </c>
      <c r="T113">
        <f t="shared" si="150"/>
        <v>0.27492719309977609</v>
      </c>
      <c r="U113">
        <f t="shared" si="151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71"/>
        <v>1642</v>
      </c>
      <c r="BP113" s="6">
        <f t="shared" si="171"/>
        <v>544</v>
      </c>
      <c r="BQ113" s="18">
        <f t="shared" si="253"/>
        <v>1163.5</v>
      </c>
      <c r="BR113" s="18">
        <f t="shared" si="241"/>
        <v>-45.5</v>
      </c>
      <c r="BS113" s="18">
        <f t="shared" si="173"/>
        <v>1164.3893249253017</v>
      </c>
      <c r="BT113" s="6">
        <f t="shared" si="174"/>
        <v>1729.7687706742772</v>
      </c>
      <c r="BU113" s="6">
        <f t="shared" si="175"/>
        <v>970.51090933861747</v>
      </c>
      <c r="BV113" s="6">
        <v>124</v>
      </c>
      <c r="BW113" s="22">
        <f t="shared" si="176"/>
        <v>2.0666666666666664</v>
      </c>
      <c r="BX113" s="18">
        <f t="shared" si="177"/>
        <v>161.02680766723932</v>
      </c>
      <c r="BY113">
        <f t="shared" si="178"/>
        <v>0.3152704347785914</v>
      </c>
      <c r="BZ113">
        <f t="shared" si="179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80"/>
        <v>1608</v>
      </c>
      <c r="CI113" s="6">
        <f t="shared" si="180"/>
        <v>534.5</v>
      </c>
      <c r="CJ113" s="18">
        <f t="shared" si="248"/>
        <v>1075.5</v>
      </c>
      <c r="CK113" s="18">
        <f t="shared" si="249"/>
        <v>-53.5</v>
      </c>
      <c r="CL113" s="18">
        <f t="shared" si="181"/>
        <v>1076.8298379967005</v>
      </c>
      <c r="CM113" s="6">
        <f t="shared" si="182"/>
        <v>1694.507081720227</v>
      </c>
      <c r="CN113" s="6">
        <f t="shared" si="183"/>
        <v>901.22261193653083</v>
      </c>
      <c r="CO113" s="6">
        <v>113</v>
      </c>
      <c r="CP113" s="22">
        <f t="shared" si="184"/>
        <v>1.8833333333333333</v>
      </c>
      <c r="CQ113" s="18">
        <f t="shared" si="185"/>
        <v>161.07902367283012</v>
      </c>
      <c r="CR113">
        <f t="shared" si="186"/>
        <v>0.27492719309977609</v>
      </c>
      <c r="CS113">
        <f t="shared" si="187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210"/>
        <v>1670</v>
      </c>
      <c r="FZ113">
        <f t="shared" si="211"/>
        <v>541.5</v>
      </c>
      <c r="GA113" s="18">
        <f t="shared" si="250"/>
        <v>1444</v>
      </c>
      <c r="GB113" s="18">
        <f t="shared" si="251"/>
        <v>-60.5</v>
      </c>
      <c r="GC113" s="18">
        <f t="shared" si="252"/>
        <v>1445.2668438734765</v>
      </c>
      <c r="GD113">
        <f t="shared" si="213"/>
        <v>1755.5974054435146</v>
      </c>
      <c r="GE113">
        <v>112</v>
      </c>
      <c r="GF113" s="22">
        <f t="shared" si="214"/>
        <v>1.8666666666666667</v>
      </c>
      <c r="GG113" s="18">
        <f t="shared" si="215"/>
        <v>238.18684031221807</v>
      </c>
      <c r="GH113">
        <f t="shared" si="216"/>
        <v>0.27106677228653797</v>
      </c>
      <c r="GI113">
        <f t="shared" si="217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45"/>
        <v>1439.5</v>
      </c>
      <c r="L114" s="6">
        <f t="shared" si="246"/>
        <v>579</v>
      </c>
      <c r="M114" s="18">
        <f t="shared" si="144"/>
        <v>663</v>
      </c>
      <c r="N114" s="18">
        <f t="shared" si="145"/>
        <v>-1.5</v>
      </c>
      <c r="O114" s="18">
        <f t="shared" si="146"/>
        <v>663.00169683040781</v>
      </c>
      <c r="P114" s="18">
        <f t="shared" si="147"/>
        <v>582.07908245794545</v>
      </c>
      <c r="Q114" s="6">
        <v>114</v>
      </c>
      <c r="R114" s="22">
        <f t="shared" si="148"/>
        <v>1.9</v>
      </c>
      <c r="S114" s="18">
        <f t="shared" si="149"/>
        <v>316.22990178826257</v>
      </c>
      <c r="T114">
        <f t="shared" si="150"/>
        <v>0.27875360095282892</v>
      </c>
      <c r="U114">
        <f t="shared" si="151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71"/>
        <v>1652</v>
      </c>
      <c r="BP114" s="6">
        <f t="shared" si="171"/>
        <v>545</v>
      </c>
      <c r="BQ114" s="18">
        <f t="shared" si="253"/>
        <v>1173.5</v>
      </c>
      <c r="BR114" s="18">
        <f t="shared" si="241"/>
        <v>-44.5</v>
      </c>
      <c r="BS114" s="18">
        <f t="shared" si="173"/>
        <v>1174.3434335832087</v>
      </c>
      <c r="BT114" s="6">
        <f t="shared" si="174"/>
        <v>1739.5772474943444</v>
      </c>
      <c r="BU114" s="6">
        <f t="shared" si="175"/>
        <v>980.31938615868467</v>
      </c>
      <c r="BV114" s="6">
        <v>125</v>
      </c>
      <c r="BW114" s="22">
        <f t="shared" si="176"/>
        <v>2.0833333333333335</v>
      </c>
      <c r="BX114" s="18">
        <f t="shared" si="177"/>
        <v>161.97844329419027</v>
      </c>
      <c r="BY114">
        <f t="shared" si="178"/>
        <v>0.31875876262441283</v>
      </c>
      <c r="BZ114">
        <f t="shared" si="179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80"/>
        <v>1618.5</v>
      </c>
      <c r="CI114" s="6">
        <f t="shared" si="180"/>
        <v>533.5</v>
      </c>
      <c r="CJ114" s="18">
        <f t="shared" si="248"/>
        <v>1086</v>
      </c>
      <c r="CK114" s="18">
        <f t="shared" si="249"/>
        <v>-54.5</v>
      </c>
      <c r="CL114" s="18">
        <f t="shared" si="181"/>
        <v>1087.3666584919733</v>
      </c>
      <c r="CM114" s="6">
        <f t="shared" si="182"/>
        <v>1704.1609372356825</v>
      </c>
      <c r="CN114" s="6">
        <f t="shared" si="183"/>
        <v>910.87646745198629</v>
      </c>
      <c r="CO114" s="6">
        <v>114</v>
      </c>
      <c r="CP114" s="22">
        <f t="shared" si="184"/>
        <v>1.9</v>
      </c>
      <c r="CQ114" s="18">
        <f t="shared" si="185"/>
        <v>162.10271166420998</v>
      </c>
      <c r="CR114">
        <f t="shared" si="186"/>
        <v>0.27875360095282892</v>
      </c>
      <c r="CS114">
        <f t="shared" si="187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210"/>
        <v>1686.5</v>
      </c>
      <c r="FZ114">
        <f t="shared" si="211"/>
        <v>540.5</v>
      </c>
      <c r="GA114" s="18">
        <f t="shared" si="250"/>
        <v>1460.5</v>
      </c>
      <c r="GB114" s="18">
        <f t="shared" si="251"/>
        <v>-61.5</v>
      </c>
      <c r="GC114" s="18">
        <f t="shared" si="252"/>
        <v>1461.7942741713007</v>
      </c>
      <c r="GD114">
        <f t="shared" si="213"/>
        <v>1770.9947769544663</v>
      </c>
      <c r="GE114">
        <v>113</v>
      </c>
      <c r="GF114" s="22">
        <f t="shared" si="214"/>
        <v>1.8833333333333333</v>
      </c>
      <c r="GG114" s="18">
        <f t="shared" si="215"/>
        <v>240.24916003992263</v>
      </c>
      <c r="GH114">
        <f t="shared" si="216"/>
        <v>0.27492719309977609</v>
      </c>
      <c r="GI114">
        <f t="shared" si="217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45"/>
        <v>1447.5</v>
      </c>
      <c r="L115" s="6">
        <f t="shared" si="246"/>
        <v>579</v>
      </c>
      <c r="M115" s="18">
        <f t="shared" si="144"/>
        <v>671</v>
      </c>
      <c r="N115" s="18">
        <f t="shared" si="145"/>
        <v>-1.5</v>
      </c>
      <c r="O115" s="18">
        <f t="shared" si="146"/>
        <v>671.00167659999181</v>
      </c>
      <c r="P115" s="18">
        <f t="shared" si="147"/>
        <v>589.50405127417878</v>
      </c>
      <c r="Q115" s="6">
        <v>115</v>
      </c>
      <c r="R115" s="22">
        <f t="shared" si="148"/>
        <v>1.9166666666666667</v>
      </c>
      <c r="S115" s="18">
        <f t="shared" si="149"/>
        <v>316.89264553522503</v>
      </c>
      <c r="T115">
        <f t="shared" si="150"/>
        <v>0.28254658996996806</v>
      </c>
      <c r="U115">
        <f t="shared" si="151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71"/>
        <v>1663</v>
      </c>
      <c r="BP115" s="6">
        <f t="shared" si="171"/>
        <v>545</v>
      </c>
      <c r="BQ115" s="18">
        <f t="shared" si="253"/>
        <v>1184.5</v>
      </c>
      <c r="BR115" s="18">
        <f t="shared" si="241"/>
        <v>-44.5</v>
      </c>
      <c r="BS115" s="18">
        <f t="shared" si="173"/>
        <v>1185.3356064845095</v>
      </c>
      <c r="BT115" s="6">
        <f t="shared" si="174"/>
        <v>1750.0268569367729</v>
      </c>
      <c r="BU115" s="6">
        <f t="shared" si="175"/>
        <v>990.76899560111315</v>
      </c>
      <c r="BV115" s="6">
        <v>126</v>
      </c>
      <c r="BW115" s="22">
        <f t="shared" si="176"/>
        <v>2.1</v>
      </c>
      <c r="BX115" s="18">
        <f t="shared" si="177"/>
        <v>163.02932024460145</v>
      </c>
      <c r="BY115">
        <f t="shared" si="178"/>
        <v>0.3222192947339193</v>
      </c>
      <c r="BZ115">
        <f t="shared" si="179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80"/>
        <v>1629</v>
      </c>
      <c r="CI115" s="6">
        <f t="shared" si="180"/>
        <v>533</v>
      </c>
      <c r="CJ115" s="18">
        <f t="shared" si="248"/>
        <v>1096.5</v>
      </c>
      <c r="CK115" s="18">
        <f t="shared" si="249"/>
        <v>-55</v>
      </c>
      <c r="CL115" s="18">
        <f t="shared" si="181"/>
        <v>1097.878522424043</v>
      </c>
      <c r="CM115" s="6">
        <f t="shared" si="182"/>
        <v>1713.9807466829959</v>
      </c>
      <c r="CN115" s="6">
        <f t="shared" si="183"/>
        <v>920.69627689929973</v>
      </c>
      <c r="CO115" s="6">
        <v>115</v>
      </c>
      <c r="CP115" s="22">
        <f t="shared" si="184"/>
        <v>1.9166666666666667</v>
      </c>
      <c r="CQ115" s="18">
        <f t="shared" si="185"/>
        <v>163.12397504049187</v>
      </c>
      <c r="CR115">
        <f t="shared" si="186"/>
        <v>0.28254658996996806</v>
      </c>
      <c r="CS115">
        <f t="shared" si="187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210"/>
        <v>1704.5</v>
      </c>
      <c r="FZ115">
        <f t="shared" si="211"/>
        <v>539.5</v>
      </c>
      <c r="GA115" s="18">
        <f>FY115-FY$6</f>
        <v>1478.5</v>
      </c>
      <c r="GB115" s="18">
        <f>FZ115-FZ$6</f>
        <v>-62.5</v>
      </c>
      <c r="GC115" s="18">
        <f t="shared" si="252"/>
        <v>1479.8204282952713</v>
      </c>
      <c r="GD115">
        <f t="shared" si="213"/>
        <v>1787.8424147558419</v>
      </c>
      <c r="GE115">
        <v>114</v>
      </c>
      <c r="GF115" s="22">
        <f t="shared" si="214"/>
        <v>1.9</v>
      </c>
      <c r="GG115" s="18">
        <f t="shared" si="215"/>
        <v>242.49849297278644</v>
      </c>
      <c r="GH115">
        <f t="shared" si="216"/>
        <v>0.27875360095282892</v>
      </c>
      <c r="GI115">
        <f t="shared" si="217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45"/>
        <v>1456</v>
      </c>
      <c r="L116" s="6">
        <f t="shared" si="246"/>
        <v>579</v>
      </c>
      <c r="M116" s="18">
        <f t="shared" si="144"/>
        <v>679.5</v>
      </c>
      <c r="N116" s="18">
        <f t="shared" si="145"/>
        <v>-1.5</v>
      </c>
      <c r="O116" s="18">
        <f t="shared" si="146"/>
        <v>679.50165562712209</v>
      </c>
      <c r="P116" s="18">
        <f t="shared" si="147"/>
        <v>597.39928315963755</v>
      </c>
      <c r="Q116" s="6">
        <v>116</v>
      </c>
      <c r="R116" s="22">
        <f t="shared" si="148"/>
        <v>1.9333333333333333</v>
      </c>
      <c r="S116" s="18">
        <f t="shared" si="149"/>
        <v>317.59681080961241</v>
      </c>
      <c r="T116">
        <f t="shared" si="150"/>
        <v>0.28630673884327484</v>
      </c>
      <c r="U116">
        <f t="shared" si="151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71"/>
        <v>1673.5</v>
      </c>
      <c r="BP116" s="6">
        <f t="shared" si="171"/>
        <v>545.5</v>
      </c>
      <c r="BQ116" s="18">
        <f t="shared" si="253"/>
        <v>1195</v>
      </c>
      <c r="BR116" s="18">
        <f t="shared" si="241"/>
        <v>-44</v>
      </c>
      <c r="BS116" s="18">
        <f t="shared" si="173"/>
        <v>1195.8097674797609</v>
      </c>
      <c r="BT116" s="6">
        <f t="shared" si="174"/>
        <v>1760.1626345312527</v>
      </c>
      <c r="BU116" s="6">
        <f t="shared" si="175"/>
        <v>1000.904773195593</v>
      </c>
      <c r="BV116" s="6">
        <v>127</v>
      </c>
      <c r="BW116" s="22">
        <f t="shared" si="176"/>
        <v>2.1166666666666667</v>
      </c>
      <c r="BX116" s="18">
        <f t="shared" si="177"/>
        <v>164.03067406823925</v>
      </c>
      <c r="BY116">
        <f t="shared" si="178"/>
        <v>0.32565247057231322</v>
      </c>
      <c r="BZ116">
        <f t="shared" si="179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80"/>
        <v>1640</v>
      </c>
      <c r="CI116" s="6">
        <f t="shared" si="180"/>
        <v>532.5</v>
      </c>
      <c r="CJ116" s="18">
        <f t="shared" si="248"/>
        <v>1107.5</v>
      </c>
      <c r="CK116" s="18">
        <f t="shared" si="249"/>
        <v>-55.5</v>
      </c>
      <c r="CL116" s="18">
        <f t="shared" si="181"/>
        <v>1108.8897600753648</v>
      </c>
      <c r="CM116" s="6">
        <f t="shared" si="182"/>
        <v>1724.2842718067111</v>
      </c>
      <c r="CN116" s="6">
        <f t="shared" si="183"/>
        <v>930.99980202301492</v>
      </c>
      <c r="CO116" s="6">
        <v>116</v>
      </c>
      <c r="CP116" s="22">
        <f t="shared" si="184"/>
        <v>1.9333333333333333</v>
      </c>
      <c r="CQ116" s="18">
        <f t="shared" si="185"/>
        <v>164.19375427407994</v>
      </c>
      <c r="CR116">
        <f t="shared" si="186"/>
        <v>0.28630673884327484</v>
      </c>
      <c r="CS116">
        <f t="shared" si="187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45"/>
        <v>1463.5</v>
      </c>
      <c r="L117" s="6">
        <f t="shared" si="246"/>
        <v>579</v>
      </c>
      <c r="M117" s="18">
        <f t="shared" si="144"/>
        <v>687</v>
      </c>
      <c r="N117" s="18">
        <f t="shared" si="145"/>
        <v>-1.5</v>
      </c>
      <c r="O117" s="18">
        <f t="shared" si="146"/>
        <v>687.0016375526335</v>
      </c>
      <c r="P117" s="18">
        <f t="shared" si="147"/>
        <v>604.37089603518268</v>
      </c>
      <c r="Q117" s="6">
        <v>117</v>
      </c>
      <c r="R117" s="22">
        <f t="shared" si="148"/>
        <v>1.95</v>
      </c>
      <c r="S117" s="18">
        <f t="shared" si="149"/>
        <v>318.2181331462466</v>
      </c>
      <c r="T117">
        <f t="shared" si="150"/>
        <v>0.29003461136251801</v>
      </c>
      <c r="U117">
        <f t="shared" si="151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71"/>
        <v>1685.5</v>
      </c>
      <c r="BP117" s="6">
        <f t="shared" si="171"/>
        <v>545.5</v>
      </c>
      <c r="BQ117" s="18">
        <f t="shared" si="253"/>
        <v>1207</v>
      </c>
      <c r="BR117" s="18">
        <f t="shared" si="241"/>
        <v>-44</v>
      </c>
      <c r="BS117" s="18">
        <f t="shared" si="173"/>
        <v>1207.8017221381992</v>
      </c>
      <c r="BT117" s="6">
        <f t="shared" si="174"/>
        <v>1771.5757110549919</v>
      </c>
      <c r="BU117" s="6">
        <f t="shared" si="175"/>
        <v>1012.3178497193321</v>
      </c>
      <c r="BV117" s="6">
        <v>128</v>
      </c>
      <c r="BW117" s="22">
        <f t="shared" si="176"/>
        <v>2.1333333333333333</v>
      </c>
      <c r="BX117" s="18">
        <f t="shared" si="177"/>
        <v>165.17713244858709</v>
      </c>
      <c r="BY117">
        <f t="shared" si="178"/>
        <v>0.32905871926422475</v>
      </c>
      <c r="BZ117">
        <f t="shared" si="179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80"/>
        <v>1650.5</v>
      </c>
      <c r="CI117" s="6">
        <f t="shared" si="180"/>
        <v>532</v>
      </c>
      <c r="CJ117" s="18">
        <f t="shared" si="248"/>
        <v>1118</v>
      </c>
      <c r="CK117" s="18">
        <f t="shared" si="249"/>
        <v>-56</v>
      </c>
      <c r="CL117" s="18">
        <f t="shared" si="181"/>
        <v>1119.4016258698216</v>
      </c>
      <c r="CM117" s="6">
        <f t="shared" si="182"/>
        <v>1734.1205984590576</v>
      </c>
      <c r="CN117" s="6">
        <f t="shared" si="183"/>
        <v>940.83612867536146</v>
      </c>
      <c r="CO117" s="6">
        <v>117</v>
      </c>
      <c r="CP117" s="22">
        <f t="shared" si="184"/>
        <v>1.95</v>
      </c>
      <c r="CQ117" s="18">
        <f t="shared" si="185"/>
        <v>165.21501783129909</v>
      </c>
      <c r="CR117">
        <f t="shared" si="186"/>
        <v>0.29003461136251801</v>
      </c>
      <c r="CS117">
        <f t="shared" si="187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45"/>
        <v>1472.5</v>
      </c>
      <c r="L118" s="6">
        <f t="shared" si="246"/>
        <v>579.5</v>
      </c>
      <c r="M118" s="18">
        <f t="shared" si="144"/>
        <v>696</v>
      </c>
      <c r="N118" s="18">
        <f t="shared" si="145"/>
        <v>-1</v>
      </c>
      <c r="O118" s="18">
        <f t="shared" si="146"/>
        <v>696.0007183904338</v>
      </c>
      <c r="P118" s="18">
        <f t="shared" si="147"/>
        <v>612.92624710647385</v>
      </c>
      <c r="Q118" s="6">
        <v>118</v>
      </c>
      <c r="R118" s="22">
        <f t="shared" si="148"/>
        <v>1.9666666666666666</v>
      </c>
      <c r="S118" s="18">
        <f t="shared" si="149"/>
        <v>318.96364560070776</v>
      </c>
      <c r="T118">
        <f t="shared" si="150"/>
        <v>0.29373075692248174</v>
      </c>
      <c r="U118">
        <f t="shared" si="151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71"/>
        <v>1697</v>
      </c>
      <c r="BP118" s="6">
        <f t="shared" si="171"/>
        <v>545.5</v>
      </c>
      <c r="BQ118" s="18">
        <f t="shared" si="253"/>
        <v>1218.5</v>
      </c>
      <c r="BR118" s="18">
        <f t="shared" si="241"/>
        <v>-44</v>
      </c>
      <c r="BS118" s="18">
        <f t="shared" si="173"/>
        <v>1219.2941605699586</v>
      </c>
      <c r="BT118" s="6">
        <f t="shared" si="174"/>
        <v>1782.5204767407301</v>
      </c>
      <c r="BU118" s="6">
        <f t="shared" si="175"/>
        <v>1023.2626154050704</v>
      </c>
      <c r="BV118" s="6">
        <v>129</v>
      </c>
      <c r="BW118" s="22">
        <f t="shared" si="176"/>
        <v>2.15</v>
      </c>
      <c r="BX118" s="18">
        <f t="shared" si="177"/>
        <v>166.27583593154688</v>
      </c>
      <c r="BY118">
        <f t="shared" si="178"/>
        <v>0.33243845991560533</v>
      </c>
      <c r="BZ118">
        <f t="shared" si="179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80"/>
        <v>1657</v>
      </c>
      <c r="CI118" s="6">
        <f t="shared" si="180"/>
        <v>533</v>
      </c>
      <c r="CJ118" s="18">
        <f t="shared" si="248"/>
        <v>1124.5</v>
      </c>
      <c r="CK118" s="18">
        <f t="shared" si="249"/>
        <v>-55</v>
      </c>
      <c r="CL118" s="18">
        <f t="shared" si="181"/>
        <v>1125.8442387826124</v>
      </c>
      <c r="CM118" s="6">
        <f t="shared" si="182"/>
        <v>1740.614259392356</v>
      </c>
      <c r="CN118" s="6">
        <f t="shared" si="183"/>
        <v>947.32978960865978</v>
      </c>
      <c r="CO118" s="6">
        <v>118</v>
      </c>
      <c r="CP118" s="22">
        <f t="shared" si="184"/>
        <v>1.9666666666666666</v>
      </c>
      <c r="CQ118" s="18">
        <f t="shared" si="185"/>
        <v>165.84093961433518</v>
      </c>
      <c r="CR118">
        <f t="shared" si="186"/>
        <v>0.29373075692248174</v>
      </c>
      <c r="CS118">
        <f t="shared" si="187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45"/>
        <v>1472.5</v>
      </c>
      <c r="L119" s="6">
        <f t="shared" si="246"/>
        <v>579.5</v>
      </c>
      <c r="M119" s="18">
        <f t="shared" si="144"/>
        <v>696</v>
      </c>
      <c r="N119" s="18">
        <f t="shared" si="145"/>
        <v>-1</v>
      </c>
      <c r="O119" s="18">
        <f t="shared" si="146"/>
        <v>696.0007183904338</v>
      </c>
      <c r="P119" s="18">
        <f t="shared" si="147"/>
        <v>612.92624710647385</v>
      </c>
      <c r="Q119" s="6">
        <v>119</v>
      </c>
      <c r="R119" s="22">
        <f t="shared" si="148"/>
        <v>1.9833333333333334</v>
      </c>
      <c r="S119" s="18">
        <f t="shared" si="149"/>
        <v>318.96364560070776</v>
      </c>
      <c r="T119">
        <f t="shared" si="150"/>
        <v>0.29739571100888712</v>
      </c>
      <c r="U119">
        <f t="shared" si="151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71"/>
        <v>1697</v>
      </c>
      <c r="BP119" s="6">
        <f t="shared" si="171"/>
        <v>545.5</v>
      </c>
      <c r="BQ119" s="18">
        <f>BO119-BO$6</f>
        <v>1218.5</v>
      </c>
      <c r="BR119" s="18">
        <f>BP119-BP$6</f>
        <v>-44</v>
      </c>
      <c r="BS119" s="18">
        <f t="shared" si="173"/>
        <v>1219.2941605699586</v>
      </c>
      <c r="BT119" s="6">
        <f t="shared" si="174"/>
        <v>1782.5204767407301</v>
      </c>
      <c r="BU119" s="6">
        <f t="shared" si="175"/>
        <v>1023.2626154050704</v>
      </c>
      <c r="BV119" s="6">
        <v>130</v>
      </c>
      <c r="BW119" s="22">
        <f t="shared" si="176"/>
        <v>2.1666666666666665</v>
      </c>
      <c r="BX119" s="18">
        <f t="shared" si="177"/>
        <v>166.27583593154688</v>
      </c>
      <c r="BY119">
        <f t="shared" si="178"/>
        <v>0.33579210192319309</v>
      </c>
      <c r="BZ119">
        <f t="shared" si="179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GF2:GI2"/>
    <mergeCell ref="GY2:HB2"/>
    <mergeCell ref="HR2:HU2"/>
    <mergeCell ref="DN2:EE2"/>
    <mergeCell ref="EG2:EX2"/>
    <mergeCell ref="EZ2:FQ2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FS1:GI1"/>
    <mergeCell ref="GL1:HB1"/>
    <mergeCell ref="HE1:HU1"/>
    <mergeCell ref="CB1:CS1"/>
    <mergeCell ref="CU1:DL1"/>
    <mergeCell ref="DN1:EE1"/>
    <mergeCell ref="EG1:EX1"/>
    <mergeCell ref="EZ1:F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workbookViewId="0"/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52" t="str">
        <f>A4</f>
        <v>Drop_06262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B1" s="60" t="str">
        <f>A5</f>
        <v>Drop_06263</v>
      </c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U1" s="60" t="str">
        <f>A6</f>
        <v>Drop_06264</v>
      </c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N1" s="60">
        <v>6278</v>
      </c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G1" s="60" t="s">
        <v>13</v>
      </c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Z1" s="60" t="s">
        <v>14</v>
      </c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S1" s="60" t="str">
        <f>A10</f>
        <v>Drop_06278</v>
      </c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L1" s="60" t="str">
        <f>A11</f>
        <v>Drop_06281</v>
      </c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E1" s="60" t="str">
        <f>A12</f>
        <v>Drop_06282</v>
      </c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X1" s="60" t="str">
        <f>A13</f>
        <v>Drop_06333</v>
      </c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48"/>
      <c r="GP1" s="60" t="str">
        <f>A14</f>
        <v>Drop_06334</v>
      </c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H1" s="60" t="str">
        <f>A15</f>
        <v>Drop_06335</v>
      </c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Z1" s="60" t="str">
        <f>A16</f>
        <v>Drop_06283</v>
      </c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48"/>
      <c r="IR1" s="48"/>
      <c r="IS1" s="60" t="str">
        <f>$A17</f>
        <v>Drop_06287</v>
      </c>
      <c r="IT1" s="60"/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K1" s="60" t="str">
        <f>$A18</f>
        <v>Drop_06288</v>
      </c>
      <c r="JL1" s="60"/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C1" s="60" t="str">
        <f>$A19</f>
        <v>Drop_06290</v>
      </c>
      <c r="KD1" s="60"/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U1" s="60" t="str">
        <f>$A20</f>
        <v>Drop_06291</v>
      </c>
      <c r="KV1" s="60"/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M1" s="60" t="str">
        <f>$A21</f>
        <v>Drop_06292</v>
      </c>
      <c r="LN1" s="60"/>
      <c r="LO1" s="60"/>
      <c r="LP1" s="60"/>
      <c r="LQ1" s="60"/>
      <c r="LR1" s="60"/>
      <c r="LS1" s="60"/>
      <c r="LT1" s="60"/>
      <c r="LU1" s="60"/>
      <c r="LV1" s="60"/>
      <c r="LW1" s="60"/>
      <c r="LX1" s="60"/>
      <c r="LY1" s="60"/>
      <c r="LZ1" s="60"/>
      <c r="MA1" s="60"/>
      <c r="MB1" s="60"/>
      <c r="MC1" s="60"/>
    </row>
    <row r="2" spans="1:341" s="33" customFormat="1" ht="20.25" x14ac:dyDescent="0.25">
      <c r="A2"/>
      <c r="B2"/>
      <c r="C2"/>
      <c r="D2"/>
      <c r="E2"/>
      <c r="F2"/>
      <c r="G2"/>
      <c r="H2"/>
      <c r="I2" s="62" t="s">
        <v>33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B2" s="62" t="s">
        <v>34</v>
      </c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U2" s="62" t="s">
        <v>35</v>
      </c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N2" s="62" t="s">
        <v>41</v>
      </c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33" t="s">
        <v>18</v>
      </c>
      <c r="CG2" s="62" t="s">
        <v>36</v>
      </c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Z2" s="62" t="s">
        <v>37</v>
      </c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S2" s="62" t="s">
        <v>38</v>
      </c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L2" s="62" t="s">
        <v>39</v>
      </c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17"/>
      <c r="FE2" s="62" t="s">
        <v>40</v>
      </c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X2" s="61" t="s">
        <v>59</v>
      </c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1"/>
      <c r="GP2" s="61" t="s">
        <v>59</v>
      </c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1"/>
      <c r="HH2" s="61" t="s">
        <v>59</v>
      </c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Z2" s="61" t="s">
        <v>109</v>
      </c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/>
      <c r="IR2"/>
      <c r="IS2" s="61" t="str">
        <f>$B17</f>
        <v>6mL 3.99deg</v>
      </c>
      <c r="IT2" s="61"/>
      <c r="IU2" s="61"/>
      <c r="IV2" s="61"/>
      <c r="IW2" s="61"/>
      <c r="IX2" s="61"/>
      <c r="IY2" s="61"/>
      <c r="IZ2" s="61"/>
      <c r="JA2" s="61"/>
      <c r="JB2" s="61"/>
      <c r="JC2" s="61"/>
      <c r="JD2" s="61"/>
      <c r="JE2" s="61"/>
      <c r="JF2" s="61"/>
      <c r="JG2" s="61"/>
      <c r="JH2" s="61"/>
      <c r="JI2" s="61"/>
      <c r="JK2" s="61" t="str">
        <f>$B18</f>
        <v>2mL 3.14deg</v>
      </c>
      <c r="JL2" s="61"/>
      <c r="JM2" s="61"/>
      <c r="JN2" s="61"/>
      <c r="JO2" s="61"/>
      <c r="JP2" s="61"/>
      <c r="JQ2" s="61"/>
      <c r="JR2" s="61"/>
      <c r="JS2" s="61"/>
      <c r="JT2" s="61"/>
      <c r="JU2" s="61"/>
      <c r="JV2" s="61"/>
      <c r="JW2" s="61"/>
      <c r="JX2" s="61"/>
      <c r="JY2" s="61"/>
      <c r="JZ2" s="61"/>
      <c r="KA2" s="61"/>
      <c r="KC2" s="61" t="str">
        <f>$B19</f>
        <v>3mL 3.14deg</v>
      </c>
      <c r="KD2" s="61"/>
      <c r="KE2" s="61"/>
      <c r="KF2" s="61"/>
      <c r="KG2" s="61"/>
      <c r="KH2" s="61"/>
      <c r="KI2" s="61"/>
      <c r="KJ2" s="61"/>
      <c r="KK2" s="61"/>
      <c r="KL2" s="61"/>
      <c r="KM2" s="61"/>
      <c r="KN2" s="61"/>
      <c r="KO2" s="61"/>
      <c r="KP2" s="61"/>
      <c r="KQ2" s="61"/>
      <c r="KR2" s="61"/>
      <c r="KS2" s="61"/>
      <c r="KU2" s="61" t="str">
        <f>$B20</f>
        <v>4mL 3.14deg</v>
      </c>
      <c r="KV2" s="61"/>
      <c r="KW2" s="61"/>
      <c r="KX2" s="61"/>
      <c r="KY2" s="61"/>
      <c r="KZ2" s="61"/>
      <c r="LA2" s="61"/>
      <c r="LB2" s="61"/>
      <c r="LC2" s="61"/>
      <c r="LD2" s="61"/>
      <c r="LE2" s="61"/>
      <c r="LF2" s="61"/>
      <c r="LG2" s="61"/>
      <c r="LH2" s="61"/>
      <c r="LI2" s="61"/>
      <c r="LJ2" s="61"/>
      <c r="LK2" s="61"/>
      <c r="LM2" s="61" t="str">
        <f>$B21</f>
        <v>6mL 3.14deg</v>
      </c>
      <c r="LN2" s="61"/>
      <c r="LO2" s="61"/>
      <c r="LP2" s="61"/>
      <c r="LQ2" s="61"/>
      <c r="LR2" s="61"/>
      <c r="LS2" s="61"/>
      <c r="LT2" s="61"/>
      <c r="LU2" s="61"/>
      <c r="LV2" s="61"/>
      <c r="LW2" s="61"/>
      <c r="LX2" s="61"/>
      <c r="LY2" s="61"/>
      <c r="LZ2" s="61"/>
      <c r="MA2" s="61"/>
      <c r="MB2" s="61"/>
      <c r="MC2" s="61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>(V6*(1/60))/$L$4</f>
        <v>0</v>
      </c>
      <c r="X6" s="18">
        <f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>(AO6*(1/60))/AE$4</f>
        <v>0</v>
      </c>
      <c r="AQ6" s="18">
        <f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>(BH6*(1/60))/$AX$4</f>
        <v>0</v>
      </c>
      <c r="BJ6" s="18">
        <f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>(CA6*(1/60))/$BQ$4</f>
        <v>0</v>
      </c>
      <c r="CC6" s="18">
        <f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>(CT6*(1/60))/$CJ$4</f>
        <v>0</v>
      </c>
      <c r="CV6" s="18">
        <f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>(DM6*(1/60))/$DC$4</f>
        <v>0</v>
      </c>
      <c r="DO6" s="18">
        <f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>(EF6*(1/60))/$DV$4</f>
        <v>0</v>
      </c>
      <c r="EH6" s="18">
        <f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>(EY6*(1/60))/$EO$4</f>
        <v>0</v>
      </c>
      <c r="FA6" s="18">
        <f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>(FR6*(1/60))/$FH$4</f>
        <v>0</v>
      </c>
      <c r="FT6" s="18">
        <f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>(GJ6*(1/60))/$GA$4</f>
        <v>0</v>
      </c>
      <c r="GL6" s="18">
        <f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>(HB6*(1/60))/$GS$4</f>
        <v>0</v>
      </c>
      <c r="HD6" s="18">
        <f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4">(HP6^2+HQ6^2)^(1/2)</f>
        <v>0</v>
      </c>
      <c r="HS6">
        <f>SQRT(HN6^2+HO6^2)</f>
        <v>653.32017418720511</v>
      </c>
      <c r="HT6">
        <v>0</v>
      </c>
      <c r="HU6" s="22">
        <f>(HT6*(1/60))/$HK$4</f>
        <v>0</v>
      </c>
      <c r="HV6" s="18">
        <f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>(IL6*(1/60))/$IC$4</f>
        <v>0</v>
      </c>
      <c r="IN6">
        <f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>(JE6*(1/60))/IV$4</f>
        <v>0</v>
      </c>
      <c r="JG6">
        <f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>(JW6*(1/60))/JN$4</f>
        <v>0</v>
      </c>
      <c r="JY6">
        <f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>(KO6*(1/60))/KF$4</f>
        <v>0</v>
      </c>
      <c r="KQ6">
        <f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>(LG6*(1/60))/KX$4</f>
        <v>0</v>
      </c>
      <c r="LI6">
        <f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>(LY6*(1/60))/LP$4</f>
        <v>0</v>
      </c>
      <c r="MA6">
        <f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5">O7-O$6</f>
        <v>2</v>
      </c>
      <c r="R7" s="18">
        <f t="shared" si="5"/>
        <v>-1.5</v>
      </c>
      <c r="S7" s="49">
        <f t="shared" ref="S7:S70" si="6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>(V7*(1/60))/$L$4</f>
        <v>3.5968374196793541E-3</v>
      </c>
      <c r="X7" s="18">
        <f>(S7*(I$6/J$6)+I$4)/$M$4</f>
        <v>2.8143011972591624E-4</v>
      </c>
      <c r="Y7">
        <f>LOG10(W7)</f>
        <v>-2.4440791922431697</v>
      </c>
      <c r="Z7">
        <f t="shared" ref="Z7:Z70" si="7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8">(AD7+AF7)/2</f>
        <v>666</v>
      </c>
      <c r="AI7" s="18">
        <f t="shared" si="8"/>
        <v>574.5</v>
      </c>
      <c r="AJ7" s="18">
        <f t="shared" ref="AJ7:AK14" si="9">AH7-AH$6</f>
        <v>3.5</v>
      </c>
      <c r="AK7" s="18">
        <f t="shared" si="9"/>
        <v>4</v>
      </c>
      <c r="AL7" s="18">
        <f t="shared" ref="AL7:AL70" si="10">(AJ7^2+AK7^2)^(1/2)</f>
        <v>5.315072906367325</v>
      </c>
      <c r="AM7" s="18">
        <f t="shared" ref="AM7:AM70" si="11">(AI7^2+AH7^2)^(1/2)</f>
        <v>879.54889005671544</v>
      </c>
      <c r="AN7" s="18">
        <f>AM7-AM$6</f>
        <v>5.262609711427217</v>
      </c>
      <c r="AO7" s="18">
        <v>1</v>
      </c>
      <c r="AP7" s="22">
        <f>(AO7*(1/60))/AE$4</f>
        <v>2.9957448667770627E-3</v>
      </c>
      <c r="AQ7" s="18">
        <f>((AL7*(AB$6/AC$6))+AB$4)/AF$4</f>
        <v>5.843375228206469E-4</v>
      </c>
      <c r="AR7">
        <f t="shared" ref="AR7:AS70" si="12">LOG10(AP7)</f>
        <v>-2.5234951761758473</v>
      </c>
      <c r="AS7">
        <f t="shared" si="12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13">(AW7+AY7)/2</f>
        <v>835</v>
      </c>
      <c r="BB7" s="18">
        <f t="shared" si="13"/>
        <v>581</v>
      </c>
      <c r="BC7" s="18">
        <f t="shared" ref="BC7:BD14" si="14">BA7-BA$6</f>
        <v>3.5</v>
      </c>
      <c r="BD7" s="18">
        <f t="shared" si="14"/>
        <v>0</v>
      </c>
      <c r="BE7" s="18">
        <f t="shared" ref="BE7:BE70" si="15">(BC7^2+BD7^2)^(1/2)</f>
        <v>3.5</v>
      </c>
      <c r="BF7" s="18">
        <f t="shared" ref="BF7:BF70" si="16">(BB7^2+BA7^2)^(1/2)</f>
        <v>1017.2443167695752</v>
      </c>
      <c r="BG7" s="18">
        <f t="shared" ref="BG7:BG14" si="17">BF7-BF$6</f>
        <v>2.8709880586908412</v>
      </c>
      <c r="BH7" s="18">
        <v>1</v>
      </c>
      <c r="BI7" s="22">
        <f>(BH7*(1/60))/$AX$4</f>
        <v>2.6639573213993444E-3</v>
      </c>
      <c r="BJ7" s="18">
        <f>((BE7*(AU$6/AV$6))+AU$4)/$AY$4</f>
        <v>2.9347049681096004E-4</v>
      </c>
      <c r="BK7">
        <f t="shared" ref="BK7:BL70" si="18">LOG10(BI7)</f>
        <v>-2.5744727371703671</v>
      </c>
      <c r="BL7">
        <f t="shared" si="18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19">(BP7+BR7)/2</f>
        <v>484.5</v>
      </c>
      <c r="BU7" s="18">
        <f t="shared" si="19"/>
        <v>586.5</v>
      </c>
      <c r="BV7" s="18">
        <f t="shared" ref="BV7:BW14" si="20">BT7-BT$6</f>
        <v>6</v>
      </c>
      <c r="BW7" s="18">
        <f t="shared" si="20"/>
        <v>-3</v>
      </c>
      <c r="BX7" s="18">
        <f t="shared" ref="BX7:BX70" si="21">(BV7^2+BW7^2)^(1/2)</f>
        <v>6.7082039324993694</v>
      </c>
      <c r="BY7" s="18">
        <f t="shared" ref="BY7:BY70" si="22">(BU7^2+BT7^2)^(1/2)</f>
        <v>760.73812839899119</v>
      </c>
      <c r="BZ7" s="18">
        <f t="shared" ref="BZ7:BZ14" si="23">BY7-BY$6</f>
        <v>1.4802670633314392</v>
      </c>
      <c r="CA7" s="18">
        <v>1</v>
      </c>
      <c r="CB7" s="22">
        <f>(CA7*(1/60))/$BQ$4</f>
        <v>1.1479853047109047E-2</v>
      </c>
      <c r="CC7" s="18">
        <f>((BX7*(BN$6/BO$6))+BN$4)/$BR$4</f>
        <v>2.9836494121139477E-3</v>
      </c>
      <c r="CD7">
        <f t="shared" ref="CD7:CE70" si="24">LOG10(CB7)</f>
        <v>-1.9400636712793451</v>
      </c>
      <c r="CE7">
        <f t="shared" si="24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25">(CI7+CK7)/2</f>
        <v>536.5</v>
      </c>
      <c r="CN7" s="18">
        <f t="shared" si="25"/>
        <v>587</v>
      </c>
      <c r="CO7" s="18">
        <f t="shared" ref="CO7:CP14" si="26">CM7-CM$6</f>
        <v>4</v>
      </c>
      <c r="CP7" s="18">
        <f t="shared" si="26"/>
        <v>-1</v>
      </c>
      <c r="CQ7" s="18">
        <f t="shared" ref="CQ7:CQ70" si="27">(CO7^2+CP7^2)^(1/2)</f>
        <v>4.1231056256176606</v>
      </c>
      <c r="CR7" s="18">
        <f t="shared" ref="CR7:CR70" si="28">(CN7^2+CM7^2)^(1/2)</f>
        <v>795.23660001285157</v>
      </c>
      <c r="CS7" s="18">
        <f t="shared" ref="CS7:CS14" si="29">CR7-CR$6</f>
        <v>1.9521302291553866</v>
      </c>
      <c r="CT7" s="18">
        <v>1</v>
      </c>
      <c r="CU7" s="22">
        <f>(CT7*(1/60))/$CJ$4</f>
        <v>9.7208865382988133E-3</v>
      </c>
      <c r="CV7" s="18">
        <f>((CQ7*(CG$6/CH$6))+CG$4)/$CK$4</f>
        <v>1.5321730923863212E-3</v>
      </c>
      <c r="CW7">
        <f t="shared" ref="CW7:CX70" si="30">LOG10(CU7)</f>
        <v>-2.0122941259035696</v>
      </c>
      <c r="CX7">
        <f t="shared" si="30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31">(DB7+DD7)/2</f>
        <v>549.5</v>
      </c>
      <c r="DG7" s="18">
        <f t="shared" si="31"/>
        <v>587.5</v>
      </c>
      <c r="DH7" s="18">
        <f t="shared" ref="DH7:DI14" si="32">DF7-DF$6</f>
        <v>7.5</v>
      </c>
      <c r="DI7" s="18">
        <f t="shared" si="32"/>
        <v>3</v>
      </c>
      <c r="DJ7" s="18">
        <f t="shared" ref="DJ7:DJ70" si="33">(DH7^2+DI7^2)^(1/2)</f>
        <v>8.0777472107017552</v>
      </c>
      <c r="DK7" s="18">
        <f t="shared" ref="DK7:DK70" si="34">(DG7^2+DF7^2)^(1/2)</f>
        <v>804.42930080896485</v>
      </c>
      <c r="DL7" s="18">
        <f t="shared" ref="DL7:DL14" si="35">DK7-DK$6</f>
        <v>7.3068196305703168</v>
      </c>
      <c r="DM7" s="18">
        <v>1</v>
      </c>
      <c r="DN7" s="22">
        <f>(DM7*(1/60))/$DC$4</f>
        <v>8.7709260224791401E-3</v>
      </c>
      <c r="DO7" s="18">
        <f>((DJ7*(CZ$6/DA$6))+CZ$4)/$DD$4</f>
        <v>2.6395169904101954E-3</v>
      </c>
      <c r="DP7">
        <f t="shared" ref="DP7:DQ70" si="36">LOG10(DN7)</f>
        <v>-2.0569545519906338</v>
      </c>
      <c r="DQ7">
        <f t="shared" si="36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37">(DU7+DW7)/2</f>
        <v>610.5</v>
      </c>
      <c r="DZ7" s="18">
        <f t="shared" si="37"/>
        <v>605</v>
      </c>
      <c r="EA7" s="18">
        <f t="shared" ref="EA7:EB14" si="38">DY7-DY$6</f>
        <v>5</v>
      </c>
      <c r="EB7" s="18">
        <f t="shared" si="38"/>
        <v>-1</v>
      </c>
      <c r="EC7" s="18">
        <f t="shared" ref="EC7:EC70" si="39">(EA7^2+EB7^2)^(1/2)</f>
        <v>5.0990195135927845</v>
      </c>
      <c r="ED7" s="18">
        <f t="shared" ref="ED7:ED70" si="40">(DZ7^2+DY7^2)^(1/2)</f>
        <v>859.4970913272482</v>
      </c>
      <c r="EE7" s="18">
        <f t="shared" ref="EE7:EE14" si="41">ED7-ED$6</f>
        <v>2.8371529619713556</v>
      </c>
      <c r="EF7" s="18">
        <v>1</v>
      </c>
      <c r="EG7" s="22">
        <f>(EF7*(1/60))/$DV$4</f>
        <v>2.0761306719200047E-2</v>
      </c>
      <c r="EH7" s="18">
        <f>((EC7*(DS$6/DT$6))+DS$4)/$DW$4</f>
        <v>4.1863571903475129E-3</v>
      </c>
      <c r="EI7">
        <f t="shared" ref="EI7:EJ70" si="42">LOG10(EG7)</f>
        <v>-1.6827453154151832</v>
      </c>
      <c r="EJ7">
        <f t="shared" si="42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43">(EN7+EP7)/2</f>
        <v>623.5</v>
      </c>
      <c r="ES7" s="18">
        <f t="shared" si="43"/>
        <v>604.5</v>
      </c>
      <c r="ET7" s="18">
        <f t="shared" ref="ET7:EU14" si="44">ER7-ER$6</f>
        <v>7.5</v>
      </c>
      <c r="EU7" s="18">
        <f t="shared" si="44"/>
        <v>-5</v>
      </c>
      <c r="EV7" s="18">
        <f t="shared" ref="EV7:EV70" si="45">(ET7^2+EU7^2)^(1/2)</f>
        <v>9.013878188659973</v>
      </c>
      <c r="EW7" s="18">
        <f t="shared" ref="EW7:EW70" si="46">(ES7^2+ER7^2)^(1/2)</f>
        <v>868.43105656119872</v>
      </c>
      <c r="EX7" s="18">
        <f t="shared" ref="EX7:EX14" si="47">EW7-EW$6</f>
        <v>1.8595072936267343</v>
      </c>
      <c r="EY7" s="18">
        <v>1</v>
      </c>
      <c r="EZ7" s="22">
        <f>(EY7*(1/60))/$EO$4</f>
        <v>1.6899707202181494E-2</v>
      </c>
      <c r="FA7" s="18">
        <f>((EV7*(EL$6/EM$6))+EL$4)/$EP$4</f>
        <v>5.836044612275916E-3</v>
      </c>
      <c r="FB7">
        <f t="shared" ref="FB7:FC70" si="48">LOG10(EZ7)</f>
        <v>-1.7721208197400811</v>
      </c>
      <c r="FC7">
        <f t="shared" si="48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49">(FG7+FI7)/2</f>
        <v>618.5</v>
      </c>
      <c r="FL7" s="18">
        <f t="shared" si="49"/>
        <v>610</v>
      </c>
      <c r="FM7" s="18">
        <f t="shared" ref="FM7:FN14" si="50">FK7-FK$6</f>
        <v>6.5</v>
      </c>
      <c r="FN7" s="18">
        <f t="shared" si="50"/>
        <v>-1</v>
      </c>
      <c r="FO7" s="18">
        <f t="shared" ref="FO7:FO69" si="51">(FM7^2+FN7^2)^(1/2)</f>
        <v>6.5764732189829527</v>
      </c>
      <c r="FP7" s="18">
        <f t="shared" ref="FP7:FP69" si="52">(FL7^2+FK7^2)^(1/2)</f>
        <v>868.70147346484919</v>
      </c>
      <c r="FQ7" s="18">
        <f t="shared" ref="FQ7:FQ14" si="53">FP7-FP$6</f>
        <v>3.9095909867584169</v>
      </c>
      <c r="FR7" s="18">
        <v>1</v>
      </c>
      <c r="FS7" s="22">
        <f>(FR7*(1/60))/$FH$4</f>
        <v>1.5308542706746867E-2</v>
      </c>
      <c r="FT7" s="18">
        <f>((FO7*(FE$6/FF$6))+FE$4)/$FI$4</f>
        <v>3.9954331780638003E-3</v>
      </c>
      <c r="FU7">
        <f t="shared" ref="FU7:FV69" si="54">LOG10(FS7)</f>
        <v>-1.8150661498988334</v>
      </c>
      <c r="FV7">
        <f t="shared" si="54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55">AVERAGE(FZ7,GB7)</f>
        <v>231</v>
      </c>
      <c r="GE7">
        <f t="shared" si="55"/>
        <v>602</v>
      </c>
      <c r="GF7" s="18">
        <f t="shared" ref="GF7:GG14" si="56">GD7-GD$6</f>
        <v>5</v>
      </c>
      <c r="GG7" s="18">
        <f t="shared" si="56"/>
        <v>0</v>
      </c>
      <c r="GH7" s="18">
        <f t="shared" ref="GH7:GH70" si="57">(GF7^2+GG7^2)^(1/2)</f>
        <v>5</v>
      </c>
      <c r="GI7">
        <f t="shared" ref="GI7:GI70" si="58">SQRT(GD7^2+GE7^2)</f>
        <v>644.79841811220354</v>
      </c>
      <c r="GJ7">
        <v>1</v>
      </c>
      <c r="GK7" s="22">
        <f>(GJ7*(1/60))/$GA$4</f>
        <v>1.3794324768087922E-2</v>
      </c>
      <c r="GL7" s="18">
        <f>((GH7*($FX$6/$FY$6))+FX$4)/$GB$4</f>
        <v>2.7603581561143889E-3</v>
      </c>
      <c r="GM7">
        <f t="shared" ref="GM7:GM70" si="59">LOG10(GK7)</f>
        <v>-1.8602995533704123</v>
      </c>
      <c r="GN7">
        <f t="shared" ref="GN7:GN70" si="60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61">AVERAGE(GR7,GT7)</f>
        <v>250.5</v>
      </c>
      <c r="GW7">
        <f t="shared" si="61"/>
        <v>602.5</v>
      </c>
      <c r="GX7" s="18">
        <f t="shared" ref="GX7:GY14" si="62">GV7-GV$6</f>
        <v>5.5</v>
      </c>
      <c r="GY7" s="18">
        <f t="shared" si="62"/>
        <v>-2</v>
      </c>
      <c r="GZ7" s="18">
        <f t="shared" ref="GZ7:GZ70" si="63">(GX7^2+GY7^2)^(1/2)</f>
        <v>5.8523499553598128</v>
      </c>
      <c r="HA7">
        <f t="shared" ref="HA7:HA70" si="64">SQRT(GV7^2+GW7^2)</f>
        <v>652.50019157085308</v>
      </c>
      <c r="HB7">
        <v>1</v>
      </c>
      <c r="HC7" s="22">
        <f>(HB7*(1/60))/$GS$4</f>
        <v>1.2385615701262228E-2</v>
      </c>
      <c r="HD7" s="18">
        <f>((GZ7*(GP$6/GQ$6))+GP$4)/$GT$4</f>
        <v>3.1083027393576904E-3</v>
      </c>
      <c r="HE7">
        <f t="shared" ref="HE7:HE70" si="65">LOG10(HC7)</f>
        <v>-1.9070823993313275</v>
      </c>
      <c r="HF7">
        <f t="shared" ref="HF7:HF70" si="66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67">AVERAGE(HJ7,HL7)</f>
        <v>259</v>
      </c>
      <c r="HO7">
        <f t="shared" si="67"/>
        <v>601</v>
      </c>
      <c r="HP7" s="18">
        <f t="shared" ref="HP7:HP38" si="68">HN7-HN$6</f>
        <v>4</v>
      </c>
      <c r="HQ7" s="18">
        <f t="shared" ref="HQ7:HQ14" si="69">HO7-HO$6</f>
        <v>-0.5</v>
      </c>
      <c r="HR7" s="18">
        <f t="shared" si="4"/>
        <v>4.0311288741492746</v>
      </c>
      <c r="HS7">
        <f t="shared" ref="HS7:HS70" si="70">SQRT(HN7^2+HO7^2)</f>
        <v>654.43257865115481</v>
      </c>
      <c r="HT7">
        <v>1</v>
      </c>
      <c r="HU7" s="22">
        <f>(HT7*(1/60))/$HK$4</f>
        <v>1.3312953801874829E-2</v>
      </c>
      <c r="HV7" s="18">
        <f>((HR7*(HH$6/HI$6))+HH$4)/$HL$4</f>
        <v>2.3701730055949747E-3</v>
      </c>
      <c r="HW7">
        <f t="shared" ref="HW7:HW70" si="71">LOG10(HU7)</f>
        <v>-1.8757255750638682</v>
      </c>
      <c r="HX7">
        <f t="shared" ref="HX7:HX70" si="72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73">AVERAGE(IB7,ID7)</f>
        <v>554</v>
      </c>
      <c r="IG7">
        <f t="shared" ref="IG7:IG70" si="74">AVERAGE(IC7,IE7)</f>
        <v>583.5</v>
      </c>
      <c r="IH7">
        <f t="shared" ref="IH7:IH70" si="75">IF7-$IF$6</f>
        <v>7.5</v>
      </c>
      <c r="II7">
        <f t="shared" ref="II7:II70" si="76">IG7-$IG$6</f>
        <v>0</v>
      </c>
      <c r="IJ7">
        <f t="shared" ref="IJ7:IJ70" si="77">SQRT(IH7^2+II7^2)</f>
        <v>7.5</v>
      </c>
      <c r="IL7">
        <v>1</v>
      </c>
      <c r="IM7">
        <f>(IL7*(1/60))/$IC$4</f>
        <v>1.2478451897198846E-2</v>
      </c>
      <c r="IN7">
        <f>((IJ7*$HZ$6/$IA$6)+$HZ$4)/$ID$4</f>
        <v>4.2081207825395237E-3</v>
      </c>
      <c r="IO7">
        <f t="shared" ref="IO7:IO70" si="78">LOG(IM7)</f>
        <v>-1.9038392907920341</v>
      </c>
      <c r="IP7">
        <f t="shared" ref="IP7:IP70" si="79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80">AVERAGE(IU7,IW7)</f>
        <v>641.5</v>
      </c>
      <c r="IZ7">
        <f t="shared" ref="IZ7:IZ22" si="81">AVERAGE(IV7,IX7)</f>
        <v>600</v>
      </c>
      <c r="JA7">
        <f t="shared" ref="JA7:JA22" si="82">IY7-IY$6</f>
        <v>15.5</v>
      </c>
      <c r="JB7">
        <f t="shared" ref="JB7:JB22" si="83">IZ7-IZ$6</f>
        <v>7.5</v>
      </c>
      <c r="JC7">
        <f t="shared" ref="JC7:JC22" si="84">SQRT(JA7^2+JB7^2)</f>
        <v>17.219175357722563</v>
      </c>
      <c r="JD7">
        <f t="shared" ref="JD7:JD22" si="85">SQRT(IY7^2+IZ7^2)</f>
        <v>878.36339290751414</v>
      </c>
      <c r="JE7">
        <v>4</v>
      </c>
      <c r="JF7">
        <f>(JE7*(1/60))/IV$4</f>
        <v>4.251156982414963E-2</v>
      </c>
      <c r="JG7">
        <f>((JC7*IS$6/IT$6)+IS$4)/IW$4</f>
        <v>6.5789411813095946E-3</v>
      </c>
      <c r="JH7">
        <f t="shared" ref="JH7:JH22" si="86">LOG(JF7)</f>
        <v>-1.3714928575504541</v>
      </c>
      <c r="JI7">
        <f t="shared" ref="JI7:JI22" si="87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88">AVERAGE(JM7,JO7)</f>
        <v>535</v>
      </c>
      <c r="JR7">
        <f t="shared" ref="JR7:JR34" si="89">AVERAGE(JN7,JP7)</f>
        <v>578</v>
      </c>
      <c r="JS7">
        <f t="shared" ref="JS7:JS34" si="90">JQ7-JQ$6</f>
        <v>7.5</v>
      </c>
      <c r="JT7">
        <f t="shared" ref="JT7:JT34" si="91">JR7-JR$6</f>
        <v>0</v>
      </c>
      <c r="JU7">
        <f t="shared" ref="JU7:JU34" si="92">SQRT(JS7^2+JT7^2)</f>
        <v>7.5</v>
      </c>
      <c r="JV7">
        <f t="shared" ref="JV7:JV34" si="93">SQRT(JQ7^2+JR7^2)</f>
        <v>787.59697815570621</v>
      </c>
      <c r="JW7">
        <v>4</v>
      </c>
      <c r="JX7">
        <f>(JW7*(1/60))/JN$4</f>
        <v>2.4968172414650627E-2</v>
      </c>
      <c r="JY7">
        <f>((JU7*JK$6/JL$6)+JK$4)/JO$4</f>
        <v>1.8699390843746528E-3</v>
      </c>
      <c r="JZ7">
        <f t="shared" ref="JZ7:JZ34" si="94">LOG(JX7)</f>
        <v>-1.6026132453651192</v>
      </c>
      <c r="KA7">
        <f t="shared" ref="KA7:KA34" si="95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96">AVERAGE(KE7,KG7)</f>
        <v>549</v>
      </c>
      <c r="KJ7">
        <f t="shared" ref="KJ7:KJ27" si="97">AVERAGE(KF7,KH7)</f>
        <v>587.5</v>
      </c>
      <c r="KK7">
        <f t="shared" ref="KK7:KK27" si="98">KI7-KI$6</f>
        <v>5.5</v>
      </c>
      <c r="KL7">
        <f t="shared" ref="KL7:KL27" si="99">KJ7-KJ$6</f>
        <v>2</v>
      </c>
      <c r="KM7">
        <f t="shared" ref="KM7:KM27" si="100">SQRT(KK7^2+KL7^2)</f>
        <v>5.8523499553598128</v>
      </c>
      <c r="KN7">
        <f t="shared" ref="KN7:KN27" si="101">SQRT(KI7^2+KJ7^2)</f>
        <v>804.08783724167847</v>
      </c>
      <c r="KO7">
        <v>4</v>
      </c>
      <c r="KP7">
        <f>(KO7*(1/60))/KF$4</f>
        <v>2.5696325729122366E-2</v>
      </c>
      <c r="KQ7">
        <f>((KM7*KC$6/KD$6)+KC$4)/KG$4</f>
        <v>1.3946761480279125E-3</v>
      </c>
      <c r="KR7">
        <f t="shared" ref="KR7:KR27" si="102">LOG(KP7)</f>
        <v>-1.5901289712074591</v>
      </c>
      <c r="KS7">
        <f t="shared" ref="KS7:KS27" si="103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04">AVERAGE(KW7,KY7)</f>
        <v>553</v>
      </c>
      <c r="LB7">
        <f t="shared" ref="LB7:LB26" si="105">AVERAGE(KX7,KZ7)</f>
        <v>584</v>
      </c>
      <c r="LC7">
        <f t="shared" ref="LC7:LC26" si="106">LA7-LA$6</f>
        <v>13.5</v>
      </c>
      <c r="LD7">
        <f t="shared" ref="LD7:LD26" si="107">LB7-LB$6</f>
        <v>-2.5</v>
      </c>
      <c r="LE7">
        <f t="shared" ref="LE7:LE26" si="108">SQRT(LC7^2+LD7^2)</f>
        <v>13.729530217745982</v>
      </c>
      <c r="LF7">
        <f t="shared" ref="LF7:LF26" si="109">SQRT(LA7^2+LB7^2)</f>
        <v>804.27918038452299</v>
      </c>
      <c r="LG7">
        <v>4</v>
      </c>
      <c r="LH7">
        <f>(LG7*(1/60))/KX$4</f>
        <v>2.2409764839811542E-2</v>
      </c>
      <c r="LI7">
        <f>((LE7*KU$6/KV$6)+KU$4)/KY$4</f>
        <v>3.0184092029733722E-3</v>
      </c>
      <c r="LJ7">
        <f t="shared" ref="LJ7:LJ26" si="110">LOG(LH7)</f>
        <v>-1.6495627007745355</v>
      </c>
      <c r="LK7">
        <f t="shared" ref="LK7:LK26" si="111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12">AVERAGE(LO7,LQ7)</f>
        <v>531</v>
      </c>
      <c r="LT7">
        <f t="shared" ref="LT7:LT25" si="113">AVERAGE(LP7,LR7)</f>
        <v>595.5</v>
      </c>
      <c r="LU7">
        <f t="shared" ref="LU7:LU25" si="114">LS7-LS$6</f>
        <v>14.5</v>
      </c>
      <c r="LV7">
        <f t="shared" ref="LV7:LV25" si="115">LT7-LT$6</f>
        <v>2</v>
      </c>
      <c r="LW7">
        <f t="shared" ref="LW7:LW25" si="116">SQRT(LU7^2+LV7^2)</f>
        <v>14.637281168304447</v>
      </c>
      <c r="LX7">
        <f t="shared" ref="LX7:LX25" si="117">SQRT(LS7^2+LT7^2)</f>
        <v>797.86042012372059</v>
      </c>
      <c r="LY7">
        <v>4</v>
      </c>
      <c r="LZ7">
        <f>(LY7*(1/60))/LP$4</f>
        <v>3.2981951291472023E-2</v>
      </c>
      <c r="MA7">
        <f>((LW7*LM$6/LN$6)+LM$4)/LQ$4</f>
        <v>4.320946638110724E-3</v>
      </c>
      <c r="MB7">
        <f t="shared" ref="MB7:MB25" si="118">LOG(LZ7)</f>
        <v>-1.4817236540265442</v>
      </c>
      <c r="MC7">
        <f t="shared" ref="MC7:MC25" si="119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5"/>
        <v>2</v>
      </c>
      <c r="R8" s="18">
        <f t="shared" si="5"/>
        <v>-2.5</v>
      </c>
      <c r="S8" s="49">
        <f t="shared" si="6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>(V8*(1/60))/$L$4</f>
        <v>7.1936748393587081E-3</v>
      </c>
      <c r="X8" s="18">
        <f>(S8*(I$6/J$6)+I$4)/$M$4</f>
        <v>3.6040640415212856E-4</v>
      </c>
      <c r="Y8">
        <f>LOG10(W8)</f>
        <v>-2.1430491965791885</v>
      </c>
      <c r="Z8">
        <f t="shared" si="7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8"/>
        <v>667.5</v>
      </c>
      <c r="AI8" s="18">
        <f t="shared" si="8"/>
        <v>572.5</v>
      </c>
      <c r="AJ8" s="18">
        <f t="shared" si="9"/>
        <v>5</v>
      </c>
      <c r="AK8" s="18">
        <f t="shared" si="9"/>
        <v>2</v>
      </c>
      <c r="AL8" s="18">
        <f t="shared" si="10"/>
        <v>5.3851648071345037</v>
      </c>
      <c r="AM8" s="18">
        <f t="shared" si="11"/>
        <v>879.38188518981895</v>
      </c>
      <c r="AN8" s="18">
        <f t="shared" ref="AN8:AN14" si="120">AM8-AM$6</f>
        <v>5.095604844530726</v>
      </c>
      <c r="AO8" s="18">
        <v>2</v>
      </c>
      <c r="AP8" s="22">
        <f>(AO8*(1/60))/AE$4</f>
        <v>5.9914897335541254E-3</v>
      </c>
      <c r="AQ8" s="18">
        <f>((AL8*(AB$6/AC$6))+AB$4)/AF$4</f>
        <v>5.9204340539001257E-4</v>
      </c>
      <c r="AR8">
        <f t="shared" si="12"/>
        <v>-2.2224651805118665</v>
      </c>
      <c r="AS8">
        <f t="shared" si="12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13"/>
        <v>838.5</v>
      </c>
      <c r="BB8" s="18">
        <f t="shared" si="13"/>
        <v>580.5</v>
      </c>
      <c r="BC8" s="18">
        <f t="shared" si="14"/>
        <v>7</v>
      </c>
      <c r="BD8" s="18">
        <f t="shared" si="14"/>
        <v>-0.5</v>
      </c>
      <c r="BE8" s="18">
        <f t="shared" si="15"/>
        <v>7.0178344238090995</v>
      </c>
      <c r="BF8" s="18">
        <f t="shared" si="16"/>
        <v>1019.8345454043024</v>
      </c>
      <c r="BG8" s="18">
        <f t="shared" si="17"/>
        <v>5.4612166934180095</v>
      </c>
      <c r="BH8" s="18">
        <v>2</v>
      </c>
      <c r="BI8" s="22">
        <f>(BH8*(1/60))/$AX$4</f>
        <v>5.3279146427986888E-3</v>
      </c>
      <c r="BJ8" s="18">
        <f>((BE8*(AU$6/AV$6))+AU$4)/$AY$4</f>
        <v>5.8843638711208969E-4</v>
      </c>
      <c r="BK8">
        <f t="shared" si="18"/>
        <v>-2.2734427415063863</v>
      </c>
      <c r="BL8">
        <f t="shared" si="18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19"/>
        <v>492</v>
      </c>
      <c r="BU8" s="18">
        <f t="shared" si="19"/>
        <v>587.5</v>
      </c>
      <c r="BV8" s="18">
        <f t="shared" si="20"/>
        <v>13.5</v>
      </c>
      <c r="BW8" s="18">
        <f t="shared" si="20"/>
        <v>-2</v>
      </c>
      <c r="BX8" s="18">
        <f t="shared" si="21"/>
        <v>13.647344063956181</v>
      </c>
      <c r="BY8" s="18">
        <f t="shared" si="22"/>
        <v>766.30297533025407</v>
      </c>
      <c r="BZ8" s="18">
        <f t="shared" si="23"/>
        <v>7.0451139945943169</v>
      </c>
      <c r="CA8" s="18">
        <v>2</v>
      </c>
      <c r="CB8" s="22">
        <f>(CA8*(1/60))/$BQ$4</f>
        <v>2.2959706094218095E-2</v>
      </c>
      <c r="CC8" s="18">
        <f>((BX8*(BN$6/BO$6))+BN$4)/$BR$4</f>
        <v>6.0700137478033444E-3</v>
      </c>
      <c r="CD8">
        <f t="shared" si="24"/>
        <v>-1.6390336756153638</v>
      </c>
      <c r="CE8">
        <f t="shared" si="24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25"/>
        <v>544</v>
      </c>
      <c r="CN8" s="18">
        <f t="shared" si="25"/>
        <v>582</v>
      </c>
      <c r="CO8" s="18">
        <f t="shared" si="26"/>
        <v>11.5</v>
      </c>
      <c r="CP8" s="18">
        <f t="shared" si="26"/>
        <v>-6</v>
      </c>
      <c r="CQ8" s="18">
        <f t="shared" si="27"/>
        <v>12.971121771072847</v>
      </c>
      <c r="CR8" s="18">
        <f t="shared" si="28"/>
        <v>796.65550898741674</v>
      </c>
      <c r="CS8" s="18">
        <f t="shared" si="29"/>
        <v>3.3710392037205565</v>
      </c>
      <c r="CT8" s="18">
        <v>2</v>
      </c>
      <c r="CU8" s="22">
        <f>(CT8*(1/60))/$CJ$4</f>
        <v>1.9441773076597627E-2</v>
      </c>
      <c r="CV8" s="18">
        <f>((CQ8*(CG$6/CH$6))+CG$4)/$CK$4</f>
        <v>4.820153922864152E-3</v>
      </c>
      <c r="CW8">
        <f t="shared" si="30"/>
        <v>-1.7112641302395883</v>
      </c>
      <c r="CX8">
        <f t="shared" si="30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31"/>
        <v>560</v>
      </c>
      <c r="DG8" s="18">
        <f t="shared" si="31"/>
        <v>588.5</v>
      </c>
      <c r="DH8" s="18">
        <f t="shared" si="32"/>
        <v>18</v>
      </c>
      <c r="DI8" s="18">
        <f t="shared" si="32"/>
        <v>4</v>
      </c>
      <c r="DJ8" s="18">
        <f t="shared" si="33"/>
        <v>18.439088914585774</v>
      </c>
      <c r="DK8" s="18">
        <f t="shared" si="34"/>
        <v>812.36214215090058</v>
      </c>
      <c r="DL8" s="18">
        <f t="shared" si="35"/>
        <v>15.239660972506044</v>
      </c>
      <c r="DM8" s="18">
        <v>2</v>
      </c>
      <c r="DN8" s="22">
        <f>(DM8*(1/60))/$DC$4</f>
        <v>1.754185204495828E-2</v>
      </c>
      <c r="DO8" s="18">
        <f>((DJ8*(CZ$6/DA$6))+CZ$4)/$DD$4</f>
        <v>6.0252304520315887E-3</v>
      </c>
      <c r="DP8">
        <f t="shared" si="36"/>
        <v>-1.7559245563266526</v>
      </c>
      <c r="DQ8">
        <f t="shared" si="36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37"/>
        <v>616</v>
      </c>
      <c r="DZ8" s="18">
        <f t="shared" si="37"/>
        <v>601</v>
      </c>
      <c r="EA8" s="18">
        <f t="shared" si="38"/>
        <v>10.5</v>
      </c>
      <c r="EB8" s="18">
        <f t="shared" si="38"/>
        <v>-5</v>
      </c>
      <c r="EC8" s="18">
        <f t="shared" si="39"/>
        <v>11.629703349613008</v>
      </c>
      <c r="ED8" s="18">
        <f t="shared" si="40"/>
        <v>860.61431547470784</v>
      </c>
      <c r="EE8" s="18">
        <f t="shared" si="41"/>
        <v>3.9543771094309932</v>
      </c>
      <c r="EF8" s="18">
        <v>2</v>
      </c>
      <c r="EG8" s="22">
        <f>(EF8*(1/60))/$DV$4</f>
        <v>4.1522613438400094E-2</v>
      </c>
      <c r="EH8" s="18">
        <f>((EC8*(DS$6/DT$6))+DS$4)/$DW$4</f>
        <v>9.5481282449449978E-3</v>
      </c>
      <c r="EI8">
        <f t="shared" si="42"/>
        <v>-1.381715319751202</v>
      </c>
      <c r="EJ8">
        <f t="shared" si="42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43"/>
        <v>629.5</v>
      </c>
      <c r="ES8" s="18">
        <f t="shared" si="43"/>
        <v>603.5</v>
      </c>
      <c r="ET8" s="18">
        <f t="shared" si="44"/>
        <v>13.5</v>
      </c>
      <c r="EU8" s="18">
        <f t="shared" si="44"/>
        <v>-6</v>
      </c>
      <c r="EV8" s="18">
        <f t="shared" si="45"/>
        <v>14.773286702694158</v>
      </c>
      <c r="EW8" s="18">
        <f t="shared" si="46"/>
        <v>872.05647752883533</v>
      </c>
      <c r="EX8" s="18">
        <f t="shared" si="47"/>
        <v>5.4849282612633488</v>
      </c>
      <c r="EY8" s="18">
        <v>2</v>
      </c>
      <c r="EZ8" s="22">
        <f>(EY8*(1/60))/$EO$4</f>
        <v>3.3799414404362987E-2</v>
      </c>
      <c r="FA8" s="18">
        <f>((EV8*(EL$6/EM$6))+EL$4)/$EP$4</f>
        <v>9.5649795196181813E-3</v>
      </c>
      <c r="FB8">
        <f t="shared" si="48"/>
        <v>-1.4710908240760998</v>
      </c>
      <c r="FC8">
        <f t="shared" si="48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49"/>
        <v>622.5</v>
      </c>
      <c r="FL8" s="18">
        <f t="shared" si="49"/>
        <v>608</v>
      </c>
      <c r="FM8" s="18">
        <f t="shared" si="50"/>
        <v>10.5</v>
      </c>
      <c r="FN8" s="18">
        <f t="shared" si="50"/>
        <v>-3</v>
      </c>
      <c r="FO8" s="18">
        <f t="shared" si="51"/>
        <v>10.920164833920778</v>
      </c>
      <c r="FP8" s="18">
        <f t="shared" si="52"/>
        <v>870.15530223058454</v>
      </c>
      <c r="FQ8" s="18">
        <f t="shared" si="53"/>
        <v>5.363419752493769</v>
      </c>
      <c r="FR8" s="18">
        <v>2</v>
      </c>
      <c r="FS8" s="22">
        <f>(FR8*(1/60))/$FH$4</f>
        <v>3.0617085413493735E-2</v>
      </c>
      <c r="FT8" s="18">
        <f>((FO8*(FE$6/FF$6))+FE$4)/$FI$4</f>
        <v>6.6343749049920277E-3</v>
      </c>
      <c r="FU8">
        <f t="shared" si="54"/>
        <v>-1.5140361542348522</v>
      </c>
      <c r="FV8">
        <f t="shared" si="54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55"/>
        <v>235.5</v>
      </c>
      <c r="GE8">
        <f t="shared" si="55"/>
        <v>601.5</v>
      </c>
      <c r="GF8" s="18">
        <f t="shared" si="56"/>
        <v>9.5</v>
      </c>
      <c r="GG8" s="18">
        <f t="shared" si="56"/>
        <v>-0.5</v>
      </c>
      <c r="GH8" s="18">
        <f t="shared" si="57"/>
        <v>9.5131487952202232</v>
      </c>
      <c r="GI8">
        <f t="shared" si="58"/>
        <v>645.95859000403425</v>
      </c>
      <c r="GJ8">
        <v>2</v>
      </c>
      <c r="GK8" s="22">
        <f>(GJ8*(1/60))/$GA$4</f>
        <v>2.7588649536175843E-2</v>
      </c>
      <c r="GL8" s="18">
        <f>((GH8*($FX$6/$FY$6))+FX$4)/$GB$4</f>
        <v>5.2519395734431833E-3</v>
      </c>
      <c r="GM8">
        <f t="shared" si="59"/>
        <v>-1.5592695577064313</v>
      </c>
      <c r="GN8">
        <f t="shared" si="60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61"/>
        <v>257.5</v>
      </c>
      <c r="GW8">
        <f t="shared" si="61"/>
        <v>601.5</v>
      </c>
      <c r="GX8" s="18">
        <f t="shared" si="62"/>
        <v>12.5</v>
      </c>
      <c r="GY8" s="18">
        <f t="shared" si="62"/>
        <v>-3</v>
      </c>
      <c r="GZ8" s="18">
        <f t="shared" si="63"/>
        <v>12.854960132182441</v>
      </c>
      <c r="HA8">
        <f t="shared" si="64"/>
        <v>654.30000764175452</v>
      </c>
      <c r="HB8">
        <v>2</v>
      </c>
      <c r="HC8" s="22">
        <f>(HB8*(1/60))/$GS$4</f>
        <v>2.4771231402524456E-2</v>
      </c>
      <c r="HD8" s="18">
        <f>((GZ8*(GP$6/GQ$6))+GP$4)/$GT$4</f>
        <v>6.8275322046663124E-3</v>
      </c>
      <c r="HE8">
        <f t="shared" si="65"/>
        <v>-1.6060524036673463</v>
      </c>
      <c r="HF8">
        <f t="shared" si="66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67"/>
        <v>265</v>
      </c>
      <c r="HO8">
        <f t="shared" si="67"/>
        <v>601</v>
      </c>
      <c r="HP8" s="18">
        <f t="shared" si="68"/>
        <v>10</v>
      </c>
      <c r="HQ8" s="18">
        <f t="shared" si="69"/>
        <v>-0.5</v>
      </c>
      <c r="HR8" s="18">
        <f t="shared" si="4"/>
        <v>10.012492197250394</v>
      </c>
      <c r="HS8">
        <f t="shared" si="70"/>
        <v>656.830267268493</v>
      </c>
      <c r="HT8">
        <v>2</v>
      </c>
      <c r="HU8" s="22">
        <f>(HT8*(1/60))/$HK$4</f>
        <v>2.6625907603749659E-2</v>
      </c>
      <c r="HV8" s="18">
        <f>((HR8*(HH$6/HI$6))+HH$4)/$HL$4</f>
        <v>5.8870206003179288E-3</v>
      </c>
      <c r="HW8">
        <f t="shared" si="71"/>
        <v>-1.5746955793998869</v>
      </c>
      <c r="HX8">
        <f t="shared" si="72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73"/>
        <v>562.5</v>
      </c>
      <c r="IG8">
        <f t="shared" si="74"/>
        <v>586.5</v>
      </c>
      <c r="IH8">
        <f t="shared" si="75"/>
        <v>16</v>
      </c>
      <c r="II8">
        <f t="shared" si="76"/>
        <v>3</v>
      </c>
      <c r="IJ8">
        <f t="shared" si="77"/>
        <v>16.278820596099706</v>
      </c>
      <c r="IL8">
        <v>2</v>
      </c>
      <c r="IM8">
        <f>(IL8*(1/60))/$IC$4</f>
        <v>2.4956903794397692E-2</v>
      </c>
      <c r="IN8">
        <f>((IJ8*$HZ$6/$IA$6)+$HZ$4)/$ID$4</f>
        <v>9.1337657687572821E-3</v>
      </c>
      <c r="IO8">
        <f t="shared" si="78"/>
        <v>-1.602809295128053</v>
      </c>
      <c r="IP8">
        <f t="shared" si="79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80"/>
        <v>673</v>
      </c>
      <c r="IZ8">
        <f t="shared" si="81"/>
        <v>601.5</v>
      </c>
      <c r="JA8">
        <f t="shared" si="82"/>
        <v>47</v>
      </c>
      <c r="JB8">
        <f t="shared" si="83"/>
        <v>9</v>
      </c>
      <c r="JC8">
        <f t="shared" si="84"/>
        <v>47.853944456021594</v>
      </c>
      <c r="JD8">
        <f t="shared" si="85"/>
        <v>902.62464513218345</v>
      </c>
      <c r="JE8">
        <v>8</v>
      </c>
      <c r="JF8">
        <f>(JE8*(1/60))/IV$4</f>
        <v>8.5023139648299259E-2</v>
      </c>
      <c r="JG8">
        <f>((JC8*IS$6/IT$6)+IS$4)/IW$4</f>
        <v>1.8283586718258624E-2</v>
      </c>
      <c r="JH8">
        <f t="shared" si="86"/>
        <v>-1.0704628618864729</v>
      </c>
      <c r="JI8">
        <f t="shared" si="87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88"/>
        <v>548</v>
      </c>
      <c r="JR8">
        <f t="shared" si="89"/>
        <v>576.5</v>
      </c>
      <c r="JS8">
        <f t="shared" si="90"/>
        <v>20.5</v>
      </c>
      <c r="JT8">
        <f t="shared" si="91"/>
        <v>-1.5</v>
      </c>
      <c r="JU8">
        <f t="shared" si="92"/>
        <v>20.554804791094465</v>
      </c>
      <c r="JV8">
        <f t="shared" si="93"/>
        <v>795.39691349665168</v>
      </c>
      <c r="JW8">
        <v>8</v>
      </c>
      <c r="JX8">
        <f>(JW8*(1/60))/JN$4</f>
        <v>4.9936344829301253E-2</v>
      </c>
      <c r="JY8">
        <f>((JU8*JK$6/JL$6)+JK$4)/JO$4</f>
        <v>5.1248310467411889E-3</v>
      </c>
      <c r="JZ8">
        <f t="shared" si="94"/>
        <v>-1.3015832497011379</v>
      </c>
      <c r="KA8">
        <f t="shared" si="95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96"/>
        <v>567</v>
      </c>
      <c r="KJ8">
        <f t="shared" si="97"/>
        <v>588.5</v>
      </c>
      <c r="KK8">
        <f t="shared" si="98"/>
        <v>23.5</v>
      </c>
      <c r="KL8">
        <f t="shared" si="99"/>
        <v>3</v>
      </c>
      <c r="KM8">
        <f t="shared" si="100"/>
        <v>23.690715480964268</v>
      </c>
      <c r="KN8">
        <f t="shared" si="101"/>
        <v>817.20331007650725</v>
      </c>
      <c r="KO8">
        <v>8</v>
      </c>
      <c r="KP8">
        <f>(KO8*(1/60))/KF$4</f>
        <v>5.1392651458244731E-2</v>
      </c>
      <c r="KQ8">
        <f>((KM8*KC$6/KD$6)+KC$4)/KG$4</f>
        <v>5.6457450533620853E-3</v>
      </c>
      <c r="KR8">
        <f t="shared" si="102"/>
        <v>-1.2890989755434781</v>
      </c>
      <c r="KS8">
        <f t="shared" si="103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04"/>
        <v>571.5</v>
      </c>
      <c r="LB8">
        <f t="shared" si="105"/>
        <v>584</v>
      </c>
      <c r="LC8">
        <f t="shared" si="106"/>
        <v>32</v>
      </c>
      <c r="LD8">
        <f t="shared" si="107"/>
        <v>-2.5</v>
      </c>
      <c r="LE8">
        <f t="shared" si="108"/>
        <v>32.097507691408069</v>
      </c>
      <c r="LF8">
        <f t="shared" si="109"/>
        <v>817.10969275856712</v>
      </c>
      <c r="LG8">
        <v>8</v>
      </c>
      <c r="LH8">
        <f>(LG8*(1/60))/KX$4</f>
        <v>4.4819529679623084E-2</v>
      </c>
      <c r="LI8">
        <f>((LE8*KU$6/KV$6)+KU$4)/KY$4</f>
        <v>7.0565715703097345E-3</v>
      </c>
      <c r="LJ8">
        <f t="shared" si="110"/>
        <v>-1.3485327051105542</v>
      </c>
      <c r="LK8">
        <f t="shared" si="111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12"/>
        <v>553.5</v>
      </c>
      <c r="LT8">
        <f t="shared" si="113"/>
        <v>595.5</v>
      </c>
      <c r="LU8">
        <f t="shared" si="114"/>
        <v>37</v>
      </c>
      <c r="LV8">
        <f t="shared" si="115"/>
        <v>2</v>
      </c>
      <c r="LW8">
        <f t="shared" si="116"/>
        <v>37.054014627297811</v>
      </c>
      <c r="LX8">
        <f t="shared" si="117"/>
        <v>813.00830254063214</v>
      </c>
      <c r="LY8">
        <v>8</v>
      </c>
      <c r="LZ8">
        <f>(LY8*(1/60))/LP$4</f>
        <v>6.5963902582944045E-2</v>
      </c>
      <c r="MA8">
        <f>((LW8*LM$6/LN$6)+LM$4)/LQ$4</f>
        <v>1.0938398879638021E-2</v>
      </c>
      <c r="MB8">
        <f t="shared" si="118"/>
        <v>-1.1806936583625631</v>
      </c>
      <c r="MC8">
        <f t="shared" si="119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5"/>
        <v>6</v>
      </c>
      <c r="R9" s="18">
        <f t="shared" si="5"/>
        <v>-3</v>
      </c>
      <c r="S9" s="49">
        <f t="shared" si="6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>(V9*(1/60))/$L$4</f>
        <v>1.0790512259038062E-2</v>
      </c>
      <c r="X9" s="18">
        <f>(S9*(I$6/J$6)+I$4)/$M$4</f>
        <v>7.5515625434766391E-4</v>
      </c>
      <c r="Y9">
        <f>LOG10(W9)</f>
        <v>-1.9669579375235071</v>
      </c>
      <c r="Z9">
        <f t="shared" si="7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8"/>
        <v>670.5</v>
      </c>
      <c r="AI9" s="18">
        <f t="shared" si="8"/>
        <v>572</v>
      </c>
      <c r="AJ9" s="18">
        <f t="shared" si="9"/>
        <v>8</v>
      </c>
      <c r="AK9" s="18">
        <f t="shared" si="9"/>
        <v>1.5</v>
      </c>
      <c r="AL9" s="18">
        <f t="shared" si="10"/>
        <v>8.1394102980498531</v>
      </c>
      <c r="AM9" s="18">
        <f t="shared" si="11"/>
        <v>881.33662694795566</v>
      </c>
      <c r="AN9" s="18">
        <f t="shared" si="120"/>
        <v>7.0503466026674459</v>
      </c>
      <c r="AO9" s="18">
        <v>3</v>
      </c>
      <c r="AP9" s="22">
        <f>(AO9*(1/60))/AE$4</f>
        <v>8.9872346003311877E-3</v>
      </c>
      <c r="AQ9" s="18">
        <f>((AL9*(AB$6/AC$6))+AB$4)/AF$4</f>
        <v>8.9484432943253691E-4</v>
      </c>
      <c r="AR9">
        <f t="shared" si="12"/>
        <v>-2.0463739214561851</v>
      </c>
      <c r="AS9">
        <f t="shared" si="12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13"/>
        <v>840.5</v>
      </c>
      <c r="BB9" s="18">
        <f t="shared" si="13"/>
        <v>580.5</v>
      </c>
      <c r="BC9" s="18">
        <f t="shared" si="14"/>
        <v>9</v>
      </c>
      <c r="BD9" s="18">
        <f t="shared" si="14"/>
        <v>-0.5</v>
      </c>
      <c r="BE9" s="18">
        <f t="shared" si="15"/>
        <v>9.013878188659973</v>
      </c>
      <c r="BF9" s="18">
        <f t="shared" si="16"/>
        <v>1021.4795641617114</v>
      </c>
      <c r="BG9" s="18">
        <f t="shared" si="17"/>
        <v>7.1062354508270573</v>
      </c>
      <c r="BH9" s="18">
        <v>3</v>
      </c>
      <c r="BI9" s="22">
        <f>(BH9*(1/60))/$AX$4</f>
        <v>7.9918719641980333E-3</v>
      </c>
      <c r="BJ9" s="18">
        <f>((BE9*(AU$6/AV$6))+AU$4)/$AY$4</f>
        <v>7.5580208863414828E-4</v>
      </c>
      <c r="BK9">
        <f t="shared" si="18"/>
        <v>-2.0973514824507049</v>
      </c>
      <c r="BL9">
        <f t="shared" si="18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19"/>
        <v>496.5</v>
      </c>
      <c r="BU9" s="18">
        <f t="shared" si="19"/>
        <v>588</v>
      </c>
      <c r="BV9" s="18">
        <f t="shared" si="20"/>
        <v>18</v>
      </c>
      <c r="BW9" s="18">
        <f t="shared" si="20"/>
        <v>-1.5</v>
      </c>
      <c r="BX9" s="18">
        <f t="shared" si="21"/>
        <v>18.062391868188442</v>
      </c>
      <c r="BY9" s="18">
        <f t="shared" si="22"/>
        <v>769.58186699012083</v>
      </c>
      <c r="BZ9" s="18">
        <f t="shared" si="23"/>
        <v>10.324005654461075</v>
      </c>
      <c r="CA9" s="18">
        <v>3</v>
      </c>
      <c r="CB9" s="22">
        <f>(CA9*(1/60))/$BQ$4</f>
        <v>3.4439559141327146E-2</v>
      </c>
      <c r="CC9" s="18">
        <f>((BX9*(BN$6/BO$6))+BN$4)/$BR$4</f>
        <v>8.0337219054717902E-3</v>
      </c>
      <c r="CD9">
        <f t="shared" si="24"/>
        <v>-1.4629424165596827</v>
      </c>
      <c r="CE9">
        <f t="shared" si="24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25"/>
        <v>551</v>
      </c>
      <c r="CN9" s="18">
        <f t="shared" si="25"/>
        <v>582</v>
      </c>
      <c r="CO9" s="18">
        <f t="shared" si="26"/>
        <v>18.5</v>
      </c>
      <c r="CP9" s="18">
        <f t="shared" si="26"/>
        <v>-6</v>
      </c>
      <c r="CQ9" s="18">
        <f t="shared" si="27"/>
        <v>19.448650338776723</v>
      </c>
      <c r="CR9" s="18">
        <f t="shared" si="28"/>
        <v>801.45180765907571</v>
      </c>
      <c r="CS9" s="18">
        <f t="shared" si="29"/>
        <v>8.1673378753795305</v>
      </c>
      <c r="CT9" s="18">
        <v>3</v>
      </c>
      <c r="CU9" s="22">
        <f>(CT9*(1/60))/$CJ$4</f>
        <v>2.9162659614896443E-2</v>
      </c>
      <c r="CV9" s="18">
        <f>((CQ9*(CG$6/CH$6))+CG$4)/$CK$4</f>
        <v>7.2272460223086867E-3</v>
      </c>
      <c r="CW9">
        <f t="shared" si="30"/>
        <v>-1.5351728711839072</v>
      </c>
      <c r="CX9">
        <f t="shared" si="30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31"/>
        <v>569</v>
      </c>
      <c r="DG9" s="18">
        <f t="shared" si="31"/>
        <v>587</v>
      </c>
      <c r="DH9" s="18">
        <f t="shared" si="32"/>
        <v>27</v>
      </c>
      <c r="DI9" s="18">
        <f t="shared" si="32"/>
        <v>2.5</v>
      </c>
      <c r="DJ9" s="18">
        <f t="shared" si="33"/>
        <v>27.115493725912497</v>
      </c>
      <c r="DK9" s="18">
        <f t="shared" si="34"/>
        <v>817.5145258648314</v>
      </c>
      <c r="DL9" s="18">
        <f t="shared" si="35"/>
        <v>20.392044686436861</v>
      </c>
      <c r="DM9" s="18">
        <v>3</v>
      </c>
      <c r="DN9" s="22">
        <f>(DM9*(1/60))/$DC$4</f>
        <v>2.6312778067437419E-2</v>
      </c>
      <c r="DO9" s="18">
        <f>((DJ9*(CZ$6/DA$6))+CZ$4)/$DD$4</f>
        <v>8.8603671947155779E-3</v>
      </c>
      <c r="DP9">
        <f t="shared" si="36"/>
        <v>-1.5798332972709712</v>
      </c>
      <c r="DQ9">
        <f t="shared" si="36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37"/>
        <v>620.5</v>
      </c>
      <c r="DZ9" s="18">
        <f t="shared" si="37"/>
        <v>599.5</v>
      </c>
      <c r="EA9" s="18">
        <f t="shared" si="38"/>
        <v>15</v>
      </c>
      <c r="EB9" s="18">
        <f t="shared" si="38"/>
        <v>-6.5</v>
      </c>
      <c r="EC9" s="18">
        <f t="shared" si="39"/>
        <v>16.347782724271816</v>
      </c>
      <c r="ED9" s="18">
        <f t="shared" si="40"/>
        <v>862.79806443918267</v>
      </c>
      <c r="EE9" s="18">
        <f t="shared" si="41"/>
        <v>6.1381260739058234</v>
      </c>
      <c r="EF9" s="18">
        <v>3</v>
      </c>
      <c r="EG9" s="22">
        <f>(EF9*(1/60))/$DV$4</f>
        <v>6.2283920157600141E-2</v>
      </c>
      <c r="EH9" s="18">
        <f>((EC9*(DS$6/DT$6))+DS$4)/$DW$4</f>
        <v>1.342172893662311E-2</v>
      </c>
      <c r="EI9">
        <f t="shared" si="42"/>
        <v>-1.2056240606955206</v>
      </c>
      <c r="EJ9">
        <f t="shared" si="42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43"/>
        <v>638</v>
      </c>
      <c r="ES9" s="18">
        <f t="shared" si="43"/>
        <v>606</v>
      </c>
      <c r="ET9" s="18">
        <f t="shared" si="44"/>
        <v>22</v>
      </c>
      <c r="EU9" s="18">
        <f t="shared" si="44"/>
        <v>-3.5</v>
      </c>
      <c r="EV9" s="18">
        <f t="shared" si="45"/>
        <v>22.276669409945463</v>
      </c>
      <c r="EW9" s="18">
        <f t="shared" si="46"/>
        <v>879.9318155402724</v>
      </c>
      <c r="EX9" s="18">
        <f t="shared" si="47"/>
        <v>13.360266272700414</v>
      </c>
      <c r="EY9" s="18">
        <v>3</v>
      </c>
      <c r="EZ9" s="22">
        <f>(EY9*(1/60))/$EO$4</f>
        <v>5.0699121606544488E-2</v>
      </c>
      <c r="FA9" s="18">
        <f>((EV9*(EL$6/EM$6))+EL$4)/$EP$4</f>
        <v>1.4423052294285683E-2</v>
      </c>
      <c r="FB9">
        <f t="shared" si="48"/>
        <v>-1.2949995650204185</v>
      </c>
      <c r="FC9">
        <f t="shared" si="48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49"/>
        <v>632</v>
      </c>
      <c r="FL9" s="18">
        <f t="shared" si="49"/>
        <v>607.5</v>
      </c>
      <c r="FM9" s="18">
        <f t="shared" si="50"/>
        <v>20</v>
      </c>
      <c r="FN9" s="18">
        <f t="shared" si="50"/>
        <v>-3.5</v>
      </c>
      <c r="FO9" s="18">
        <f t="shared" si="51"/>
        <v>20.303940504246953</v>
      </c>
      <c r="FP9" s="18">
        <f t="shared" si="52"/>
        <v>876.63005310107872</v>
      </c>
      <c r="FQ9" s="18">
        <f t="shared" si="53"/>
        <v>11.838170622987946</v>
      </c>
      <c r="FR9" s="18">
        <v>3</v>
      </c>
      <c r="FS9" s="22">
        <f>(FR9*(1/60))/$FH$4</f>
        <v>4.5925628120240605E-2</v>
      </c>
      <c r="FT9" s="18">
        <f>((FO9*(FE$6/FF$6))+FE$4)/$FI$4</f>
        <v>1.23353406658664E-2</v>
      </c>
      <c r="FU9">
        <f t="shared" si="54"/>
        <v>-1.3379448951791708</v>
      </c>
      <c r="FV9">
        <f t="shared" si="54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55"/>
        <v>241</v>
      </c>
      <c r="GE9">
        <f t="shared" si="55"/>
        <v>601</v>
      </c>
      <c r="GF9" s="18">
        <f t="shared" si="56"/>
        <v>15</v>
      </c>
      <c r="GG9" s="18">
        <f t="shared" si="56"/>
        <v>-1</v>
      </c>
      <c r="GH9" s="18">
        <f t="shared" si="57"/>
        <v>15.033296378372908</v>
      </c>
      <c r="GI9">
        <f t="shared" si="58"/>
        <v>647.51988386458061</v>
      </c>
      <c r="GJ9">
        <v>3</v>
      </c>
      <c r="GK9" s="22">
        <f>(GJ9*(1/60))/$GA$4</f>
        <v>4.138297430426377E-2</v>
      </c>
      <c r="GL9" s="18">
        <f>((GH9*($FX$6/$FY$6))+FX$4)/$GB$4</f>
        <v>8.2994564542653113E-3</v>
      </c>
      <c r="GM9">
        <f t="shared" si="59"/>
        <v>-1.3831782986507499</v>
      </c>
      <c r="GN9">
        <f t="shared" si="60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61"/>
        <v>264.5</v>
      </c>
      <c r="GW9">
        <f t="shared" si="61"/>
        <v>601</v>
      </c>
      <c r="GX9" s="18">
        <f t="shared" si="62"/>
        <v>19.5</v>
      </c>
      <c r="GY9" s="18">
        <f t="shared" si="62"/>
        <v>-3.5</v>
      </c>
      <c r="GZ9" s="18">
        <f t="shared" si="63"/>
        <v>19.811612756158951</v>
      </c>
      <c r="HA9">
        <f t="shared" si="64"/>
        <v>656.62870025608845</v>
      </c>
      <c r="HB9">
        <v>3</v>
      </c>
      <c r="HC9" s="22">
        <f>(HB9*(1/60))/$GS$4</f>
        <v>3.7156847103786687E-2</v>
      </c>
      <c r="HD9" s="18">
        <f>((GZ9*(GP$6/GQ$6))+GP$4)/$GT$4</f>
        <v>1.0522352673845964E-2</v>
      </c>
      <c r="HE9">
        <f t="shared" si="65"/>
        <v>-1.4299611446116651</v>
      </c>
      <c r="HF9">
        <f t="shared" si="66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67"/>
        <v>274</v>
      </c>
      <c r="HO9">
        <f t="shared" si="67"/>
        <v>600</v>
      </c>
      <c r="HP9" s="18">
        <f t="shared" si="68"/>
        <v>19</v>
      </c>
      <c r="HQ9" s="18">
        <f t="shared" si="69"/>
        <v>-1.5</v>
      </c>
      <c r="HR9" s="18">
        <f t="shared" si="4"/>
        <v>19.059118552545918</v>
      </c>
      <c r="HS9">
        <f t="shared" si="70"/>
        <v>659.60291084864082</v>
      </c>
      <c r="HT9">
        <v>3</v>
      </c>
      <c r="HU9" s="22">
        <f>(HT9*(1/60))/$HK$4</f>
        <v>3.9938861405624491E-2</v>
      </c>
      <c r="HV9" s="18">
        <f>((HR9*(HH$6/HI$6))+HH$4)/$HL$4</f>
        <v>1.1206143418873467E-2</v>
      </c>
      <c r="HW9">
        <f t="shared" si="71"/>
        <v>-1.3986043203442056</v>
      </c>
      <c r="HX9">
        <f t="shared" si="72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73"/>
        <v>567.5</v>
      </c>
      <c r="IG9">
        <f t="shared" si="74"/>
        <v>586.5</v>
      </c>
      <c r="IH9">
        <f t="shared" si="75"/>
        <v>21</v>
      </c>
      <c r="II9">
        <f t="shared" si="76"/>
        <v>3</v>
      </c>
      <c r="IJ9">
        <f t="shared" si="77"/>
        <v>21.213203435596427</v>
      </c>
      <c r="IL9">
        <v>3</v>
      </c>
      <c r="IM9">
        <f>(IL9*(1/60))/$IC$4</f>
        <v>3.743535569159654E-2</v>
      </c>
      <c r="IN9">
        <f>((IJ9*$HZ$6/$IA$6)+$HZ$4)/$ID$4</f>
        <v>1.1902362965542953E-2</v>
      </c>
      <c r="IO9">
        <f t="shared" si="78"/>
        <v>-1.4267180360723717</v>
      </c>
      <c r="IP9">
        <f t="shared" si="79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80"/>
        <v>712.5</v>
      </c>
      <c r="IZ9">
        <f t="shared" si="81"/>
        <v>602</v>
      </c>
      <c r="JA9">
        <f t="shared" si="82"/>
        <v>86.5</v>
      </c>
      <c r="JB9">
        <f t="shared" si="83"/>
        <v>9.5</v>
      </c>
      <c r="JC9">
        <f t="shared" si="84"/>
        <v>87.020112617716137</v>
      </c>
      <c r="JD9">
        <f t="shared" si="85"/>
        <v>932.7702021398411</v>
      </c>
      <c r="JE9">
        <v>12</v>
      </c>
      <c r="JF9">
        <f>(JE9*(1/60))/IV$4</f>
        <v>0.12753470947244888</v>
      </c>
      <c r="JG9">
        <f>((JC9*IS$6/IT$6)+IS$4)/IW$4</f>
        <v>3.3247829272273072E-2</v>
      </c>
      <c r="JH9">
        <f t="shared" si="86"/>
        <v>-0.89437160283079165</v>
      </c>
      <c r="JI9">
        <f t="shared" si="87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88"/>
        <v>563.5</v>
      </c>
      <c r="JR9">
        <f t="shared" si="89"/>
        <v>580</v>
      </c>
      <c r="JS9">
        <f t="shared" si="90"/>
        <v>36</v>
      </c>
      <c r="JT9">
        <f t="shared" si="91"/>
        <v>2</v>
      </c>
      <c r="JU9">
        <f t="shared" si="92"/>
        <v>36.055512754639892</v>
      </c>
      <c r="JV9">
        <f t="shared" si="93"/>
        <v>808.66077560371377</v>
      </c>
      <c r="JW9">
        <v>12</v>
      </c>
      <c r="JX9">
        <f>(JW9*(1/60))/JN$4</f>
        <v>7.490451724395189E-2</v>
      </c>
      <c r="JY9">
        <f>((JU9*JK$6/JL$6)+JK$4)/JO$4</f>
        <v>8.9895483342759923E-3</v>
      </c>
      <c r="JZ9">
        <f t="shared" si="94"/>
        <v>-1.1254919906454566</v>
      </c>
      <c r="KA9">
        <f t="shared" si="95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96"/>
        <v>595.5</v>
      </c>
      <c r="KJ9">
        <f t="shared" si="97"/>
        <v>589.5</v>
      </c>
      <c r="KK9">
        <f t="shared" si="98"/>
        <v>52</v>
      </c>
      <c r="KL9">
        <f t="shared" si="99"/>
        <v>4</v>
      </c>
      <c r="KM9">
        <f t="shared" si="100"/>
        <v>52.153619241621193</v>
      </c>
      <c r="KN9">
        <f t="shared" si="101"/>
        <v>837.93227649971811</v>
      </c>
      <c r="KO9">
        <v>12</v>
      </c>
      <c r="KP9">
        <f>(KO9*(1/60))/KF$4</f>
        <v>7.7088977187367111E-2</v>
      </c>
      <c r="KQ9">
        <f>((KM9*KC$6/KD$6)+KC$4)/KG$4</f>
        <v>1.2428752440377033E-2</v>
      </c>
      <c r="KR9">
        <f t="shared" si="102"/>
        <v>-1.1130077164877967</v>
      </c>
      <c r="KS9">
        <f t="shared" si="103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04"/>
        <v>595.5</v>
      </c>
      <c r="LB9">
        <f t="shared" si="105"/>
        <v>585</v>
      </c>
      <c r="LC9">
        <f t="shared" si="106"/>
        <v>56</v>
      </c>
      <c r="LD9">
        <f t="shared" si="107"/>
        <v>-1.5</v>
      </c>
      <c r="LE9">
        <f t="shared" si="108"/>
        <v>56.020085683618873</v>
      </c>
      <c r="LF9">
        <f t="shared" si="109"/>
        <v>834.77257381876177</v>
      </c>
      <c r="LG9">
        <v>12</v>
      </c>
      <c r="LH9">
        <f>(LG9*(1/60))/KX$4</f>
        <v>6.7229294519434629E-2</v>
      </c>
      <c r="LI9">
        <f>((LE9*KU$6/KV$6)+KU$4)/KY$4</f>
        <v>1.2315901527368672E-2</v>
      </c>
      <c r="LJ9">
        <f t="shared" si="110"/>
        <v>-1.1724414460548729</v>
      </c>
      <c r="LK9">
        <f t="shared" si="111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12"/>
        <v>578</v>
      </c>
      <c r="LT9">
        <f t="shared" si="113"/>
        <v>597</v>
      </c>
      <c r="LU9">
        <f t="shared" si="114"/>
        <v>61.5</v>
      </c>
      <c r="LV9">
        <f t="shared" si="115"/>
        <v>3.5</v>
      </c>
      <c r="LW9">
        <f t="shared" si="116"/>
        <v>61.599512985087799</v>
      </c>
      <c r="LX9">
        <f t="shared" si="117"/>
        <v>830.95908443195924</v>
      </c>
      <c r="LY9">
        <v>12</v>
      </c>
      <c r="LZ9">
        <f>(LY9*(1/60))/LP$4</f>
        <v>9.8945853874416068E-2</v>
      </c>
      <c r="MA9">
        <f>((LW9*LM$6/LN$6)+LM$4)/LQ$4</f>
        <v>1.8184265607914491E-2</v>
      </c>
      <c r="MB9">
        <f t="shared" si="118"/>
        <v>-1.0046023993068818</v>
      </c>
      <c r="MC9">
        <f t="shared" si="119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5"/>
        <v>10</v>
      </c>
      <c r="R10" s="18">
        <f t="shared" si="5"/>
        <v>-4.5</v>
      </c>
      <c r="S10" s="49">
        <f t="shared" si="6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>(V10*(1/60))/$L$4</f>
        <v>1.4387349678717416E-2</v>
      </c>
      <c r="X10" s="18">
        <f>(S10*(I$6/J$6)+I$4)/$M$4</f>
        <v>1.2344488780177468E-3</v>
      </c>
      <c r="Y10">
        <f>LOG10(W10)</f>
        <v>-1.8420192009152072</v>
      </c>
      <c r="Z10">
        <f t="shared" si="7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8"/>
        <v>675</v>
      </c>
      <c r="AI10" s="18">
        <f t="shared" si="8"/>
        <v>573</v>
      </c>
      <c r="AJ10" s="18">
        <f t="shared" si="9"/>
        <v>12.5</v>
      </c>
      <c r="AK10" s="18">
        <f t="shared" si="9"/>
        <v>2.5</v>
      </c>
      <c r="AL10" s="18">
        <f t="shared" si="10"/>
        <v>12.747548783981962</v>
      </c>
      <c r="AM10" s="18">
        <f t="shared" si="11"/>
        <v>885.41176861390318</v>
      </c>
      <c r="AN10" s="18">
        <f t="shared" si="120"/>
        <v>11.125488268614959</v>
      </c>
      <c r="AO10" s="28">
        <v>4</v>
      </c>
      <c r="AP10" s="22">
        <f>(AO10*(1/60))/AE$4</f>
        <v>1.1982979467108251E-2</v>
      </c>
      <c r="AQ10" s="18">
        <f>((AL10*(AB$6/AC$6))+AB$4)/AF$4</f>
        <v>1.4014616938826572E-3</v>
      </c>
      <c r="AR10">
        <f t="shared" si="12"/>
        <v>-1.921435184847885</v>
      </c>
      <c r="AS10">
        <f t="shared" si="12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13"/>
        <v>844</v>
      </c>
      <c r="BB10" s="18">
        <f t="shared" si="13"/>
        <v>580.5</v>
      </c>
      <c r="BC10" s="18">
        <f t="shared" si="14"/>
        <v>12.5</v>
      </c>
      <c r="BD10" s="18">
        <f t="shared" si="14"/>
        <v>-0.5</v>
      </c>
      <c r="BE10" s="18">
        <f t="shared" si="15"/>
        <v>12.509996003196804</v>
      </c>
      <c r="BF10" s="18">
        <f t="shared" si="16"/>
        <v>1024.3613864257086</v>
      </c>
      <c r="BG10" s="18">
        <f t="shared" si="17"/>
        <v>9.9880577148242082</v>
      </c>
      <c r="BH10" s="28">
        <v>4</v>
      </c>
      <c r="BI10" s="22">
        <f>(BH10*(1/60))/$AX$4</f>
        <v>1.0655829285597378E-2</v>
      </c>
      <c r="BJ10" s="18">
        <f>((BE10*(AU$6/AV$6))+AU$4)/$AY$4</f>
        <v>1.0489470691889401E-3</v>
      </c>
      <c r="BK10">
        <f t="shared" si="18"/>
        <v>-1.9724127458424048</v>
      </c>
      <c r="BL10">
        <f t="shared" si="18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19"/>
        <v>504</v>
      </c>
      <c r="BU10" s="18">
        <f t="shared" si="19"/>
        <v>590</v>
      </c>
      <c r="BV10" s="18">
        <f t="shared" si="20"/>
        <v>25.5</v>
      </c>
      <c r="BW10" s="18">
        <f t="shared" si="20"/>
        <v>0.5</v>
      </c>
      <c r="BX10" s="18">
        <f t="shared" si="21"/>
        <v>25.504901489713699</v>
      </c>
      <c r="BY10" s="18">
        <f t="shared" si="22"/>
        <v>775.96133924313528</v>
      </c>
      <c r="BZ10" s="18">
        <f t="shared" si="23"/>
        <v>16.703477907475531</v>
      </c>
      <c r="CA10" s="28">
        <v>4</v>
      </c>
      <c r="CB10" s="22">
        <f>(CA10*(1/60))/$BQ$4</f>
        <v>4.591941218843619E-2</v>
      </c>
      <c r="CC10" s="18">
        <f>((BX10*(BN$6/BO$6))+BN$4)/$BR$4</f>
        <v>1.134397300701257E-2</v>
      </c>
      <c r="CD10">
        <f t="shared" si="24"/>
        <v>-1.3380036799513828</v>
      </c>
      <c r="CE10">
        <f t="shared" si="24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25"/>
        <v>556.5</v>
      </c>
      <c r="CN10" s="18">
        <f t="shared" si="25"/>
        <v>583.5</v>
      </c>
      <c r="CO10" s="18">
        <f>CM10-CM$6</f>
        <v>24</v>
      </c>
      <c r="CP10" s="18">
        <f t="shared" si="26"/>
        <v>-4.5</v>
      </c>
      <c r="CQ10" s="18">
        <f t="shared" si="27"/>
        <v>24.418230894149559</v>
      </c>
      <c r="CR10" s="18">
        <f t="shared" si="28"/>
        <v>806.32778694523483</v>
      </c>
      <c r="CS10" s="18">
        <f t="shared" si="29"/>
        <v>13.043317161538653</v>
      </c>
      <c r="CT10" s="28">
        <v>4</v>
      </c>
      <c r="CU10" s="22">
        <f>(CT10*(1/60))/$CJ$4</f>
        <v>3.8883546153195253E-2</v>
      </c>
      <c r="CV10" s="18">
        <f>((CQ10*(CG$6/CH$6))+CG$4)/$CK$4</f>
        <v>9.0739747503043172E-3</v>
      </c>
      <c r="CW10">
        <f t="shared" si="30"/>
        <v>-1.4102341345756073</v>
      </c>
      <c r="CX10">
        <f t="shared" si="30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31"/>
        <v>576</v>
      </c>
      <c r="DG10" s="18">
        <f t="shared" si="31"/>
        <v>586</v>
      </c>
      <c r="DH10" s="18">
        <f>DF10-DF$6</f>
        <v>34</v>
      </c>
      <c r="DI10" s="18">
        <f t="shared" si="32"/>
        <v>1.5</v>
      </c>
      <c r="DJ10" s="18">
        <f t="shared" si="33"/>
        <v>34.033072150483271</v>
      </c>
      <c r="DK10" s="18">
        <f t="shared" si="34"/>
        <v>821.68850545690361</v>
      </c>
      <c r="DL10" s="18">
        <f t="shared" si="35"/>
        <v>24.566024278509076</v>
      </c>
      <c r="DM10" s="28">
        <v>4</v>
      </c>
      <c r="DN10" s="22">
        <f>(DM10*(1/60))/$DC$4</f>
        <v>3.5083704089916561E-2</v>
      </c>
      <c r="DO10" s="18">
        <f>((DJ10*(CZ$6/DA$6))+CZ$4)/$DD$4</f>
        <v>1.1120782791772036E-2</v>
      </c>
      <c r="DP10">
        <f t="shared" si="36"/>
        <v>-1.4548945606626713</v>
      </c>
      <c r="DQ10">
        <f t="shared" si="36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37"/>
        <v>629</v>
      </c>
      <c r="DZ10" s="18">
        <f t="shared" si="37"/>
        <v>602.5</v>
      </c>
      <c r="EA10" s="18">
        <f t="shared" si="38"/>
        <v>23.5</v>
      </c>
      <c r="EB10" s="18">
        <f t="shared" si="38"/>
        <v>-3.5</v>
      </c>
      <c r="EC10" s="18">
        <f t="shared" si="39"/>
        <v>23.759208741033444</v>
      </c>
      <c r="ED10" s="18">
        <f t="shared" si="40"/>
        <v>871.00358782269086</v>
      </c>
      <c r="EE10" s="18">
        <f t="shared" si="41"/>
        <v>14.343649457414017</v>
      </c>
      <c r="EF10" s="28">
        <v>4</v>
      </c>
      <c r="EG10" s="22">
        <f>(EF10*(1/60))/$DV$4</f>
        <v>8.3045226876800188E-2</v>
      </c>
      <c r="EH10" s="18">
        <f>((EC10*(DS$6/DT$6))+DS$4)/$DW$4</f>
        <v>1.9506600060039743E-2</v>
      </c>
      <c r="EI10">
        <f t="shared" si="42"/>
        <v>-1.0806853240872207</v>
      </c>
      <c r="EJ10">
        <f t="shared" si="42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43"/>
        <v>645.5</v>
      </c>
      <c r="ES10" s="18">
        <f t="shared" si="43"/>
        <v>606.5</v>
      </c>
      <c r="ET10" s="18">
        <f t="shared" si="44"/>
        <v>29.5</v>
      </c>
      <c r="EU10" s="18">
        <f t="shared" si="44"/>
        <v>-3</v>
      </c>
      <c r="EV10" s="18">
        <f t="shared" si="45"/>
        <v>29.652150006365474</v>
      </c>
      <c r="EW10" s="18">
        <f t="shared" si="46"/>
        <v>885.72710244182997</v>
      </c>
      <c r="EX10" s="18">
        <f t="shared" si="47"/>
        <v>19.155553174257989</v>
      </c>
      <c r="EY10" s="28">
        <v>4</v>
      </c>
      <c r="EZ10" s="22">
        <f>(EY10*(1/60))/$EO$4</f>
        <v>6.7598828808725975E-2</v>
      </c>
      <c r="FA10" s="18">
        <f>((EV10*(EL$6/EM$6))+EL$4)/$EP$4</f>
        <v>1.9198314717049969E-2</v>
      </c>
      <c r="FB10">
        <f t="shared" si="48"/>
        <v>-1.1700608284121186</v>
      </c>
      <c r="FC10">
        <f t="shared" si="48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49"/>
        <v>639</v>
      </c>
      <c r="FL10" s="18">
        <f t="shared" si="49"/>
        <v>608</v>
      </c>
      <c r="FM10" s="18">
        <f>FK10-FK$6</f>
        <v>27</v>
      </c>
      <c r="FN10" s="18">
        <f t="shared" si="50"/>
        <v>-3</v>
      </c>
      <c r="FO10" s="18">
        <f t="shared" si="51"/>
        <v>27.166155414412248</v>
      </c>
      <c r="FP10" s="18">
        <f t="shared" si="52"/>
        <v>882.03457982099542</v>
      </c>
      <c r="FQ10" s="18">
        <f t="shared" si="53"/>
        <v>17.242697342904648</v>
      </c>
      <c r="FR10" s="28">
        <v>4</v>
      </c>
      <c r="FS10" s="22">
        <f>(FR10*(1/60))/$FH$4</f>
        <v>6.1234170826987469E-2</v>
      </c>
      <c r="FT10" s="18">
        <f>((FO10*(FE$6/FF$6))+FE$4)/$FI$4</f>
        <v>1.6504371727672901E-2</v>
      </c>
      <c r="FU10">
        <f t="shared" si="54"/>
        <v>-1.2130061585708709</v>
      </c>
      <c r="FV10">
        <f t="shared" si="54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55"/>
        <v>246.5</v>
      </c>
      <c r="GE10">
        <f t="shared" si="55"/>
        <v>599</v>
      </c>
      <c r="GF10" s="18">
        <f>GD10-GD$6</f>
        <v>20.5</v>
      </c>
      <c r="GG10" s="18">
        <f t="shared" si="56"/>
        <v>-3</v>
      </c>
      <c r="GH10" s="18">
        <f t="shared" si="57"/>
        <v>20.71834935510066</v>
      </c>
      <c r="GI10">
        <f t="shared" si="58"/>
        <v>647.73702225517422</v>
      </c>
      <c r="GJ10">
        <v>4</v>
      </c>
      <c r="GK10" s="22">
        <f>(GJ10*(1/60))/$GA$4</f>
        <v>5.5177299072351686E-2</v>
      </c>
      <c r="GL10" s="18">
        <f>((GH10*($FX$6/$FY$6))+FX$4)/$GB$4</f>
        <v>1.1438012924715878E-2</v>
      </c>
      <c r="GM10">
        <f t="shared" si="59"/>
        <v>-1.25823956204245</v>
      </c>
      <c r="GN10">
        <f t="shared" si="60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61"/>
        <v>272.5</v>
      </c>
      <c r="GW10">
        <f t="shared" si="61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64"/>
        <v>659.43650187110507</v>
      </c>
      <c r="HB10">
        <v>4</v>
      </c>
      <c r="HC10" s="22">
        <f>(HB10*(1/60))/$GS$4</f>
        <v>4.9542462805048912E-2</v>
      </c>
      <c r="HD10" s="18">
        <f>((GZ10*(GP$6/GQ$6))+GP$4)/$GT$4</f>
        <v>1.4759511431722444E-2</v>
      </c>
      <c r="HE10">
        <f t="shared" si="65"/>
        <v>-1.3050224080033652</v>
      </c>
      <c r="HF10">
        <f t="shared" si="66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67"/>
        <v>281.5</v>
      </c>
      <c r="HO10">
        <f t="shared" si="67"/>
        <v>600.5</v>
      </c>
      <c r="HP10" s="18">
        <f t="shared" si="68"/>
        <v>26.5</v>
      </c>
      <c r="HQ10" s="18">
        <f t="shared" si="69"/>
        <v>-1</v>
      </c>
      <c r="HR10" s="18">
        <f t="shared" si="4"/>
        <v>26.518861212352238</v>
      </c>
      <c r="HS10">
        <f t="shared" si="70"/>
        <v>663.20622735315146</v>
      </c>
      <c r="HT10">
        <v>4</v>
      </c>
      <c r="HU10" s="22">
        <f>(HT10*(1/60))/$HK$4</f>
        <v>5.3251815207499317E-2</v>
      </c>
      <c r="HV10" s="18">
        <f>((HR10*(HH$6/HI$6))+HH$4)/$HL$4</f>
        <v>1.5592230104005693E-2</v>
      </c>
      <c r="HW10">
        <f t="shared" si="71"/>
        <v>-1.2736655837359057</v>
      </c>
      <c r="HX10">
        <f t="shared" si="72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73"/>
        <v>576.5</v>
      </c>
      <c r="IG10">
        <f t="shared" si="74"/>
        <v>587.5</v>
      </c>
      <c r="IH10">
        <f t="shared" si="75"/>
        <v>30</v>
      </c>
      <c r="II10">
        <f t="shared" si="76"/>
        <v>4</v>
      </c>
      <c r="IJ10">
        <f t="shared" si="77"/>
        <v>30.265491900843113</v>
      </c>
      <c r="IL10">
        <v>4</v>
      </c>
      <c r="IM10">
        <f>(IL10*(1/60))/$IC$4</f>
        <v>4.9913807588795385E-2</v>
      </c>
      <c r="IN10">
        <f>((IJ10*$HZ$6/$IA$6)+$HZ$4)/$ID$4</f>
        <v>1.6981446061562603E-2</v>
      </c>
      <c r="IO10">
        <f t="shared" si="78"/>
        <v>-1.3017792994640718</v>
      </c>
      <c r="IP10">
        <f t="shared" si="79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80"/>
        <v>763</v>
      </c>
      <c r="IZ10">
        <f t="shared" si="81"/>
        <v>602</v>
      </c>
      <c r="JA10">
        <f t="shared" si="82"/>
        <v>137</v>
      </c>
      <c r="JB10">
        <f t="shared" si="83"/>
        <v>9.5</v>
      </c>
      <c r="JC10">
        <f t="shared" si="84"/>
        <v>137.32898455897794</v>
      </c>
      <c r="JD10">
        <f t="shared" si="85"/>
        <v>971.89145484462415</v>
      </c>
      <c r="JE10">
        <v>16</v>
      </c>
      <c r="JF10">
        <f>(JE10*(1/60))/IV$4</f>
        <v>0.17004627929659852</v>
      </c>
      <c r="JG10">
        <f>((JC10*IS$6/IT$6)+IS$4)/IW$4</f>
        <v>5.2469371682035366E-2</v>
      </c>
      <c r="JH10">
        <f t="shared" si="86"/>
        <v>-0.76943286622249163</v>
      </c>
      <c r="JI10">
        <f t="shared" si="87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88"/>
        <v>581</v>
      </c>
      <c r="JR10">
        <f t="shared" si="89"/>
        <v>582</v>
      </c>
      <c r="JS10">
        <f t="shared" si="90"/>
        <v>53.5</v>
      </c>
      <c r="JT10">
        <f t="shared" si="91"/>
        <v>4</v>
      </c>
      <c r="JU10">
        <f t="shared" si="92"/>
        <v>53.649324320069496</v>
      </c>
      <c r="JV10">
        <f t="shared" si="93"/>
        <v>822.36549052109433</v>
      </c>
      <c r="JW10">
        <v>16</v>
      </c>
      <c r="JX10">
        <f>(JW10*(1/60))/JN$4</f>
        <v>9.9872689658602506E-2</v>
      </c>
      <c r="JY10">
        <f>((JU10*JK$6/JL$6)+JK$4)/JO$4</f>
        <v>1.3376129119518606E-2</v>
      </c>
      <c r="JZ10">
        <f t="shared" si="94"/>
        <v>-1.0005532540371567</v>
      </c>
      <c r="KA10">
        <f t="shared" si="95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96"/>
        <v>623.5</v>
      </c>
      <c r="KJ10">
        <f t="shared" si="97"/>
        <v>591.5</v>
      </c>
      <c r="KK10">
        <f t="shared" si="98"/>
        <v>80</v>
      </c>
      <c r="KL10">
        <f t="shared" si="99"/>
        <v>6</v>
      </c>
      <c r="KM10">
        <f t="shared" si="100"/>
        <v>80.224684480526321</v>
      </c>
      <c r="KN10">
        <f t="shared" si="101"/>
        <v>859.4326617018927</v>
      </c>
      <c r="KO10">
        <v>16</v>
      </c>
      <c r="KP10">
        <f>(KO10*(1/60))/KF$4</f>
        <v>0.10278530291648946</v>
      </c>
      <c r="KQ10">
        <f>((KM10*KC$6/KD$6)+KC$4)/KG$4</f>
        <v>1.9118380613173034E-2</v>
      </c>
      <c r="KR10">
        <f t="shared" si="102"/>
        <v>-0.98806897987949682</v>
      </c>
      <c r="KS10">
        <f t="shared" si="103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04"/>
        <v>625</v>
      </c>
      <c r="LB10">
        <f t="shared" si="105"/>
        <v>584.5</v>
      </c>
      <c r="LC10">
        <f t="shared" si="106"/>
        <v>85.5</v>
      </c>
      <c r="LD10">
        <f t="shared" si="107"/>
        <v>-2</v>
      </c>
      <c r="LE10">
        <f t="shared" si="108"/>
        <v>85.523388613875682</v>
      </c>
      <c r="LF10">
        <f t="shared" si="109"/>
        <v>855.72498502731594</v>
      </c>
      <c r="LG10">
        <v>16</v>
      </c>
      <c r="LH10">
        <f>(LG10*(1/60))/KX$4</f>
        <v>8.9639059359246168E-2</v>
      </c>
      <c r="LI10">
        <f>((LE10*KU$6/KV$6)+KU$4)/KY$4</f>
        <v>1.8802142474469229E-2</v>
      </c>
      <c r="LJ10">
        <f t="shared" si="110"/>
        <v>-1.047502709446573</v>
      </c>
      <c r="LK10">
        <f t="shared" si="111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12"/>
        <v>612</v>
      </c>
      <c r="LT10">
        <f t="shared" si="113"/>
        <v>596.5</v>
      </c>
      <c r="LU10">
        <f t="shared" si="114"/>
        <v>95.5</v>
      </c>
      <c r="LV10">
        <f t="shared" si="115"/>
        <v>3</v>
      </c>
      <c r="LW10">
        <f t="shared" si="116"/>
        <v>95.547108799795723</v>
      </c>
      <c r="LX10">
        <f t="shared" si="117"/>
        <v>854.60882864618247</v>
      </c>
      <c r="LY10">
        <v>16</v>
      </c>
      <c r="LZ10">
        <f>(LY10*(1/60))/LP$4</f>
        <v>0.13192780516588809</v>
      </c>
      <c r="MA10">
        <f>((LW10*LM$6/LN$6)+LM$4)/LQ$4</f>
        <v>2.8205645146973768E-2</v>
      </c>
      <c r="MB10">
        <f t="shared" si="118"/>
        <v>-0.87966366269858187</v>
      </c>
      <c r="MC10">
        <f t="shared" si="119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5"/>
        <v>13.5</v>
      </c>
      <c r="R11" s="18">
        <f t="shared" si="5"/>
        <v>-3.5</v>
      </c>
      <c r="S11" s="49">
        <f t="shared" si="6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>(V11*(1/60))/$L$4</f>
        <v>1.7984187098396769E-2</v>
      </c>
      <c r="X11" s="18">
        <f>(S11*(I$6/J$6)+I$4)/$M$4</f>
        <v>1.5699664424540811E-3</v>
      </c>
      <c r="Y11">
        <f>LOG10(W11)</f>
        <v>-1.7451091879071507</v>
      </c>
      <c r="Z11">
        <f t="shared" si="7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8"/>
        <v>678.5</v>
      </c>
      <c r="AI11" s="18">
        <f t="shared" si="8"/>
        <v>573</v>
      </c>
      <c r="AJ11" s="18">
        <f t="shared" si="9"/>
        <v>16</v>
      </c>
      <c r="AK11" s="18">
        <f t="shared" si="9"/>
        <v>2.5</v>
      </c>
      <c r="AL11" s="18">
        <f t="shared" si="10"/>
        <v>16.194134740701646</v>
      </c>
      <c r="AM11" s="18">
        <f t="shared" si="11"/>
        <v>888.08290716576687</v>
      </c>
      <c r="AN11" s="18">
        <f t="shared" si="120"/>
        <v>13.79662682047865</v>
      </c>
      <c r="AO11" s="28">
        <v>5</v>
      </c>
      <c r="AP11" s="22">
        <f>(AO11*(1/60))/AE$4</f>
        <v>1.4978724333885312E-2</v>
      </c>
      <c r="AQ11" s="18">
        <f>((AL11*(AB$6/AC$6))+AB$4)/AF$4</f>
        <v>1.7803783212962385E-3</v>
      </c>
      <c r="AR11">
        <f t="shared" si="12"/>
        <v>-1.8245251718398288</v>
      </c>
      <c r="AS11">
        <f t="shared" si="12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13"/>
        <v>847</v>
      </c>
      <c r="BB11" s="18">
        <f t="shared" si="13"/>
        <v>579.5</v>
      </c>
      <c r="BC11" s="18">
        <f t="shared" si="14"/>
        <v>15.5</v>
      </c>
      <c r="BD11" s="18">
        <f t="shared" si="14"/>
        <v>-1.5</v>
      </c>
      <c r="BE11" s="18">
        <f t="shared" si="15"/>
        <v>15.572411502397436</v>
      </c>
      <c r="BF11" s="18">
        <f t="shared" si="16"/>
        <v>1026.2695795939778</v>
      </c>
      <c r="BG11" s="18">
        <f t="shared" si="17"/>
        <v>11.896250883093444</v>
      </c>
      <c r="BH11" s="28">
        <v>5</v>
      </c>
      <c r="BI11" s="22">
        <f>(BH11*(1/60))/$AX$4</f>
        <v>1.3319786606996722E-2</v>
      </c>
      <c r="BJ11" s="18">
        <f>((BE11*(AU$6/AV$6))+AU$4)/$AY$4</f>
        <v>1.3057266686152241E-3</v>
      </c>
      <c r="BK11">
        <f t="shared" si="18"/>
        <v>-1.8755027328343485</v>
      </c>
      <c r="BL11">
        <f t="shared" si="18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19"/>
        <v>511.5</v>
      </c>
      <c r="BU11" s="18">
        <f t="shared" si="19"/>
        <v>591</v>
      </c>
      <c r="BV11" s="18">
        <f t="shared" si="20"/>
        <v>33</v>
      </c>
      <c r="BW11" s="18">
        <f t="shared" si="20"/>
        <v>1.5</v>
      </c>
      <c r="BX11" s="18">
        <f t="shared" si="21"/>
        <v>33.034073318317859</v>
      </c>
      <c r="BY11" s="18">
        <f t="shared" si="22"/>
        <v>781.60939733347629</v>
      </c>
      <c r="BZ11" s="18">
        <f t="shared" si="23"/>
        <v>22.351535997816541</v>
      </c>
      <c r="CA11" s="28">
        <v>5</v>
      </c>
      <c r="CB11" s="22">
        <f>(CA11*(1/60))/$BQ$4</f>
        <v>5.7399265235545241E-2</v>
      </c>
      <c r="CC11" s="18">
        <f>((BX11*(BN$6/BO$6))+BN$4)/$BR$4</f>
        <v>1.4692769395161405E-2</v>
      </c>
      <c r="CD11">
        <f t="shared" si="24"/>
        <v>-1.2410936669433263</v>
      </c>
      <c r="CE11">
        <f t="shared" si="24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25"/>
        <v>564</v>
      </c>
      <c r="CN11" s="18">
        <f t="shared" si="25"/>
        <v>586</v>
      </c>
      <c r="CO11" s="18">
        <f t="shared" ref="CO11:CO14" si="121">CM11-CM$6</f>
        <v>31.5</v>
      </c>
      <c r="CP11" s="18">
        <f t="shared" si="26"/>
        <v>-2</v>
      </c>
      <c r="CQ11" s="18">
        <f t="shared" si="27"/>
        <v>31.56342820417326</v>
      </c>
      <c r="CR11" s="18">
        <f t="shared" si="28"/>
        <v>813.32158461459755</v>
      </c>
      <c r="CS11" s="18">
        <f t="shared" si="29"/>
        <v>20.037114830901373</v>
      </c>
      <c r="CT11" s="28">
        <v>5</v>
      </c>
      <c r="CU11" s="22">
        <f>(CT11*(1/60))/$CJ$4</f>
        <v>4.8604432691494066E-2</v>
      </c>
      <c r="CV11" s="18">
        <f>((CQ11*(CG$6/CH$6))+CG$4)/$CK$4</f>
        <v>1.1729176933384317E-2</v>
      </c>
      <c r="CW11">
        <f t="shared" si="30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31"/>
        <v>587</v>
      </c>
      <c r="DG11" s="18">
        <f t="shared" si="31"/>
        <v>584.5</v>
      </c>
      <c r="DH11" s="18">
        <f>DF11-DF$6</f>
        <v>45</v>
      </c>
      <c r="DI11" s="18">
        <f t="shared" si="32"/>
        <v>0</v>
      </c>
      <c r="DJ11" s="18">
        <f t="shared" si="33"/>
        <v>45</v>
      </c>
      <c r="DK11" s="18">
        <f t="shared" si="34"/>
        <v>828.37748037956703</v>
      </c>
      <c r="DL11" s="18">
        <f t="shared" si="35"/>
        <v>31.254999201172495</v>
      </c>
      <c r="DM11" s="28">
        <v>5</v>
      </c>
      <c r="DN11" s="22">
        <f>(DM11*(1/60))/$DC$4</f>
        <v>4.3854630112395696E-2</v>
      </c>
      <c r="DO11" s="18">
        <f>((DJ11*(CZ$6/DA$6))+CZ$4)/$DD$4</f>
        <v>1.4704380004748862E-2</v>
      </c>
      <c r="DP11">
        <f t="shared" si="36"/>
        <v>-1.3579845476546148</v>
      </c>
      <c r="DQ11">
        <f t="shared" si="36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37"/>
        <v>635</v>
      </c>
      <c r="DZ11" s="18">
        <f t="shared" si="37"/>
        <v>601.5</v>
      </c>
      <c r="EA11" s="18">
        <f t="shared" si="38"/>
        <v>29.5</v>
      </c>
      <c r="EB11" s="18">
        <f t="shared" si="38"/>
        <v>-4.5</v>
      </c>
      <c r="EC11" s="18">
        <f t="shared" si="39"/>
        <v>29.841246622753548</v>
      </c>
      <c r="ED11" s="18">
        <f t="shared" si="40"/>
        <v>874.65836187622426</v>
      </c>
      <c r="EE11" s="18">
        <f t="shared" si="41"/>
        <v>17.998423510947418</v>
      </c>
      <c r="EF11" s="28">
        <v>5</v>
      </c>
      <c r="EG11" s="22">
        <f>(EF11*(1/60))/$DV$4</f>
        <v>0.10380653359600023</v>
      </c>
      <c r="EH11" s="18">
        <f>((EC11*(DS$6/DT$6))+DS$4)/$DW$4</f>
        <v>2.4500027316050502E-2</v>
      </c>
      <c r="EI11">
        <f t="shared" si="42"/>
        <v>-0.98377531107916438</v>
      </c>
      <c r="EJ11">
        <f t="shared" si="42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43"/>
        <v>653</v>
      </c>
      <c r="ES11" s="18">
        <f t="shared" si="43"/>
        <v>602</v>
      </c>
      <c r="ET11" s="18">
        <f t="shared" si="44"/>
        <v>37</v>
      </c>
      <c r="EU11" s="18">
        <f t="shared" si="44"/>
        <v>-7.5</v>
      </c>
      <c r="EV11" s="18">
        <f t="shared" si="45"/>
        <v>37.752483362025337</v>
      </c>
      <c r="EW11" s="18">
        <f t="shared" si="46"/>
        <v>888.15145104874989</v>
      </c>
      <c r="EX11" s="18">
        <f t="shared" si="47"/>
        <v>21.579901781177909</v>
      </c>
      <c r="EY11" s="28">
        <v>5</v>
      </c>
      <c r="EZ11" s="22">
        <f>(EY11*(1/60))/$EO$4</f>
        <v>8.4498536010907468E-2</v>
      </c>
      <c r="FA11" s="18">
        <f>((EV11*(EL$6/EM$6))+EL$4)/$EP$4</f>
        <v>2.4442883796917409E-2</v>
      </c>
      <c r="FB11">
        <f t="shared" si="48"/>
        <v>-1.0731508154040621</v>
      </c>
      <c r="FC11">
        <f t="shared" si="48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49"/>
        <v>646</v>
      </c>
      <c r="FL11" s="18">
        <f t="shared" si="49"/>
        <v>608</v>
      </c>
      <c r="FM11" s="18">
        <f t="shared" ref="FM11:FM14" si="122">FK11-FK$6</f>
        <v>34</v>
      </c>
      <c r="FN11" s="18">
        <f t="shared" si="50"/>
        <v>-3</v>
      </c>
      <c r="FO11" s="18">
        <f t="shared" si="51"/>
        <v>34.132096331752024</v>
      </c>
      <c r="FP11" s="18">
        <f t="shared" si="52"/>
        <v>887.11893227458518</v>
      </c>
      <c r="FQ11" s="18">
        <f t="shared" si="53"/>
        <v>22.327049796494407</v>
      </c>
      <c r="FR11" s="28">
        <v>5</v>
      </c>
      <c r="FS11" s="22">
        <f>(FR11*(1/60))/$FH$4</f>
        <v>7.6542713533734333E-2</v>
      </c>
      <c r="FT11" s="18">
        <f>((FO11*(FE$6/FF$6))+FE$4)/$FI$4</f>
        <v>2.07364198986036E-2</v>
      </c>
      <c r="FU11">
        <f t="shared" si="54"/>
        <v>-1.1160961455628147</v>
      </c>
      <c r="FV11">
        <f t="shared" si="54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55"/>
        <v>254</v>
      </c>
      <c r="GE11">
        <f t="shared" si="55"/>
        <v>599.5</v>
      </c>
      <c r="GF11" s="18">
        <f t="shared" ref="GF11:GF14" si="123">GD11-GD$6</f>
        <v>28</v>
      </c>
      <c r="GG11" s="18">
        <f t="shared" si="56"/>
        <v>-2.5</v>
      </c>
      <c r="GH11" s="18">
        <f t="shared" si="57"/>
        <v>28.111385593741193</v>
      </c>
      <c r="GI11">
        <f t="shared" si="58"/>
        <v>651.08851164799398</v>
      </c>
      <c r="GJ11">
        <v>5</v>
      </c>
      <c r="GK11" s="22">
        <f>(GJ11*(1/60))/$GA$4</f>
        <v>6.8971623840439603E-2</v>
      </c>
      <c r="GL11" s="18">
        <f>((GH11*($FX$6/$FY$6))+FX$4)/$GB$4</f>
        <v>1.5519498500672005E-2</v>
      </c>
      <c r="GM11">
        <f t="shared" si="59"/>
        <v>-1.1613295490343936</v>
      </c>
      <c r="GN11">
        <f t="shared" si="60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61"/>
        <v>280</v>
      </c>
      <c r="GW11">
        <f t="shared" si="61"/>
        <v>600.5</v>
      </c>
      <c r="GX11" s="18">
        <f t="shared" si="62"/>
        <v>35</v>
      </c>
      <c r="GY11" s="18">
        <f t="shared" si="62"/>
        <v>-4</v>
      </c>
      <c r="GZ11" s="18">
        <f t="shared" si="63"/>
        <v>35.227829907617071</v>
      </c>
      <c r="HA11">
        <f t="shared" si="64"/>
        <v>662.57093959816859</v>
      </c>
      <c r="HB11">
        <v>5</v>
      </c>
      <c r="HC11" s="22">
        <f>(HB11*(1/60))/$GS$4</f>
        <v>6.1928078506311136E-2</v>
      </c>
      <c r="HD11" s="18">
        <f>((GZ11*(GP$6/GQ$6))+GP$4)/$GT$4</f>
        <v>1.8710220858065677E-2</v>
      </c>
      <c r="HE11">
        <f t="shared" si="65"/>
        <v>-1.2081123949953088</v>
      </c>
      <c r="HF11">
        <f t="shared" si="66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67"/>
        <v>290</v>
      </c>
      <c r="HO11">
        <f t="shared" si="67"/>
        <v>599.5</v>
      </c>
      <c r="HP11" s="18">
        <f t="shared" si="68"/>
        <v>35</v>
      </c>
      <c r="HQ11" s="18">
        <f t="shared" si="69"/>
        <v>-2</v>
      </c>
      <c r="HR11" s="18">
        <f t="shared" si="4"/>
        <v>35.057096285916209</v>
      </c>
      <c r="HS11">
        <f t="shared" si="70"/>
        <v>665.95814433040755</v>
      </c>
      <c r="HT11">
        <v>5</v>
      </c>
      <c r="HU11" s="22">
        <f>(HT11*(1/60))/$HK$4</f>
        <v>6.6564769009374136E-2</v>
      </c>
      <c r="HV11" s="18">
        <f>((HR11*(HH$6/HI$6))+HH$4)/$HL$4</f>
        <v>2.0612435341442158E-2</v>
      </c>
      <c r="HW11">
        <f t="shared" si="71"/>
        <v>-1.1767555707278494</v>
      </c>
      <c r="HX11">
        <f t="shared" si="72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73"/>
        <v>585</v>
      </c>
      <c r="IG11">
        <f t="shared" si="74"/>
        <v>586</v>
      </c>
      <c r="IH11">
        <f t="shared" si="75"/>
        <v>38.5</v>
      </c>
      <c r="II11">
        <f t="shared" si="76"/>
        <v>2.5</v>
      </c>
      <c r="IJ11">
        <f t="shared" si="77"/>
        <v>38.58108344772085</v>
      </c>
      <c r="IL11">
        <v>5</v>
      </c>
      <c r="IM11">
        <f>(IL11*(1/60))/$IC$4</f>
        <v>6.2392259485994229E-2</v>
      </c>
      <c r="IN11">
        <f>((IJ11*$HZ$6/$IA$6)+$HZ$4)/$ID$4</f>
        <v>2.1647181209232765E-2</v>
      </c>
      <c r="IO11">
        <f t="shared" si="78"/>
        <v>-1.2048692864560153</v>
      </c>
      <c r="IP11">
        <f t="shared" si="79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80"/>
        <v>820.5</v>
      </c>
      <c r="IZ11">
        <f t="shared" si="81"/>
        <v>602.5</v>
      </c>
      <c r="JA11">
        <f t="shared" si="82"/>
        <v>194.5</v>
      </c>
      <c r="JB11">
        <f t="shared" si="83"/>
        <v>10</v>
      </c>
      <c r="JC11">
        <f t="shared" si="84"/>
        <v>194.75689974940553</v>
      </c>
      <c r="JD11">
        <f t="shared" si="85"/>
        <v>1017.9521108578733</v>
      </c>
      <c r="JE11">
        <v>20</v>
      </c>
      <c r="JF11">
        <f>(JE11*(1/60))/IV$4</f>
        <v>0.21255784912074813</v>
      </c>
      <c r="JG11">
        <f>((JC11*IS$6/IT$6)+IS$4)/IW$4</f>
        <v>7.4410891432783122E-2</v>
      </c>
      <c r="JH11">
        <f t="shared" si="86"/>
        <v>-0.67252285321443528</v>
      </c>
      <c r="JI11">
        <f t="shared" si="87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88"/>
        <v>602.5</v>
      </c>
      <c r="JR11">
        <f t="shared" si="89"/>
        <v>584</v>
      </c>
      <c r="JS11">
        <f t="shared" si="90"/>
        <v>75</v>
      </c>
      <c r="JT11">
        <f t="shared" si="91"/>
        <v>6</v>
      </c>
      <c r="JU11">
        <f t="shared" si="92"/>
        <v>75.23961722390672</v>
      </c>
      <c r="JV11">
        <f t="shared" si="93"/>
        <v>839.08417336999037</v>
      </c>
      <c r="JW11">
        <v>20</v>
      </c>
      <c r="JX11">
        <f>(JW11*(1/60))/JN$4</f>
        <v>0.12484086207325314</v>
      </c>
      <c r="JY11">
        <f>((JU11*JK$6/JL$6)+JK$4)/JO$4</f>
        <v>1.8759133458716198E-2</v>
      </c>
      <c r="JZ11">
        <f t="shared" si="94"/>
        <v>-0.90364324102910021</v>
      </c>
      <c r="KA11">
        <f t="shared" si="95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96"/>
        <v>656</v>
      </c>
      <c r="KJ11">
        <f t="shared" si="97"/>
        <v>590.5</v>
      </c>
      <c r="KK11">
        <f t="shared" si="98"/>
        <v>112.5</v>
      </c>
      <c r="KL11">
        <f t="shared" si="99"/>
        <v>5</v>
      </c>
      <c r="KM11">
        <f t="shared" si="100"/>
        <v>112.61105629555207</v>
      </c>
      <c r="KN11">
        <f t="shared" si="101"/>
        <v>882.62463709098893</v>
      </c>
      <c r="KO11">
        <v>20</v>
      </c>
      <c r="KP11">
        <f>(KO11*(1/60))/KF$4</f>
        <v>0.12848162864561183</v>
      </c>
      <c r="KQ11">
        <f>((KM11*KC$6/KD$6)+KC$4)/KG$4</f>
        <v>2.6836391435511642E-2</v>
      </c>
      <c r="KR11">
        <f t="shared" si="102"/>
        <v>-0.89115896687144036</v>
      </c>
      <c r="KS11">
        <f t="shared" si="103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04"/>
        <v>658</v>
      </c>
      <c r="LB11">
        <f t="shared" si="105"/>
        <v>586.5</v>
      </c>
      <c r="LC11">
        <f t="shared" si="106"/>
        <v>118.5</v>
      </c>
      <c r="LD11">
        <f t="shared" si="107"/>
        <v>0</v>
      </c>
      <c r="LE11">
        <f t="shared" si="108"/>
        <v>118.5</v>
      </c>
      <c r="LF11">
        <f t="shared" si="109"/>
        <v>881.44554568050319</v>
      </c>
      <c r="LG11">
        <v>20</v>
      </c>
      <c r="LH11">
        <f>(LG11*(1/60))/KX$4</f>
        <v>0.11204882419905771</v>
      </c>
      <c r="LI11">
        <f>((LE11*KU$6/KV$6)+KU$4)/KY$4</f>
        <v>2.6051983198232563E-2</v>
      </c>
      <c r="LJ11">
        <f t="shared" si="110"/>
        <v>-0.95059269643851663</v>
      </c>
      <c r="LK11">
        <f t="shared" si="111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12"/>
        <v>651</v>
      </c>
      <c r="LT11">
        <f t="shared" si="113"/>
        <v>595.5</v>
      </c>
      <c r="LU11">
        <f t="shared" si="114"/>
        <v>134.5</v>
      </c>
      <c r="LV11">
        <f t="shared" si="115"/>
        <v>2</v>
      </c>
      <c r="LW11">
        <f t="shared" si="116"/>
        <v>134.51486906658312</v>
      </c>
      <c r="LX11">
        <f t="shared" si="117"/>
        <v>882.28184272374097</v>
      </c>
      <c r="LY11">
        <v>20</v>
      </c>
      <c r="LZ11">
        <f>(LY11*(1/60))/LP$4</f>
        <v>0.16490975645736008</v>
      </c>
      <c r="MA11">
        <f>((LW11*LM$6/LN$6)+LM$4)/LQ$4</f>
        <v>3.9708984516042135E-2</v>
      </c>
      <c r="MB11">
        <f t="shared" si="118"/>
        <v>-0.78275364969052552</v>
      </c>
      <c r="MC11">
        <f t="shared" si="119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5"/>
        <v>17.5</v>
      </c>
      <c r="R12" s="18">
        <f t="shared" si="5"/>
        <v>-2</v>
      </c>
      <c r="S12" s="49">
        <f t="shared" si="6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>(V12*(1/60))/$L$4</f>
        <v>2.1581024518076124E-2</v>
      </c>
      <c r="X12" s="18">
        <f>(S12*(I$6/J$6)+I$4)/$M$4</f>
        <v>1.9828344777169772E-3</v>
      </c>
      <c r="Y12">
        <f>LOG10(W12)</f>
        <v>-1.6659279418595259</v>
      </c>
      <c r="Z12">
        <f t="shared" si="7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8"/>
        <v>683</v>
      </c>
      <c r="AI12" s="18">
        <f t="shared" si="8"/>
        <v>573.5</v>
      </c>
      <c r="AJ12" s="18">
        <f t="shared" si="9"/>
        <v>20.5</v>
      </c>
      <c r="AK12" s="18">
        <f t="shared" si="9"/>
        <v>3</v>
      </c>
      <c r="AL12" s="18">
        <f t="shared" si="10"/>
        <v>20.71834935510066</v>
      </c>
      <c r="AM12" s="18">
        <f t="shared" si="11"/>
        <v>891.84710012423091</v>
      </c>
      <c r="AN12" s="18">
        <f t="shared" si="120"/>
        <v>17.560819778942687</v>
      </c>
      <c r="AO12" s="28">
        <v>6</v>
      </c>
      <c r="AP12" s="22">
        <f>(AO12*(1/60))/AE$4</f>
        <v>1.7974469200662375E-2</v>
      </c>
      <c r="AQ12" s="18">
        <f>((AL12*(AB$6/AC$6))+AB$4)/AF$4</f>
        <v>2.2777691204553317E-3</v>
      </c>
      <c r="AR12">
        <f>LOG10(AP12)</f>
        <v>-1.7453439257922039</v>
      </c>
      <c r="AS12">
        <f t="shared" si="12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13"/>
        <v>849.5</v>
      </c>
      <c r="BB12" s="18">
        <f t="shared" si="13"/>
        <v>580.5</v>
      </c>
      <c r="BC12" s="18">
        <f t="shared" si="14"/>
        <v>18</v>
      </c>
      <c r="BD12" s="18">
        <f t="shared" si="14"/>
        <v>-0.5</v>
      </c>
      <c r="BE12" s="18">
        <f t="shared" si="15"/>
        <v>18.006943105369107</v>
      </c>
      <c r="BF12" s="18">
        <f t="shared" si="16"/>
        <v>1028.8977111452818</v>
      </c>
      <c r="BG12" s="18">
        <f t="shared" si="17"/>
        <v>14.524382434397467</v>
      </c>
      <c r="BH12" s="28">
        <v>6</v>
      </c>
      <c r="BI12" s="22">
        <f>(BH12*(1/60))/$AX$4</f>
        <v>1.5983743928396067E-2</v>
      </c>
      <c r="BJ12" s="18">
        <f>((BE12*(AU$6/AV$6))+AU$4)/$AY$4</f>
        <v>1.5098590111941039E-3</v>
      </c>
      <c r="BK12">
        <f t="shared" si="18"/>
        <v>-1.7963214867867237</v>
      </c>
      <c r="BL12">
        <f t="shared" si="18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19"/>
        <v>519</v>
      </c>
      <c r="BU12" s="18">
        <f t="shared" si="19"/>
        <v>591.5</v>
      </c>
      <c r="BV12" s="18">
        <f t="shared" si="20"/>
        <v>40.5</v>
      </c>
      <c r="BW12" s="18">
        <f t="shared" si="20"/>
        <v>2</v>
      </c>
      <c r="BX12" s="18">
        <f t="shared" si="21"/>
        <v>40.549352645880795</v>
      </c>
      <c r="BY12" s="18">
        <f t="shared" si="22"/>
        <v>786.91375003871929</v>
      </c>
      <c r="BZ12" s="18">
        <f t="shared" si="23"/>
        <v>27.655888703059532</v>
      </c>
      <c r="CA12" s="28">
        <v>6</v>
      </c>
      <c r="CB12" s="22">
        <f>(CA12*(1/60))/$BQ$4</f>
        <v>6.8879118282654292E-2</v>
      </c>
      <c r="CC12" s="18">
        <f>((BX12*(BN$6/BO$6))+BN$4)/$BR$4</f>
        <v>1.8035386729575213E-2</v>
      </c>
      <c r="CD12">
        <f t="shared" si="24"/>
        <v>-1.1619124208957015</v>
      </c>
      <c r="CE12">
        <f t="shared" si="24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25"/>
        <v>570</v>
      </c>
      <c r="CN12" s="18">
        <f t="shared" si="25"/>
        <v>585.5</v>
      </c>
      <c r="CO12" s="18">
        <f t="shared" si="121"/>
        <v>37.5</v>
      </c>
      <c r="CP12" s="18">
        <f t="shared" si="26"/>
        <v>-2.5</v>
      </c>
      <c r="CQ12" s="18">
        <f t="shared" si="27"/>
        <v>37.583240945932268</v>
      </c>
      <c r="CR12" s="18">
        <f t="shared" si="28"/>
        <v>817.13539269817454</v>
      </c>
      <c r="CS12" s="18">
        <f t="shared" si="29"/>
        <v>23.85092291447836</v>
      </c>
      <c r="CT12" s="28">
        <v>6</v>
      </c>
      <c r="CU12" s="22">
        <f>(CT12*(1/60))/$CJ$4</f>
        <v>5.8325319229792887E-2</v>
      </c>
      <c r="CV12" s="18">
        <f>((CQ12*(CG$6/CH$6))+CG$4)/$CK$4</f>
        <v>1.3966178829920926E-2</v>
      </c>
      <c r="CW12">
        <f t="shared" si="30"/>
        <v>-1.234142875519926</v>
      </c>
      <c r="CX12">
        <f t="shared" si="30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31"/>
        <v>596.5</v>
      </c>
      <c r="DG12" s="18">
        <f t="shared" si="31"/>
        <v>585.5</v>
      </c>
      <c r="DH12" s="18">
        <f t="shared" ref="DH12:DH14" si="124">DF12-DF$6</f>
        <v>54.5</v>
      </c>
      <c r="DI12" s="18">
        <f t="shared" si="32"/>
        <v>1</v>
      </c>
      <c r="DJ12" s="18">
        <f t="shared" si="33"/>
        <v>54.509173539873082</v>
      </c>
      <c r="DK12" s="18">
        <f t="shared" si="34"/>
        <v>835.83640743868057</v>
      </c>
      <c r="DL12" s="18">
        <f t="shared" si="35"/>
        <v>38.71392626028603</v>
      </c>
      <c r="DM12" s="28">
        <v>6</v>
      </c>
      <c r="DN12" s="22">
        <f>(DM12*(1/60))/$DC$4</f>
        <v>5.2625556134874837E-2</v>
      </c>
      <c r="DO12" s="18">
        <f>((DJ12*(CZ$6/DA$6))+CZ$4)/$DD$4</f>
        <v>1.7811635588335456E-2</v>
      </c>
      <c r="DP12">
        <f t="shared" si="36"/>
        <v>-1.2788033016069902</v>
      </c>
      <c r="DQ12">
        <f t="shared" si="36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37"/>
        <v>642.5</v>
      </c>
      <c r="DZ12" s="18">
        <f t="shared" si="37"/>
        <v>599</v>
      </c>
      <c r="EA12" s="18">
        <f t="shared" si="38"/>
        <v>37</v>
      </c>
      <c r="EB12" s="18">
        <f t="shared" si="38"/>
        <v>-7</v>
      </c>
      <c r="EC12" s="18">
        <f t="shared" si="39"/>
        <v>37.656340767525464</v>
      </c>
      <c r="ED12" s="18">
        <f t="shared" si="40"/>
        <v>878.41177701576839</v>
      </c>
      <c r="EE12" s="18">
        <f t="shared" si="41"/>
        <v>21.75183865049155</v>
      </c>
      <c r="EF12" s="28">
        <v>6</v>
      </c>
      <c r="EG12" s="22">
        <f>(EF12*(1/60))/$DV$4</f>
        <v>0.12456784031520028</v>
      </c>
      <c r="EH12" s="18">
        <f>((EC12*(DS$6/DT$6))+DS$4)/$DW$4</f>
        <v>3.0916314894278714E-2</v>
      </c>
      <c r="EI12">
        <f t="shared" si="42"/>
        <v>-0.9045940650315395</v>
      </c>
      <c r="EJ12">
        <f t="shared" si="42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43"/>
        <v>663.5</v>
      </c>
      <c r="ES12" s="18">
        <f t="shared" si="43"/>
        <v>605</v>
      </c>
      <c r="ET12" s="18">
        <f t="shared" si="44"/>
        <v>47.5</v>
      </c>
      <c r="EU12" s="18">
        <f t="shared" si="44"/>
        <v>-4.5</v>
      </c>
      <c r="EV12" s="18">
        <f t="shared" si="45"/>
        <v>47.712681752339179</v>
      </c>
      <c r="EW12" s="18">
        <f t="shared" si="46"/>
        <v>897.9182869281592</v>
      </c>
      <c r="EX12" s="18">
        <f t="shared" si="47"/>
        <v>31.346737660587223</v>
      </c>
      <c r="EY12" s="28">
        <v>6</v>
      </c>
      <c r="EZ12" s="22">
        <f>(EY12*(1/60))/$EO$4</f>
        <v>0.10139824321308898</v>
      </c>
      <c r="FA12" s="18">
        <f>((EV12*(EL$6/EM$6))+EL$4)/$EP$4</f>
        <v>3.0891624387412549E-2</v>
      </c>
      <c r="FB12">
        <f t="shared" si="48"/>
        <v>-0.99396956935643721</v>
      </c>
      <c r="FC12">
        <f t="shared" si="48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49"/>
        <v>655</v>
      </c>
      <c r="FL12" s="18">
        <f t="shared" si="49"/>
        <v>606</v>
      </c>
      <c r="FM12" s="18">
        <f t="shared" si="122"/>
        <v>43</v>
      </c>
      <c r="FN12" s="18">
        <f t="shared" si="50"/>
        <v>-5</v>
      </c>
      <c r="FO12" s="18">
        <f t="shared" si="51"/>
        <v>43.289721643826724</v>
      </c>
      <c r="FP12" s="18">
        <f t="shared" si="52"/>
        <v>892.33457850741161</v>
      </c>
      <c r="FQ12" s="18">
        <f t="shared" si="53"/>
        <v>27.542696029320837</v>
      </c>
      <c r="FR12" s="28">
        <v>6</v>
      </c>
      <c r="FS12" s="22">
        <f>(FR12*(1/60))/$FH$4</f>
        <v>9.1851256240481211E-2</v>
      </c>
      <c r="FT12" s="18">
        <f>((FO12*(FE$6/FF$6))+FE$4)/$FI$4</f>
        <v>2.6299991555601622E-2</v>
      </c>
      <c r="FU12">
        <f t="shared" si="54"/>
        <v>-1.0369148995151898</v>
      </c>
      <c r="FV12">
        <f t="shared" si="54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55"/>
        <v>260.5</v>
      </c>
      <c r="GE12">
        <f t="shared" si="55"/>
        <v>599.5</v>
      </c>
      <c r="GF12" s="18">
        <f t="shared" si="123"/>
        <v>34.5</v>
      </c>
      <c r="GG12" s="18">
        <f t="shared" si="56"/>
        <v>-2.5</v>
      </c>
      <c r="GH12" s="18">
        <f t="shared" si="57"/>
        <v>34.590461112855955</v>
      </c>
      <c r="GI12">
        <f t="shared" si="58"/>
        <v>653.65166564463061</v>
      </c>
      <c r="GJ12">
        <v>6</v>
      </c>
      <c r="GK12" s="22">
        <f>(GJ12*(1/60))/$GA$4</f>
        <v>8.276594860852754E-2</v>
      </c>
      <c r="GL12" s="18">
        <f>((GH12*($FX$6/$FY$6))+FX$4)/$GB$4</f>
        <v>1.9096412291325904E-2</v>
      </c>
      <c r="GM12">
        <f t="shared" si="59"/>
        <v>-1.0821483029867687</v>
      </c>
      <c r="GN12">
        <f t="shared" si="60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61"/>
        <v>289.5</v>
      </c>
      <c r="GW12">
        <f t="shared" si="61"/>
        <v>600.5</v>
      </c>
      <c r="GX12" s="18">
        <f t="shared" si="62"/>
        <v>44.5</v>
      </c>
      <c r="GY12" s="18">
        <f t="shared" si="62"/>
        <v>-4</v>
      </c>
      <c r="GZ12" s="18">
        <f t="shared" si="63"/>
        <v>44.679413604030209</v>
      </c>
      <c r="HA12">
        <f t="shared" si="64"/>
        <v>666.64120784721968</v>
      </c>
      <c r="HB12">
        <v>6</v>
      </c>
      <c r="HC12" s="22">
        <f>(HB12*(1/60))/$GS$4</f>
        <v>7.4313694207573375E-2</v>
      </c>
      <c r="HD12" s="18">
        <f>((GZ12*(GP$6/GQ$6))+GP$4)/$GT$4</f>
        <v>2.3730150240095126E-2</v>
      </c>
      <c r="HE12">
        <f t="shared" si="65"/>
        <v>-1.1289311489476839</v>
      </c>
      <c r="HF12">
        <f t="shared" si="66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67"/>
        <v>299.5</v>
      </c>
      <c r="HO12">
        <f t="shared" si="67"/>
        <v>600</v>
      </c>
      <c r="HP12" s="18">
        <f t="shared" si="68"/>
        <v>44.5</v>
      </c>
      <c r="HQ12" s="18">
        <f t="shared" si="69"/>
        <v>-1.5</v>
      </c>
      <c r="HR12" s="18">
        <f t="shared" si="4"/>
        <v>44.52527372178637</v>
      </c>
      <c r="HS12">
        <f t="shared" si="70"/>
        <v>670.59693557307583</v>
      </c>
      <c r="HT12">
        <v>6</v>
      </c>
      <c r="HU12" s="22">
        <f>(HT12*(1/60))/$HK$4</f>
        <v>7.9877722811248983E-2</v>
      </c>
      <c r="HV12" s="18">
        <f>((HR12*(HH$6/HI$6))+HH$4)/$HL$4</f>
        <v>2.6179416519988296E-2</v>
      </c>
      <c r="HW12">
        <f t="shared" si="71"/>
        <v>-1.0975743246802245</v>
      </c>
      <c r="HX12">
        <f t="shared" si="72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73"/>
        <v>591.5</v>
      </c>
      <c r="IG12">
        <f t="shared" si="74"/>
        <v>586</v>
      </c>
      <c r="IH12">
        <f t="shared" si="75"/>
        <v>45</v>
      </c>
      <c r="II12">
        <f t="shared" si="76"/>
        <v>2.5</v>
      </c>
      <c r="IJ12">
        <f t="shared" si="77"/>
        <v>45.069390943299865</v>
      </c>
      <c r="IL12">
        <v>6</v>
      </c>
      <c r="IM12">
        <f>(IL12*(1/60))/$IC$4</f>
        <v>7.4870711383193081E-2</v>
      </c>
      <c r="IN12">
        <f>((IJ12*$HZ$6/$IA$6)+$HZ$4)/$ID$4</f>
        <v>2.5287658757986498E-2</v>
      </c>
      <c r="IO12">
        <f t="shared" si="78"/>
        <v>-1.1256880404083904</v>
      </c>
      <c r="IP12">
        <f t="shared" si="79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80"/>
        <v>886</v>
      </c>
      <c r="IZ12">
        <f t="shared" si="81"/>
        <v>602</v>
      </c>
      <c r="JA12">
        <f t="shared" si="82"/>
        <v>260</v>
      </c>
      <c r="JB12">
        <f t="shared" si="83"/>
        <v>9.5</v>
      </c>
      <c r="JC12">
        <f t="shared" si="84"/>
        <v>260.1734998034965</v>
      </c>
      <c r="JD12">
        <f t="shared" si="85"/>
        <v>1071.1675872616759</v>
      </c>
      <c r="JE12">
        <v>24</v>
      </c>
      <c r="JF12">
        <f>(JE12*(1/60))/IV$4</f>
        <v>0.25506941894489776</v>
      </c>
      <c r="JG12">
        <f>((JC12*IS$6/IT$6)+IS$4)/IW$4</f>
        <v>9.9404653044259064E-2</v>
      </c>
      <c r="JH12">
        <f t="shared" si="86"/>
        <v>-0.59334160716681039</v>
      </c>
      <c r="JI12">
        <f t="shared" si="87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88"/>
        <v>623.5</v>
      </c>
      <c r="JR12">
        <f t="shared" si="89"/>
        <v>582.5</v>
      </c>
      <c r="JS12">
        <f t="shared" si="90"/>
        <v>96</v>
      </c>
      <c r="JT12">
        <f t="shared" si="91"/>
        <v>4.5</v>
      </c>
      <c r="JU12">
        <f t="shared" si="92"/>
        <v>96.105410877848087</v>
      </c>
      <c r="JV12">
        <f t="shared" si="93"/>
        <v>853.26344114816027</v>
      </c>
      <c r="JW12">
        <v>24</v>
      </c>
      <c r="JX12">
        <f>(JW12*(1/60))/JN$4</f>
        <v>0.14980903448790378</v>
      </c>
      <c r="JY12">
        <f>((JU12*JK$6/JL$6)+JK$4)/JO$4</f>
        <v>2.3961501869383079E-2</v>
      </c>
      <c r="JZ12">
        <f t="shared" si="94"/>
        <v>-0.82446199498147543</v>
      </c>
      <c r="KA12">
        <f t="shared" si="95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96"/>
        <v>695</v>
      </c>
      <c r="KJ12">
        <f t="shared" si="97"/>
        <v>591.5</v>
      </c>
      <c r="KK12">
        <f t="shared" si="98"/>
        <v>151.5</v>
      </c>
      <c r="KL12">
        <f t="shared" si="99"/>
        <v>6</v>
      </c>
      <c r="KM12">
        <f t="shared" si="100"/>
        <v>151.61876532936154</v>
      </c>
      <c r="KN12">
        <f t="shared" si="101"/>
        <v>912.63204524057778</v>
      </c>
      <c r="KO12">
        <v>24</v>
      </c>
      <c r="KP12">
        <f>(KO12*(1/60))/KF$4</f>
        <v>0.15417795437473422</v>
      </c>
      <c r="KQ12">
        <f>((KM12*KC$6/KD$6)+KC$4)/KG$4</f>
        <v>3.6132336106223358E-2</v>
      </c>
      <c r="KR12">
        <f t="shared" si="102"/>
        <v>-0.81197772082381547</v>
      </c>
      <c r="KS12">
        <f t="shared" si="103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04"/>
        <v>694.5</v>
      </c>
      <c r="LB12">
        <f t="shared" si="105"/>
        <v>587.5</v>
      </c>
      <c r="LC12">
        <f t="shared" si="106"/>
        <v>155</v>
      </c>
      <c r="LD12">
        <f t="shared" si="107"/>
        <v>1</v>
      </c>
      <c r="LE12">
        <f t="shared" si="108"/>
        <v>155.00322577288512</v>
      </c>
      <c r="LF12">
        <f t="shared" si="109"/>
        <v>909.66284963166436</v>
      </c>
      <c r="LG12">
        <v>24</v>
      </c>
      <c r="LH12">
        <f>(LG12*(1/60))/KX$4</f>
        <v>0.13445858903886926</v>
      </c>
      <c r="LI12">
        <f>((LE12*KU$6/KV$6)+KU$4)/KY$4</f>
        <v>3.4077142898793683E-2</v>
      </c>
      <c r="LJ12">
        <f t="shared" si="110"/>
        <v>-0.87141145039089174</v>
      </c>
      <c r="LK12">
        <f t="shared" si="111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12"/>
        <v>691</v>
      </c>
      <c r="LT12">
        <f t="shared" si="113"/>
        <v>596</v>
      </c>
      <c r="LU12">
        <f t="shared" si="114"/>
        <v>174.5</v>
      </c>
      <c r="LV12">
        <f t="shared" si="115"/>
        <v>2.5</v>
      </c>
      <c r="LW12">
        <f t="shared" si="116"/>
        <v>174.51790739061707</v>
      </c>
      <c r="LX12">
        <f t="shared" si="117"/>
        <v>912.52232849393886</v>
      </c>
      <c r="LY12">
        <v>24</v>
      </c>
      <c r="LZ12">
        <f>(LY12*(1/60))/LP$4</f>
        <v>0.19789170774883214</v>
      </c>
      <c r="MA12">
        <f>((LW12*LM$6/LN$6)+LM$4)/LQ$4</f>
        <v>5.1517939469694345E-2</v>
      </c>
      <c r="MB12">
        <f t="shared" si="118"/>
        <v>-0.70357240364290063</v>
      </c>
      <c r="MC12">
        <f t="shared" si="119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5"/>
        <v>18.5</v>
      </c>
      <c r="R13" s="18">
        <f t="shared" si="5"/>
        <v>-3.5</v>
      </c>
      <c r="S13" s="49">
        <f t="shared" si="6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>(V13*(1/60))/$L$4</f>
        <v>2.517786193775548E-2</v>
      </c>
      <c r="X13" s="18">
        <f>(S13*(I$6/J$6)+I$4)/$M$4</f>
        <v>2.1195256981289185E-3</v>
      </c>
      <c r="Y13">
        <f>LOG10(W13)</f>
        <v>-1.5989811522289128</v>
      </c>
      <c r="Z13">
        <f t="shared" si="7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8"/>
        <v>687.5</v>
      </c>
      <c r="AI13" s="18">
        <f t="shared" si="8"/>
        <v>575</v>
      </c>
      <c r="AJ13" s="18">
        <f t="shared" si="9"/>
        <v>25</v>
      </c>
      <c r="AK13" s="18">
        <f t="shared" si="9"/>
        <v>4.5</v>
      </c>
      <c r="AL13" s="18">
        <f t="shared" si="10"/>
        <v>25.401771591761076</v>
      </c>
      <c r="AM13" s="18">
        <f t="shared" si="11"/>
        <v>896.25958851216762</v>
      </c>
      <c r="AN13" s="18">
        <f t="shared" si="120"/>
        <v>21.973308166879406</v>
      </c>
      <c r="AO13" s="28">
        <v>7</v>
      </c>
      <c r="AP13" s="22">
        <f>(AO13*(1/60))/AE$4</f>
        <v>2.097021406743944E-2</v>
      </c>
      <c r="AQ13" s="18">
        <f>((AL13*(AB$6/AC$6))+AB$4)/AF$4</f>
        <v>2.7926631579039589E-3</v>
      </c>
      <c r="AR13">
        <f t="shared" si="12"/>
        <v>-1.6783971361615906</v>
      </c>
      <c r="AS13">
        <f t="shared" si="12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13"/>
        <v>853.5</v>
      </c>
      <c r="BB13" s="18">
        <f t="shared" si="13"/>
        <v>581</v>
      </c>
      <c r="BC13" s="18">
        <f t="shared" si="14"/>
        <v>22</v>
      </c>
      <c r="BD13" s="18">
        <f t="shared" si="14"/>
        <v>0</v>
      </c>
      <c r="BE13" s="18">
        <f t="shared" si="15"/>
        <v>22</v>
      </c>
      <c r="BF13" s="18">
        <f t="shared" si="16"/>
        <v>1032.4840192467873</v>
      </c>
      <c r="BG13" s="18">
        <f t="shared" si="17"/>
        <v>18.110690535902904</v>
      </c>
      <c r="BH13" s="28">
        <v>7</v>
      </c>
      <c r="BI13" s="22">
        <f>(BH13*(1/60))/$AX$4</f>
        <v>1.8647701249795413E-2</v>
      </c>
      <c r="BJ13" s="18">
        <f>((BE13*(AU$6/AV$6))+AU$4)/$AY$4</f>
        <v>1.8446716942403202E-3</v>
      </c>
      <c r="BK13">
        <f t="shared" si="18"/>
        <v>-1.7293746971561104</v>
      </c>
      <c r="BL13">
        <f t="shared" si="18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19"/>
        <v>528</v>
      </c>
      <c r="BU13" s="18">
        <f t="shared" si="19"/>
        <v>591.5</v>
      </c>
      <c r="BV13" s="18">
        <f t="shared" si="20"/>
        <v>49.5</v>
      </c>
      <c r="BW13" s="18">
        <f t="shared" si="20"/>
        <v>2</v>
      </c>
      <c r="BX13" s="18">
        <f t="shared" si="21"/>
        <v>49.540387564087546</v>
      </c>
      <c r="BY13" s="18">
        <f t="shared" si="22"/>
        <v>792.87845852942678</v>
      </c>
      <c r="BZ13" s="18">
        <f t="shared" si="23"/>
        <v>33.620597193767026</v>
      </c>
      <c r="CA13" s="28">
        <v>7</v>
      </c>
      <c r="CB13" s="22">
        <f>(CA13*(1/60))/$BQ$4</f>
        <v>8.0358971329763343E-2</v>
      </c>
      <c r="CC13" s="18">
        <f>((BX13*(BN$6/BO$6))+BN$4)/$BR$4</f>
        <v>2.2034385018526836E-2</v>
      </c>
      <c r="CD13">
        <f t="shared" si="24"/>
        <v>-1.0949656312650882</v>
      </c>
      <c r="CE13">
        <f t="shared" si="24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25"/>
        <v>576.5</v>
      </c>
      <c r="CN13" s="18">
        <f t="shared" si="25"/>
        <v>584.5</v>
      </c>
      <c r="CO13" s="18">
        <f t="shared" si="121"/>
        <v>44</v>
      </c>
      <c r="CP13" s="18">
        <f t="shared" si="26"/>
        <v>-3.5</v>
      </c>
      <c r="CQ13" s="18">
        <f t="shared" si="27"/>
        <v>44.138985035906749</v>
      </c>
      <c r="CR13" s="18">
        <f t="shared" si="28"/>
        <v>820.97046231883394</v>
      </c>
      <c r="CS13" s="18">
        <f t="shared" si="29"/>
        <v>27.685992535137757</v>
      </c>
      <c r="CT13" s="28">
        <v>7</v>
      </c>
      <c r="CU13" s="22">
        <f>(CT13*(1/60))/$CJ$4</f>
        <v>6.80462057680917E-2</v>
      </c>
      <c r="CV13" s="18">
        <f>((CQ13*(CG$6/CH$6))+CG$4)/$CK$4</f>
        <v>1.640233633042756E-2</v>
      </c>
      <c r="CW13">
        <f t="shared" si="30"/>
        <v>-1.1671960858893127</v>
      </c>
      <c r="CX13">
        <f t="shared" si="30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31"/>
        <v>605</v>
      </c>
      <c r="DG13" s="18">
        <f t="shared" si="31"/>
        <v>585</v>
      </c>
      <c r="DH13" s="18">
        <f t="shared" si="124"/>
        <v>63</v>
      </c>
      <c r="DI13" s="18">
        <f t="shared" si="32"/>
        <v>0.5</v>
      </c>
      <c r="DJ13" s="18">
        <f t="shared" si="33"/>
        <v>63.001984095740987</v>
      </c>
      <c r="DK13" s="18">
        <f t="shared" si="34"/>
        <v>841.57590269683931</v>
      </c>
      <c r="DL13" s="18">
        <f t="shared" si="35"/>
        <v>44.45342151844477</v>
      </c>
      <c r="DM13" s="28">
        <v>7</v>
      </c>
      <c r="DN13" s="22">
        <f>(DM13*(1/60))/$DC$4</f>
        <v>6.1396482157353979E-2</v>
      </c>
      <c r="DO13" s="18">
        <f>((DJ13*(CZ$6/DA$6))+CZ$4)/$DD$4</f>
        <v>2.0586780337709325E-2</v>
      </c>
      <c r="DP13">
        <f t="shared" si="36"/>
        <v>-1.2118565119763769</v>
      </c>
      <c r="DQ13">
        <f t="shared" si="36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37"/>
        <v>649.5</v>
      </c>
      <c r="DZ13" s="18">
        <f t="shared" si="37"/>
        <v>602</v>
      </c>
      <c r="EA13" s="18">
        <f t="shared" si="38"/>
        <v>44</v>
      </c>
      <c r="EB13" s="18">
        <f t="shared" si="38"/>
        <v>-4</v>
      </c>
      <c r="EC13" s="18">
        <f t="shared" si="39"/>
        <v>44.181444068749045</v>
      </c>
      <c r="ED13" s="18">
        <f t="shared" si="40"/>
        <v>885.58130626159902</v>
      </c>
      <c r="EE13" s="18">
        <f t="shared" si="41"/>
        <v>28.921367896322181</v>
      </c>
      <c r="EF13" s="28">
        <v>7</v>
      </c>
      <c r="EG13" s="22">
        <f>(EF13*(1/60))/$DV$4</f>
        <v>0.14532914703440034</v>
      </c>
      <c r="EH13" s="18">
        <f>((EC13*(DS$6/DT$6))+DS$4)/$DW$4</f>
        <v>3.6273504261767599E-2</v>
      </c>
      <c r="EI13">
        <f t="shared" si="42"/>
        <v>-0.83764727540092632</v>
      </c>
      <c r="EJ13">
        <f t="shared" si="42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43"/>
        <v>671.5</v>
      </c>
      <c r="ES13" s="18">
        <f t="shared" si="43"/>
        <v>605</v>
      </c>
      <c r="ET13" s="18">
        <f t="shared" si="44"/>
        <v>55.5</v>
      </c>
      <c r="EU13" s="18">
        <f t="shared" si="44"/>
        <v>-4.5</v>
      </c>
      <c r="EV13" s="18">
        <f t="shared" si="45"/>
        <v>55.682133579811754</v>
      </c>
      <c r="EW13" s="18">
        <f t="shared" si="46"/>
        <v>903.84581096556508</v>
      </c>
      <c r="EX13" s="18">
        <f t="shared" si="47"/>
        <v>37.274261697993097</v>
      </c>
      <c r="EY13" s="28">
        <v>7</v>
      </c>
      <c r="EZ13" s="22">
        <f>(EY13*(1/60))/$EO$4</f>
        <v>0.11829795041527047</v>
      </c>
      <c r="FA13" s="18">
        <f>((EV13*(EL$6/EM$6))+EL$4)/$EP$4</f>
        <v>3.6051454088575623E-2</v>
      </c>
      <c r="FB13">
        <f t="shared" si="48"/>
        <v>-0.92702277972582403</v>
      </c>
      <c r="FC13">
        <f t="shared" si="48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49"/>
        <v>667</v>
      </c>
      <c r="FL13" s="18">
        <f t="shared" si="49"/>
        <v>606</v>
      </c>
      <c r="FM13" s="18">
        <f t="shared" si="122"/>
        <v>55</v>
      </c>
      <c r="FN13" s="18">
        <f t="shared" si="50"/>
        <v>-5</v>
      </c>
      <c r="FO13" s="18">
        <f t="shared" si="51"/>
        <v>55.226805085936306</v>
      </c>
      <c r="FP13" s="18">
        <f t="shared" si="52"/>
        <v>901.17978228542165</v>
      </c>
      <c r="FQ13" s="18">
        <f t="shared" si="53"/>
        <v>36.387899807330882</v>
      </c>
      <c r="FR13" s="28">
        <v>7</v>
      </c>
      <c r="FS13" s="22">
        <f>(FR13*(1/60))/$FH$4</f>
        <v>0.10715979894722807</v>
      </c>
      <c r="FT13" s="18">
        <f>((FO13*(FE$6/FF$6))+FE$4)/$FI$4</f>
        <v>3.3552179414628056E-2</v>
      </c>
      <c r="FU13">
        <f t="shared" si="54"/>
        <v>-0.96996810988457649</v>
      </c>
      <c r="FV13">
        <f t="shared" si="54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55"/>
        <v>267</v>
      </c>
      <c r="GE13">
        <f t="shared" si="55"/>
        <v>599.5</v>
      </c>
      <c r="GF13" s="18">
        <f>GD13-GD$6</f>
        <v>41</v>
      </c>
      <c r="GG13" s="18">
        <f t="shared" si="56"/>
        <v>-2.5</v>
      </c>
      <c r="GH13" s="18">
        <f t="shared" si="57"/>
        <v>41.076148797081743</v>
      </c>
      <c r="GI13">
        <f t="shared" si="58"/>
        <v>656.26919019560864</v>
      </c>
      <c r="GJ13">
        <v>7</v>
      </c>
      <c r="GK13" s="22">
        <f>(GJ13*(1/60))/$GA$4</f>
        <v>9.6560273376615463E-2</v>
      </c>
      <c r="GL13" s="18">
        <f>((GH13*($FX$6/$FY$6))+FX$4)/$GB$4</f>
        <v>2.2676976470758566E-2</v>
      </c>
      <c r="GM13">
        <f t="shared" si="59"/>
        <v>-1.0152015133561556</v>
      </c>
      <c r="GN13">
        <f t="shared" si="60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61"/>
        <v>296.5</v>
      </c>
      <c r="GW13">
        <f t="shared" si="61"/>
        <v>599.5</v>
      </c>
      <c r="GX13" s="18">
        <f t="shared" si="62"/>
        <v>51.5</v>
      </c>
      <c r="GY13" s="18">
        <f>GW13-GW$6</f>
        <v>-5</v>
      </c>
      <c r="GZ13" s="18">
        <f>(GX13^2+GY13^2)^(1/2)</f>
        <v>51.742149162940649</v>
      </c>
      <c r="HA13">
        <f t="shared" si="64"/>
        <v>668.81424925011879</v>
      </c>
      <c r="HB13">
        <v>7</v>
      </c>
      <c r="HC13" s="22">
        <f>(HB13*(1/60))/$GS$4</f>
        <v>8.6699309908835606E-2</v>
      </c>
      <c r="HD13" s="18">
        <f>((GZ13*(GP$6/GQ$6))+GP$4)/$GT$4</f>
        <v>2.7481313525369064E-2</v>
      </c>
      <c r="HE13">
        <f t="shared" si="65"/>
        <v>-1.0619843593170706</v>
      </c>
      <c r="HF13">
        <f t="shared" si="66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67"/>
        <v>307</v>
      </c>
      <c r="HO13">
        <f t="shared" si="67"/>
        <v>600</v>
      </c>
      <c r="HP13" s="18">
        <f t="shared" si="68"/>
        <v>52</v>
      </c>
      <c r="HQ13" s="18">
        <f t="shared" si="69"/>
        <v>-1.5</v>
      </c>
      <c r="HR13" s="18">
        <f t="shared" si="4"/>
        <v>52.021630116712032</v>
      </c>
      <c r="HS13">
        <f t="shared" si="70"/>
        <v>673.97997002878355</v>
      </c>
      <c r="HT13">
        <v>7</v>
      </c>
      <c r="HU13" s="22">
        <f>(HT13*(1/60))/$HK$4</f>
        <v>9.3190676613123802E-2</v>
      </c>
      <c r="HV13" s="18">
        <f>((HR13*(HH$6/HI$6))+HH$4)/$HL$4</f>
        <v>3.0587030893597659E-2</v>
      </c>
      <c r="HW13">
        <f t="shared" si="71"/>
        <v>-1.0306275350496112</v>
      </c>
      <c r="HX13">
        <f t="shared" si="72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73"/>
        <v>600.5</v>
      </c>
      <c r="IG13">
        <f t="shared" si="74"/>
        <v>585.5</v>
      </c>
      <c r="IH13">
        <f t="shared" si="75"/>
        <v>54</v>
      </c>
      <c r="II13">
        <f t="shared" si="76"/>
        <v>2</v>
      </c>
      <c r="IJ13">
        <f t="shared" si="77"/>
        <v>54.037024344425184</v>
      </c>
      <c r="IL13">
        <v>7</v>
      </c>
      <c r="IM13">
        <f>(IL13*(1/60))/$IC$4</f>
        <v>8.7349163280391925E-2</v>
      </c>
      <c r="IN13">
        <f>((IJ13*$HZ$6/$IA$6)+$HZ$4)/$ID$4</f>
        <v>3.0319243356049304E-2</v>
      </c>
      <c r="IO13">
        <f t="shared" si="78"/>
        <v>-1.0587412507777774</v>
      </c>
      <c r="IP13">
        <f t="shared" si="79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80"/>
        <v>953</v>
      </c>
      <c r="IZ13">
        <f t="shared" si="81"/>
        <v>600.5</v>
      </c>
      <c r="JA13">
        <f t="shared" si="82"/>
        <v>327</v>
      </c>
      <c r="JB13">
        <f t="shared" si="83"/>
        <v>8</v>
      </c>
      <c r="JC13">
        <f t="shared" si="84"/>
        <v>327.09784468871084</v>
      </c>
      <c r="JD13">
        <f t="shared" si="85"/>
        <v>1126.4143331829546</v>
      </c>
      <c r="JE13">
        <v>28</v>
      </c>
      <c r="JF13">
        <f>(JE13*(1/60))/IV$4</f>
        <v>0.29758098876904743</v>
      </c>
      <c r="JG13">
        <f>((JC13*IS$6/IT$6)+IS$4)/IW$4</f>
        <v>0.12497447967361841</v>
      </c>
      <c r="JH13">
        <f t="shared" si="86"/>
        <v>-0.52639481753619721</v>
      </c>
      <c r="JI13">
        <f t="shared" si="87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88"/>
        <v>648.5</v>
      </c>
      <c r="JR13">
        <f t="shared" si="89"/>
        <v>583</v>
      </c>
      <c r="JS13">
        <f t="shared" si="90"/>
        <v>121</v>
      </c>
      <c r="JT13">
        <f t="shared" si="91"/>
        <v>5</v>
      </c>
      <c r="JU13">
        <f t="shared" si="92"/>
        <v>121.10326172320876</v>
      </c>
      <c r="JV13">
        <f t="shared" si="93"/>
        <v>872.03282621699509</v>
      </c>
      <c r="JW13">
        <v>28</v>
      </c>
      <c r="JX13">
        <f>(JW13*(1/60))/JN$4</f>
        <v>0.17477720690255441</v>
      </c>
      <c r="JY13">
        <f>((JU13*JK$6/JL$6)+JK$4)/JO$4</f>
        <v>3.0194096312197459E-2</v>
      </c>
      <c r="JZ13">
        <f t="shared" si="94"/>
        <v>-0.75751520535086214</v>
      </c>
      <c r="KA13">
        <f t="shared" si="95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96"/>
        <v>736</v>
      </c>
      <c r="KJ13">
        <f t="shared" si="97"/>
        <v>592.5</v>
      </c>
      <c r="KK13">
        <f t="shared" si="98"/>
        <v>192.5</v>
      </c>
      <c r="KL13">
        <f t="shared" si="99"/>
        <v>7</v>
      </c>
      <c r="KM13">
        <f t="shared" si="100"/>
        <v>192.62723068143819</v>
      </c>
      <c r="KN13">
        <f t="shared" si="101"/>
        <v>944.85567680995598</v>
      </c>
      <c r="KO13">
        <v>28</v>
      </c>
      <c r="KP13">
        <f>(KO13*(1/60))/KF$4</f>
        <v>0.17987428010385659</v>
      </c>
      <c r="KQ13">
        <f>((KM13*KC$6/KD$6)+KC$4)/KG$4</f>
        <v>4.5905081914322264E-2</v>
      </c>
      <c r="KR13">
        <f t="shared" si="102"/>
        <v>-0.74503093119320229</v>
      </c>
      <c r="KS13">
        <f t="shared" si="103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04"/>
        <v>735</v>
      </c>
      <c r="LB13">
        <f t="shared" si="105"/>
        <v>588.5</v>
      </c>
      <c r="LC13">
        <f t="shared" si="106"/>
        <v>195.5</v>
      </c>
      <c r="LD13">
        <f t="shared" si="107"/>
        <v>2</v>
      </c>
      <c r="LE13">
        <f t="shared" si="108"/>
        <v>195.5102299113783</v>
      </c>
      <c r="LF13">
        <f t="shared" si="109"/>
        <v>941.57169137564881</v>
      </c>
      <c r="LG13">
        <v>28</v>
      </c>
      <c r="LH13">
        <f>(LG13*(1/60))/KX$4</f>
        <v>0.15686835387868081</v>
      </c>
      <c r="LI13">
        <f>((LE13*KU$6/KV$6)+KU$4)/KY$4</f>
        <v>4.2982525103238932E-2</v>
      </c>
      <c r="LJ13">
        <f t="shared" si="110"/>
        <v>-0.80446466076027856</v>
      </c>
      <c r="LK13">
        <f t="shared" si="111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12"/>
        <v>739.5</v>
      </c>
      <c r="LT13">
        <f t="shared" si="113"/>
        <v>597.5</v>
      </c>
      <c r="LU13">
        <f t="shared" si="114"/>
        <v>223</v>
      </c>
      <c r="LV13">
        <f t="shared" si="115"/>
        <v>4</v>
      </c>
      <c r="LW13">
        <f t="shared" si="116"/>
        <v>223.03587155433092</v>
      </c>
      <c r="LX13">
        <f t="shared" si="117"/>
        <v>950.7189384881317</v>
      </c>
      <c r="LY13">
        <v>28</v>
      </c>
      <c r="LZ13">
        <f>(LY13*(1/60))/LP$4</f>
        <v>0.23087365904030413</v>
      </c>
      <c r="MA13">
        <f>((LW13*LM$6/LN$6)+LM$4)/LQ$4</f>
        <v>6.584051288552363E-2</v>
      </c>
      <c r="MB13">
        <f t="shared" si="118"/>
        <v>-0.63662561401228746</v>
      </c>
      <c r="MC13">
        <f t="shared" si="119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5"/>
        <v>24</v>
      </c>
      <c r="R14" s="18">
        <f t="shared" si="5"/>
        <v>-3</v>
      </c>
      <c r="S14" s="49">
        <f t="shared" si="6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>(V14*(1/60))/$L$4</f>
        <v>2.8774699357434833E-2</v>
      </c>
      <c r="X14" s="18">
        <f>(S14*(I$6/J$6)+I$4)/$M$4</f>
        <v>2.722754596037828E-3</v>
      </c>
      <c r="Y14">
        <f>LOG10(W14)</f>
        <v>-1.540989205251226</v>
      </c>
      <c r="Z14">
        <f t="shared" si="7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8"/>
        <v>691</v>
      </c>
      <c r="AI14" s="18">
        <f t="shared" si="8"/>
        <v>574.5</v>
      </c>
      <c r="AJ14" s="18">
        <f t="shared" si="9"/>
        <v>28.5</v>
      </c>
      <c r="AK14" s="18">
        <f t="shared" si="9"/>
        <v>4</v>
      </c>
      <c r="AL14" s="18">
        <f t="shared" si="10"/>
        <v>28.77933286231632</v>
      </c>
      <c r="AM14" s="18">
        <f t="shared" si="11"/>
        <v>898.62742557747481</v>
      </c>
      <c r="AN14" s="18">
        <f t="shared" si="120"/>
        <v>24.341145232186591</v>
      </c>
      <c r="AO14" s="28">
        <v>8</v>
      </c>
      <c r="AP14" s="22">
        <f>(AO14*(1/60))/AE$4</f>
        <v>2.3965958934216502E-2</v>
      </c>
      <c r="AQ14" s="18">
        <f>((AL14*(AB$6/AC$6))+AB$4)/AF$4</f>
        <v>3.1639912320018402E-3</v>
      </c>
      <c r="AR14">
        <f t="shared" si="12"/>
        <v>-1.620405189183904</v>
      </c>
      <c r="AS14">
        <f t="shared" si="12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13"/>
        <v>855</v>
      </c>
      <c r="BB14" s="18">
        <f t="shared" si="13"/>
        <v>581</v>
      </c>
      <c r="BC14" s="18">
        <f t="shared" si="14"/>
        <v>23.5</v>
      </c>
      <c r="BD14" s="18">
        <f t="shared" si="14"/>
        <v>0</v>
      </c>
      <c r="BE14" s="18">
        <f t="shared" si="15"/>
        <v>23.5</v>
      </c>
      <c r="BF14" s="18">
        <f t="shared" si="16"/>
        <v>1033.7243346269836</v>
      </c>
      <c r="BG14" s="18">
        <f t="shared" si="17"/>
        <v>19.351005916099211</v>
      </c>
      <c r="BH14" s="28">
        <v>8</v>
      </c>
      <c r="BI14" s="22">
        <f>(BH14*(1/60))/$AX$4</f>
        <v>2.1311658571194755E-2</v>
      </c>
      <c r="BJ14" s="18">
        <f>((BE14*(AU$6/AV$6))+AU$4)/$AY$4</f>
        <v>1.9704447643021602E-3</v>
      </c>
      <c r="BK14">
        <f t="shared" si="18"/>
        <v>-1.6713827501784237</v>
      </c>
      <c r="BL14">
        <f t="shared" si="18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19"/>
        <v>535</v>
      </c>
      <c r="BU14" s="18">
        <f t="shared" si="19"/>
        <v>590.5</v>
      </c>
      <c r="BV14" s="18">
        <f t="shared" si="20"/>
        <v>56.5</v>
      </c>
      <c r="BW14" s="18">
        <f t="shared" si="20"/>
        <v>1</v>
      </c>
      <c r="BX14" s="18">
        <f t="shared" si="21"/>
        <v>56.508848864580493</v>
      </c>
      <c r="BY14" s="18">
        <f t="shared" si="22"/>
        <v>796.81569387155025</v>
      </c>
      <c r="BZ14" s="18">
        <f t="shared" si="23"/>
        <v>37.557832535890498</v>
      </c>
      <c r="CA14" s="28">
        <v>8</v>
      </c>
      <c r="CB14" s="22">
        <f>(CA14*(1/60))/$BQ$4</f>
        <v>9.183882437687238E-2</v>
      </c>
      <c r="CC14" s="18">
        <f>((BX14*(BN$6/BO$6))+BN$4)/$BR$4</f>
        <v>2.5133790712176942E-2</v>
      </c>
      <c r="CD14">
        <f t="shared" si="24"/>
        <v>-1.0369736842874016</v>
      </c>
      <c r="CE14">
        <f t="shared" si="24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25"/>
        <v>582.5</v>
      </c>
      <c r="CN14" s="18">
        <f t="shared" si="25"/>
        <v>584</v>
      </c>
      <c r="CO14" s="18">
        <f t="shared" si="121"/>
        <v>50</v>
      </c>
      <c r="CP14" s="18">
        <f t="shared" si="26"/>
        <v>-4</v>
      </c>
      <c r="CQ14" s="18">
        <f t="shared" si="27"/>
        <v>50.159744815937813</v>
      </c>
      <c r="CR14" s="18">
        <f t="shared" si="28"/>
        <v>824.84074220421485</v>
      </c>
      <c r="CS14" s="18">
        <f t="shared" si="29"/>
        <v>31.556272420518667</v>
      </c>
      <c r="CT14" s="28">
        <v>8</v>
      </c>
      <c r="CU14" s="22">
        <f>(CT14*(1/60))/$CJ$4</f>
        <v>7.7767092306390506E-2</v>
      </c>
      <c r="CV14" s="18">
        <f>((CQ14*(CG$6/CH$6))+CG$4)/$CK$4</f>
        <v>1.8639690152597338E-2</v>
      </c>
      <c r="CW14">
        <f t="shared" si="30"/>
        <v>-1.1092041389116261</v>
      </c>
      <c r="CX14">
        <f t="shared" si="30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31"/>
        <v>614</v>
      </c>
      <c r="DG14" s="18">
        <f t="shared" si="31"/>
        <v>585</v>
      </c>
      <c r="DH14" s="18">
        <f t="shared" si="124"/>
        <v>72</v>
      </c>
      <c r="DI14" s="18">
        <f t="shared" si="32"/>
        <v>0.5</v>
      </c>
      <c r="DJ14" s="18">
        <f t="shared" si="33"/>
        <v>72.001736090180486</v>
      </c>
      <c r="DK14" s="18">
        <f t="shared" si="34"/>
        <v>848.06898304324272</v>
      </c>
      <c r="DL14" s="18">
        <f t="shared" si="35"/>
        <v>50.946501864848187</v>
      </c>
      <c r="DM14" s="28">
        <v>8</v>
      </c>
      <c r="DN14" s="22">
        <f>(DM14*(1/60))/$DC$4</f>
        <v>7.0167408179833121E-2</v>
      </c>
      <c r="DO14" s="18">
        <f>((DJ14*(CZ$6/DA$6))+CZ$4)/$DD$4</f>
        <v>2.35275752993701E-2</v>
      </c>
      <c r="DP14">
        <f t="shared" si="36"/>
        <v>-1.1538645649986901</v>
      </c>
      <c r="DQ14">
        <f t="shared" si="36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37"/>
        <v>657.5</v>
      </c>
      <c r="DZ14" s="18">
        <f t="shared" si="37"/>
        <v>602</v>
      </c>
      <c r="EA14" s="18">
        <f t="shared" si="38"/>
        <v>52</v>
      </c>
      <c r="EB14" s="18">
        <f t="shared" si="38"/>
        <v>-4</v>
      </c>
      <c r="EC14" s="18">
        <f t="shared" si="39"/>
        <v>52.153619241621193</v>
      </c>
      <c r="ED14" s="18">
        <f t="shared" si="40"/>
        <v>891.46522646707876</v>
      </c>
      <c r="EE14" s="18">
        <f t="shared" si="41"/>
        <v>34.805288101801921</v>
      </c>
      <c r="EF14" s="28">
        <v>8</v>
      </c>
      <c r="EG14" s="22">
        <f>(EF14*(1/60))/$DV$4</f>
        <v>0.16609045375360038</v>
      </c>
      <c r="EH14" s="18">
        <f>((EC14*(DS$6/DT$6))+DS$4)/$DW$4</f>
        <v>4.2818757279273228E-2</v>
      </c>
      <c r="EI14">
        <f t="shared" si="42"/>
        <v>-0.77965532842323959</v>
      </c>
      <c r="EJ14">
        <f t="shared" si="42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43"/>
        <v>683</v>
      </c>
      <c r="ES14" s="18">
        <f t="shared" si="43"/>
        <v>605.5</v>
      </c>
      <c r="ET14" s="18">
        <f t="shared" si="44"/>
        <v>67</v>
      </c>
      <c r="EU14" s="18">
        <f t="shared" si="44"/>
        <v>-4</v>
      </c>
      <c r="EV14" s="18">
        <f t="shared" si="45"/>
        <v>67.119296778199342</v>
      </c>
      <c r="EW14" s="18">
        <f t="shared" si="46"/>
        <v>912.75366337254434</v>
      </c>
      <c r="EX14" s="18">
        <f t="shared" si="47"/>
        <v>46.182114104972356</v>
      </c>
      <c r="EY14" s="28">
        <v>8</v>
      </c>
      <c r="EZ14" s="22">
        <f>(EY14*(1/60))/$EO$4</f>
        <v>0.13519765761745195</v>
      </c>
      <c r="FA14" s="18">
        <f>((EV14*(EL$6/EM$6))+EL$4)/$EP$4</f>
        <v>4.3456457048083465E-2</v>
      </c>
      <c r="FB14">
        <f t="shared" si="48"/>
        <v>-0.86903083274813742</v>
      </c>
      <c r="FC14">
        <f t="shared" si="48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49"/>
        <v>676</v>
      </c>
      <c r="FL14" s="18">
        <f t="shared" si="49"/>
        <v>607</v>
      </c>
      <c r="FM14" s="18">
        <f t="shared" si="122"/>
        <v>64</v>
      </c>
      <c r="FN14" s="18">
        <f t="shared" si="50"/>
        <v>-4</v>
      </c>
      <c r="FO14" s="18">
        <f t="shared" si="51"/>
        <v>64.124878167525594</v>
      </c>
      <c r="FP14" s="18">
        <f t="shared" si="52"/>
        <v>908.52903090655286</v>
      </c>
      <c r="FQ14" s="18">
        <f t="shared" si="53"/>
        <v>43.737148428462092</v>
      </c>
      <c r="FR14" s="28">
        <v>8</v>
      </c>
      <c r="FS14" s="22">
        <f>(FR14*(1/60))/$FH$4</f>
        <v>0.12246834165397494</v>
      </c>
      <c r="FT14" s="18">
        <f>((FO14*(FE$6/FF$6))+FE$4)/$FI$4</f>
        <v>3.8958064184051067E-2</v>
      </c>
      <c r="FU14">
        <f t="shared" si="54"/>
        <v>-0.91197616290688976</v>
      </c>
      <c r="FV14">
        <f t="shared" si="54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55"/>
        <v>273.5</v>
      </c>
      <c r="GE14">
        <f t="shared" si="55"/>
        <v>599.5</v>
      </c>
      <c r="GF14" s="18">
        <f t="shared" si="123"/>
        <v>47.5</v>
      </c>
      <c r="GG14" s="18">
        <f t="shared" si="56"/>
        <v>-2.5</v>
      </c>
      <c r="GH14" s="18">
        <f t="shared" si="57"/>
        <v>47.565743976101118</v>
      </c>
      <c r="GI14">
        <f t="shared" si="58"/>
        <v>658.94043736896276</v>
      </c>
      <c r="GJ14">
        <v>8</v>
      </c>
      <c r="GK14" s="22">
        <f>(GJ14*(1/60))/$GA$4</f>
        <v>0.11035459814470337</v>
      </c>
      <c r="GL14" s="18">
        <f>((GH14*($FX$6/$FY$6))+FX$4)/$GB$4</f>
        <v>2.6259697867215916E-2</v>
      </c>
      <c r="GM14">
        <f t="shared" si="59"/>
        <v>-0.95720956637846877</v>
      </c>
      <c r="GN14">
        <f t="shared" si="60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61"/>
        <v>306</v>
      </c>
      <c r="GW14">
        <f t="shared" si="61"/>
        <v>599.5</v>
      </c>
      <c r="GX14" s="18">
        <f t="shared" si="62"/>
        <v>61</v>
      </c>
      <c r="GY14" s="18">
        <f t="shared" si="62"/>
        <v>-5</v>
      </c>
      <c r="GZ14" s="18">
        <f t="shared" si="63"/>
        <v>61.204574992397426</v>
      </c>
      <c r="HA14">
        <f t="shared" si="64"/>
        <v>673.07967581854678</v>
      </c>
      <c r="HB14">
        <v>8</v>
      </c>
      <c r="HC14" s="22">
        <f>(HB14*(1/60))/$GS$4</f>
        <v>9.9084925610097824E-2</v>
      </c>
      <c r="HD14" s="18">
        <f>((GZ14*(GP$6/GQ$6))+GP$4)/$GT$4</f>
        <v>3.2507001385974989E-2</v>
      </c>
      <c r="HE14">
        <f t="shared" si="65"/>
        <v>-1.003992412339384</v>
      </c>
      <c r="HF14">
        <f t="shared" si="66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67"/>
        <v>315</v>
      </c>
      <c r="HO14">
        <f t="shared" si="67"/>
        <v>599</v>
      </c>
      <c r="HP14" s="18">
        <f t="shared" si="68"/>
        <v>60</v>
      </c>
      <c r="HQ14" s="18">
        <f t="shared" si="69"/>
        <v>-2.5</v>
      </c>
      <c r="HR14" s="18">
        <f t="shared" si="4"/>
        <v>60.052060747321569</v>
      </c>
      <c r="HS14">
        <f t="shared" si="70"/>
        <v>676.77618161398084</v>
      </c>
      <c r="HT14">
        <v>8</v>
      </c>
      <c r="HU14" s="22">
        <f>(HT14*(1/60))/$HK$4</f>
        <v>0.10650363041499863</v>
      </c>
      <c r="HV14" s="18">
        <f>((HR14*(HH$6/HI$6))+HH$4)/$HL$4</f>
        <v>3.5308663592078571E-2</v>
      </c>
      <c r="HW14">
        <f t="shared" si="71"/>
        <v>-0.97263558807192452</v>
      </c>
      <c r="HX14">
        <f t="shared" si="72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73"/>
        <v>612</v>
      </c>
      <c r="IG14">
        <f t="shared" si="74"/>
        <v>586.5</v>
      </c>
      <c r="IH14">
        <f t="shared" si="75"/>
        <v>65.5</v>
      </c>
      <c r="II14">
        <f t="shared" si="76"/>
        <v>3</v>
      </c>
      <c r="IJ14">
        <f t="shared" si="77"/>
        <v>65.568666297249024</v>
      </c>
      <c r="IL14">
        <v>8</v>
      </c>
      <c r="IM14">
        <f>(IL14*(1/60))/$IC$4</f>
        <v>9.982761517759077E-2</v>
      </c>
      <c r="IN14">
        <f>((IJ14*$HZ$6/$IA$6)+$HZ$4)/$ID$4</f>
        <v>3.6789448977180325E-2</v>
      </c>
      <c r="IO14">
        <f t="shared" si="78"/>
        <v>-1.0007493038000905</v>
      </c>
      <c r="IP14">
        <f t="shared" si="79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80"/>
        <v>1028</v>
      </c>
      <c r="IZ14">
        <f t="shared" si="81"/>
        <v>601</v>
      </c>
      <c r="JA14">
        <f t="shared" si="82"/>
        <v>402</v>
      </c>
      <c r="JB14">
        <f t="shared" si="83"/>
        <v>8.5</v>
      </c>
      <c r="JC14">
        <f t="shared" si="84"/>
        <v>402.08985314230449</v>
      </c>
      <c r="JD14">
        <f t="shared" si="85"/>
        <v>1190.7917534145085</v>
      </c>
      <c r="JE14">
        <v>32</v>
      </c>
      <c r="JF14">
        <f>(JE14*(1/60))/IV$4</f>
        <v>0.34009255859319704</v>
      </c>
      <c r="JG14">
        <f>((JC14*IS$6/IT$6)+IS$4)/IW$4</f>
        <v>0.15362672360719309</v>
      </c>
      <c r="JH14">
        <f t="shared" si="86"/>
        <v>-0.46840287055851049</v>
      </c>
      <c r="JI14">
        <f t="shared" si="87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88"/>
        <v>674</v>
      </c>
      <c r="JR14">
        <f t="shared" si="89"/>
        <v>583</v>
      </c>
      <c r="JS14">
        <f t="shared" si="90"/>
        <v>146.5</v>
      </c>
      <c r="JT14">
        <f t="shared" si="91"/>
        <v>5</v>
      </c>
      <c r="JU14">
        <f t="shared" si="92"/>
        <v>146.58529939935997</v>
      </c>
      <c r="JV14">
        <f t="shared" si="93"/>
        <v>891.15935724201427</v>
      </c>
      <c r="JW14">
        <v>32</v>
      </c>
      <c r="JX14">
        <f>(JW14*(1/60))/JN$4</f>
        <v>0.19974537931720501</v>
      </c>
      <c r="JY14">
        <f>((JU14*JK$6/JL$6)+JK$4)/JO$4</f>
        <v>3.6547410738883138E-2</v>
      </c>
      <c r="JZ14">
        <f t="shared" si="94"/>
        <v>-0.69952325837317553</v>
      </c>
      <c r="KA14">
        <f t="shared" si="95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96"/>
        <v>779.5</v>
      </c>
      <c r="KJ14">
        <f t="shared" si="97"/>
        <v>593</v>
      </c>
      <c r="KK14">
        <f t="shared" si="98"/>
        <v>236</v>
      </c>
      <c r="KL14">
        <f t="shared" si="99"/>
        <v>7.5</v>
      </c>
      <c r="KM14">
        <f t="shared" si="100"/>
        <v>236.11914365421538</v>
      </c>
      <c r="KN14">
        <f t="shared" si="101"/>
        <v>979.42291682398366</v>
      </c>
      <c r="KO14">
        <v>32</v>
      </c>
      <c r="KP14">
        <f>(KO14*(1/60))/KF$4</f>
        <v>0.20557060583297893</v>
      </c>
      <c r="KQ14">
        <f>((KM14*KC$6/KD$6)+KC$4)/KG$4</f>
        <v>5.6269659241022604E-2</v>
      </c>
      <c r="KR14">
        <f t="shared" si="102"/>
        <v>-0.68703898421551557</v>
      </c>
      <c r="KS14">
        <f t="shared" si="103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04"/>
        <v>781</v>
      </c>
      <c r="LB14">
        <f t="shared" si="105"/>
        <v>587.5</v>
      </c>
      <c r="LC14">
        <f t="shared" si="106"/>
        <v>241.5</v>
      </c>
      <c r="LD14">
        <f t="shared" si="107"/>
        <v>1</v>
      </c>
      <c r="LE14">
        <f t="shared" si="108"/>
        <v>241.50207038450003</v>
      </c>
      <c r="LF14">
        <f t="shared" si="109"/>
        <v>977.30100276219912</v>
      </c>
      <c r="LG14">
        <v>32</v>
      </c>
      <c r="LH14">
        <f>(LG14*(1/60))/KX$4</f>
        <v>0.17927811871849234</v>
      </c>
      <c r="LI14">
        <f>((LE14*KU$6/KV$6)+KU$4)/KY$4</f>
        <v>5.3093737383927198E-2</v>
      </c>
      <c r="LJ14">
        <f t="shared" si="110"/>
        <v>-0.74647271378259183</v>
      </c>
      <c r="LK14">
        <f t="shared" si="111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12"/>
        <v>792.5</v>
      </c>
      <c r="LT14">
        <f t="shared" si="113"/>
        <v>597.5</v>
      </c>
      <c r="LU14">
        <f t="shared" si="114"/>
        <v>276</v>
      </c>
      <c r="LV14">
        <f t="shared" si="115"/>
        <v>4</v>
      </c>
      <c r="LW14">
        <f t="shared" si="116"/>
        <v>276.02898398537786</v>
      </c>
      <c r="LX14">
        <f t="shared" si="117"/>
        <v>992.50314860961521</v>
      </c>
      <c r="LY14">
        <v>32</v>
      </c>
      <c r="LZ14">
        <f>(LY14*(1/60))/LP$4</f>
        <v>0.26385561033177618</v>
      </c>
      <c r="MA14">
        <f>((LW14*LM$6/LN$6)+LM$4)/LQ$4</f>
        <v>8.1484156562861051E-2</v>
      </c>
      <c r="MB14">
        <f t="shared" si="118"/>
        <v>-0.57863366703460062</v>
      </c>
      <c r="MC14">
        <f t="shared" si="119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25">O15-O$6</f>
        <v>27</v>
      </c>
      <c r="R15" s="18">
        <f t="shared" ref="R15:R46" si="126">P15-P$6</f>
        <v>-3</v>
      </c>
      <c r="S15" s="49">
        <f t="shared" si="6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>(V15*(1/60))/$L$4</f>
        <v>3.2371536777114185E-2</v>
      </c>
      <c r="X15" s="18">
        <f>(S15*(I$6/J$6)+I$4)/$M$4</f>
        <v>3.0581497483083545E-3</v>
      </c>
      <c r="Y15">
        <f>LOG10(W15)</f>
        <v>-1.4898366828038447</v>
      </c>
      <c r="Z15">
        <f t="shared" si="7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8"/>
        <v>694.5</v>
      </c>
      <c r="AI15" s="18">
        <f t="shared" si="8"/>
        <v>575.5</v>
      </c>
      <c r="AJ15" s="18">
        <f t="shared" ref="AJ15:AJ46" si="127">AH15-AH$6</f>
        <v>32</v>
      </c>
      <c r="AK15" s="18">
        <f t="shared" ref="AK15:AK46" si="128">AI15-AI$6</f>
        <v>5</v>
      </c>
      <c r="AL15" s="18">
        <f t="shared" si="10"/>
        <v>32.388269481403292</v>
      </c>
      <c r="AM15" s="18">
        <f t="shared" si="11"/>
        <v>901.95925628600321</v>
      </c>
      <c r="AN15" s="18">
        <f t="shared" ref="AN15:AN46" si="129">AM15-AM$6</f>
        <v>27.672975940714991</v>
      </c>
      <c r="AO15" s="28">
        <v>9</v>
      </c>
      <c r="AP15" s="22">
        <f>(AO15*(1/60))/AE$4</f>
        <v>2.6961703800993563E-2</v>
      </c>
      <c r="AQ15" s="18">
        <f>((AL15*(AB$6/AC$6))+AB$4)/AF$4</f>
        <v>3.560756642592477E-3</v>
      </c>
      <c r="AR15">
        <f t="shared" si="12"/>
        <v>-1.5692526667365225</v>
      </c>
      <c r="AS15">
        <f t="shared" si="12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13"/>
        <v>859</v>
      </c>
      <c r="BB15" s="18">
        <f t="shared" si="13"/>
        <v>580.5</v>
      </c>
      <c r="BC15" s="18">
        <f t="shared" ref="BC15:BC46" si="130">BA15-BA$6</f>
        <v>27.5</v>
      </c>
      <c r="BD15" s="18">
        <f t="shared" ref="BD15:BD46" si="131">BB15-BB$6</f>
        <v>-0.5</v>
      </c>
      <c r="BE15" s="18">
        <f t="shared" si="15"/>
        <v>27.504545078950134</v>
      </c>
      <c r="BF15" s="18">
        <f t="shared" si="16"/>
        <v>1036.7551543156176</v>
      </c>
      <c r="BG15" s="18">
        <f t="shared" ref="BG15:BG46" si="132">BF15-BF$6</f>
        <v>22.381825604733194</v>
      </c>
      <c r="BH15" s="28">
        <v>9</v>
      </c>
      <c r="BI15" s="22">
        <f>(BH15*(1/60))/$AX$4</f>
        <v>2.3975615892594098E-2</v>
      </c>
      <c r="BJ15" s="18">
        <f>((BE15*(AU$6/AV$6))+AU$4)/$AY$4</f>
        <v>2.3062207168225548E-3</v>
      </c>
      <c r="BK15">
        <f t="shared" si="18"/>
        <v>-1.6202302277310425</v>
      </c>
      <c r="BL15">
        <f t="shared" si="18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19"/>
        <v>543.5</v>
      </c>
      <c r="BU15" s="18">
        <f t="shared" si="19"/>
        <v>590</v>
      </c>
      <c r="BV15" s="18">
        <f t="shared" ref="BV15:BV46" si="133">BT15-BT$6</f>
        <v>65</v>
      </c>
      <c r="BW15" s="18">
        <f t="shared" ref="BW15:BW46" si="134">BU15-BU$6</f>
        <v>0.5</v>
      </c>
      <c r="BX15" s="18">
        <f t="shared" si="21"/>
        <v>65.00192304847603</v>
      </c>
      <c r="BY15" s="18">
        <f t="shared" si="22"/>
        <v>802.17968685326355</v>
      </c>
      <c r="BZ15" s="18">
        <f t="shared" ref="BZ15:BZ46" si="135">BY15-BY$6</f>
        <v>42.921825517603793</v>
      </c>
      <c r="CA15" s="28">
        <v>9</v>
      </c>
      <c r="CB15" s="22">
        <f>(CA15*(1/60))/$BQ$4</f>
        <v>0.10331867742398143</v>
      </c>
      <c r="CC15" s="18">
        <f>((BX15*(BN$6/BO$6))+BN$4)/$BR$4</f>
        <v>2.8911307921075904E-2</v>
      </c>
      <c r="CD15">
        <f t="shared" si="24"/>
        <v>-0.98582116184002022</v>
      </c>
      <c r="CE15">
        <f t="shared" si="24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25"/>
        <v>590.5</v>
      </c>
      <c r="CN15" s="18">
        <f t="shared" si="25"/>
        <v>583.5</v>
      </c>
      <c r="CO15" s="18">
        <f t="shared" ref="CO15:CO46" si="136">CM15-CM$6</f>
        <v>58</v>
      </c>
      <c r="CP15" s="18">
        <f t="shared" ref="CP15:CP46" si="137">CN15-CN$6</f>
        <v>-4.5</v>
      </c>
      <c r="CQ15" s="18">
        <f t="shared" si="27"/>
        <v>58.174307043573798</v>
      </c>
      <c r="CR15" s="18">
        <f t="shared" si="28"/>
        <v>830.15811746919633</v>
      </c>
      <c r="CS15" s="18">
        <f t="shared" ref="CS15:CS46" si="138">CR15-CR$6</f>
        <v>36.873647685500146</v>
      </c>
      <c r="CT15" s="28">
        <v>9</v>
      </c>
      <c r="CU15" s="22">
        <f>(CT15*(1/60))/$CJ$4</f>
        <v>8.7487978844689313E-2</v>
      </c>
      <c r="CV15" s="18">
        <f>((CQ15*(CG$6/CH$6))+CG$4)/$CK$4</f>
        <v>2.1617954040901211E-2</v>
      </c>
      <c r="CW15">
        <f t="shared" si="30"/>
        <v>-1.0580516164642448</v>
      </c>
      <c r="CX15">
        <f t="shared" si="30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31"/>
        <v>625.5</v>
      </c>
      <c r="DG15" s="18">
        <f t="shared" si="31"/>
        <v>585</v>
      </c>
      <c r="DH15" s="18">
        <f t="shared" ref="DH15:DH46" si="139">DF15-DF$6</f>
        <v>83.5</v>
      </c>
      <c r="DI15" s="18">
        <f t="shared" ref="DI15:DI46" si="140">DG15-DG$6</f>
        <v>0.5</v>
      </c>
      <c r="DJ15" s="18">
        <f t="shared" si="33"/>
        <v>83.501496992568946</v>
      </c>
      <c r="DK15" s="18">
        <f t="shared" si="34"/>
        <v>856.43169605053731</v>
      </c>
      <c r="DL15" s="18">
        <f t="shared" ref="DL15:DL46" si="141">DK15-DK$6</f>
        <v>59.309214872142775</v>
      </c>
      <c r="DM15" s="28">
        <v>9</v>
      </c>
      <c r="DN15" s="22">
        <f>(DM15*(1/60))/$DC$4</f>
        <v>7.8938334202312249E-2</v>
      </c>
      <c r="DO15" s="18">
        <f>((DJ15*(CZ$6/DA$6))+CZ$4)/$DD$4</f>
        <v>2.7285283172091737E-2</v>
      </c>
      <c r="DP15">
        <f t="shared" si="36"/>
        <v>-1.1027120425513088</v>
      </c>
      <c r="DQ15">
        <f t="shared" si="36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37"/>
        <v>664.5</v>
      </c>
      <c r="DZ15" s="18">
        <f t="shared" si="37"/>
        <v>602.5</v>
      </c>
      <c r="EA15" s="18">
        <f t="shared" ref="EA15:EA46" si="142">DY15-DY$6</f>
        <v>59</v>
      </c>
      <c r="EB15" s="18">
        <f t="shared" ref="EB15:EB46" si="143">DZ15-DZ$6</f>
        <v>-3.5</v>
      </c>
      <c r="EC15" s="18">
        <f t="shared" si="39"/>
        <v>59.103722387003678</v>
      </c>
      <c r="ED15" s="18">
        <f t="shared" si="40"/>
        <v>896.97630960912227</v>
      </c>
      <c r="EE15" s="18">
        <f t="shared" ref="EE15:EE46" si="144">ED15-ED$6</f>
        <v>40.316371243845424</v>
      </c>
      <c r="EF15" s="28">
        <v>9</v>
      </c>
      <c r="EG15" s="22">
        <f>(EF15*(1/60))/$DV$4</f>
        <v>0.18685176047280042</v>
      </c>
      <c r="EH15" s="18">
        <f>((EC15*(DS$6/DT$6))+DS$4)/$DW$4</f>
        <v>4.8524876700618211E-2</v>
      </c>
      <c r="EI15">
        <f t="shared" si="42"/>
        <v>-0.72850280597585826</v>
      </c>
      <c r="EJ15">
        <f t="shared" si="42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43"/>
        <v>692</v>
      </c>
      <c r="ES15" s="18">
        <f t="shared" si="43"/>
        <v>605.5</v>
      </c>
      <c r="ET15" s="18">
        <f t="shared" ref="ET15:ET46" si="145">ER15-ER$6</f>
        <v>76</v>
      </c>
      <c r="EU15" s="18">
        <f t="shared" ref="EU15:EU46" si="146">ES15-ES$6</f>
        <v>-4</v>
      </c>
      <c r="EV15" s="18">
        <f t="shared" si="45"/>
        <v>76.105190361761785</v>
      </c>
      <c r="EW15" s="18">
        <f t="shared" si="46"/>
        <v>919.50761280154722</v>
      </c>
      <c r="EX15" s="18">
        <f t="shared" ref="EX15:EX46" si="147">EW15-EW$6</f>
        <v>52.936063533975243</v>
      </c>
      <c r="EY15" s="28">
        <v>9</v>
      </c>
      <c r="EZ15" s="22">
        <f>(EY15*(1/60))/$EO$4</f>
        <v>0.15209736481963346</v>
      </c>
      <c r="FA15" s="18">
        <f>((EV15*(EL$6/EM$6))+EL$4)/$EP$4</f>
        <v>4.9274382999291648E-2</v>
      </c>
      <c r="FB15">
        <f t="shared" si="48"/>
        <v>-0.81787831030075608</v>
      </c>
      <c r="FC15">
        <f t="shared" si="48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49"/>
        <v>688.5</v>
      </c>
      <c r="FL15" s="18">
        <f t="shared" si="49"/>
        <v>606</v>
      </c>
      <c r="FM15" s="18">
        <f t="shared" ref="FM15:FM46" si="148">FK15-FK$6</f>
        <v>76.5</v>
      </c>
      <c r="FN15" s="18">
        <f t="shared" ref="FN15:FN46" si="149">FL15-FL$6</f>
        <v>-5</v>
      </c>
      <c r="FO15" s="18">
        <f t="shared" si="51"/>
        <v>76.663224560410967</v>
      </c>
      <c r="FP15" s="18">
        <f t="shared" si="52"/>
        <v>917.20676512986972</v>
      </c>
      <c r="FQ15" s="18">
        <f t="shared" ref="FQ15:FQ46" si="150">FP15-FP$6</f>
        <v>52.414882651778953</v>
      </c>
      <c r="FR15" s="28">
        <v>9</v>
      </c>
      <c r="FS15" s="22">
        <f>(FR15*(1/60))/$FH$4</f>
        <v>0.1377768843607218</v>
      </c>
      <c r="FT15" s="18">
        <f>((FO15*(FE$6/FF$6))+FE$4)/$FI$4</f>
        <v>4.6575539920375608E-2</v>
      </c>
      <c r="FU15">
        <f t="shared" si="54"/>
        <v>-0.86082364045950843</v>
      </c>
      <c r="FV15">
        <f t="shared" si="54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55"/>
        <v>279.5</v>
      </c>
      <c r="GE15">
        <f t="shared" si="55"/>
        <v>599.5</v>
      </c>
      <c r="GF15" s="18">
        <f t="shared" ref="GF15:GF46" si="151">GD15-GD$6</f>
        <v>53.5</v>
      </c>
      <c r="GG15" s="18">
        <f t="shared" ref="GG15:GG46" si="152">GE15-GE$6</f>
        <v>-2.5</v>
      </c>
      <c r="GH15" s="18">
        <f t="shared" si="57"/>
        <v>53.558379363083795</v>
      </c>
      <c r="GI15">
        <f t="shared" si="58"/>
        <v>661.45332412801429</v>
      </c>
      <c r="GJ15">
        <v>9</v>
      </c>
      <c r="GK15" s="22">
        <f>(GJ15*(1/60))/$GA$4</f>
        <v>0.1241489229127913</v>
      </c>
      <c r="GL15" s="18">
        <f>((GH15*($FX$6/$FY$6))+FX$4)/$GB$4</f>
        <v>2.9568061860631382E-2</v>
      </c>
      <c r="GM15">
        <f t="shared" si="59"/>
        <v>-0.90605704393108755</v>
      </c>
      <c r="GN15">
        <f t="shared" si="60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61"/>
        <v>315.5</v>
      </c>
      <c r="GW15">
        <f t="shared" si="61"/>
        <v>599.5</v>
      </c>
      <c r="GX15" s="18">
        <f t="shared" ref="GX15:GX46" si="153">GV15-GV$6</f>
        <v>70.5</v>
      </c>
      <c r="GY15" s="18">
        <f t="shared" ref="GY15:GY46" si="154">GW15-GW$6</f>
        <v>-5</v>
      </c>
      <c r="GZ15" s="18">
        <f t="shared" si="63"/>
        <v>70.677082565708673</v>
      </c>
      <c r="HA15">
        <f t="shared" si="64"/>
        <v>677.45147427694042</v>
      </c>
      <c r="HB15">
        <v>9</v>
      </c>
      <c r="HC15" s="22">
        <f>(HB15*(1/60))/$GS$4</f>
        <v>0.11147054131136006</v>
      </c>
      <c r="HD15" s="18">
        <f>((GZ15*(GP$6/GQ$6))+GP$4)/$GT$4</f>
        <v>3.7538043866909399E-2</v>
      </c>
      <c r="HE15">
        <f t="shared" si="65"/>
        <v>-0.95283988989200263</v>
      </c>
      <c r="HF15">
        <f t="shared" si="66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67"/>
        <v>322.5</v>
      </c>
      <c r="HO15">
        <f t="shared" si="67"/>
        <v>599.5</v>
      </c>
      <c r="HP15" s="18">
        <f t="shared" si="68"/>
        <v>67.5</v>
      </c>
      <c r="HQ15" s="18">
        <f t="shared" ref="HQ15:HQ46" si="155">HO15-HO$6</f>
        <v>-2</v>
      </c>
      <c r="HR15" s="18">
        <f t="shared" si="4"/>
        <v>67.529623129408918</v>
      </c>
      <c r="HS15">
        <f t="shared" si="70"/>
        <v>680.73967124004162</v>
      </c>
      <c r="HT15">
        <v>9</v>
      </c>
      <c r="HU15" s="22">
        <f>(HT15*(1/60))/$HK$4</f>
        <v>0.11981658421687345</v>
      </c>
      <c r="HV15" s="18">
        <f>((HR15*(HH$6/HI$6))+HH$4)/$HL$4</f>
        <v>3.9705227695828828E-2</v>
      </c>
      <c r="HW15">
        <f t="shared" si="71"/>
        <v>-0.9214830656245433</v>
      </c>
      <c r="HX15">
        <f t="shared" si="72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73"/>
        <v>620</v>
      </c>
      <c r="IG15">
        <f t="shared" si="74"/>
        <v>585.5</v>
      </c>
      <c r="IH15">
        <f t="shared" si="75"/>
        <v>73.5</v>
      </c>
      <c r="II15">
        <f t="shared" si="76"/>
        <v>2</v>
      </c>
      <c r="IJ15">
        <f t="shared" si="77"/>
        <v>73.527205849263709</v>
      </c>
      <c r="IL15">
        <v>9</v>
      </c>
      <c r="IM15">
        <f>(IL15*(1/60))/$IC$4</f>
        <v>0.11230606707478961</v>
      </c>
      <c r="IN15">
        <f>((IJ15*$HZ$6/$IA$6)+$HZ$4)/$ID$4</f>
        <v>4.1254848402179765E-2</v>
      </c>
      <c r="IO15">
        <f t="shared" si="78"/>
        <v>-0.94959678135270931</v>
      </c>
      <c r="IP15">
        <f t="shared" si="79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80"/>
        <v>1108</v>
      </c>
      <c r="IZ15">
        <f t="shared" si="81"/>
        <v>603</v>
      </c>
      <c r="JA15">
        <f t="shared" si="82"/>
        <v>482</v>
      </c>
      <c r="JB15">
        <f t="shared" si="83"/>
        <v>10.5</v>
      </c>
      <c r="JC15">
        <f t="shared" si="84"/>
        <v>482.11435365481498</v>
      </c>
      <c r="JD15">
        <f t="shared" si="85"/>
        <v>1261.4566976317499</v>
      </c>
      <c r="JE15">
        <v>36</v>
      </c>
      <c r="JF15">
        <f>(JE15*(1/60))/IV$4</f>
        <v>0.38260412841734665</v>
      </c>
      <c r="JG15">
        <f>((JC15*IS$6/IT$6)+IS$4)/IW$4</f>
        <v>0.18420173495344599</v>
      </c>
      <c r="JH15">
        <f t="shared" si="86"/>
        <v>-0.41725034811112921</v>
      </c>
      <c r="JI15">
        <f t="shared" si="87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88"/>
        <v>702</v>
      </c>
      <c r="JR15">
        <f t="shared" si="89"/>
        <v>585</v>
      </c>
      <c r="JS15">
        <f t="shared" si="90"/>
        <v>174.5</v>
      </c>
      <c r="JT15">
        <f t="shared" si="91"/>
        <v>7</v>
      </c>
      <c r="JU15">
        <f t="shared" si="92"/>
        <v>174.6403447087757</v>
      </c>
      <c r="JV15">
        <f t="shared" si="93"/>
        <v>913.79921208107851</v>
      </c>
      <c r="JW15">
        <v>36</v>
      </c>
      <c r="JX15">
        <f>(JW15*(1/60))/JN$4</f>
        <v>0.22471355173185564</v>
      </c>
      <c r="JY15">
        <f>((JU15*JK$6/JL$6)+JK$4)/JO$4</f>
        <v>4.3542240837280241E-2</v>
      </c>
      <c r="JZ15">
        <f t="shared" si="94"/>
        <v>-0.64837073592579419</v>
      </c>
      <c r="KA15">
        <f t="shared" si="95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96"/>
        <v>829.5</v>
      </c>
      <c r="KJ15">
        <f t="shared" si="97"/>
        <v>596.5</v>
      </c>
      <c r="KK15">
        <f t="shared" si="98"/>
        <v>286</v>
      </c>
      <c r="KL15">
        <f t="shared" si="99"/>
        <v>11</v>
      </c>
      <c r="KM15">
        <f t="shared" si="100"/>
        <v>286.21146028766913</v>
      </c>
      <c r="KN15">
        <f t="shared" si="101"/>
        <v>1021.705681691161</v>
      </c>
      <c r="KO15">
        <v>36</v>
      </c>
      <c r="KP15">
        <f>(KO15*(1/60))/KF$4</f>
        <v>0.23126693156210129</v>
      </c>
      <c r="KQ15">
        <f>((KM15*KC$6/KD$6)+KC$4)/KG$4</f>
        <v>6.8207181730455563E-2</v>
      </c>
      <c r="KR15">
        <f t="shared" si="102"/>
        <v>-0.63588646176813435</v>
      </c>
      <c r="KS15">
        <f t="shared" si="103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04"/>
        <v>830.5</v>
      </c>
      <c r="LB15">
        <f t="shared" si="105"/>
        <v>587</v>
      </c>
      <c r="LC15">
        <f t="shared" si="106"/>
        <v>291</v>
      </c>
      <c r="LD15">
        <f t="shared" si="107"/>
        <v>0.5</v>
      </c>
      <c r="LE15">
        <f t="shared" si="108"/>
        <v>291.00042955294759</v>
      </c>
      <c r="LF15">
        <f t="shared" si="109"/>
        <v>1017.0050393188817</v>
      </c>
      <c r="LG15">
        <v>36</v>
      </c>
      <c r="LH15">
        <f>(LG15*(1/60))/KX$4</f>
        <v>0.20168788355830389</v>
      </c>
      <c r="LI15">
        <f>((LE15*KU$6/KV$6)+KU$4)/KY$4</f>
        <v>6.3975850644656954E-2</v>
      </c>
      <c r="LJ15">
        <f t="shared" si="110"/>
        <v>-0.6953201913352105</v>
      </c>
      <c r="LK15">
        <f t="shared" si="111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12"/>
        <v>852</v>
      </c>
      <c r="LT15">
        <f t="shared" si="113"/>
        <v>597.5</v>
      </c>
      <c r="LU15">
        <f t="shared" si="114"/>
        <v>335.5</v>
      </c>
      <c r="LV15">
        <f t="shared" si="115"/>
        <v>4</v>
      </c>
      <c r="LW15">
        <f t="shared" si="116"/>
        <v>335.52384416014308</v>
      </c>
      <c r="LX15">
        <f t="shared" si="117"/>
        <v>1040.6297372264546</v>
      </c>
      <c r="LY15">
        <v>36</v>
      </c>
      <c r="LZ15">
        <f>(LY15*(1/60))/LP$4</f>
        <v>0.29683756162324815</v>
      </c>
      <c r="MA15">
        <f>((LW15*LM$6/LN$6)+LM$4)/LQ$4</f>
        <v>9.9047125607528125E-2</v>
      </c>
      <c r="MB15">
        <f t="shared" si="118"/>
        <v>-0.52748114458721951</v>
      </c>
      <c r="MC15">
        <f t="shared" si="119"/>
        <v>-1.0041581233652401</v>
      </c>
    </row>
    <row r="16" spans="1:341" x14ac:dyDescent="0.25">
      <c r="A16" s="46" t="s">
        <v>97</v>
      </c>
      <c r="B16" s="28" t="s">
        <v>103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25"/>
        <v>29</v>
      </c>
      <c r="R16" s="18">
        <f t="shared" si="126"/>
        <v>-3</v>
      </c>
      <c r="S16" s="49">
        <f t="shared" si="6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>(V16*(1/60))/$L$4</f>
        <v>3.5968374196793537E-2</v>
      </c>
      <c r="X16" s="18">
        <f>(S16*(I$6/J$6)+I$4)/$M$4</f>
        <v>3.2820109797647421E-3</v>
      </c>
      <c r="Y16">
        <f>LOG10(W16)</f>
        <v>-1.4440791922431697</v>
      </c>
      <c r="Z16">
        <f t="shared" si="7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8"/>
        <v>698.5</v>
      </c>
      <c r="AI16" s="18">
        <f t="shared" si="8"/>
        <v>575.5</v>
      </c>
      <c r="AJ16" s="18">
        <f t="shared" si="127"/>
        <v>36</v>
      </c>
      <c r="AK16" s="18">
        <f t="shared" si="128"/>
        <v>5</v>
      </c>
      <c r="AL16" s="18">
        <f t="shared" si="10"/>
        <v>36.345563690772494</v>
      </c>
      <c r="AM16" s="18">
        <f t="shared" si="11"/>
        <v>905.04281666670329</v>
      </c>
      <c r="AN16" s="18">
        <f t="shared" si="129"/>
        <v>30.756536321415069</v>
      </c>
      <c r="AO16" s="28">
        <v>10</v>
      </c>
      <c r="AP16" s="22">
        <f>(AO16*(1/60))/AE$4</f>
        <v>2.9957448667770625E-2</v>
      </c>
      <c r="AQ16" s="18">
        <f>((AL16*(AB$6/AC$6))+AB$4)/AF$4</f>
        <v>3.9958203822836299E-3</v>
      </c>
      <c r="AR16">
        <f t="shared" si="12"/>
        <v>-1.5234951761758475</v>
      </c>
      <c r="AS16">
        <f t="shared" si="12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13"/>
        <v>861.5</v>
      </c>
      <c r="BB16" s="18">
        <f t="shared" si="13"/>
        <v>581</v>
      </c>
      <c r="BC16" s="18">
        <f t="shared" si="130"/>
        <v>30</v>
      </c>
      <c r="BD16" s="18">
        <f t="shared" si="131"/>
        <v>0</v>
      </c>
      <c r="BE16" s="18">
        <f t="shared" si="15"/>
        <v>30</v>
      </c>
      <c r="BF16" s="18">
        <f t="shared" si="16"/>
        <v>1039.106948297431</v>
      </c>
      <c r="BG16" s="18">
        <f t="shared" si="132"/>
        <v>24.733619586546638</v>
      </c>
      <c r="BH16" s="28">
        <v>10</v>
      </c>
      <c r="BI16" s="22">
        <f>(BH16*(1/60))/$AX$4</f>
        <v>2.6639573213993444E-2</v>
      </c>
      <c r="BJ16" s="18">
        <f>((BE16*(AU$6/AV$6))+AU$4)/$AY$4</f>
        <v>2.5154614012368004E-3</v>
      </c>
      <c r="BK16">
        <f t="shared" si="18"/>
        <v>-1.5744727371703673</v>
      </c>
      <c r="BL16">
        <f t="shared" si="18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19"/>
        <v>553</v>
      </c>
      <c r="BU16" s="18">
        <f t="shared" si="19"/>
        <v>588.5</v>
      </c>
      <c r="BV16" s="18">
        <f t="shared" si="133"/>
        <v>74.5</v>
      </c>
      <c r="BW16" s="18">
        <f t="shared" si="134"/>
        <v>-1</v>
      </c>
      <c r="BX16" s="18">
        <f t="shared" si="21"/>
        <v>74.506711107121077</v>
      </c>
      <c r="BY16" s="18">
        <f t="shared" si="22"/>
        <v>807.55262986383741</v>
      </c>
      <c r="BZ16" s="18">
        <f t="shared" si="135"/>
        <v>48.294768528177656</v>
      </c>
      <c r="CA16" s="28">
        <v>10</v>
      </c>
      <c r="CB16" s="22">
        <f>(CA16*(1/60))/$BQ$4</f>
        <v>0.11479853047109048</v>
      </c>
      <c r="CC16" s="18">
        <f>((BX16*(BN$6/BO$6))+BN$4)/$BR$4</f>
        <v>3.313881137636783E-2</v>
      </c>
      <c r="CD16">
        <f t="shared" si="24"/>
        <v>-0.94006367127934509</v>
      </c>
      <c r="CE16">
        <f t="shared" si="24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25"/>
        <v>597</v>
      </c>
      <c r="CN16" s="18">
        <f t="shared" si="25"/>
        <v>583</v>
      </c>
      <c r="CO16" s="18">
        <f t="shared" si="136"/>
        <v>64.5</v>
      </c>
      <c r="CP16" s="18">
        <f t="shared" si="137"/>
        <v>-5</v>
      </c>
      <c r="CQ16" s="18">
        <f t="shared" si="27"/>
        <v>64.69350817508662</v>
      </c>
      <c r="CR16" s="18">
        <f t="shared" si="28"/>
        <v>834.44472555106972</v>
      </c>
      <c r="CS16" s="18">
        <f t="shared" si="138"/>
        <v>41.160255767373542</v>
      </c>
      <c r="CT16" s="28">
        <v>10</v>
      </c>
      <c r="CU16" s="22">
        <f>(CT16*(1/60))/$CJ$4</f>
        <v>9.7208865382988133E-2</v>
      </c>
      <c r="CV16" s="18">
        <f>((CQ16*(CG$6/CH$6))+CG$4)/$CK$4</f>
        <v>2.4040531938371901E-2</v>
      </c>
      <c r="CW16">
        <f t="shared" si="30"/>
        <v>-1.0122941259035696</v>
      </c>
      <c r="CX16">
        <f t="shared" si="30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31"/>
        <v>635.5</v>
      </c>
      <c r="DG16" s="18">
        <f t="shared" si="31"/>
        <v>584.5</v>
      </c>
      <c r="DH16" s="18">
        <f t="shared" si="139"/>
        <v>93.5</v>
      </c>
      <c r="DI16" s="18">
        <f t="shared" si="140"/>
        <v>0</v>
      </c>
      <c r="DJ16" s="18">
        <f t="shared" si="33"/>
        <v>93.5</v>
      </c>
      <c r="DK16" s="18">
        <f t="shared" si="34"/>
        <v>863.42370826842603</v>
      </c>
      <c r="DL16" s="18">
        <f t="shared" si="141"/>
        <v>66.301227090031489</v>
      </c>
      <c r="DM16" s="28">
        <v>10</v>
      </c>
      <c r="DN16" s="22">
        <f>(DM16*(1/60))/$DC$4</f>
        <v>8.7709260224791391E-2</v>
      </c>
      <c r="DO16" s="18">
        <f>((DJ16*(CZ$6/DA$6))+CZ$4)/$DD$4</f>
        <v>3.0552434009867079E-2</v>
      </c>
      <c r="DP16">
        <f t="shared" si="36"/>
        <v>-1.0569545519906338</v>
      </c>
      <c r="DQ16">
        <f t="shared" si="36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37"/>
        <v>674.5</v>
      </c>
      <c r="DZ16" s="18">
        <f t="shared" si="37"/>
        <v>602</v>
      </c>
      <c r="EA16" s="18">
        <f t="shared" si="142"/>
        <v>69</v>
      </c>
      <c r="EB16" s="18">
        <f t="shared" si="143"/>
        <v>-4</v>
      </c>
      <c r="EC16" s="18">
        <f t="shared" si="39"/>
        <v>69.115844782509896</v>
      </c>
      <c r="ED16" s="18">
        <f t="shared" si="40"/>
        <v>904.07646247427544</v>
      </c>
      <c r="EE16" s="18">
        <f t="shared" si="144"/>
        <v>47.416524108998601</v>
      </c>
      <c r="EF16" s="28">
        <v>10</v>
      </c>
      <c r="EG16" s="22">
        <f>(EF16*(1/60))/$DV$4</f>
        <v>0.20761306719200046</v>
      </c>
      <c r="EH16" s="18">
        <f>((EC16*(DS$6/DT$6))+DS$4)/$DW$4</f>
        <v>5.6744951259919879E-2</v>
      </c>
      <c r="EI16">
        <f t="shared" si="42"/>
        <v>-0.68274531541518324</v>
      </c>
      <c r="EJ16">
        <f t="shared" si="42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43"/>
        <v>704.5</v>
      </c>
      <c r="ES16" s="18">
        <f t="shared" si="43"/>
        <v>605.5</v>
      </c>
      <c r="ET16" s="18">
        <f t="shared" si="145"/>
        <v>88.5</v>
      </c>
      <c r="EU16" s="18">
        <f t="shared" si="146"/>
        <v>-4</v>
      </c>
      <c r="EV16" s="18">
        <f t="shared" si="45"/>
        <v>88.590349361541627</v>
      </c>
      <c r="EW16" s="18">
        <f t="shared" si="46"/>
        <v>928.95129043454153</v>
      </c>
      <c r="EX16" s="18">
        <f t="shared" si="147"/>
        <v>62.379741166969552</v>
      </c>
      <c r="EY16" s="28">
        <v>10</v>
      </c>
      <c r="EZ16" s="22">
        <f>(EY16*(1/60))/$EO$4</f>
        <v>0.16899707202181494</v>
      </c>
      <c r="FA16" s="18">
        <f>((EV16*(EL$6/EM$6))+EL$4)/$EP$4</f>
        <v>5.7357911907607806E-2</v>
      </c>
      <c r="FB16">
        <f t="shared" si="48"/>
        <v>-0.77212081974008095</v>
      </c>
      <c r="FC16">
        <f t="shared" si="48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49"/>
        <v>698.5</v>
      </c>
      <c r="FL16" s="18">
        <f t="shared" si="49"/>
        <v>606</v>
      </c>
      <c r="FM16" s="18">
        <f t="shared" si="148"/>
        <v>86.5</v>
      </c>
      <c r="FN16" s="18">
        <f t="shared" si="149"/>
        <v>-5</v>
      </c>
      <c r="FO16" s="18">
        <f t="shared" si="51"/>
        <v>86.644388162188548</v>
      </c>
      <c r="FP16" s="18">
        <f t="shared" si="52"/>
        <v>924.73685446185175</v>
      </c>
      <c r="FQ16" s="18">
        <f t="shared" si="150"/>
        <v>59.944971983760979</v>
      </c>
      <c r="FR16" s="28">
        <v>10</v>
      </c>
      <c r="FS16" s="22">
        <f>(FR16*(1/60))/$FH$4</f>
        <v>0.15308542706746867</v>
      </c>
      <c r="FT16" s="18">
        <f>((FO16*(FE$6/FF$6))+FE$4)/$FI$4</f>
        <v>5.2639439351321995E-2</v>
      </c>
      <c r="FU16">
        <f t="shared" si="54"/>
        <v>-0.81506614989883341</v>
      </c>
      <c r="FV16">
        <f t="shared" si="54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55"/>
        <v>285.5</v>
      </c>
      <c r="GE16">
        <f t="shared" si="55"/>
        <v>599.5</v>
      </c>
      <c r="GF16" s="18">
        <f t="shared" si="151"/>
        <v>59.5</v>
      </c>
      <c r="GG16" s="18">
        <f t="shared" si="152"/>
        <v>-2.5</v>
      </c>
      <c r="GH16" s="18">
        <f t="shared" si="57"/>
        <v>59.552497848536966</v>
      </c>
      <c r="GI16">
        <f t="shared" si="58"/>
        <v>664.01091858492805</v>
      </c>
      <c r="GJ16">
        <v>10</v>
      </c>
      <c r="GK16" s="22">
        <f>(GJ16*(1/60))/$GA$4</f>
        <v>0.13794324768087921</v>
      </c>
      <c r="GL16" s="18">
        <f>((GH16*($FX$6/$FY$6))+FX$4)/$GB$4</f>
        <v>3.2877244630638722E-2</v>
      </c>
      <c r="GM16">
        <f t="shared" si="59"/>
        <v>-0.86029955337041242</v>
      </c>
      <c r="GN16">
        <f t="shared" si="60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61"/>
        <v>324</v>
      </c>
      <c r="GW16">
        <f t="shared" si="61"/>
        <v>598.5</v>
      </c>
      <c r="GX16" s="18">
        <f t="shared" si="153"/>
        <v>79</v>
      </c>
      <c r="GY16" s="18">
        <f t="shared" si="154"/>
        <v>-6</v>
      </c>
      <c r="GZ16" s="18">
        <f t="shared" si="63"/>
        <v>79.227520471109031</v>
      </c>
      <c r="HA16">
        <f t="shared" si="64"/>
        <v>680.57200206884795</v>
      </c>
      <c r="HB16">
        <v>10</v>
      </c>
      <c r="HC16" s="22">
        <f>(HB16*(1/60))/$GS$4</f>
        <v>0.12385615701262227</v>
      </c>
      <c r="HD16" s="18">
        <f>((GZ16*(GP$6/GQ$6))+GP$4)/$GT$4</f>
        <v>4.2079356291284023E-2</v>
      </c>
      <c r="HE16">
        <f t="shared" si="65"/>
        <v>-0.90708239933132762</v>
      </c>
      <c r="HF16">
        <f t="shared" si="66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67"/>
        <v>331.5</v>
      </c>
      <c r="HO16">
        <f t="shared" si="67"/>
        <v>599</v>
      </c>
      <c r="HP16" s="18">
        <f t="shared" si="68"/>
        <v>76.5</v>
      </c>
      <c r="HQ16" s="18">
        <f t="shared" si="155"/>
        <v>-2.5</v>
      </c>
      <c r="HR16" s="18">
        <f t="shared" si="4"/>
        <v>76.540838772514121</v>
      </c>
      <c r="HS16">
        <f t="shared" si="70"/>
        <v>684.61175128681509</v>
      </c>
      <c r="HT16">
        <v>10</v>
      </c>
      <c r="HU16" s="22">
        <f>(HT16*(1/60))/$HK$4</f>
        <v>0.13312953801874827</v>
      </c>
      <c r="HV16" s="18">
        <f>((HR16*(HH$6/HI$6))+HH$4)/$HL$4</f>
        <v>4.5003530164362655E-2</v>
      </c>
      <c r="HW16">
        <f t="shared" si="71"/>
        <v>-0.87572557506386817</v>
      </c>
      <c r="HX16">
        <f t="shared" si="72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73"/>
        <v>627.5</v>
      </c>
      <c r="IG16">
        <f t="shared" si="74"/>
        <v>585</v>
      </c>
      <c r="IH16">
        <f t="shared" si="75"/>
        <v>81</v>
      </c>
      <c r="II16">
        <f t="shared" si="76"/>
        <v>1.5</v>
      </c>
      <c r="IJ16">
        <f t="shared" si="77"/>
        <v>81.013887698344661</v>
      </c>
      <c r="IL16">
        <v>10</v>
      </c>
      <c r="IM16">
        <f>(IL16*(1/60))/$IC$4</f>
        <v>0.12478451897198846</v>
      </c>
      <c r="IN16">
        <f>((IJ16*$HZ$6/$IA$6)+$HZ$4)/$ID$4</f>
        <v>4.5455496599696957E-2</v>
      </c>
      <c r="IO16">
        <f t="shared" si="78"/>
        <v>-0.90383929079203418</v>
      </c>
      <c r="IP16">
        <f t="shared" si="79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80"/>
        <v>1193</v>
      </c>
      <c r="IZ16">
        <f t="shared" si="81"/>
        <v>603.5</v>
      </c>
      <c r="JA16">
        <f t="shared" si="82"/>
        <v>567</v>
      </c>
      <c r="JB16">
        <f t="shared" si="83"/>
        <v>11</v>
      </c>
      <c r="JC16">
        <f t="shared" si="84"/>
        <v>567.10669190197359</v>
      </c>
      <c r="JD16">
        <f t="shared" si="85"/>
        <v>1336.9597039552091</v>
      </c>
      <c r="JE16">
        <v>40</v>
      </c>
      <c r="JF16">
        <f>(JE16*(1/60))/IV$4</f>
        <v>0.42511569824149625</v>
      </c>
      <c r="JG16">
        <f>((JC16*IS$6/IT$6)+IS$4)/IW$4</f>
        <v>0.21667481119395546</v>
      </c>
      <c r="JH16">
        <f t="shared" si="86"/>
        <v>-0.37149285755045408</v>
      </c>
      <c r="JI16">
        <f t="shared" si="87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88"/>
        <v>733</v>
      </c>
      <c r="JR16">
        <f t="shared" si="89"/>
        <v>585.5</v>
      </c>
      <c r="JS16">
        <f t="shared" si="90"/>
        <v>205.5</v>
      </c>
      <c r="JT16">
        <f t="shared" si="91"/>
        <v>7.5</v>
      </c>
      <c r="JU16">
        <f t="shared" si="92"/>
        <v>205.6368157699394</v>
      </c>
      <c r="JV16">
        <f t="shared" si="93"/>
        <v>938.13605090093404</v>
      </c>
      <c r="JW16">
        <v>40</v>
      </c>
      <c r="JX16">
        <f>(JW16*(1/60))/JN$4</f>
        <v>0.24968172414650627</v>
      </c>
      <c r="JY16">
        <f>((JU16*JK$6/JL$6)+JK$4)/JO$4</f>
        <v>5.1270442532607957E-2</v>
      </c>
      <c r="JZ16">
        <f t="shared" si="94"/>
        <v>-0.60261324536511907</v>
      </c>
      <c r="KA16">
        <f t="shared" si="95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96"/>
        <v>882.5</v>
      </c>
      <c r="KJ16">
        <f t="shared" si="97"/>
        <v>596.5</v>
      </c>
      <c r="KK16">
        <f t="shared" si="98"/>
        <v>339</v>
      </c>
      <c r="KL16">
        <f t="shared" si="99"/>
        <v>11</v>
      </c>
      <c r="KM16">
        <f t="shared" si="100"/>
        <v>339.17841912480225</v>
      </c>
      <c r="KN16">
        <f t="shared" si="101"/>
        <v>1065.1847257635645</v>
      </c>
      <c r="KO16">
        <v>40</v>
      </c>
      <c r="KP16">
        <f>(KO16*(1/60))/KF$4</f>
        <v>0.25696325729122366</v>
      </c>
      <c r="KQ16">
        <f>((KM16*KC$6/KD$6)+KC$4)/KG$4</f>
        <v>8.082976149537055E-2</v>
      </c>
      <c r="KR16">
        <f t="shared" si="102"/>
        <v>-0.59012897120745922</v>
      </c>
      <c r="KS16">
        <f t="shared" si="103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04"/>
        <v>882</v>
      </c>
      <c r="LB16">
        <f t="shared" si="105"/>
        <v>590</v>
      </c>
      <c r="LC16">
        <f t="shared" si="106"/>
        <v>342.5</v>
      </c>
      <c r="LD16">
        <f t="shared" si="107"/>
        <v>3.5</v>
      </c>
      <c r="LE16">
        <f t="shared" si="108"/>
        <v>342.5178827448284</v>
      </c>
      <c r="LF16">
        <f t="shared" si="109"/>
        <v>1061.1427802138599</v>
      </c>
      <c r="LG16">
        <v>40</v>
      </c>
      <c r="LH16">
        <f>(LG16*(1/60))/KX$4</f>
        <v>0.22409764839811541</v>
      </c>
      <c r="LI16">
        <f>((LE16*KU$6/KV$6)+KU$4)/KY$4</f>
        <v>7.5301857606434264E-2</v>
      </c>
      <c r="LJ16">
        <f t="shared" si="110"/>
        <v>-0.64956270077453548</v>
      </c>
      <c r="LK16">
        <f t="shared" si="111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12"/>
        <v>909.5</v>
      </c>
      <c r="LT16">
        <f t="shared" si="113"/>
        <v>597</v>
      </c>
      <c r="LU16">
        <f t="shared" si="114"/>
        <v>393</v>
      </c>
      <c r="LV16">
        <f t="shared" si="115"/>
        <v>3.5</v>
      </c>
      <c r="LW16">
        <f t="shared" si="116"/>
        <v>393.01558493270977</v>
      </c>
      <c r="LX16">
        <f t="shared" si="117"/>
        <v>1087.9334768265935</v>
      </c>
      <c r="LY16">
        <v>40</v>
      </c>
      <c r="LZ16">
        <f>(LY16*(1/60))/LP$4</f>
        <v>0.32981951291472017</v>
      </c>
      <c r="MA16">
        <f>((LW16*LM$6/LN$6)+LM$4)/LQ$4</f>
        <v>0.11601877089834081</v>
      </c>
      <c r="MB16">
        <f t="shared" si="118"/>
        <v>-0.48172365402654432</v>
      </c>
      <c r="MC16">
        <f t="shared" si="119"/>
        <v>-0.93547173975530129</v>
      </c>
    </row>
    <row r="17" spans="1:341" x14ac:dyDescent="0.25">
      <c r="A17" s="46" t="s">
        <v>98</v>
      </c>
      <c r="B17" s="28" t="s">
        <v>104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25"/>
        <v>34.5</v>
      </c>
      <c r="R17" s="18">
        <f t="shared" si="126"/>
        <v>-2</v>
      </c>
      <c r="S17" s="49">
        <f t="shared" si="6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>(V17*(1/60))/$L$4</f>
        <v>3.956521161647289E-2</v>
      </c>
      <c r="X17" s="18">
        <f>(S17*(I$6/J$6)+I$4)/$M$4</f>
        <v>3.890256094419921E-3</v>
      </c>
      <c r="Y17">
        <f>LOG10(W17)</f>
        <v>-1.4026865070849446</v>
      </c>
      <c r="Z17">
        <f t="shared" si="7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8"/>
        <v>702</v>
      </c>
      <c r="AI17" s="18">
        <f t="shared" si="8"/>
        <v>575</v>
      </c>
      <c r="AJ17" s="18">
        <f t="shared" si="127"/>
        <v>39.5</v>
      </c>
      <c r="AK17" s="18">
        <f t="shared" si="128"/>
        <v>4.5</v>
      </c>
      <c r="AL17" s="18">
        <f t="shared" si="10"/>
        <v>39.75550276376844</v>
      </c>
      <c r="AM17" s="18">
        <f t="shared" si="11"/>
        <v>907.42988709872236</v>
      </c>
      <c r="AN17" s="18">
        <f t="shared" si="129"/>
        <v>33.143606753434142</v>
      </c>
      <c r="AO17" s="28">
        <v>11</v>
      </c>
      <c r="AP17" s="22">
        <f>(AO17*(1/60))/AE$4</f>
        <v>3.295319353454769E-2</v>
      </c>
      <c r="AQ17" s="18">
        <f>((AL17*(AB$6/AC$6))+AB$4)/AF$4</f>
        <v>4.3707080622807848E-3</v>
      </c>
      <c r="AR17">
        <f t="shared" si="12"/>
        <v>-1.4821024910176224</v>
      </c>
      <c r="AS17">
        <f t="shared" si="12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13"/>
        <v>864.5</v>
      </c>
      <c r="BB17" s="18">
        <f t="shared" si="13"/>
        <v>581</v>
      </c>
      <c r="BC17" s="18">
        <f t="shared" si="130"/>
        <v>33</v>
      </c>
      <c r="BD17" s="18">
        <f t="shared" si="131"/>
        <v>0</v>
      </c>
      <c r="BE17" s="18">
        <f t="shared" si="15"/>
        <v>33</v>
      </c>
      <c r="BF17" s="18">
        <f t="shared" si="16"/>
        <v>1041.5955309043909</v>
      </c>
      <c r="BG17" s="18">
        <f t="shared" si="132"/>
        <v>27.222202193506519</v>
      </c>
      <c r="BH17" s="28">
        <v>11</v>
      </c>
      <c r="BI17" s="22">
        <f>(BH17*(1/60))/$AX$4</f>
        <v>2.9303530535392787E-2</v>
      </c>
      <c r="BJ17" s="18">
        <f>((BE17*(AU$6/AV$6))+AU$4)/$AY$4</f>
        <v>2.7670075413604805E-3</v>
      </c>
      <c r="BK17">
        <f t="shared" si="18"/>
        <v>-1.5330800520121421</v>
      </c>
      <c r="BL17">
        <f t="shared" si="18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19"/>
        <v>560.5</v>
      </c>
      <c r="BU17" s="18">
        <f t="shared" si="19"/>
        <v>588</v>
      </c>
      <c r="BV17" s="18">
        <f t="shared" si="133"/>
        <v>82</v>
      </c>
      <c r="BW17" s="18">
        <f t="shared" si="134"/>
        <v>-1.5</v>
      </c>
      <c r="BX17" s="18">
        <f t="shared" si="21"/>
        <v>82.013718364673608</v>
      </c>
      <c r="BY17" s="18">
        <f t="shared" si="22"/>
        <v>812.3449082748042</v>
      </c>
      <c r="BZ17" s="18">
        <f t="shared" si="135"/>
        <v>53.087046939144443</v>
      </c>
      <c r="CA17" s="28">
        <v>11</v>
      </c>
      <c r="CB17" s="22">
        <f>(CA17*(1/60))/$BQ$4</f>
        <v>0.12627838351819953</v>
      </c>
      <c r="CC17" s="18">
        <f>((BX17*(BN$6/BO$6))+BN$4)/$BR$4</f>
        <v>3.6477749490967833E-2</v>
      </c>
      <c r="CD17">
        <f t="shared" si="24"/>
        <v>-0.89867098612112006</v>
      </c>
      <c r="CE17">
        <f t="shared" si="24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25"/>
        <v>602</v>
      </c>
      <c r="CN17" s="18">
        <f t="shared" si="25"/>
        <v>583.5</v>
      </c>
      <c r="CO17" s="18">
        <f t="shared" si="136"/>
        <v>69.5</v>
      </c>
      <c r="CP17" s="18">
        <f t="shared" si="137"/>
        <v>-4.5</v>
      </c>
      <c r="CQ17" s="18">
        <f t="shared" si="27"/>
        <v>69.645531084198069</v>
      </c>
      <c r="CR17" s="18">
        <f t="shared" si="28"/>
        <v>838.37715259899585</v>
      </c>
      <c r="CS17" s="18">
        <f t="shared" si="138"/>
        <v>45.092682815299668</v>
      </c>
      <c r="CT17" s="28">
        <v>11</v>
      </c>
      <c r="CU17" s="22">
        <f>(CT17*(1/60))/$CJ$4</f>
        <v>0.10692975192128694</v>
      </c>
      <c r="CV17" s="18">
        <f>((CQ17*(CG$6/CH$6))+CG$4)/$CK$4</f>
        <v>2.5880736129862768E-2</v>
      </c>
      <c r="CW17">
        <f t="shared" si="30"/>
        <v>-0.97090144074534468</v>
      </c>
      <c r="CX17">
        <f t="shared" si="30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31"/>
        <v>643.5</v>
      </c>
      <c r="DG17" s="18">
        <f t="shared" si="31"/>
        <v>582.5</v>
      </c>
      <c r="DH17" s="18">
        <f t="shared" si="139"/>
        <v>101.5</v>
      </c>
      <c r="DI17" s="18">
        <f t="shared" si="140"/>
        <v>-2</v>
      </c>
      <c r="DJ17" s="18">
        <f t="shared" si="33"/>
        <v>101.51970252123476</v>
      </c>
      <c r="DK17" s="18">
        <f t="shared" si="34"/>
        <v>867.98531093561712</v>
      </c>
      <c r="DL17" s="18">
        <f t="shared" si="141"/>
        <v>70.862829757222585</v>
      </c>
      <c r="DM17" s="28">
        <v>11</v>
      </c>
      <c r="DN17" s="22">
        <f>(DM17*(1/60))/$DC$4</f>
        <v>9.6480186247270533E-2</v>
      </c>
      <c r="DO17" s="18">
        <f>((DJ17*(CZ$6/DA$6))+CZ$4)/$DD$4</f>
        <v>3.3172984085362157E-2</v>
      </c>
      <c r="DP17">
        <f t="shared" si="36"/>
        <v>-1.0155618668324087</v>
      </c>
      <c r="DQ17">
        <f t="shared" si="36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37"/>
        <v>681.5</v>
      </c>
      <c r="DZ17" s="18">
        <f t="shared" si="37"/>
        <v>601.5</v>
      </c>
      <c r="EA17" s="18">
        <f t="shared" si="142"/>
        <v>76</v>
      </c>
      <c r="EB17" s="18">
        <f t="shared" si="143"/>
        <v>-4.5</v>
      </c>
      <c r="EC17" s="18">
        <f t="shared" si="39"/>
        <v>76.133107121672111</v>
      </c>
      <c r="ED17" s="18">
        <f t="shared" si="40"/>
        <v>908.97992277057472</v>
      </c>
      <c r="EE17" s="18">
        <f t="shared" si="144"/>
        <v>52.319984405297873</v>
      </c>
      <c r="EF17" s="28">
        <v>11</v>
      </c>
      <c r="EG17" s="22">
        <f>(EF17*(1/60))/$DV$4</f>
        <v>0.2283743739112005</v>
      </c>
      <c r="EH17" s="18">
        <f>((EC17*(DS$6/DT$6))+DS$4)/$DW$4</f>
        <v>6.2506209198195078E-2</v>
      </c>
      <c r="EI17">
        <f t="shared" si="42"/>
        <v>-0.64135263025695821</v>
      </c>
      <c r="EJ17">
        <f t="shared" si="42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43"/>
        <v>714.5</v>
      </c>
      <c r="ES17" s="18">
        <f t="shared" si="43"/>
        <v>605.5</v>
      </c>
      <c r="ET17" s="18">
        <f t="shared" si="145"/>
        <v>98.5</v>
      </c>
      <c r="EU17" s="18">
        <f t="shared" si="146"/>
        <v>-4</v>
      </c>
      <c r="EV17" s="18">
        <f t="shared" si="45"/>
        <v>98.58118481738795</v>
      </c>
      <c r="EW17" s="18">
        <f t="shared" si="46"/>
        <v>936.55779319804924</v>
      </c>
      <c r="EX17" s="18">
        <f t="shared" si="147"/>
        <v>69.986243930477258</v>
      </c>
      <c r="EY17" s="28">
        <v>11</v>
      </c>
      <c r="EZ17" s="22">
        <f>(EY17*(1/60))/$EO$4</f>
        <v>0.18589677922399644</v>
      </c>
      <c r="FA17" s="18">
        <f>((EV17*(EL$6/EM$6))+EL$4)/$EP$4</f>
        <v>6.3826488497380332E-2</v>
      </c>
      <c r="FB17">
        <f t="shared" si="48"/>
        <v>-0.73072813458185593</v>
      </c>
      <c r="FC17">
        <f t="shared" si="48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49"/>
        <v>713</v>
      </c>
      <c r="FL17" s="18">
        <f t="shared" si="49"/>
        <v>606</v>
      </c>
      <c r="FM17" s="18">
        <f t="shared" si="148"/>
        <v>101</v>
      </c>
      <c r="FN17" s="18">
        <f t="shared" si="149"/>
        <v>-5</v>
      </c>
      <c r="FO17" s="18">
        <f t="shared" si="51"/>
        <v>101.1236866416568</v>
      </c>
      <c r="FP17" s="18">
        <f t="shared" si="52"/>
        <v>935.73767691591854</v>
      </c>
      <c r="FQ17" s="18">
        <f t="shared" si="150"/>
        <v>70.945794437827772</v>
      </c>
      <c r="FR17" s="28">
        <v>11</v>
      </c>
      <c r="FS17" s="22">
        <f>(FR17*(1/60))/$FH$4</f>
        <v>0.16839396977421553</v>
      </c>
      <c r="FT17" s="18">
        <f>((FO17*(FE$6/FF$6))+FE$4)/$FI$4</f>
        <v>6.1436110091646678E-2</v>
      </c>
      <c r="FU17">
        <f t="shared" si="54"/>
        <v>-0.77367346474060839</v>
      </c>
      <c r="FV17">
        <f t="shared" si="54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55"/>
        <v>292.5</v>
      </c>
      <c r="GE17">
        <f t="shared" si="55"/>
        <v>600.5</v>
      </c>
      <c r="GF17" s="18">
        <f t="shared" si="151"/>
        <v>66.5</v>
      </c>
      <c r="GG17" s="18">
        <f t="shared" si="152"/>
        <v>-1.5</v>
      </c>
      <c r="GH17" s="18">
        <f t="shared" si="57"/>
        <v>66.516915141939648</v>
      </c>
      <c r="GI17">
        <f t="shared" si="58"/>
        <v>667.94947413707871</v>
      </c>
      <c r="GJ17">
        <v>11</v>
      </c>
      <c r="GK17" s="22">
        <f>(GJ17*(1/60))/$GA$4</f>
        <v>0.15173757244896713</v>
      </c>
      <c r="GL17" s="18">
        <f>((GH17*($FX$6/$FY$6))+FX$4)/$GB$4</f>
        <v>3.6722101846324358E-2</v>
      </c>
      <c r="GM17">
        <f t="shared" si="59"/>
        <v>-0.81890686821218739</v>
      </c>
      <c r="GN17">
        <f t="shared" si="60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61"/>
        <v>332.5</v>
      </c>
      <c r="GW17">
        <f t="shared" si="61"/>
        <v>598.5</v>
      </c>
      <c r="GX17" s="18">
        <f t="shared" si="153"/>
        <v>87.5</v>
      </c>
      <c r="GY17" s="18">
        <f t="shared" si="154"/>
        <v>-6</v>
      </c>
      <c r="GZ17" s="18">
        <f t="shared" si="63"/>
        <v>87.705473033329</v>
      </c>
      <c r="HA17">
        <f t="shared" si="64"/>
        <v>684.65940437563552</v>
      </c>
      <c r="HB17">
        <v>11</v>
      </c>
      <c r="HC17" s="22">
        <f>(HB17*(1/60))/$GS$4</f>
        <v>0.13624177271388452</v>
      </c>
      <c r="HD17" s="18">
        <f>((GZ17*(GP$6/GQ$6))+GP$4)/$GT$4</f>
        <v>4.6582170267601114E-2</v>
      </c>
      <c r="HE17">
        <f t="shared" si="65"/>
        <v>-0.86568971417310248</v>
      </c>
      <c r="HF17">
        <f t="shared" si="66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67"/>
        <v>341.5</v>
      </c>
      <c r="HO17">
        <f t="shared" si="67"/>
        <v>598</v>
      </c>
      <c r="HP17" s="18">
        <f t="shared" si="68"/>
        <v>86.5</v>
      </c>
      <c r="HQ17" s="18">
        <f t="shared" si="155"/>
        <v>-3.5</v>
      </c>
      <c r="HR17" s="18">
        <f t="shared" si="4"/>
        <v>86.570780289887651</v>
      </c>
      <c r="HS17">
        <f t="shared" si="70"/>
        <v>688.64087157240385</v>
      </c>
      <c r="HT17">
        <v>11</v>
      </c>
      <c r="HU17" s="22">
        <f>(HT17*(1/60))/$HK$4</f>
        <v>0.14644249182062311</v>
      </c>
      <c r="HV17" s="18">
        <f>((HR17*(HH$6/HI$6))+HH$4)/$HL$4</f>
        <v>5.0900810398845857E-2</v>
      </c>
      <c r="HW17">
        <f t="shared" si="71"/>
        <v>-0.83433288990564314</v>
      </c>
      <c r="HX17">
        <f t="shared" si="72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73"/>
        <v>637</v>
      </c>
      <c r="IG17">
        <f t="shared" si="74"/>
        <v>585</v>
      </c>
      <c r="IH17">
        <f t="shared" si="75"/>
        <v>90.5</v>
      </c>
      <c r="II17">
        <f t="shared" si="76"/>
        <v>1.5</v>
      </c>
      <c r="IJ17">
        <f t="shared" si="77"/>
        <v>90.512430085596534</v>
      </c>
      <c r="IL17">
        <v>11</v>
      </c>
      <c r="IM17">
        <f>(IL17*(1/60))/$IC$4</f>
        <v>0.13726297086918729</v>
      </c>
      <c r="IN17">
        <f>((IJ17*$HZ$6/$IA$6)+$HZ$4)/$ID$4</f>
        <v>5.0784965082847251E-2</v>
      </c>
      <c r="IO17">
        <f t="shared" si="78"/>
        <v>-0.86244660563380915</v>
      </c>
      <c r="IP17">
        <f t="shared" si="79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80"/>
        <v>1278.5</v>
      </c>
      <c r="IZ17">
        <f t="shared" si="81"/>
        <v>605.5</v>
      </c>
      <c r="JA17">
        <f t="shared" si="82"/>
        <v>652.5</v>
      </c>
      <c r="JB17">
        <f t="shared" si="83"/>
        <v>13</v>
      </c>
      <c r="JC17">
        <f t="shared" si="84"/>
        <v>652.62948906711222</v>
      </c>
      <c r="JD17">
        <f t="shared" si="85"/>
        <v>1414.6351119635056</v>
      </c>
      <c r="JE17">
        <v>44</v>
      </c>
      <c r="JF17">
        <f>(JE17*(1/60))/IV$4</f>
        <v>0.46762726806564586</v>
      </c>
      <c r="JG17">
        <f>((JC17*IS$6/IT$6)+IS$4)/IW$4</f>
        <v>0.2493505602075792</v>
      </c>
      <c r="JH17">
        <f t="shared" si="86"/>
        <v>-0.33010017239222905</v>
      </c>
      <c r="JI17">
        <f t="shared" si="87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88"/>
        <v>765.5</v>
      </c>
      <c r="JR17">
        <f t="shared" si="89"/>
        <v>586.5</v>
      </c>
      <c r="JS17">
        <f t="shared" si="90"/>
        <v>238</v>
      </c>
      <c r="JT17">
        <f t="shared" si="91"/>
        <v>8.5</v>
      </c>
      <c r="JU17">
        <f t="shared" si="92"/>
        <v>238.1517373440723</v>
      </c>
      <c r="JV17">
        <f t="shared" si="93"/>
        <v>964.35081790808886</v>
      </c>
      <c r="JW17">
        <v>44</v>
      </c>
      <c r="JX17">
        <f>(JW17*(1/60))/JN$4</f>
        <v>0.2746498965611569</v>
      </c>
      <c r="JY17">
        <f>((JU17*JK$6/JL$6)+JK$4)/JO$4</f>
        <v>5.937723222285432E-2</v>
      </c>
      <c r="JZ17">
        <f t="shared" si="94"/>
        <v>-0.56122056020689404</v>
      </c>
      <c r="KA17">
        <f t="shared" si="95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96"/>
        <v>937</v>
      </c>
      <c r="KJ17">
        <f t="shared" si="97"/>
        <v>595.5</v>
      </c>
      <c r="KK17">
        <f t="shared" si="98"/>
        <v>393.5</v>
      </c>
      <c r="KL17">
        <f t="shared" si="99"/>
        <v>10</v>
      </c>
      <c r="KM17">
        <f t="shared" si="100"/>
        <v>393.62704429446916</v>
      </c>
      <c r="KN17">
        <f t="shared" si="101"/>
        <v>1110.2203610094709</v>
      </c>
      <c r="KO17">
        <v>44</v>
      </c>
      <c r="KP17">
        <f>(KO17*(1/60))/KF$4</f>
        <v>0.28265958302034599</v>
      </c>
      <c r="KQ17">
        <f>((KM17*KC$6/KD$6)+KC$4)/KG$4</f>
        <v>9.380543782988289E-2</v>
      </c>
      <c r="KR17">
        <f t="shared" si="102"/>
        <v>-0.54873628604923419</v>
      </c>
      <c r="KS17">
        <f t="shared" si="103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04"/>
        <v>937</v>
      </c>
      <c r="LB17">
        <f t="shared" si="105"/>
        <v>591</v>
      </c>
      <c r="LC17">
        <f t="shared" si="106"/>
        <v>397.5</v>
      </c>
      <c r="LD17">
        <f t="shared" si="107"/>
        <v>4.5</v>
      </c>
      <c r="LE17">
        <f t="shared" si="108"/>
        <v>397.52547088205557</v>
      </c>
      <c r="LF17">
        <f t="shared" si="109"/>
        <v>1107.8131611422568</v>
      </c>
      <c r="LG17">
        <v>44</v>
      </c>
      <c r="LH17">
        <f>(LG17*(1/60))/KX$4</f>
        <v>0.24650741323792696</v>
      </c>
      <c r="LI17">
        <f>((LE17*KU$6/KV$6)+KU$4)/KY$4</f>
        <v>8.7395163614251467E-2</v>
      </c>
      <c r="LJ17">
        <f t="shared" si="110"/>
        <v>-0.60817001561631034</v>
      </c>
      <c r="LK17">
        <f t="shared" si="111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12"/>
        <v>972</v>
      </c>
      <c r="LT17">
        <f t="shared" si="113"/>
        <v>599.5</v>
      </c>
      <c r="LU17">
        <f t="shared" si="114"/>
        <v>455.5</v>
      </c>
      <c r="LV17">
        <f t="shared" si="115"/>
        <v>6</v>
      </c>
      <c r="LW17">
        <f t="shared" si="116"/>
        <v>455.53951530026461</v>
      </c>
      <c r="LX17">
        <f t="shared" si="117"/>
        <v>1142.0088659901025</v>
      </c>
      <c r="LY17">
        <v>44</v>
      </c>
      <c r="LZ17">
        <f>(LY17*(1/60))/LP$4</f>
        <v>0.36280146420619219</v>
      </c>
      <c r="MA17">
        <f>((LW17*LM$6/LN$6)+LM$4)/LQ$4</f>
        <v>0.1344759258587965</v>
      </c>
      <c r="MB17">
        <f t="shared" si="118"/>
        <v>-0.44033096886831929</v>
      </c>
      <c r="MC17">
        <f t="shared" si="119"/>
        <v>-0.87135545694400041</v>
      </c>
    </row>
    <row r="18" spans="1:341" x14ac:dyDescent="0.25">
      <c r="A18" s="46" t="s">
        <v>99</v>
      </c>
      <c r="B18" s="28" t="s">
        <v>105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25"/>
        <v>36.5</v>
      </c>
      <c r="R18" s="18">
        <f t="shared" si="126"/>
        <v>-2.5</v>
      </c>
      <c r="S18" s="49">
        <f t="shared" si="6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>(V18*(1/60))/$L$4</f>
        <v>4.3162049036152249E-2</v>
      </c>
      <c r="X18" s="18">
        <f>(S18*(I$6/J$6)+I$4)/$M$4</f>
        <v>4.1185064884980034E-3</v>
      </c>
      <c r="Y18">
        <f>LOG10(W18)</f>
        <v>-1.3648979461955448</v>
      </c>
      <c r="Z18">
        <f t="shared" si="7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8"/>
        <v>706</v>
      </c>
      <c r="AI18" s="18">
        <f t="shared" si="8"/>
        <v>574.5</v>
      </c>
      <c r="AJ18" s="18">
        <f t="shared" si="127"/>
        <v>43.5</v>
      </c>
      <c r="AK18" s="18">
        <f t="shared" si="128"/>
        <v>4</v>
      </c>
      <c r="AL18" s="18">
        <f t="shared" si="10"/>
        <v>43.683520920365382</v>
      </c>
      <c r="AM18" s="18">
        <f t="shared" si="11"/>
        <v>910.21220053347997</v>
      </c>
      <c r="AN18" s="18">
        <f t="shared" si="129"/>
        <v>35.925920188191753</v>
      </c>
      <c r="AO18" s="28">
        <v>12</v>
      </c>
      <c r="AP18" s="22">
        <f>(AO18*(1/60))/AE$4</f>
        <v>3.5948938401324751E-2</v>
      </c>
      <c r="AQ18" s="18">
        <f>((AL18*(AB$6/AC$6))+AB$4)/AF$4</f>
        <v>4.802553201501864E-3</v>
      </c>
      <c r="AR18">
        <f t="shared" si="12"/>
        <v>-1.4443139301282226</v>
      </c>
      <c r="AS18">
        <f t="shared" si="12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13"/>
        <v>868</v>
      </c>
      <c r="BB18" s="18">
        <f t="shared" si="13"/>
        <v>581.5</v>
      </c>
      <c r="BC18" s="18">
        <f t="shared" si="130"/>
        <v>36.5</v>
      </c>
      <c r="BD18" s="18">
        <f t="shared" si="131"/>
        <v>0.5</v>
      </c>
      <c r="BE18" s="18">
        <f t="shared" si="15"/>
        <v>36.503424496887959</v>
      </c>
      <c r="BF18" s="18">
        <f t="shared" si="16"/>
        <v>1044.7804793352525</v>
      </c>
      <c r="BG18" s="18">
        <f t="shared" si="132"/>
        <v>30.407150624368114</v>
      </c>
      <c r="BH18" s="28">
        <v>12</v>
      </c>
      <c r="BI18" s="22">
        <f>(BH18*(1/60))/$AX$4</f>
        <v>3.1967487856792133E-2</v>
      </c>
      <c r="BJ18" s="18">
        <f>((BE18*(AU$6/AV$6))+AU$4)/$AY$4</f>
        <v>3.0607651778294513E-3</v>
      </c>
      <c r="BK18">
        <f t="shared" si="18"/>
        <v>-1.4952914911227424</v>
      </c>
      <c r="BL18">
        <f t="shared" si="18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19"/>
        <v>569.5</v>
      </c>
      <c r="BU18" s="18">
        <f t="shared" si="19"/>
        <v>588</v>
      </c>
      <c r="BV18" s="18">
        <f t="shared" si="133"/>
        <v>91</v>
      </c>
      <c r="BW18" s="18">
        <f t="shared" si="134"/>
        <v>-1.5</v>
      </c>
      <c r="BX18" s="18">
        <f t="shared" si="21"/>
        <v>91.012361797725035</v>
      </c>
      <c r="BY18" s="18">
        <f t="shared" si="22"/>
        <v>818.5806313369502</v>
      </c>
      <c r="BZ18" s="18">
        <f t="shared" si="135"/>
        <v>59.322770001290451</v>
      </c>
      <c r="CA18" s="28">
        <v>12</v>
      </c>
      <c r="CB18" s="22">
        <f>(CA18*(1/60))/$BQ$4</f>
        <v>0.13775823656530858</v>
      </c>
      <c r="CC18" s="18">
        <f>((BX18*(BN$6/BO$6))+BN$4)/$BR$4</f>
        <v>4.0480131866192294E-2</v>
      </c>
      <c r="CD18">
        <f t="shared" si="24"/>
        <v>-0.86088242523172021</v>
      </c>
      <c r="CE18">
        <f t="shared" si="24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25"/>
        <v>611.5</v>
      </c>
      <c r="CN18" s="18">
        <f t="shared" si="25"/>
        <v>585</v>
      </c>
      <c r="CO18" s="18">
        <f t="shared" si="136"/>
        <v>79</v>
      </c>
      <c r="CP18" s="18">
        <f t="shared" si="137"/>
        <v>-3</v>
      </c>
      <c r="CQ18" s="18">
        <f t="shared" si="27"/>
        <v>79.05694150420949</v>
      </c>
      <c r="CR18" s="18">
        <f t="shared" si="28"/>
        <v>846.26074586973493</v>
      </c>
      <c r="CS18" s="18">
        <f t="shared" si="138"/>
        <v>52.976276086038752</v>
      </c>
      <c r="CT18" s="28">
        <v>12</v>
      </c>
      <c r="CU18" s="22">
        <f>(CT18*(1/60))/$CJ$4</f>
        <v>0.11665063845958577</v>
      </c>
      <c r="CV18" s="18">
        <f>((CQ18*(CG$6/CH$6))+CG$4)/$CK$4</f>
        <v>2.93780779678579E-2</v>
      </c>
      <c r="CW18">
        <f t="shared" si="30"/>
        <v>-0.93311287985594471</v>
      </c>
      <c r="CX18">
        <f t="shared" si="30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31"/>
        <v>655</v>
      </c>
      <c r="DG18" s="18">
        <f t="shared" si="31"/>
        <v>582.5</v>
      </c>
      <c r="DH18" s="18">
        <f t="shared" si="139"/>
        <v>113</v>
      </c>
      <c r="DI18" s="18">
        <f t="shared" si="140"/>
        <v>-2</v>
      </c>
      <c r="DJ18" s="18">
        <f t="shared" si="33"/>
        <v>113.01769772916099</v>
      </c>
      <c r="DK18" s="18">
        <f t="shared" si="34"/>
        <v>876.54506444335198</v>
      </c>
      <c r="DL18" s="18">
        <f t="shared" si="141"/>
        <v>79.422583264957439</v>
      </c>
      <c r="DM18" s="28">
        <v>12</v>
      </c>
      <c r="DN18" s="22">
        <f>(DM18*(1/60))/$DC$4</f>
        <v>0.10525111226974967</v>
      </c>
      <c r="DO18" s="18">
        <f>((DJ18*(CZ$6/DA$6))+CZ$4)/$DD$4</f>
        <v>3.6930114992698347E-2</v>
      </c>
      <c r="DP18">
        <f t="shared" si="36"/>
        <v>-0.97777330594300893</v>
      </c>
      <c r="DQ18">
        <f t="shared" si="36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37"/>
        <v>691.5</v>
      </c>
      <c r="DZ18" s="18">
        <f t="shared" si="37"/>
        <v>602</v>
      </c>
      <c r="EA18" s="18">
        <f t="shared" si="142"/>
        <v>86</v>
      </c>
      <c r="EB18" s="18">
        <f t="shared" si="143"/>
        <v>-4</v>
      </c>
      <c r="EC18" s="18">
        <f t="shared" si="39"/>
        <v>86.092973000123536</v>
      </c>
      <c r="ED18" s="18">
        <f t="shared" si="40"/>
        <v>916.82945524235856</v>
      </c>
      <c r="EE18" s="18">
        <f t="shared" si="144"/>
        <v>60.169516877081719</v>
      </c>
      <c r="EF18" s="28">
        <v>12</v>
      </c>
      <c r="EG18" s="22">
        <f>(EF18*(1/60))/$DV$4</f>
        <v>0.24913568063040056</v>
      </c>
      <c r="EH18" s="18">
        <f>((EC18*(DS$6/DT$6))+DS$4)/$DW$4</f>
        <v>7.0683380519858272E-2</v>
      </c>
      <c r="EI18">
        <f t="shared" si="42"/>
        <v>-0.60356406936755835</v>
      </c>
      <c r="EJ18">
        <f t="shared" si="42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43"/>
        <v>727</v>
      </c>
      <c r="ES18" s="18">
        <f t="shared" si="43"/>
        <v>606</v>
      </c>
      <c r="ET18" s="18">
        <f t="shared" si="145"/>
        <v>111</v>
      </c>
      <c r="EU18" s="18">
        <f t="shared" si="146"/>
        <v>-3.5</v>
      </c>
      <c r="EV18" s="18">
        <f t="shared" si="45"/>
        <v>111.05516647144337</v>
      </c>
      <c r="EW18" s="18">
        <f t="shared" si="46"/>
        <v>946.44862512447025</v>
      </c>
      <c r="EX18" s="18">
        <f t="shared" si="147"/>
        <v>79.877075856898273</v>
      </c>
      <c r="EY18" s="28">
        <v>12</v>
      </c>
      <c r="EZ18" s="22">
        <f>(EY18*(1/60))/$EO$4</f>
        <v>0.20279648642617795</v>
      </c>
      <c r="FA18" s="18">
        <f>((EV18*(EL$6/EM$6))+EL$4)/$EP$4</f>
        <v>7.1902780621825077E-2</v>
      </c>
      <c r="FB18">
        <f t="shared" si="48"/>
        <v>-0.69293957369245607</v>
      </c>
      <c r="FC18">
        <f t="shared" si="48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49"/>
        <v>724</v>
      </c>
      <c r="FL18" s="18">
        <f t="shared" si="49"/>
        <v>605.5</v>
      </c>
      <c r="FM18" s="18">
        <f t="shared" si="148"/>
        <v>112</v>
      </c>
      <c r="FN18" s="18">
        <f t="shared" si="149"/>
        <v>-5.5</v>
      </c>
      <c r="FO18" s="18">
        <f t="shared" si="51"/>
        <v>112.13496332544993</v>
      </c>
      <c r="FP18" s="18">
        <f t="shared" si="52"/>
        <v>943.82532811956264</v>
      </c>
      <c r="FQ18" s="18">
        <f t="shared" si="150"/>
        <v>79.033445641471872</v>
      </c>
      <c r="FR18" s="28">
        <v>12</v>
      </c>
      <c r="FS18" s="22">
        <f>(FR18*(1/60))/$FH$4</f>
        <v>0.18370251248096242</v>
      </c>
      <c r="FT18" s="18">
        <f>((FO18*(FE$6/FF$6))+FE$4)/$FI$4</f>
        <v>6.8125838572297454E-2</v>
      </c>
      <c r="FU18">
        <f t="shared" si="54"/>
        <v>-0.73588490385120853</v>
      </c>
      <c r="FV18">
        <f t="shared" si="54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55"/>
        <v>299.5</v>
      </c>
      <c r="GE18">
        <f t="shared" si="55"/>
        <v>599.5</v>
      </c>
      <c r="GF18" s="18">
        <f t="shared" si="151"/>
        <v>73.5</v>
      </c>
      <c r="GG18" s="18">
        <f t="shared" si="152"/>
        <v>-2.5</v>
      </c>
      <c r="GH18" s="18">
        <f t="shared" si="57"/>
        <v>73.542504716660289</v>
      </c>
      <c r="GI18">
        <f t="shared" si="58"/>
        <v>670.14961016179063</v>
      </c>
      <c r="GJ18">
        <v>12</v>
      </c>
      <c r="GK18" s="22">
        <f>(GJ18*(1/60))/$GA$4</f>
        <v>0.16553189721705508</v>
      </c>
      <c r="GL18" s="18">
        <f>((GH18*($FX$6/$FY$6))+FX$4)/$GB$4</f>
        <v>4.0600730543142831E-2</v>
      </c>
      <c r="GM18">
        <f t="shared" si="59"/>
        <v>-0.78111830732278753</v>
      </c>
      <c r="GN18">
        <f t="shared" si="60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61"/>
        <v>342</v>
      </c>
      <c r="GW18">
        <f t="shared" si="61"/>
        <v>598</v>
      </c>
      <c r="GX18" s="18">
        <f t="shared" si="153"/>
        <v>97</v>
      </c>
      <c r="GY18" s="18">
        <f t="shared" si="154"/>
        <v>-6.5</v>
      </c>
      <c r="GZ18" s="18">
        <f t="shared" si="63"/>
        <v>97.217539569771048</v>
      </c>
      <c r="HA18">
        <f t="shared" si="64"/>
        <v>688.88896057347301</v>
      </c>
      <c r="HB18">
        <v>12</v>
      </c>
      <c r="HC18" s="22">
        <f>(HB18*(1/60))/$GS$4</f>
        <v>0.14862738841514675</v>
      </c>
      <c r="HD18" s="18">
        <f>((GZ18*(GP$6/GQ$6))+GP$4)/$GT$4</f>
        <v>5.1634223322818258E-2</v>
      </c>
      <c r="HE18">
        <f t="shared" si="65"/>
        <v>-0.82790115328370273</v>
      </c>
      <c r="HF18">
        <f t="shared" si="66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67"/>
        <v>352</v>
      </c>
      <c r="HO18">
        <f t="shared" si="67"/>
        <v>597.5</v>
      </c>
      <c r="HP18" s="18">
        <f t="shared" si="68"/>
        <v>97</v>
      </c>
      <c r="HQ18" s="18">
        <f t="shared" si="155"/>
        <v>-4</v>
      </c>
      <c r="HR18" s="18">
        <f t="shared" si="4"/>
        <v>97.082439194738001</v>
      </c>
      <c r="HS18">
        <f t="shared" si="70"/>
        <v>693.47692823914485</v>
      </c>
      <c r="HT18">
        <v>12</v>
      </c>
      <c r="HU18" s="22">
        <f>(HT18*(1/60))/$HK$4</f>
        <v>0.15975544562249797</v>
      </c>
      <c r="HV18" s="18">
        <f>((HR18*(HH$6/HI$6))+HH$4)/$HL$4</f>
        <v>5.7081324829944574E-2</v>
      </c>
      <c r="HW18">
        <f t="shared" si="71"/>
        <v>-0.79654432901624328</v>
      </c>
      <c r="HX18">
        <f t="shared" si="72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73"/>
        <v>647</v>
      </c>
      <c r="IG18">
        <f t="shared" si="74"/>
        <v>585.5</v>
      </c>
      <c r="IH18">
        <f t="shared" si="75"/>
        <v>100.5</v>
      </c>
      <c r="II18">
        <f t="shared" si="76"/>
        <v>2</v>
      </c>
      <c r="IJ18">
        <f t="shared" si="77"/>
        <v>100.51989852760497</v>
      </c>
      <c r="IL18">
        <v>12</v>
      </c>
      <c r="IM18">
        <f>(IL18*(1/60))/$IC$4</f>
        <v>0.14974142276638616</v>
      </c>
      <c r="IN18">
        <f>((IJ18*$HZ$6/$IA$6)+$HZ$4)/$ID$4</f>
        <v>5.6399983207037124E-2</v>
      </c>
      <c r="IO18">
        <f t="shared" si="78"/>
        <v>-0.82465804474440929</v>
      </c>
      <c r="IP18">
        <f t="shared" si="79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80"/>
        <v>1366</v>
      </c>
      <c r="IZ18">
        <f t="shared" si="81"/>
        <v>606</v>
      </c>
      <c r="JA18">
        <f t="shared" si="82"/>
        <v>740</v>
      </c>
      <c r="JB18">
        <f t="shared" si="83"/>
        <v>13.5</v>
      </c>
      <c r="JC18">
        <f t="shared" si="84"/>
        <v>740.12313164770092</v>
      </c>
      <c r="JD18">
        <f t="shared" si="85"/>
        <v>1494.3868307770917</v>
      </c>
      <c r="JE18">
        <v>48</v>
      </c>
      <c r="JF18">
        <f>(JE18*(1/60))/IV$4</f>
        <v>0.51013883788979553</v>
      </c>
      <c r="JG18">
        <f>((JC18*IS$6/IT$6)+IS$4)/IW$4</f>
        <v>0.28277931137120921</v>
      </c>
      <c r="JH18">
        <f t="shared" si="86"/>
        <v>-0.29231161150282925</v>
      </c>
      <c r="JI18">
        <f t="shared" si="87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88"/>
        <v>800.5</v>
      </c>
      <c r="JR18">
        <f t="shared" si="89"/>
        <v>588</v>
      </c>
      <c r="JS18">
        <f t="shared" si="90"/>
        <v>273</v>
      </c>
      <c r="JT18">
        <f t="shared" si="91"/>
        <v>10</v>
      </c>
      <c r="JU18">
        <f t="shared" si="92"/>
        <v>273.18308878845335</v>
      </c>
      <c r="JV18">
        <f t="shared" si="93"/>
        <v>993.24933928998917</v>
      </c>
      <c r="JW18">
        <v>48</v>
      </c>
      <c r="JX18">
        <f>(JW18*(1/60))/JN$4</f>
        <v>0.29961806897580756</v>
      </c>
      <c r="JY18">
        <f>((JU18*JK$6/JL$6)+JK$4)/JO$4</f>
        <v>6.8111431322095989E-2</v>
      </c>
      <c r="JZ18">
        <f t="shared" si="94"/>
        <v>-0.52343199931749418</v>
      </c>
      <c r="KA18">
        <f t="shared" si="95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96"/>
        <v>995</v>
      </c>
      <c r="KJ18">
        <f t="shared" si="97"/>
        <v>596.5</v>
      </c>
      <c r="KK18">
        <f t="shared" si="98"/>
        <v>451.5</v>
      </c>
      <c r="KL18">
        <f t="shared" si="99"/>
        <v>11</v>
      </c>
      <c r="KM18">
        <f t="shared" si="100"/>
        <v>451.63397790688867</v>
      </c>
      <c r="KN18">
        <f t="shared" si="101"/>
        <v>1160.1022584237994</v>
      </c>
      <c r="KO18">
        <v>48</v>
      </c>
      <c r="KP18">
        <f>(KO18*(1/60))/KF$4</f>
        <v>0.30835590874946844</v>
      </c>
      <c r="KQ18">
        <f>((KM18*KC$6/KD$6)+KC$4)/KG$4</f>
        <v>0.10762909624856441</v>
      </c>
      <c r="KR18">
        <f t="shared" si="102"/>
        <v>-0.51094772515983422</v>
      </c>
      <c r="KS18">
        <f t="shared" si="103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04"/>
        <v>995.5</v>
      </c>
      <c r="LB18">
        <f t="shared" si="105"/>
        <v>589.5</v>
      </c>
      <c r="LC18">
        <f t="shared" si="106"/>
        <v>456</v>
      </c>
      <c r="LD18">
        <f t="shared" si="107"/>
        <v>3</v>
      </c>
      <c r="LE18">
        <f t="shared" si="108"/>
        <v>456.00986831427235</v>
      </c>
      <c r="LF18">
        <f t="shared" si="109"/>
        <v>1156.9487888407161</v>
      </c>
      <c r="LG18">
        <v>48</v>
      </c>
      <c r="LH18">
        <f>(LG18*(1/60))/KX$4</f>
        <v>0.26891717807773852</v>
      </c>
      <c r="LI18">
        <f>((LE18*KU$6/KV$6)+KU$4)/KY$4</f>
        <v>0.10025283905106892</v>
      </c>
      <c r="LJ18">
        <f t="shared" si="110"/>
        <v>-0.5703814547269106</v>
      </c>
      <c r="LK18">
        <f t="shared" si="111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12"/>
        <v>1037.5</v>
      </c>
      <c r="LT18">
        <f t="shared" si="113"/>
        <v>599</v>
      </c>
      <c r="LU18">
        <f t="shared" si="114"/>
        <v>521</v>
      </c>
      <c r="LV18">
        <f t="shared" si="115"/>
        <v>5.5</v>
      </c>
      <c r="LW18">
        <f t="shared" si="116"/>
        <v>521.02902990140581</v>
      </c>
      <c r="LX18">
        <f t="shared" si="117"/>
        <v>1198.001356426611</v>
      </c>
      <c r="LY18">
        <v>48</v>
      </c>
      <c r="LZ18">
        <f>(LY18*(1/60))/LP$4</f>
        <v>0.39578341549766427</v>
      </c>
      <c r="MA18">
        <f>((LW18*LM$6/LN$6)+LM$4)/LQ$4</f>
        <v>0.15380852558777222</v>
      </c>
      <c r="MB18">
        <f t="shared" si="118"/>
        <v>-0.40254240797891944</v>
      </c>
      <c r="MC18">
        <f t="shared" si="119"/>
        <v>-0.81301959097733945</v>
      </c>
    </row>
    <row r="19" spans="1:341" x14ac:dyDescent="0.25">
      <c r="A19" s="46" t="s">
        <v>100</v>
      </c>
      <c r="B19" s="28" t="s">
        <v>106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25"/>
        <v>38</v>
      </c>
      <c r="R19" s="18">
        <f t="shared" si="126"/>
        <v>-3</v>
      </c>
      <c r="S19" s="49">
        <f t="shared" si="6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>(V19*(1/60))/$L$4</f>
        <v>4.6758886455831601E-2</v>
      </c>
      <c r="X19" s="18">
        <f>(S19*(I$6/J$6)+I$4)/$M$4</f>
        <v>4.2910480128907436E-3</v>
      </c>
      <c r="Y19">
        <f>LOG10(W19)</f>
        <v>-1.3301358399363328</v>
      </c>
      <c r="Z19">
        <f t="shared" si="7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8"/>
        <v>709.5</v>
      </c>
      <c r="AI19" s="18">
        <f t="shared" si="8"/>
        <v>575.5</v>
      </c>
      <c r="AJ19" s="18">
        <f t="shared" si="127"/>
        <v>47</v>
      </c>
      <c r="AK19" s="18">
        <f t="shared" si="128"/>
        <v>5</v>
      </c>
      <c r="AL19" s="18">
        <f t="shared" si="10"/>
        <v>47.265209192385896</v>
      </c>
      <c r="AM19" s="18">
        <f t="shared" si="11"/>
        <v>913.55924821546193</v>
      </c>
      <c r="AN19" s="18">
        <f t="shared" si="129"/>
        <v>39.272967870173716</v>
      </c>
      <c r="AO19" s="28">
        <v>13</v>
      </c>
      <c r="AP19" s="22">
        <f>(AO19*(1/60))/AE$4</f>
        <v>3.8944683268101812E-2</v>
      </c>
      <c r="AQ19" s="18">
        <f>((AL19*(AB$6/AC$6))+AB$4)/AF$4</f>
        <v>5.1963229369801807E-3</v>
      </c>
      <c r="AR19">
        <f t="shared" si="12"/>
        <v>-1.4095518238690108</v>
      </c>
      <c r="AS19">
        <f t="shared" si="12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13"/>
        <v>871.5</v>
      </c>
      <c r="BB19" s="18">
        <f t="shared" si="13"/>
        <v>580.5</v>
      </c>
      <c r="BC19" s="18">
        <f t="shared" si="130"/>
        <v>40</v>
      </c>
      <c r="BD19" s="18">
        <f t="shared" si="131"/>
        <v>-0.5</v>
      </c>
      <c r="BE19" s="18">
        <f t="shared" si="15"/>
        <v>40.003124877939221</v>
      </c>
      <c r="BF19" s="18">
        <f t="shared" si="16"/>
        <v>1047.1353780672296</v>
      </c>
      <c r="BG19" s="18">
        <f t="shared" si="132"/>
        <v>32.762049356345187</v>
      </c>
      <c r="BH19" s="28">
        <v>13</v>
      </c>
      <c r="BI19" s="22">
        <f>(BH19*(1/60))/$AX$4</f>
        <v>3.4631445178191479E-2</v>
      </c>
      <c r="BJ19" s="18">
        <f>((BE19*(AU$6/AV$6))+AU$4)/$AY$4</f>
        <v>3.3542105519770568E-3</v>
      </c>
      <c r="BK19">
        <f t="shared" si="18"/>
        <v>-1.4605293848635306</v>
      </c>
      <c r="BL19">
        <f t="shared" si="18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19"/>
        <v>581</v>
      </c>
      <c r="BU19" s="18">
        <f t="shared" si="19"/>
        <v>588</v>
      </c>
      <c r="BV19" s="18">
        <f t="shared" si="133"/>
        <v>102.5</v>
      </c>
      <c r="BW19" s="18">
        <f t="shared" si="134"/>
        <v>-1.5</v>
      </c>
      <c r="BX19" s="18">
        <f t="shared" si="21"/>
        <v>102.5109750221897</v>
      </c>
      <c r="BY19" s="18">
        <f t="shared" si="22"/>
        <v>826.62264667743045</v>
      </c>
      <c r="BZ19" s="18">
        <f t="shared" si="135"/>
        <v>67.364785341770698</v>
      </c>
      <c r="CA19" s="28">
        <v>13</v>
      </c>
      <c r="CB19" s="22">
        <f>(CA19*(1/60))/$BQ$4</f>
        <v>0.14923808961241763</v>
      </c>
      <c r="CC19" s="18">
        <f>((BX19*(BN$6/BO$6))+BN$4)/$BR$4</f>
        <v>4.5594441289775536E-2</v>
      </c>
      <c r="CD19">
        <f t="shared" si="24"/>
        <v>-0.82612031897250826</v>
      </c>
      <c r="CE19">
        <f t="shared" si="24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25"/>
        <v>619.5</v>
      </c>
      <c r="CN19" s="18">
        <f t="shared" si="25"/>
        <v>583.5</v>
      </c>
      <c r="CO19" s="18">
        <f t="shared" si="136"/>
        <v>87</v>
      </c>
      <c r="CP19" s="18">
        <f t="shared" si="137"/>
        <v>-4.5</v>
      </c>
      <c r="CQ19" s="18">
        <f t="shared" si="27"/>
        <v>87.116301574389624</v>
      </c>
      <c r="CR19" s="18">
        <f t="shared" si="28"/>
        <v>851.03025798146564</v>
      </c>
      <c r="CS19" s="18">
        <f t="shared" si="138"/>
        <v>57.745788197769457</v>
      </c>
      <c r="CT19" s="28">
        <v>13</v>
      </c>
      <c r="CU19" s="22">
        <f>(CT19*(1/60))/$CJ$4</f>
        <v>0.12637152499788457</v>
      </c>
      <c r="CV19" s="18">
        <f>((CQ19*(CG$6/CH$6))+CG$4)/$CK$4</f>
        <v>3.2372989028263466E-2</v>
      </c>
      <c r="CW19">
        <f t="shared" si="30"/>
        <v>-0.89835077359673288</v>
      </c>
      <c r="CX19">
        <f t="shared" si="30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31"/>
        <v>667.5</v>
      </c>
      <c r="DG19" s="18">
        <f t="shared" si="31"/>
        <v>581.5</v>
      </c>
      <c r="DH19" s="18">
        <f t="shared" si="139"/>
        <v>125.5</v>
      </c>
      <c r="DI19" s="18">
        <f t="shared" si="140"/>
        <v>-3</v>
      </c>
      <c r="DJ19" s="18">
        <f t="shared" si="33"/>
        <v>125.53585145288177</v>
      </c>
      <c r="DK19" s="18">
        <f t="shared" si="34"/>
        <v>885.2674737049814</v>
      </c>
      <c r="DL19" s="18">
        <f t="shared" si="141"/>
        <v>88.144992526586861</v>
      </c>
      <c r="DM19" s="28">
        <v>13</v>
      </c>
      <c r="DN19" s="22">
        <f>(DM19*(1/60))/$DC$4</f>
        <v>0.11402203829222882</v>
      </c>
      <c r="DO19" s="18">
        <f>((DJ19*(CZ$6/DA$6))+CZ$4)/$DD$4</f>
        <v>4.1020596977397294E-2</v>
      </c>
      <c r="DP19">
        <f t="shared" si="36"/>
        <v>-0.94301119968379687</v>
      </c>
      <c r="DQ19">
        <f t="shared" si="36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37"/>
        <v>700</v>
      </c>
      <c r="DZ19" s="18">
        <f t="shared" si="37"/>
        <v>601</v>
      </c>
      <c r="EA19" s="18">
        <f t="shared" si="142"/>
        <v>94.5</v>
      </c>
      <c r="EB19" s="18">
        <f t="shared" si="143"/>
        <v>-5</v>
      </c>
      <c r="EC19" s="18">
        <f t="shared" si="39"/>
        <v>94.632182686441297</v>
      </c>
      <c r="ED19" s="18">
        <f t="shared" si="40"/>
        <v>922.60554951723543</v>
      </c>
      <c r="EE19" s="18">
        <f t="shared" si="144"/>
        <v>65.945611151958587</v>
      </c>
      <c r="EF19" s="28">
        <v>13</v>
      </c>
      <c r="EG19" s="22">
        <f>(EF19*(1/60))/$DV$4</f>
        <v>0.2698969873496006</v>
      </c>
      <c r="EH19" s="18">
        <f>((EC19*(DS$6/DT$6))+DS$4)/$DW$4</f>
        <v>7.7694175786459096E-2</v>
      </c>
      <c r="EI19">
        <f t="shared" si="42"/>
        <v>-0.56880196310834641</v>
      </c>
      <c r="EJ19">
        <f t="shared" si="42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43"/>
        <v>738</v>
      </c>
      <c r="ES19" s="18">
        <f t="shared" si="43"/>
        <v>605.5</v>
      </c>
      <c r="ET19" s="18">
        <f t="shared" si="145"/>
        <v>122</v>
      </c>
      <c r="EU19" s="18">
        <f t="shared" si="146"/>
        <v>-4</v>
      </c>
      <c r="EV19" s="18">
        <f t="shared" si="45"/>
        <v>122.06555615733703</v>
      </c>
      <c r="EW19" s="18">
        <f t="shared" si="46"/>
        <v>954.60685625025758</v>
      </c>
      <c r="EX19" s="18">
        <f t="shared" si="147"/>
        <v>88.035306982685597</v>
      </c>
      <c r="EY19" s="28">
        <v>13</v>
      </c>
      <c r="EZ19" s="22">
        <f>(EY19*(1/60))/$EO$4</f>
        <v>0.21969619362835946</v>
      </c>
      <c r="FA19" s="18">
        <f>((EV19*(EL$6/EM$6))+EL$4)/$EP$4</f>
        <v>7.9031468636075977E-2</v>
      </c>
      <c r="FB19">
        <f t="shared" si="48"/>
        <v>-0.65817746743324412</v>
      </c>
      <c r="FC19">
        <f t="shared" si="48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49"/>
        <v>738</v>
      </c>
      <c r="FL19" s="18">
        <f t="shared" si="49"/>
        <v>606.5</v>
      </c>
      <c r="FM19" s="18">
        <f t="shared" si="148"/>
        <v>126</v>
      </c>
      <c r="FN19" s="18">
        <f t="shared" si="149"/>
        <v>-4.5</v>
      </c>
      <c r="FO19" s="18">
        <f t="shared" si="51"/>
        <v>126.0803315350971</v>
      </c>
      <c r="FP19" s="18">
        <f t="shared" si="52"/>
        <v>955.24146162109196</v>
      </c>
      <c r="FQ19" s="18">
        <f t="shared" si="150"/>
        <v>90.449579143001188</v>
      </c>
      <c r="FR19" s="28">
        <v>13</v>
      </c>
      <c r="FS19" s="22">
        <f>(FR19*(1/60))/$FH$4</f>
        <v>0.19901105518770928</v>
      </c>
      <c r="FT19" s="18">
        <f>((FO19*(FE$6/FF$6))+FE$4)/$FI$4</f>
        <v>7.6598128349789671E-2</v>
      </c>
      <c r="FU19">
        <f t="shared" si="54"/>
        <v>-0.70112279759199658</v>
      </c>
      <c r="FV19">
        <f t="shared" si="54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55"/>
        <v>306</v>
      </c>
      <c r="GE19">
        <f t="shared" si="55"/>
        <v>599</v>
      </c>
      <c r="GF19" s="18">
        <f t="shared" si="151"/>
        <v>80</v>
      </c>
      <c r="GG19" s="18">
        <f t="shared" si="152"/>
        <v>-3</v>
      </c>
      <c r="GH19" s="18">
        <f t="shared" si="57"/>
        <v>80.05623023850174</v>
      </c>
      <c r="GI19">
        <f t="shared" si="58"/>
        <v>672.63437319244997</v>
      </c>
      <c r="GJ19">
        <v>13</v>
      </c>
      <c r="GK19" s="22">
        <f>(GJ19*(1/60))/$GA$4</f>
        <v>0.179326221985143</v>
      </c>
      <c r="GL19" s="18">
        <f>((GH19*($FX$6/$FY$6))+FX$4)/$GB$4</f>
        <v>4.419677361732393E-2</v>
      </c>
      <c r="GM19">
        <f t="shared" si="59"/>
        <v>-0.74635620106357559</v>
      </c>
      <c r="GN19">
        <f t="shared" si="60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61"/>
        <v>352</v>
      </c>
      <c r="GW19">
        <f t="shared" si="61"/>
        <v>597.5</v>
      </c>
      <c r="GX19" s="18">
        <f t="shared" si="153"/>
        <v>107</v>
      </c>
      <c r="GY19" s="18">
        <f t="shared" si="154"/>
        <v>-7</v>
      </c>
      <c r="GZ19" s="18">
        <f t="shared" si="63"/>
        <v>107.22872749408155</v>
      </c>
      <c r="HA19">
        <f t="shared" si="64"/>
        <v>693.47692823914485</v>
      </c>
      <c r="HB19">
        <v>13</v>
      </c>
      <c r="HC19" s="22">
        <f>(HB19*(1/60))/$GS$4</f>
        <v>0.16101300411640898</v>
      </c>
      <c r="HD19" s="18">
        <f>((GZ19*(GP$6/GQ$6))+GP$4)/$GT$4</f>
        <v>5.6951369953952308E-2</v>
      </c>
      <c r="HE19">
        <f t="shared" si="65"/>
        <v>-0.79313904702449078</v>
      </c>
      <c r="HF19">
        <f t="shared" si="66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67"/>
        <v>362.5</v>
      </c>
      <c r="HO19">
        <f t="shared" si="67"/>
        <v>597</v>
      </c>
      <c r="HP19" s="18">
        <f t="shared" si="68"/>
        <v>107.5</v>
      </c>
      <c r="HQ19" s="18">
        <f t="shared" si="155"/>
        <v>-4.5</v>
      </c>
      <c r="HR19" s="18">
        <f t="shared" si="4"/>
        <v>107.59414482210451</v>
      </c>
      <c r="HS19">
        <f t="shared" si="70"/>
        <v>698.43772091719097</v>
      </c>
      <c r="HT19">
        <v>13</v>
      </c>
      <c r="HU19" s="22">
        <f>(HT19*(1/60))/$HK$4</f>
        <v>0.1730683994243728</v>
      </c>
      <c r="HV19" s="18">
        <f>((HR19*(HH$6/HI$6))+HH$4)/$HL$4</f>
        <v>6.3261866732367097E-2</v>
      </c>
      <c r="HW19">
        <f t="shared" si="71"/>
        <v>-0.76178222275703134</v>
      </c>
      <c r="HX19">
        <f t="shared" si="72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73"/>
        <v>655.5</v>
      </c>
      <c r="IG19">
        <f t="shared" si="74"/>
        <v>584.5</v>
      </c>
      <c r="IH19">
        <f t="shared" si="75"/>
        <v>109</v>
      </c>
      <c r="II19">
        <f t="shared" si="76"/>
        <v>1</v>
      </c>
      <c r="IJ19">
        <f t="shared" si="77"/>
        <v>109.00458705944443</v>
      </c>
      <c r="IL19">
        <v>13</v>
      </c>
      <c r="IM19">
        <f>(IL19*(1/60))/$IC$4</f>
        <v>0.16221987466358501</v>
      </c>
      <c r="IN19">
        <f>((IJ19*$HZ$6/$IA$6)+$HZ$4)/$ID$4</f>
        <v>6.1160595759598251E-2</v>
      </c>
      <c r="IO19">
        <f t="shared" si="78"/>
        <v>-0.78989593848519735</v>
      </c>
      <c r="IP19">
        <f t="shared" si="79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80"/>
        <v>1456</v>
      </c>
      <c r="IZ19">
        <f t="shared" si="81"/>
        <v>608.5</v>
      </c>
      <c r="JA19">
        <f t="shared" si="82"/>
        <v>830</v>
      </c>
      <c r="JB19">
        <f t="shared" si="83"/>
        <v>16</v>
      </c>
      <c r="JC19">
        <f t="shared" si="84"/>
        <v>830.15420254311789</v>
      </c>
      <c r="JD19">
        <f t="shared" si="85"/>
        <v>1578.0393689639052</v>
      </c>
      <c r="JE19">
        <v>52</v>
      </c>
      <c r="JF19">
        <f>(JE19*(1/60))/IV$4</f>
        <v>0.55265040771394514</v>
      </c>
      <c r="JG19">
        <f>((JC19*IS$6/IT$6)+IS$4)/IW$4</f>
        <v>0.3171775393702998</v>
      </c>
      <c r="JH19">
        <f t="shared" si="86"/>
        <v>-0.2575495052436173</v>
      </c>
      <c r="JI19">
        <f t="shared" si="87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88"/>
        <v>837.5</v>
      </c>
      <c r="JR19">
        <f t="shared" si="89"/>
        <v>590</v>
      </c>
      <c r="JS19">
        <f t="shared" si="90"/>
        <v>310</v>
      </c>
      <c r="JT19">
        <f t="shared" si="91"/>
        <v>12</v>
      </c>
      <c r="JU19">
        <f t="shared" si="92"/>
        <v>310.23217112349903</v>
      </c>
      <c r="JV19">
        <f t="shared" si="93"/>
        <v>1024.4541229357224</v>
      </c>
      <c r="JW19">
        <v>52</v>
      </c>
      <c r="JX19">
        <f>(JW19*(1/60))/JN$4</f>
        <v>0.32458624139045816</v>
      </c>
      <c r="JY19">
        <f>((JU19*JK$6/JL$6)+JK$4)/JO$4</f>
        <v>7.734870160189819E-2</v>
      </c>
      <c r="JZ19">
        <f t="shared" si="94"/>
        <v>-0.48866989305828229</v>
      </c>
      <c r="KA19">
        <f t="shared" si="95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96"/>
        <v>1053.5</v>
      </c>
      <c r="KJ19">
        <f t="shared" si="97"/>
        <v>597.5</v>
      </c>
      <c r="KK19">
        <f t="shared" si="98"/>
        <v>510</v>
      </c>
      <c r="KL19">
        <f t="shared" si="99"/>
        <v>12</v>
      </c>
      <c r="KM19">
        <f t="shared" si="100"/>
        <v>510.14115693599945</v>
      </c>
      <c r="KN19">
        <f t="shared" si="101"/>
        <v>1211.1434679673584</v>
      </c>
      <c r="KO19">
        <v>52</v>
      </c>
      <c r="KP19">
        <f>(KO19*(1/60))/KF$4</f>
        <v>0.33405223447859078</v>
      </c>
      <c r="KQ19">
        <f>((KM19*KC$6/KD$6)+KC$4)/KG$4</f>
        <v>0.12157196837731819</v>
      </c>
      <c r="KR19">
        <f t="shared" si="102"/>
        <v>-0.47618561890062239</v>
      </c>
      <c r="KS19">
        <f t="shared" si="103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04"/>
        <v>1055.5</v>
      </c>
      <c r="LB19">
        <f t="shared" si="105"/>
        <v>591</v>
      </c>
      <c r="LC19">
        <f t="shared" si="106"/>
        <v>516</v>
      </c>
      <c r="LD19">
        <f t="shared" si="107"/>
        <v>4.5</v>
      </c>
      <c r="LE19">
        <f t="shared" si="108"/>
        <v>516.01962171994967</v>
      </c>
      <c r="LF19">
        <f t="shared" si="109"/>
        <v>1209.6946928874245</v>
      </c>
      <c r="LG19">
        <v>52</v>
      </c>
      <c r="LH19">
        <f>(LG19*(1/60))/KX$4</f>
        <v>0.29132694291755007</v>
      </c>
      <c r="LI19">
        <f>((LE19*KU$6/KV$6)+KU$4)/KY$4</f>
        <v>0.11344586088613039</v>
      </c>
      <c r="LJ19">
        <f t="shared" si="110"/>
        <v>-0.53561934846769865</v>
      </c>
      <c r="LK19">
        <f t="shared" si="111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12"/>
        <v>1107.5</v>
      </c>
      <c r="LT19">
        <f t="shared" si="113"/>
        <v>600.5</v>
      </c>
      <c r="LU19">
        <f t="shared" si="114"/>
        <v>591</v>
      </c>
      <c r="LV19">
        <f t="shared" si="115"/>
        <v>7</v>
      </c>
      <c r="LW19">
        <f t="shared" si="116"/>
        <v>591.04145370692913</v>
      </c>
      <c r="LX19">
        <f t="shared" si="117"/>
        <v>1259.823995643836</v>
      </c>
      <c r="LY19">
        <v>52</v>
      </c>
      <c r="LZ19">
        <f>(LY19*(1/60))/LP$4</f>
        <v>0.42876536678913629</v>
      </c>
      <c r="MA19">
        <f>((LW19*LM$6/LN$6)+LM$4)/LQ$4</f>
        <v>0.17447629467616929</v>
      </c>
      <c r="MB19">
        <f t="shared" si="118"/>
        <v>-0.36778030171970749</v>
      </c>
      <c r="MC19">
        <f t="shared" si="119"/>
        <v>-0.75826357037055514</v>
      </c>
    </row>
    <row r="20" spans="1:341" x14ac:dyDescent="0.25">
      <c r="A20" s="46" t="s">
        <v>101</v>
      </c>
      <c r="B20" s="28" t="s">
        <v>107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25"/>
        <v>44</v>
      </c>
      <c r="R20" s="18">
        <f t="shared" si="126"/>
        <v>-3</v>
      </c>
      <c r="S20" s="49">
        <f t="shared" si="6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>(V20*(1/60))/$L$4</f>
        <v>5.035572387551096E-2</v>
      </c>
      <c r="X20" s="18">
        <f>(S20*(I$6/J$6)+I$4)/$M$4</f>
        <v>4.964669808186566E-3</v>
      </c>
      <c r="Y20">
        <f>LOG10(W20)</f>
        <v>-1.2979511565649315</v>
      </c>
      <c r="Z20">
        <f t="shared" si="7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8"/>
        <v>713.5</v>
      </c>
      <c r="AI20" s="18">
        <f t="shared" si="8"/>
        <v>575</v>
      </c>
      <c r="AJ20" s="18">
        <f t="shared" si="127"/>
        <v>51</v>
      </c>
      <c r="AK20" s="18">
        <f t="shared" si="128"/>
        <v>4.5</v>
      </c>
      <c r="AL20" s="18">
        <f t="shared" si="10"/>
        <v>51.198144497628036</v>
      </c>
      <c r="AM20" s="18">
        <f t="shared" si="11"/>
        <v>916.35541685527232</v>
      </c>
      <c r="AN20" s="18">
        <f t="shared" si="129"/>
        <v>42.069136509984105</v>
      </c>
      <c r="AO20" s="28">
        <v>14</v>
      </c>
      <c r="AP20" s="22">
        <f>(AO20*(1/60))/AE$4</f>
        <v>4.1940428134878881E-2</v>
      </c>
      <c r="AQ20" s="18">
        <f>((AL20*(AB$6/AC$6))+AB$4)/AF$4</f>
        <v>5.6287086660500325E-3</v>
      </c>
      <c r="AR20">
        <f t="shared" si="12"/>
        <v>-1.3773671404976093</v>
      </c>
      <c r="AS20">
        <f t="shared" si="12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13"/>
        <v>875</v>
      </c>
      <c r="BB20" s="18">
        <f t="shared" si="13"/>
        <v>580</v>
      </c>
      <c r="BC20" s="18">
        <f t="shared" si="130"/>
        <v>43.5</v>
      </c>
      <c r="BD20" s="18">
        <f t="shared" si="131"/>
        <v>-1</v>
      </c>
      <c r="BE20" s="18">
        <f t="shared" si="15"/>
        <v>43.511492734678733</v>
      </c>
      <c r="BF20" s="18">
        <f t="shared" si="16"/>
        <v>1049.7737851556401</v>
      </c>
      <c r="BG20" s="18">
        <f t="shared" si="132"/>
        <v>35.400456444755719</v>
      </c>
      <c r="BH20" s="28">
        <v>14</v>
      </c>
      <c r="BI20" s="22">
        <f>(BH20*(1/60))/$AX$4</f>
        <v>3.7295402499590825E-2</v>
      </c>
      <c r="BJ20" s="18">
        <f>((BE20*(AU$6/AV$6))+AU$4)/$AY$4</f>
        <v>3.6483826828093272E-3</v>
      </c>
      <c r="BK20">
        <f t="shared" si="18"/>
        <v>-1.4283447014921291</v>
      </c>
      <c r="BL20">
        <f t="shared" si="18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19"/>
        <v>590</v>
      </c>
      <c r="BU20" s="18">
        <f t="shared" si="19"/>
        <v>585.5</v>
      </c>
      <c r="BV20" s="18">
        <f t="shared" si="133"/>
        <v>111.5</v>
      </c>
      <c r="BW20" s="18">
        <f t="shared" si="134"/>
        <v>-4</v>
      </c>
      <c r="BX20" s="18">
        <f t="shared" si="21"/>
        <v>111.57172580900593</v>
      </c>
      <c r="BY20" s="18">
        <f t="shared" si="22"/>
        <v>831.21011182492236</v>
      </c>
      <c r="BZ20" s="18">
        <f t="shared" si="135"/>
        <v>71.95225048926261</v>
      </c>
      <c r="CA20" s="28">
        <v>14</v>
      </c>
      <c r="CB20" s="22">
        <f>(CA20*(1/60))/$BQ$4</f>
        <v>0.16071794265952669</v>
      </c>
      <c r="CC20" s="18">
        <f>((BX20*(BN$6/BO$6))+BN$4)/$BR$4</f>
        <v>4.9624447537412485E-2</v>
      </c>
      <c r="CD20">
        <f t="shared" si="24"/>
        <v>-0.79393563560110703</v>
      </c>
      <c r="CE20">
        <f t="shared" si="24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25"/>
        <v>626.5</v>
      </c>
      <c r="CN20" s="18">
        <f t="shared" si="25"/>
        <v>582.5</v>
      </c>
      <c r="CO20" s="18">
        <f t="shared" si="136"/>
        <v>94</v>
      </c>
      <c r="CP20" s="18">
        <f t="shared" si="137"/>
        <v>-5.5</v>
      </c>
      <c r="CQ20" s="18">
        <f t="shared" si="27"/>
        <v>94.160766776826961</v>
      </c>
      <c r="CR20" s="18">
        <f t="shared" si="28"/>
        <v>855.4580644309807</v>
      </c>
      <c r="CS20" s="18">
        <f t="shared" si="138"/>
        <v>62.173594647284517</v>
      </c>
      <c r="CT20" s="28">
        <v>14</v>
      </c>
      <c r="CU20" s="22">
        <f>(CT20*(1/60))/$CJ$4</f>
        <v>0.1360924115361834</v>
      </c>
      <c r="CV20" s="18">
        <f>((CQ20*(CG$6/CH$6))+CG$4)/$CK$4</f>
        <v>3.4990758499500174E-2</v>
      </c>
      <c r="CW20">
        <f t="shared" si="30"/>
        <v>-0.86616609022533153</v>
      </c>
      <c r="CX20">
        <f t="shared" si="30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31"/>
        <v>678</v>
      </c>
      <c r="DG20" s="18">
        <f t="shared" si="31"/>
        <v>582</v>
      </c>
      <c r="DH20" s="18">
        <f t="shared" si="139"/>
        <v>136</v>
      </c>
      <c r="DI20" s="18">
        <f t="shared" si="140"/>
        <v>-2.5</v>
      </c>
      <c r="DJ20" s="18">
        <f t="shared" si="33"/>
        <v>136.02297600038017</v>
      </c>
      <c r="DK20" s="18">
        <f t="shared" si="34"/>
        <v>893.53679275114348</v>
      </c>
      <c r="DL20" s="18">
        <f t="shared" si="141"/>
        <v>96.414311572748943</v>
      </c>
      <c r="DM20" s="28">
        <v>14</v>
      </c>
      <c r="DN20" s="22">
        <f>(DM20*(1/60))/$DC$4</f>
        <v>0.12279296431470796</v>
      </c>
      <c r="DO20" s="18">
        <f>((DJ20*(CZ$6/DA$6))+CZ$4)/$DD$4</f>
        <v>4.4447411744142767E-2</v>
      </c>
      <c r="DP20">
        <f t="shared" si="36"/>
        <v>-0.91082651631239564</v>
      </c>
      <c r="DQ20">
        <f t="shared" si="36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37"/>
        <v>709</v>
      </c>
      <c r="DZ20" s="18">
        <f t="shared" si="37"/>
        <v>600</v>
      </c>
      <c r="EA20" s="18">
        <f t="shared" si="142"/>
        <v>103.5</v>
      </c>
      <c r="EB20" s="18">
        <f t="shared" si="143"/>
        <v>-6</v>
      </c>
      <c r="EC20" s="18">
        <f t="shared" si="39"/>
        <v>103.67376717376484</v>
      </c>
      <c r="ED20" s="18">
        <f t="shared" si="40"/>
        <v>928.80622306270106</v>
      </c>
      <c r="EE20" s="18">
        <f t="shared" si="144"/>
        <v>72.146284697424221</v>
      </c>
      <c r="EF20" s="28">
        <v>14</v>
      </c>
      <c r="EG20" s="22">
        <f>(EF20*(1/60))/$DV$4</f>
        <v>0.29065829406880067</v>
      </c>
      <c r="EH20" s="18">
        <f>((EC20*(DS$6/DT$6))+DS$4)/$DW$4</f>
        <v>8.5117426889879819E-2</v>
      </c>
      <c r="EI20">
        <f t="shared" si="42"/>
        <v>-0.53661727973694506</v>
      </c>
      <c r="EJ20">
        <f t="shared" si="42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43"/>
        <v>752</v>
      </c>
      <c r="ES20" s="18">
        <f t="shared" si="43"/>
        <v>603.5</v>
      </c>
      <c r="ET20" s="18">
        <f t="shared" si="145"/>
        <v>136</v>
      </c>
      <c r="EU20" s="18">
        <f t="shared" si="146"/>
        <v>-6</v>
      </c>
      <c r="EV20" s="18">
        <f t="shared" si="45"/>
        <v>136.13228860193308</v>
      </c>
      <c r="EW20" s="18">
        <f t="shared" si="46"/>
        <v>964.21794735422759</v>
      </c>
      <c r="EX20" s="18">
        <f t="shared" si="147"/>
        <v>97.646398086655608</v>
      </c>
      <c r="EY20" s="28">
        <v>14</v>
      </c>
      <c r="EZ20" s="22">
        <f>(EY20*(1/60))/$EO$4</f>
        <v>0.23659590083054094</v>
      </c>
      <c r="FA20" s="18">
        <f>((EV20*(EL$6/EM$6))+EL$4)/$EP$4</f>
        <v>8.813898888178899E-2</v>
      </c>
      <c r="FB20">
        <f t="shared" si="48"/>
        <v>-0.62599278406184289</v>
      </c>
      <c r="FC20">
        <f t="shared" si="48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49"/>
        <v>751</v>
      </c>
      <c r="FL20" s="18">
        <f t="shared" si="49"/>
        <v>606.5</v>
      </c>
      <c r="FM20" s="18">
        <f t="shared" si="148"/>
        <v>139</v>
      </c>
      <c r="FN20" s="18">
        <f t="shared" si="149"/>
        <v>-4.5</v>
      </c>
      <c r="FO20" s="18">
        <f t="shared" si="51"/>
        <v>139.07282265058117</v>
      </c>
      <c r="FP20" s="18">
        <f t="shared" si="52"/>
        <v>965.3202836364726</v>
      </c>
      <c r="FQ20" s="18">
        <f t="shared" si="150"/>
        <v>100.52840115838183</v>
      </c>
      <c r="FR20" s="28">
        <v>14</v>
      </c>
      <c r="FS20" s="22">
        <f>(FR20*(1/60))/$FH$4</f>
        <v>0.21431959789445615</v>
      </c>
      <c r="FT20" s="18">
        <f>((FO20*(FE$6/FF$6))+FE$4)/$FI$4</f>
        <v>8.4491512590854384E-2</v>
      </c>
      <c r="FU20">
        <f t="shared" si="54"/>
        <v>-0.66893811422059535</v>
      </c>
      <c r="FV20">
        <f t="shared" si="54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55"/>
        <v>311</v>
      </c>
      <c r="GE20">
        <f t="shared" si="55"/>
        <v>599</v>
      </c>
      <c r="GF20" s="18">
        <f t="shared" si="151"/>
        <v>85</v>
      </c>
      <c r="GG20" s="18">
        <f t="shared" si="152"/>
        <v>-3</v>
      </c>
      <c r="GH20" s="18">
        <f t="shared" si="57"/>
        <v>85.052924699859673</v>
      </c>
      <c r="GI20">
        <f t="shared" si="58"/>
        <v>674.92369939127195</v>
      </c>
      <c r="GJ20">
        <v>14</v>
      </c>
      <c r="GK20" s="22">
        <f>(GJ20*(1/60))/$GA$4</f>
        <v>0.19312054675323093</v>
      </c>
      <c r="GL20" s="18">
        <f>((GH20*($FX$6/$FY$6))+FX$4)/$GB$4</f>
        <v>4.6955306879328119E-2</v>
      </c>
      <c r="GM20">
        <f t="shared" si="59"/>
        <v>-0.71417151769217435</v>
      </c>
      <c r="GN20">
        <f t="shared" si="60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61"/>
        <v>363.5</v>
      </c>
      <c r="GW20">
        <f t="shared" si="61"/>
        <v>597</v>
      </c>
      <c r="GX20" s="18">
        <f t="shared" si="153"/>
        <v>118.5</v>
      </c>
      <c r="GY20" s="18">
        <f t="shared" si="154"/>
        <v>-7.5</v>
      </c>
      <c r="GZ20" s="18">
        <f t="shared" si="63"/>
        <v>118.73710456297981</v>
      </c>
      <c r="HA20">
        <f t="shared" si="64"/>
        <v>698.95725906524501</v>
      </c>
      <c r="HB20">
        <v>14</v>
      </c>
      <c r="HC20" s="22">
        <f>(HB20*(1/60))/$GS$4</f>
        <v>0.17339861981767121</v>
      </c>
      <c r="HD20" s="18">
        <f>((GZ20*(GP$6/GQ$6))+GP$4)/$GT$4</f>
        <v>6.3063704356657785E-2</v>
      </c>
      <c r="HE20">
        <f t="shared" si="65"/>
        <v>-0.76095436365308944</v>
      </c>
      <c r="HF20">
        <f t="shared" si="66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67"/>
        <v>374.5</v>
      </c>
      <c r="HO20">
        <f t="shared" si="67"/>
        <v>596.5</v>
      </c>
      <c r="HP20" s="18">
        <f t="shared" si="68"/>
        <v>119.5</v>
      </c>
      <c r="HQ20" s="18">
        <f t="shared" si="155"/>
        <v>-5</v>
      </c>
      <c r="HR20" s="18">
        <f t="shared" si="4"/>
        <v>119.60455676938065</v>
      </c>
      <c r="HS20">
        <f t="shared" si="70"/>
        <v>704.31704508694099</v>
      </c>
      <c r="HT20">
        <v>14</v>
      </c>
      <c r="HU20" s="22">
        <f>(HT20*(1/60))/$HK$4</f>
        <v>0.1863813532262476</v>
      </c>
      <c r="HV20" s="18">
        <f>((HR20*(HH$6/HI$6))+HH$4)/$HL$4</f>
        <v>7.0323599331902728E-2</v>
      </c>
      <c r="HW20">
        <f t="shared" si="71"/>
        <v>-0.7295975393856301</v>
      </c>
      <c r="HX20">
        <f t="shared" si="72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73"/>
        <v>667.5</v>
      </c>
      <c r="IG20">
        <f t="shared" si="74"/>
        <v>584.5</v>
      </c>
      <c r="IH20">
        <f t="shared" si="75"/>
        <v>121</v>
      </c>
      <c r="II20">
        <f t="shared" si="76"/>
        <v>1</v>
      </c>
      <c r="IJ20">
        <f t="shared" si="77"/>
        <v>121.00413216084813</v>
      </c>
      <c r="IL20">
        <v>14</v>
      </c>
      <c r="IM20">
        <f>(IL20*(1/60))/$IC$4</f>
        <v>0.17469832656078385</v>
      </c>
      <c r="IN20">
        <f>((IJ20*$HZ$6/$IA$6)+$HZ$4)/$ID$4</f>
        <v>6.7893333775896555E-2</v>
      </c>
      <c r="IO20">
        <f t="shared" si="78"/>
        <v>-0.75771125511379611</v>
      </c>
      <c r="IP20">
        <f t="shared" si="79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80"/>
        <v>1549</v>
      </c>
      <c r="IZ20">
        <f t="shared" si="81"/>
        <v>606.5</v>
      </c>
      <c r="JA20">
        <f t="shared" si="82"/>
        <v>923</v>
      </c>
      <c r="JB20">
        <f t="shared" si="83"/>
        <v>14</v>
      </c>
      <c r="JC20">
        <f t="shared" si="84"/>
        <v>923.10616940848138</v>
      </c>
      <c r="JD20">
        <f t="shared" si="85"/>
        <v>1663.5033062786499</v>
      </c>
      <c r="JE20">
        <v>56</v>
      </c>
      <c r="JF20">
        <f>(JE20*(1/60))/IV$4</f>
        <v>0.59516197753809486</v>
      </c>
      <c r="JG20">
        <f>((JC20*IS$6/IT$6)+IS$4)/IW$4</f>
        <v>0.35269175593352237</v>
      </c>
      <c r="JH20">
        <f t="shared" si="86"/>
        <v>-0.22536482187221599</v>
      </c>
      <c r="JI20">
        <f t="shared" si="87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88"/>
        <v>876.5</v>
      </c>
      <c r="JR20">
        <f t="shared" si="89"/>
        <v>590</v>
      </c>
      <c r="JS20">
        <f t="shared" si="90"/>
        <v>349</v>
      </c>
      <c r="JT20">
        <f t="shared" si="91"/>
        <v>12</v>
      </c>
      <c r="JU20">
        <f t="shared" si="92"/>
        <v>349.20624278497655</v>
      </c>
      <c r="JV20">
        <f t="shared" si="93"/>
        <v>1056.5757190092909</v>
      </c>
      <c r="JW20">
        <v>56</v>
      </c>
      <c r="JX20">
        <f>(JW20*(1/60))/JN$4</f>
        <v>0.34955441380510882</v>
      </c>
      <c r="JY20">
        <f>((JU20*JK$6/JL$6)+JK$4)/JO$4</f>
        <v>8.7065920252166903E-2</v>
      </c>
      <c r="JZ20">
        <f t="shared" si="94"/>
        <v>-0.456485209686881</v>
      </c>
      <c r="KA20">
        <f t="shared" si="95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96"/>
        <v>1116.5</v>
      </c>
      <c r="KJ20">
        <f t="shared" si="97"/>
        <v>599</v>
      </c>
      <c r="KK20">
        <f t="shared" si="98"/>
        <v>573</v>
      </c>
      <c r="KL20">
        <f t="shared" si="99"/>
        <v>13.5</v>
      </c>
      <c r="KM20">
        <f t="shared" si="100"/>
        <v>573.15900935080833</v>
      </c>
      <c r="KN20">
        <f t="shared" si="101"/>
        <v>1267.0332473932956</v>
      </c>
      <c r="KO20">
        <v>56</v>
      </c>
      <c r="KP20">
        <f>(KO20*(1/60))/KF$4</f>
        <v>0.35974856020771317</v>
      </c>
      <c r="KQ20">
        <f>((KM20*KC$6/KD$6)+KC$4)/KG$4</f>
        <v>0.13658978110780681</v>
      </c>
      <c r="KR20">
        <f t="shared" si="102"/>
        <v>-0.4440009355292211</v>
      </c>
      <c r="KS20">
        <f t="shared" si="103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04"/>
        <v>1115.5</v>
      </c>
      <c r="LB20">
        <f t="shared" si="105"/>
        <v>590.5</v>
      </c>
      <c r="LC20">
        <f t="shared" si="106"/>
        <v>576</v>
      </c>
      <c r="LD20">
        <f t="shared" si="107"/>
        <v>4</v>
      </c>
      <c r="LE20">
        <f t="shared" si="108"/>
        <v>576.01388872144389</v>
      </c>
      <c r="LF20">
        <f t="shared" si="109"/>
        <v>1262.1531206632578</v>
      </c>
      <c r="LG20">
        <v>56</v>
      </c>
      <c r="LH20">
        <f>(LG20*(1/60))/KX$4</f>
        <v>0.31373670775736162</v>
      </c>
      <c r="LI20">
        <f>((LE20*KU$6/KV$6)+KU$4)/KY$4</f>
        <v>0.12663547806683254</v>
      </c>
      <c r="LJ20">
        <f t="shared" si="110"/>
        <v>-0.50343466509629731</v>
      </c>
      <c r="LK20">
        <f t="shared" si="111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12"/>
        <v>1176.5</v>
      </c>
      <c r="LT20">
        <f t="shared" si="113"/>
        <v>600.5</v>
      </c>
      <c r="LU20">
        <f t="shared" si="114"/>
        <v>660</v>
      </c>
      <c r="LV20">
        <f t="shared" si="115"/>
        <v>7</v>
      </c>
      <c r="LW20">
        <f t="shared" si="116"/>
        <v>660.03712016825239</v>
      </c>
      <c r="LX20">
        <f t="shared" si="117"/>
        <v>1320.8907979087446</v>
      </c>
      <c r="LY20">
        <v>56</v>
      </c>
      <c r="LZ20">
        <f>(LY20*(1/60))/LP$4</f>
        <v>0.46174731808060826</v>
      </c>
      <c r="MA20">
        <f>((LW20*LM$6/LN$6)+LM$4)/LQ$4</f>
        <v>0.19484391552134556</v>
      </c>
      <c r="MB20">
        <f t="shared" si="118"/>
        <v>-0.33559561834830631</v>
      </c>
      <c r="MC20">
        <f t="shared" si="119"/>
        <v>-0.71031315156881736</v>
      </c>
    </row>
    <row r="21" spans="1:341" x14ac:dyDescent="0.25">
      <c r="A21" s="46" t="s">
        <v>102</v>
      </c>
      <c r="B21" s="28" t="s">
        <v>108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25"/>
        <v>46</v>
      </c>
      <c r="R21" s="18">
        <f t="shared" si="126"/>
        <v>-3.5</v>
      </c>
      <c r="S21" s="49">
        <f t="shared" si="6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>(V21*(1/60))/$L$4</f>
        <v>5.3952561295190313E-2</v>
      </c>
      <c r="X21" s="18">
        <f>(S21*(I$6/J$6)+I$4)/$M$4</f>
        <v>5.1932817844433455E-3</v>
      </c>
      <c r="Y21">
        <f>LOG10(W21)</f>
        <v>-1.2679879331874884</v>
      </c>
      <c r="Z21">
        <f t="shared" si="7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8"/>
        <v>717.5</v>
      </c>
      <c r="AI21" s="18">
        <f t="shared" si="8"/>
        <v>575.5</v>
      </c>
      <c r="AJ21" s="18">
        <f t="shared" si="127"/>
        <v>55</v>
      </c>
      <c r="AK21" s="18">
        <f t="shared" si="128"/>
        <v>5</v>
      </c>
      <c r="AL21" s="18">
        <f t="shared" si="10"/>
        <v>55.226805085936306</v>
      </c>
      <c r="AM21" s="18">
        <f t="shared" si="11"/>
        <v>919.78611644229557</v>
      </c>
      <c r="AN21" s="18">
        <f t="shared" si="129"/>
        <v>45.499836097007346</v>
      </c>
      <c r="AO21" s="28">
        <v>15</v>
      </c>
      <c r="AP21" s="22">
        <f>(AO21*(1/60))/AE$4</f>
        <v>4.4936173001655942E-2</v>
      </c>
      <c r="AQ21" s="18">
        <f>((AL21*(AB$6/AC$6))+AB$4)/AF$4</f>
        <v>6.0716184040589087E-3</v>
      </c>
      <c r="AR21">
        <f t="shared" si="12"/>
        <v>-1.3474039171201662</v>
      </c>
      <c r="AS21">
        <f t="shared" si="12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13"/>
        <v>879.5</v>
      </c>
      <c r="BB21" s="18">
        <f t="shared" si="13"/>
        <v>579.5</v>
      </c>
      <c r="BC21" s="18">
        <f t="shared" si="130"/>
        <v>48</v>
      </c>
      <c r="BD21" s="18">
        <f t="shared" si="131"/>
        <v>-1.5</v>
      </c>
      <c r="BE21" s="18">
        <f t="shared" si="15"/>
        <v>48.023431780746364</v>
      </c>
      <c r="BF21" s="18">
        <f t="shared" si="16"/>
        <v>1053.2523439328297</v>
      </c>
      <c r="BG21" s="18">
        <f t="shared" si="132"/>
        <v>38.879015221945338</v>
      </c>
      <c r="BH21" s="28">
        <v>15</v>
      </c>
      <c r="BI21" s="22">
        <f>(BH21*(1/60))/$AX$4</f>
        <v>3.9959359820990165E-2</v>
      </c>
      <c r="BJ21" s="18">
        <f>((BE21*(AU$6/AV$6))+AU$4)/$AY$4</f>
        <v>4.026702966646538E-3</v>
      </c>
      <c r="BK21">
        <f t="shared" si="18"/>
        <v>-1.3983814781146859</v>
      </c>
      <c r="BL21">
        <f t="shared" si="18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19"/>
        <v>598.5</v>
      </c>
      <c r="BU21" s="18">
        <f t="shared" si="19"/>
        <v>585.5</v>
      </c>
      <c r="BV21" s="18">
        <f t="shared" si="133"/>
        <v>120</v>
      </c>
      <c r="BW21" s="18">
        <f t="shared" si="134"/>
        <v>-4</v>
      </c>
      <c r="BX21" s="18">
        <f t="shared" si="21"/>
        <v>120.06664815842908</v>
      </c>
      <c r="BY21" s="18">
        <f t="shared" si="22"/>
        <v>837.26489237277826</v>
      </c>
      <c r="BZ21" s="18">
        <f t="shared" si="135"/>
        <v>78.007031037118509</v>
      </c>
      <c r="CA21" s="28">
        <v>15</v>
      </c>
      <c r="CB21" s="22">
        <f>(CA21*(1/60))/$BQ$4</f>
        <v>0.17219779570663574</v>
      </c>
      <c r="CC21" s="18">
        <f>((BX21*(BN$6/BO$6))+BN$4)/$BR$4</f>
        <v>5.340278676634027E-2</v>
      </c>
      <c r="CD21">
        <f t="shared" si="24"/>
        <v>-0.76397241222366374</v>
      </c>
      <c r="CE21">
        <f t="shared" si="24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25"/>
        <v>636</v>
      </c>
      <c r="CN21" s="18">
        <f t="shared" si="25"/>
        <v>582.5</v>
      </c>
      <c r="CO21" s="18">
        <f t="shared" si="136"/>
        <v>103.5</v>
      </c>
      <c r="CP21" s="18">
        <f t="shared" si="137"/>
        <v>-5.5</v>
      </c>
      <c r="CQ21" s="18">
        <f t="shared" si="27"/>
        <v>103.64603224436524</v>
      </c>
      <c r="CR21" s="18">
        <f t="shared" si="28"/>
        <v>862.43970803761113</v>
      </c>
      <c r="CS21" s="18">
        <f t="shared" si="138"/>
        <v>69.155238253914945</v>
      </c>
      <c r="CT21" s="28">
        <v>15</v>
      </c>
      <c r="CU21" s="22">
        <f>(CT21*(1/60))/$CJ$4</f>
        <v>0.14581329807448221</v>
      </c>
      <c r="CV21" s="18">
        <f>((CQ21*(CG$6/CH$6))+CG$4)/$CK$4</f>
        <v>3.8515545357543909E-2</v>
      </c>
      <c r="CW21">
        <f t="shared" si="30"/>
        <v>-0.83620286684788836</v>
      </c>
      <c r="CX21">
        <f t="shared" si="30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31"/>
        <v>690</v>
      </c>
      <c r="DG21" s="18">
        <f t="shared" si="31"/>
        <v>581</v>
      </c>
      <c r="DH21" s="18">
        <f t="shared" si="139"/>
        <v>148</v>
      </c>
      <c r="DI21" s="18">
        <f t="shared" si="140"/>
        <v>-3.5</v>
      </c>
      <c r="DJ21" s="18">
        <f t="shared" si="33"/>
        <v>148.04137935050457</v>
      </c>
      <c r="DK21" s="18">
        <f t="shared" si="34"/>
        <v>902.03159589894631</v>
      </c>
      <c r="DL21" s="18">
        <f t="shared" si="141"/>
        <v>104.90911472055177</v>
      </c>
      <c r="DM21" s="28">
        <v>15</v>
      </c>
      <c r="DN21" s="22">
        <f>(DM21*(1/60))/$DC$4</f>
        <v>0.1315638903371871</v>
      </c>
      <c r="DO21" s="18">
        <f>((DJ21*(CZ$6/DA$6))+CZ$4)/$DD$4</f>
        <v>4.8374593297711127E-2</v>
      </c>
      <c r="DP21">
        <f t="shared" si="36"/>
        <v>-0.88086329293495247</v>
      </c>
      <c r="DQ21">
        <f t="shared" si="36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37"/>
        <v>719.5</v>
      </c>
      <c r="DZ21" s="18">
        <f t="shared" si="37"/>
        <v>600</v>
      </c>
      <c r="EA21" s="18">
        <f t="shared" si="142"/>
        <v>114</v>
      </c>
      <c r="EB21" s="18">
        <f t="shared" si="143"/>
        <v>-6</v>
      </c>
      <c r="EC21" s="18">
        <f t="shared" si="39"/>
        <v>114.15778554264269</v>
      </c>
      <c r="ED21" s="18">
        <f t="shared" si="40"/>
        <v>936.8459051519626</v>
      </c>
      <c r="EE21" s="18">
        <f t="shared" si="144"/>
        <v>80.185966786685754</v>
      </c>
      <c r="EF21" s="28">
        <v>15</v>
      </c>
      <c r="EG21" s="22">
        <f>(EF21*(1/60))/$DV$4</f>
        <v>0.31141960078800068</v>
      </c>
      <c r="EH21" s="18">
        <f>((EC21*(DS$6/DT$6))+DS$4)/$DW$4</f>
        <v>9.3724933796901305E-2</v>
      </c>
      <c r="EI21">
        <f t="shared" si="42"/>
        <v>-0.506654056359502</v>
      </c>
      <c r="EJ21">
        <f t="shared" si="42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43"/>
        <v>765</v>
      </c>
      <c r="ES21" s="18">
        <f t="shared" si="43"/>
        <v>603</v>
      </c>
      <c r="ET21" s="18">
        <f t="shared" si="145"/>
        <v>149</v>
      </c>
      <c r="EU21" s="18">
        <f t="shared" si="146"/>
        <v>-6.5</v>
      </c>
      <c r="EV21" s="18">
        <f t="shared" si="45"/>
        <v>149.14171113407542</v>
      </c>
      <c r="EW21" s="18">
        <f t="shared" si="46"/>
        <v>974.08110545272359</v>
      </c>
      <c r="EX21" s="18">
        <f t="shared" si="147"/>
        <v>107.50955618515161</v>
      </c>
      <c r="EY21" s="28">
        <v>15</v>
      </c>
      <c r="EZ21" s="22">
        <f>(EY21*(1/60))/$EO$4</f>
        <v>0.25349560803272242</v>
      </c>
      <c r="FA21" s="18">
        <f>((EV21*(EL$6/EM$6))+EL$4)/$EP$4</f>
        <v>9.6561952748002181E-2</v>
      </c>
      <c r="FB21">
        <f t="shared" si="48"/>
        <v>-0.59602956068439972</v>
      </c>
      <c r="FC21">
        <f t="shared" si="48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49"/>
        <v>764.5</v>
      </c>
      <c r="FL21" s="18">
        <f t="shared" si="49"/>
        <v>605.5</v>
      </c>
      <c r="FM21" s="18">
        <f t="shared" si="148"/>
        <v>152.5</v>
      </c>
      <c r="FN21" s="18">
        <f t="shared" si="149"/>
        <v>-5.5</v>
      </c>
      <c r="FO21" s="18">
        <f t="shared" si="51"/>
        <v>152.59914809722889</v>
      </c>
      <c r="FP21" s="18">
        <f t="shared" si="52"/>
        <v>975.23868873214826</v>
      </c>
      <c r="FQ21" s="18">
        <f t="shared" si="150"/>
        <v>110.44680625405749</v>
      </c>
      <c r="FR21" s="28">
        <v>15</v>
      </c>
      <c r="FS21" s="22">
        <f>(FR21*(1/60))/$FH$4</f>
        <v>0.22962814060120301</v>
      </c>
      <c r="FT21" s="18">
        <f>((FO21*(FE$6/FF$6))+FE$4)/$FI$4</f>
        <v>9.2709219508724683E-2</v>
      </c>
      <c r="FU21">
        <f t="shared" si="54"/>
        <v>-0.63897489084315207</v>
      </c>
      <c r="FV21">
        <f t="shared" si="54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55"/>
        <v>316.5</v>
      </c>
      <c r="GE21">
        <f t="shared" si="55"/>
        <v>598.5</v>
      </c>
      <c r="GF21" s="18">
        <f t="shared" si="151"/>
        <v>90.5</v>
      </c>
      <c r="GG21" s="18">
        <f t="shared" si="152"/>
        <v>-3.5</v>
      </c>
      <c r="GH21" s="18">
        <f t="shared" si="57"/>
        <v>90.56765427016424</v>
      </c>
      <c r="GI21">
        <f t="shared" si="58"/>
        <v>677.03360330193357</v>
      </c>
      <c r="GJ21">
        <v>15</v>
      </c>
      <c r="GK21" s="22">
        <f>(GJ21*(1/60))/$GA$4</f>
        <v>0.20691487152131882</v>
      </c>
      <c r="GL21" s="18">
        <f>((GH21*($FX$6/$FY$6))+FX$4)/$GB$4</f>
        <v>4.9999832628959205E-2</v>
      </c>
      <c r="GM21">
        <f t="shared" si="59"/>
        <v>-0.68420829431473118</v>
      </c>
      <c r="GN21">
        <f t="shared" si="60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61"/>
        <v>375.5</v>
      </c>
      <c r="GW21">
        <f t="shared" si="61"/>
        <v>597</v>
      </c>
      <c r="GX21" s="18">
        <f t="shared" si="153"/>
        <v>130.5</v>
      </c>
      <c r="GY21" s="18">
        <f t="shared" si="154"/>
        <v>-7.5</v>
      </c>
      <c r="GZ21" s="18">
        <f t="shared" si="63"/>
        <v>130.71533957420607</v>
      </c>
      <c r="HA21">
        <f t="shared" si="64"/>
        <v>705.27246507998598</v>
      </c>
      <c r="HB21">
        <v>15</v>
      </c>
      <c r="HC21" s="22">
        <f>(HB21*(1/60))/$GS$4</f>
        <v>0.18578423551893342</v>
      </c>
      <c r="HD21" s="18">
        <f>((GZ21*(GP$6/GQ$6))+GP$4)/$GT$4</f>
        <v>6.9425589920928649E-2</v>
      </c>
      <c r="HE21">
        <f t="shared" si="65"/>
        <v>-0.73099114027564627</v>
      </c>
      <c r="HF21">
        <f t="shared" si="66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67"/>
        <v>386.5</v>
      </c>
      <c r="HO21">
        <f t="shared" si="67"/>
        <v>595</v>
      </c>
      <c r="HP21" s="18">
        <f t="shared" si="68"/>
        <v>131.5</v>
      </c>
      <c r="HQ21" s="18">
        <f t="shared" si="155"/>
        <v>-6.5</v>
      </c>
      <c r="HR21" s="18">
        <f t="shared" si="4"/>
        <v>131.66054838105453</v>
      </c>
      <c r="HS21">
        <f t="shared" si="70"/>
        <v>709.51198016664944</v>
      </c>
      <c r="HT21">
        <v>15</v>
      </c>
      <c r="HU21" s="22">
        <f>(HT21*(1/60))/$HK$4</f>
        <v>0.19969430702812244</v>
      </c>
      <c r="HV21" s="18">
        <f>((HR21*(HH$6/HI$6))+HH$4)/$HL$4</f>
        <v>7.7412131295470685E-2</v>
      </c>
      <c r="HW21">
        <f t="shared" si="71"/>
        <v>-0.69963431600818682</v>
      </c>
      <c r="HX21">
        <f t="shared" si="72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73"/>
        <v>677.5</v>
      </c>
      <c r="IG21">
        <f t="shared" si="74"/>
        <v>582.5</v>
      </c>
      <c r="IH21">
        <f t="shared" si="75"/>
        <v>131</v>
      </c>
      <c r="II21">
        <f t="shared" si="76"/>
        <v>-1</v>
      </c>
      <c r="IJ21">
        <f t="shared" si="77"/>
        <v>131.00381673829202</v>
      </c>
      <c r="IL21">
        <v>15</v>
      </c>
      <c r="IM21">
        <f>(IL21*(1/60))/$IC$4</f>
        <v>0.1871767784579827</v>
      </c>
      <c r="IN21">
        <f>((IJ21*$HZ$6/$IA$6)+$HZ$4)/$ID$4</f>
        <v>7.3503984507787432E-2</v>
      </c>
      <c r="IO21">
        <f t="shared" si="78"/>
        <v>-0.72774803173635294</v>
      </c>
      <c r="IP21">
        <f t="shared" si="79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80"/>
        <v>1641</v>
      </c>
      <c r="IZ21">
        <f t="shared" si="81"/>
        <v>606</v>
      </c>
      <c r="JA21">
        <f t="shared" si="82"/>
        <v>1015</v>
      </c>
      <c r="JB21">
        <f t="shared" si="83"/>
        <v>13.5</v>
      </c>
      <c r="JC21">
        <f t="shared" si="84"/>
        <v>1015.0897743549582</v>
      </c>
      <c r="JD21">
        <f t="shared" si="85"/>
        <v>1749.3190103580307</v>
      </c>
      <c r="JE21">
        <v>60</v>
      </c>
      <c r="JF21">
        <f>(JE21*(1/60))/IV$4</f>
        <v>0.63767354736224446</v>
      </c>
      <c r="JG21">
        <f>((JC21*IS$6/IT$6)+IS$4)/IW$4</f>
        <v>0.38783598984808587</v>
      </c>
      <c r="JH21">
        <f t="shared" si="86"/>
        <v>-0.19540159849477279</v>
      </c>
      <c r="JI21">
        <f t="shared" si="87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88"/>
        <v>916.5</v>
      </c>
      <c r="JR21">
        <f t="shared" si="89"/>
        <v>591</v>
      </c>
      <c r="JS21">
        <f t="shared" si="90"/>
        <v>389</v>
      </c>
      <c r="JT21">
        <f t="shared" si="91"/>
        <v>13</v>
      </c>
      <c r="JU21">
        <f t="shared" si="92"/>
        <v>389.21716303369766</v>
      </c>
      <c r="JV21">
        <f t="shared" si="93"/>
        <v>1090.5288854496243</v>
      </c>
      <c r="JW21">
        <v>60</v>
      </c>
      <c r="JX21">
        <f>(JW21*(1/60))/JN$4</f>
        <v>0.37452258621975942</v>
      </c>
      <c r="JY21">
        <f>((JU21*JK$6/JL$6)+JK$4)/JO$4</f>
        <v>9.7041651395484346E-2</v>
      </c>
      <c r="JZ21">
        <f t="shared" si="94"/>
        <v>-0.42652198630943783</v>
      </c>
      <c r="KA21">
        <f t="shared" si="95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96"/>
        <v>1180.5</v>
      </c>
      <c r="KJ21">
        <f t="shared" si="97"/>
        <v>601</v>
      </c>
      <c r="KK21">
        <f t="shared" si="98"/>
        <v>637</v>
      </c>
      <c r="KL21">
        <f t="shared" si="99"/>
        <v>15.5</v>
      </c>
      <c r="KM21">
        <f t="shared" si="100"/>
        <v>637.18855137235482</v>
      </c>
      <c r="KN21">
        <f t="shared" si="101"/>
        <v>1324.681565509236</v>
      </c>
      <c r="KO21">
        <v>60</v>
      </c>
      <c r="KP21">
        <f>(KO21*(1/60))/KF$4</f>
        <v>0.38544488593683551</v>
      </c>
      <c r="KQ21">
        <f>((KM21*KC$6/KD$6)+KC$4)/KG$4</f>
        <v>0.15184869004315119</v>
      </c>
      <c r="KR21">
        <f t="shared" si="102"/>
        <v>-0.41403771215177793</v>
      </c>
      <c r="KS21">
        <f t="shared" si="103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04"/>
        <v>1179</v>
      </c>
      <c r="LB21">
        <f t="shared" si="105"/>
        <v>594</v>
      </c>
      <c r="LC21">
        <f t="shared" si="106"/>
        <v>639.5</v>
      </c>
      <c r="LD21">
        <f t="shared" si="107"/>
        <v>7.5</v>
      </c>
      <c r="LE21">
        <f t="shared" si="108"/>
        <v>639.54397815943821</v>
      </c>
      <c r="LF21">
        <f t="shared" si="109"/>
        <v>1320.1806694539955</v>
      </c>
      <c r="LG21">
        <v>60</v>
      </c>
      <c r="LH21">
        <f>(LG21*(1/60))/KX$4</f>
        <v>0.33614647259717317</v>
      </c>
      <c r="LI21">
        <f>((LE21*KU$6/KV$6)+KU$4)/KY$4</f>
        <v>0.14060243859527846</v>
      </c>
      <c r="LJ21">
        <f t="shared" si="110"/>
        <v>-0.47347144171885414</v>
      </c>
      <c r="LK21">
        <f t="shared" si="111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12"/>
        <v>1247</v>
      </c>
      <c r="LT21">
        <f t="shared" si="113"/>
        <v>601</v>
      </c>
      <c r="LU21">
        <f t="shared" si="114"/>
        <v>730.5</v>
      </c>
      <c r="LV21">
        <f t="shared" si="115"/>
        <v>7.5</v>
      </c>
      <c r="LW21">
        <f t="shared" si="116"/>
        <v>730.53850001214857</v>
      </c>
      <c r="LX21">
        <f t="shared" si="117"/>
        <v>1384.2723720424387</v>
      </c>
      <c r="LY21">
        <v>60</v>
      </c>
      <c r="LZ21">
        <f>(LY21*(1/60))/LP$4</f>
        <v>0.49472926937208028</v>
      </c>
      <c r="MA21">
        <f>((LW21*LM$6/LN$6)+LM$4)/LQ$4</f>
        <v>0.21565602514169649</v>
      </c>
      <c r="MB21">
        <f t="shared" si="118"/>
        <v>-0.30563239497086309</v>
      </c>
      <c r="MC21">
        <f t="shared" si="119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25"/>
        <v>51</v>
      </c>
      <c r="R22" s="18">
        <f t="shared" si="126"/>
        <v>-3</v>
      </c>
      <c r="S22" s="49">
        <f t="shared" si="6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>(V22*(1/60))/$L$4</f>
        <v>5.7549398714869665E-2</v>
      </c>
      <c r="X22" s="18">
        <f>(S22*(I$6/J$6)+I$4)/$M$4</f>
        <v>5.7510986925858633E-3</v>
      </c>
      <c r="Y22">
        <f>LOG10(W22)</f>
        <v>-1.2399592095872447</v>
      </c>
      <c r="Z22">
        <f t="shared" si="7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8"/>
        <v>721.5</v>
      </c>
      <c r="AI22" s="18">
        <f t="shared" si="8"/>
        <v>576</v>
      </c>
      <c r="AJ22" s="18">
        <f t="shared" si="127"/>
        <v>59</v>
      </c>
      <c r="AK22" s="18">
        <f t="shared" si="128"/>
        <v>5.5</v>
      </c>
      <c r="AL22" s="18">
        <f t="shared" si="10"/>
        <v>59.255801403744428</v>
      </c>
      <c r="AM22" s="18">
        <f t="shared" si="11"/>
        <v>923.22166893980557</v>
      </c>
      <c r="AN22" s="18">
        <f t="shared" si="129"/>
        <v>48.935388594517349</v>
      </c>
      <c r="AO22" s="28">
        <v>16</v>
      </c>
      <c r="AP22" s="22">
        <f>(AO22*(1/60))/AE$4</f>
        <v>4.7931917868433004E-2</v>
      </c>
      <c r="AQ22" s="18">
        <f>((AL22*(AB$6/AC$6))+AB$4)/AF$4</f>
        <v>6.5145650520684059E-3</v>
      </c>
      <c r="AR22">
        <f t="shared" si="12"/>
        <v>-1.3193751935199227</v>
      </c>
      <c r="AS22">
        <f t="shared" si="12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13"/>
        <v>882.5</v>
      </c>
      <c r="BB22" s="18">
        <f t="shared" si="13"/>
        <v>580</v>
      </c>
      <c r="BC22" s="18">
        <f t="shared" si="130"/>
        <v>51</v>
      </c>
      <c r="BD22" s="18">
        <f t="shared" si="131"/>
        <v>-1</v>
      </c>
      <c r="BE22" s="18">
        <f t="shared" si="15"/>
        <v>51.009802979427398</v>
      </c>
      <c r="BF22" s="18">
        <f t="shared" si="16"/>
        <v>1056.0332617867678</v>
      </c>
      <c r="BG22" s="18">
        <f t="shared" si="132"/>
        <v>41.659933075883373</v>
      </c>
      <c r="BH22" s="28">
        <v>16</v>
      </c>
      <c r="BI22" s="22">
        <f>(BH22*(1/60))/$AX$4</f>
        <v>4.2623317142389511E-2</v>
      </c>
      <c r="BJ22" s="18">
        <f>((BE22*(AU$6/AV$6))+AU$4)/$AY$4</f>
        <v>4.2771063493147856E-3</v>
      </c>
      <c r="BK22">
        <f t="shared" si="18"/>
        <v>-1.3703527545144425</v>
      </c>
      <c r="BL22">
        <f t="shared" si="18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19"/>
        <v>609</v>
      </c>
      <c r="BU22" s="18">
        <f t="shared" si="19"/>
        <v>585.5</v>
      </c>
      <c r="BV22" s="18">
        <f t="shared" si="133"/>
        <v>130.5</v>
      </c>
      <c r="BW22" s="18">
        <f t="shared" si="134"/>
        <v>-4</v>
      </c>
      <c r="BX22" s="18">
        <f t="shared" si="21"/>
        <v>130.56128829021259</v>
      </c>
      <c r="BY22" s="18">
        <f t="shared" si="22"/>
        <v>844.80249171034052</v>
      </c>
      <c r="BZ22" s="18">
        <f t="shared" si="135"/>
        <v>85.544630374680764</v>
      </c>
      <c r="CA22" s="28">
        <v>16</v>
      </c>
      <c r="CB22" s="22">
        <f>(CA22*(1/60))/$BQ$4</f>
        <v>0.18367764875374476</v>
      </c>
      <c r="CC22" s="18">
        <f>((BX22*(BN$6/BO$6))+BN$4)/$BR$4</f>
        <v>5.8070552859115693E-2</v>
      </c>
      <c r="CD22">
        <f t="shared" si="24"/>
        <v>-0.7359436886234203</v>
      </c>
      <c r="CE22">
        <f t="shared" si="24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25"/>
        <v>645</v>
      </c>
      <c r="CN22" s="18">
        <f t="shared" si="25"/>
        <v>582</v>
      </c>
      <c r="CO22" s="18">
        <f t="shared" si="136"/>
        <v>112.5</v>
      </c>
      <c r="CP22" s="18">
        <f t="shared" si="137"/>
        <v>-6</v>
      </c>
      <c r="CQ22" s="18">
        <f t="shared" si="27"/>
        <v>112.65988638375241</v>
      </c>
      <c r="CR22" s="18">
        <f t="shared" si="28"/>
        <v>868.76291357308753</v>
      </c>
      <c r="CS22" s="18">
        <f t="shared" si="138"/>
        <v>75.478443789391349</v>
      </c>
      <c r="CT22" s="28">
        <v>16</v>
      </c>
      <c r="CU22" s="22">
        <f>(CT22*(1/60))/$CJ$4</f>
        <v>0.15553418461278101</v>
      </c>
      <c r="CV22" s="18">
        <f>((CQ22*(CG$6/CH$6))+CG$4)/$CK$4</f>
        <v>4.1865152674236204E-2</v>
      </c>
      <c r="CW22">
        <f t="shared" si="30"/>
        <v>-0.80817414324764481</v>
      </c>
      <c r="CX22">
        <f t="shared" si="30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31"/>
        <v>701</v>
      </c>
      <c r="DG22" s="18">
        <f t="shared" si="31"/>
        <v>581</v>
      </c>
      <c r="DH22" s="18">
        <f t="shared" si="139"/>
        <v>159</v>
      </c>
      <c r="DI22" s="18">
        <f t="shared" si="140"/>
        <v>-3.5</v>
      </c>
      <c r="DJ22" s="18">
        <f t="shared" si="33"/>
        <v>159.03851734721371</v>
      </c>
      <c r="DK22" s="18">
        <f t="shared" si="34"/>
        <v>910.47350318392023</v>
      </c>
      <c r="DL22" s="18">
        <f t="shared" si="141"/>
        <v>113.35102200552569</v>
      </c>
      <c r="DM22" s="28">
        <v>16</v>
      </c>
      <c r="DN22" s="22">
        <f>(DM22*(1/60))/$DC$4</f>
        <v>0.14033481635966624</v>
      </c>
      <c r="DO22" s="18">
        <f>((DJ22*(CZ$6/DA$6))+CZ$4)/$DD$4</f>
        <v>5.1968062099228322E-2</v>
      </c>
      <c r="DP22">
        <f t="shared" si="36"/>
        <v>-0.85283456933470891</v>
      </c>
      <c r="DQ22">
        <f t="shared" si="36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37"/>
        <v>730.5</v>
      </c>
      <c r="DZ22" s="18">
        <f t="shared" si="37"/>
        <v>600</v>
      </c>
      <c r="EA22" s="18">
        <f t="shared" si="142"/>
        <v>125</v>
      </c>
      <c r="EB22" s="18">
        <f t="shared" si="143"/>
        <v>-6</v>
      </c>
      <c r="EC22" s="18">
        <f t="shared" si="39"/>
        <v>125.14391715141412</v>
      </c>
      <c r="ED22" s="18">
        <f t="shared" si="40"/>
        <v>945.3201838530689</v>
      </c>
      <c r="EE22" s="18">
        <f t="shared" si="144"/>
        <v>88.660245487792054</v>
      </c>
      <c r="EF22" s="28">
        <v>16</v>
      </c>
      <c r="EG22" s="22">
        <f>(EF22*(1/60))/$DV$4</f>
        <v>0.33218090750720075</v>
      </c>
      <c r="EH22" s="18">
        <f>((EC22*(DS$6/DT$6))+DS$4)/$DW$4</f>
        <v>0.10274468179588049</v>
      </c>
      <c r="EI22">
        <f t="shared" si="42"/>
        <v>-0.47862533275925839</v>
      </c>
      <c r="EJ22">
        <f t="shared" si="42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43"/>
        <v>779</v>
      </c>
      <c r="ES22" s="18">
        <f t="shared" si="43"/>
        <v>603</v>
      </c>
      <c r="ET22" s="18">
        <f t="shared" si="145"/>
        <v>163</v>
      </c>
      <c r="EU22" s="18">
        <f t="shared" si="146"/>
        <v>-6.5</v>
      </c>
      <c r="EV22" s="18">
        <f t="shared" si="45"/>
        <v>163.1295497449803</v>
      </c>
      <c r="EW22" s="18">
        <f t="shared" si="46"/>
        <v>985.11420657708516</v>
      </c>
      <c r="EX22" s="18">
        <f t="shared" si="147"/>
        <v>118.54265730951317</v>
      </c>
      <c r="EY22" s="28">
        <v>16</v>
      </c>
      <c r="EZ22" s="22">
        <f>(EY22*(1/60))/$EO$4</f>
        <v>0.2703953152349039</v>
      </c>
      <c r="FA22" s="18">
        <f>((EV22*(EL$6/EM$6))+EL$4)/$EP$4</f>
        <v>0.10561839310075252</v>
      </c>
      <c r="FB22">
        <f t="shared" si="48"/>
        <v>-0.56800083708415616</v>
      </c>
      <c r="FC22">
        <f t="shared" si="48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49"/>
        <v>780</v>
      </c>
      <c r="FL22" s="18">
        <f t="shared" si="49"/>
        <v>606.5</v>
      </c>
      <c r="FM22" s="18">
        <f t="shared" si="148"/>
        <v>168</v>
      </c>
      <c r="FN22" s="18">
        <f t="shared" si="149"/>
        <v>-4.5</v>
      </c>
      <c r="FO22" s="18">
        <f t="shared" si="51"/>
        <v>168.06025705085662</v>
      </c>
      <c r="FP22" s="18">
        <f t="shared" si="52"/>
        <v>988.04972040884661</v>
      </c>
      <c r="FQ22" s="18">
        <f t="shared" si="150"/>
        <v>123.25783793075584</v>
      </c>
      <c r="FR22" s="28">
        <v>16</v>
      </c>
      <c r="FS22" s="22">
        <f>(FR22*(1/60))/$FH$4</f>
        <v>0.24493668330794988</v>
      </c>
      <c r="FT22" s="18">
        <f>((FO22*(FE$6/FF$6))+FE$4)/$FI$4</f>
        <v>0.10210237380678731</v>
      </c>
      <c r="FU22">
        <f t="shared" si="54"/>
        <v>-0.61094616724290862</v>
      </c>
      <c r="FV22">
        <f t="shared" si="54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55"/>
        <v>323</v>
      </c>
      <c r="GE22">
        <f t="shared" si="55"/>
        <v>597.5</v>
      </c>
      <c r="GF22" s="18">
        <f t="shared" si="151"/>
        <v>97</v>
      </c>
      <c r="GG22" s="18">
        <f t="shared" si="152"/>
        <v>-4.5</v>
      </c>
      <c r="GH22" s="18">
        <f t="shared" si="57"/>
        <v>97.104325341356443</v>
      </c>
      <c r="GI22">
        <f t="shared" si="58"/>
        <v>679.21664437791867</v>
      </c>
      <c r="GJ22">
        <v>16</v>
      </c>
      <c r="GK22" s="22">
        <f>(GJ22*(1/60))/$GA$4</f>
        <v>0.22070919628940674</v>
      </c>
      <c r="GL22" s="18">
        <f>((GH22*($FX$6/$FY$6))+FX$4)/$GB$4</f>
        <v>5.3608543289999679E-2</v>
      </c>
      <c r="GM22">
        <f t="shared" si="59"/>
        <v>-0.65617957071448763</v>
      </c>
      <c r="GN22">
        <f t="shared" si="60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61"/>
        <v>387.5</v>
      </c>
      <c r="GW22">
        <f t="shared" si="61"/>
        <v>595.5</v>
      </c>
      <c r="GX22" s="18">
        <f t="shared" si="153"/>
        <v>142.5</v>
      </c>
      <c r="GY22" s="18">
        <f t="shared" si="154"/>
        <v>-9</v>
      </c>
      <c r="GZ22" s="18">
        <f t="shared" si="63"/>
        <v>142.78392766694716</v>
      </c>
      <c r="HA22">
        <f t="shared" si="64"/>
        <v>710.47624872334757</v>
      </c>
      <c r="HB22">
        <v>16</v>
      </c>
      <c r="HC22" s="22">
        <f>(HB22*(1/60))/$GS$4</f>
        <v>0.19816985122019565</v>
      </c>
      <c r="HD22" s="18">
        <f>((GZ22*(GP$6/GQ$6))+GP$4)/$GT$4</f>
        <v>7.5835463854474094E-2</v>
      </c>
      <c r="HE22">
        <f t="shared" si="65"/>
        <v>-0.70296241667540271</v>
      </c>
      <c r="HF22">
        <f t="shared" si="66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67"/>
        <v>399.5</v>
      </c>
      <c r="HO22">
        <f t="shared" si="67"/>
        <v>594.5</v>
      </c>
      <c r="HP22" s="18">
        <f t="shared" si="68"/>
        <v>144.5</v>
      </c>
      <c r="HQ22" s="18">
        <f t="shared" si="155"/>
        <v>-7</v>
      </c>
      <c r="HR22" s="18">
        <f t="shared" si="4"/>
        <v>144.66945081806318</v>
      </c>
      <c r="HS22">
        <f t="shared" si="70"/>
        <v>716.26147460267612</v>
      </c>
      <c r="HT22">
        <v>16</v>
      </c>
      <c r="HU22" s="22">
        <f>(HT22*(1/60))/$HK$4</f>
        <v>0.21300726082999727</v>
      </c>
      <c r="HV22" s="18">
        <f>((HR22*(HH$6/HI$6))+HH$4)/$HL$4</f>
        <v>8.5060943911297482E-2</v>
      </c>
      <c r="HW22">
        <f t="shared" si="71"/>
        <v>-0.67160559240794337</v>
      </c>
      <c r="HX22">
        <f t="shared" si="72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73"/>
        <v>692</v>
      </c>
      <c r="IG22">
        <f t="shared" si="74"/>
        <v>582</v>
      </c>
      <c r="IH22">
        <f t="shared" si="75"/>
        <v>145.5</v>
      </c>
      <c r="II22">
        <f t="shared" si="76"/>
        <v>-1.5</v>
      </c>
      <c r="IJ22">
        <f t="shared" si="77"/>
        <v>145.5077317533333</v>
      </c>
      <c r="IL22">
        <v>16</v>
      </c>
      <c r="IM22">
        <f>(IL22*(1/60))/$IC$4</f>
        <v>0.19965523035518154</v>
      </c>
      <c r="IN22">
        <f>((IJ22*$HZ$6/$IA$6)+$HZ$4)/$ID$4</f>
        <v>8.1641881334851729E-2</v>
      </c>
      <c r="IO22">
        <f t="shared" si="78"/>
        <v>-0.69971930813610939</v>
      </c>
      <c r="IP22">
        <f t="shared" si="79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80"/>
        <v>1041</v>
      </c>
      <c r="IZ22">
        <f t="shared" si="81"/>
        <v>606</v>
      </c>
      <c r="JA22">
        <f t="shared" si="82"/>
        <v>415</v>
      </c>
      <c r="JB22">
        <f t="shared" si="83"/>
        <v>13.5</v>
      </c>
      <c r="JC22">
        <f t="shared" si="84"/>
        <v>415.21952025404585</v>
      </c>
      <c r="JD22">
        <f t="shared" si="85"/>
        <v>1204.5401612233609</v>
      </c>
      <c r="JE22">
        <v>64</v>
      </c>
      <c r="JF22">
        <f>(JE22*(1/60))/IV$4</f>
        <v>0.68018511718639407</v>
      </c>
      <c r="JG22">
        <f>((JC22*IS$6/IT$6)+IS$4)/IW$4</f>
        <v>0.15864318379554826</v>
      </c>
      <c r="JH22">
        <f t="shared" si="86"/>
        <v>-0.16737287489452926</v>
      </c>
      <c r="JI22">
        <f t="shared" si="87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88"/>
        <v>958</v>
      </c>
      <c r="JR22">
        <f t="shared" si="89"/>
        <v>592</v>
      </c>
      <c r="JS22">
        <f t="shared" si="90"/>
        <v>430.5</v>
      </c>
      <c r="JT22">
        <f t="shared" si="91"/>
        <v>14</v>
      </c>
      <c r="JU22">
        <f t="shared" si="92"/>
        <v>430.72758212122892</v>
      </c>
      <c r="JV22">
        <f t="shared" si="93"/>
        <v>1126.1562946589606</v>
      </c>
      <c r="JW22">
        <v>64</v>
      </c>
      <c r="JX22">
        <f>(JW22*(1/60))/JN$4</f>
        <v>0.39949075863441003</v>
      </c>
      <c r="JY22">
        <f>((JU22*JK$6/JL$6)+JK$4)/JO$4</f>
        <v>0.10739124540355718</v>
      </c>
      <c r="JZ22">
        <f t="shared" si="94"/>
        <v>-0.39849326270919427</v>
      </c>
      <c r="KA22">
        <f t="shared" si="95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96"/>
        <v>1243.5</v>
      </c>
      <c r="KJ22">
        <f t="shared" si="97"/>
        <v>601</v>
      </c>
      <c r="KK22">
        <f t="shared" si="98"/>
        <v>700</v>
      </c>
      <c r="KL22">
        <f t="shared" si="99"/>
        <v>15.5</v>
      </c>
      <c r="KM22">
        <f t="shared" si="100"/>
        <v>700.1715861130042</v>
      </c>
      <c r="KN22">
        <f t="shared" si="101"/>
        <v>1381.1202880270785</v>
      </c>
      <c r="KO22">
        <v>64</v>
      </c>
      <c r="KP22">
        <f>(KO22*(1/60))/KF$4</f>
        <v>0.41114121166595785</v>
      </c>
      <c r="KQ22">
        <f>((KM22*KC$6/KD$6)+KC$4)/KG$4</f>
        <v>0.16685820535806303</v>
      </c>
      <c r="KR22">
        <f t="shared" si="102"/>
        <v>-0.38600898855153437</v>
      </c>
      <c r="KS22">
        <f t="shared" si="103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04"/>
        <v>1244.5</v>
      </c>
      <c r="LB22">
        <f t="shared" si="105"/>
        <v>592</v>
      </c>
      <c r="LC22">
        <f t="shared" si="106"/>
        <v>705</v>
      </c>
      <c r="LD22">
        <f t="shared" si="107"/>
        <v>5.5</v>
      </c>
      <c r="LE22">
        <f t="shared" si="108"/>
        <v>705.02145357428662</v>
      </c>
      <c r="LF22">
        <f t="shared" si="109"/>
        <v>1378.1307086049567</v>
      </c>
      <c r="LG22">
        <v>64</v>
      </c>
      <c r="LH22">
        <f>(LG22*(1/60))/KX$4</f>
        <v>0.35855623743698467</v>
      </c>
      <c r="LI22">
        <f>((LE22*KU$6/KV$6)+KU$4)/KY$4</f>
        <v>0.15499752795705329</v>
      </c>
      <c r="LJ22">
        <f t="shared" si="110"/>
        <v>-0.44544271811861064</v>
      </c>
      <c r="LK22">
        <f t="shared" si="111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12"/>
        <v>1320.5</v>
      </c>
      <c r="LT22">
        <f t="shared" si="113"/>
        <v>602</v>
      </c>
      <c r="LU22">
        <f t="shared" si="114"/>
        <v>804</v>
      </c>
      <c r="LV22">
        <f t="shared" si="115"/>
        <v>8.5</v>
      </c>
      <c r="LW22">
        <f t="shared" si="116"/>
        <v>804.04493033660754</v>
      </c>
      <c r="LX22">
        <f t="shared" si="117"/>
        <v>1451.2492032728219</v>
      </c>
      <c r="LY22">
        <v>64</v>
      </c>
      <c r="LZ22">
        <f>(LY22*(1/60))/LP$4</f>
        <v>0.52771122066355236</v>
      </c>
      <c r="MA22">
        <f>((LW22*LM$6/LN$6)+LM$4)/LQ$4</f>
        <v>0.23735523002393646</v>
      </c>
      <c r="MB22">
        <f t="shared" si="118"/>
        <v>-0.27760367137061948</v>
      </c>
      <c r="MC22">
        <f t="shared" si="119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25"/>
        <v>54</v>
      </c>
      <c r="R23" s="18">
        <f t="shared" si="126"/>
        <v>-3</v>
      </c>
      <c r="S23" s="49">
        <f t="shared" si="6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>(V23*(1/60))/$L$4</f>
        <v>6.1146236134549017E-2</v>
      </c>
      <c r="X23" s="18">
        <f>(S23*(I$6/J$6)+I$4)/$M$4</f>
        <v>6.0882643627905636E-3</v>
      </c>
      <c r="Y23">
        <f>LOG10(W23)</f>
        <v>-1.2136302708648956</v>
      </c>
      <c r="Z23">
        <f t="shared" si="7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8"/>
        <v>725</v>
      </c>
      <c r="AI23" s="18">
        <f t="shared" si="8"/>
        <v>576</v>
      </c>
      <c r="AJ23" s="18">
        <f t="shared" si="127"/>
        <v>62.5</v>
      </c>
      <c r="AK23" s="18">
        <f t="shared" si="128"/>
        <v>5.5</v>
      </c>
      <c r="AL23" s="18">
        <f t="shared" si="10"/>
        <v>62.741533293345647</v>
      </c>
      <c r="AM23" s="18">
        <f t="shared" si="11"/>
        <v>925.95950235417968</v>
      </c>
      <c r="AN23" s="18">
        <f t="shared" si="129"/>
        <v>51.673222008891457</v>
      </c>
      <c r="AO23" s="28">
        <v>17</v>
      </c>
      <c r="AP23" s="22">
        <f>(AO23*(1/60))/AE$4</f>
        <v>5.0927662735210065E-2</v>
      </c>
      <c r="AQ23" s="18">
        <f>((AL23*(AB$6/AC$6))+AB$4)/AF$4</f>
        <v>6.8977853716140555E-3</v>
      </c>
      <c r="AR23">
        <f t="shared" si="12"/>
        <v>-1.2930462547975736</v>
      </c>
      <c r="AS23">
        <f t="shared" si="12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13"/>
        <v>886.5</v>
      </c>
      <c r="BB23" s="18">
        <f t="shared" si="13"/>
        <v>580</v>
      </c>
      <c r="BC23" s="18">
        <f t="shared" si="130"/>
        <v>55</v>
      </c>
      <c r="BD23" s="18">
        <f t="shared" si="131"/>
        <v>-1</v>
      </c>
      <c r="BE23" s="18">
        <f t="shared" si="15"/>
        <v>55.009090157900268</v>
      </c>
      <c r="BF23" s="18">
        <f t="shared" si="16"/>
        <v>1059.3782374581799</v>
      </c>
      <c r="BG23" s="18">
        <f t="shared" si="132"/>
        <v>45.004908747295531</v>
      </c>
      <c r="BH23" s="28">
        <v>17</v>
      </c>
      <c r="BI23" s="22">
        <f>(BH23*(1/60))/$AX$4</f>
        <v>4.5287274463788857E-2</v>
      </c>
      <c r="BJ23" s="18">
        <f>((BE23*(AU$6/AV$6))+AU$4)/$AY$4</f>
        <v>4.6124414336451095E-3</v>
      </c>
      <c r="BK23">
        <f t="shared" si="18"/>
        <v>-1.3440238157920934</v>
      </c>
      <c r="BL23">
        <f t="shared" si="18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19"/>
        <v>617.5</v>
      </c>
      <c r="BU23" s="18">
        <f t="shared" si="19"/>
        <v>585.5</v>
      </c>
      <c r="BV23" s="18">
        <f t="shared" si="133"/>
        <v>139</v>
      </c>
      <c r="BW23" s="18">
        <f t="shared" si="134"/>
        <v>-4</v>
      </c>
      <c r="BX23" s="18">
        <f t="shared" si="21"/>
        <v>139.05754204644924</v>
      </c>
      <c r="BY23" s="18">
        <f t="shared" si="22"/>
        <v>850.9503510781343</v>
      </c>
      <c r="BZ23" s="18">
        <f t="shared" si="135"/>
        <v>91.69248974247455</v>
      </c>
      <c r="CA23" s="28">
        <v>17</v>
      </c>
      <c r="CB23" s="22">
        <f>(CA23*(1/60))/$BQ$4</f>
        <v>0.19515750180085381</v>
      </c>
      <c r="CC23" s="18">
        <f>((BX23*(BN$6/BO$6))+BN$4)/$BR$4</f>
        <v>6.1849484266098348E-2</v>
      </c>
      <c r="CD23">
        <f t="shared" si="24"/>
        <v>-0.70961474990107121</v>
      </c>
      <c r="CE23">
        <f t="shared" si="24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25"/>
        <v>653</v>
      </c>
      <c r="CN23" s="18">
        <f t="shared" si="25"/>
        <v>580.5</v>
      </c>
      <c r="CO23" s="18">
        <f t="shared" si="136"/>
        <v>120.5</v>
      </c>
      <c r="CP23" s="18">
        <f t="shared" si="137"/>
        <v>-7.5</v>
      </c>
      <c r="CQ23" s="18">
        <f t="shared" si="27"/>
        <v>120.73317688191594</v>
      </c>
      <c r="CR23" s="18">
        <f t="shared" si="28"/>
        <v>873.72149452786152</v>
      </c>
      <c r="CS23" s="18">
        <f t="shared" si="138"/>
        <v>80.437024744165342</v>
      </c>
      <c r="CT23" s="28">
        <v>17</v>
      </c>
      <c r="CU23" s="22">
        <f>(CT23*(1/60))/$CJ$4</f>
        <v>0.16525507115107982</v>
      </c>
      <c r="CV23" s="18">
        <f>((CQ23*(CG$6/CH$6))+CG$4)/$CK$4</f>
        <v>4.4865240373044867E-2</v>
      </c>
      <c r="CW23">
        <f t="shared" si="30"/>
        <v>-0.78184520452529571</v>
      </c>
      <c r="CX23">
        <f t="shared" si="30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31"/>
        <v>713.5</v>
      </c>
      <c r="DG23" s="18">
        <f t="shared" si="31"/>
        <v>581</v>
      </c>
      <c r="DH23" s="18">
        <f t="shared" si="139"/>
        <v>171.5</v>
      </c>
      <c r="DI23" s="18">
        <f t="shared" si="140"/>
        <v>-3.5</v>
      </c>
      <c r="DJ23" s="18">
        <f t="shared" si="33"/>
        <v>171.53571056779984</v>
      </c>
      <c r="DK23" s="18">
        <f t="shared" si="34"/>
        <v>920.13219158988238</v>
      </c>
      <c r="DL23" s="18">
        <f t="shared" si="141"/>
        <v>123.00971041148784</v>
      </c>
      <c r="DM23" s="28">
        <v>17</v>
      </c>
      <c r="DN23" s="22">
        <f>(DM23*(1/60))/$DC$4</f>
        <v>0.14910574238214536</v>
      </c>
      <c r="DO23" s="18">
        <f>((DJ23*(CZ$6/DA$6))+CZ$4)/$DD$4</f>
        <v>5.6051694946078756E-2</v>
      </c>
      <c r="DP23">
        <f t="shared" si="36"/>
        <v>-0.82650563061235982</v>
      </c>
      <c r="DQ23">
        <f t="shared" si="36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37"/>
        <v>740.5</v>
      </c>
      <c r="DZ23" s="18">
        <f t="shared" si="37"/>
        <v>599.5</v>
      </c>
      <c r="EA23" s="18">
        <f t="shared" si="142"/>
        <v>135</v>
      </c>
      <c r="EB23" s="18">
        <f t="shared" si="143"/>
        <v>-6.5</v>
      </c>
      <c r="EC23" s="18">
        <f t="shared" si="39"/>
        <v>135.15639089588032</v>
      </c>
      <c r="ED23" s="18">
        <f t="shared" si="40"/>
        <v>952.75416556423409</v>
      </c>
      <c r="EE23" s="18">
        <f t="shared" si="144"/>
        <v>96.094227198957242</v>
      </c>
      <c r="EF23" s="28">
        <v>17</v>
      </c>
      <c r="EG23" s="22">
        <f>(EF23*(1/60))/$DV$4</f>
        <v>0.35294221422640076</v>
      </c>
      <c r="EH23" s="18">
        <f>((EC23*(DS$6/DT$6))+DS$4)/$DW$4</f>
        <v>0.11096504481696211</v>
      </c>
      <c r="EI23">
        <f t="shared" si="42"/>
        <v>-0.4522963940369093</v>
      </c>
      <c r="EJ23">
        <f t="shared" si="42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43"/>
        <v>793</v>
      </c>
      <c r="ES23" s="18">
        <f t="shared" si="43"/>
        <v>603.5</v>
      </c>
      <c r="ET23" s="18">
        <f t="shared" si="145"/>
        <v>177</v>
      </c>
      <c r="EU23" s="18">
        <f t="shared" si="146"/>
        <v>-6</v>
      </c>
      <c r="EV23" s="18">
        <f t="shared" si="45"/>
        <v>177.10166571774531</v>
      </c>
      <c r="EW23" s="18">
        <f t="shared" si="46"/>
        <v>996.52458574788807</v>
      </c>
      <c r="EX23" s="18">
        <f t="shared" si="147"/>
        <v>129.95303648031609</v>
      </c>
      <c r="EY23" s="28">
        <v>17</v>
      </c>
      <c r="EZ23" s="22">
        <f>(EY23*(1/60))/$EO$4</f>
        <v>0.28729502243708543</v>
      </c>
      <c r="FA23" s="18">
        <f>((EV23*(EL$6/EM$6))+EL$4)/$EP$4</f>
        <v>0.11466465381542852</v>
      </c>
      <c r="FB23">
        <f t="shared" si="48"/>
        <v>-0.54167189836180696</v>
      </c>
      <c r="FC23">
        <f t="shared" si="48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49"/>
        <v>793</v>
      </c>
      <c r="FL23" s="18">
        <f t="shared" si="49"/>
        <v>605</v>
      </c>
      <c r="FM23" s="18">
        <f t="shared" si="148"/>
        <v>181</v>
      </c>
      <c r="FN23" s="18">
        <f t="shared" si="149"/>
        <v>-6</v>
      </c>
      <c r="FO23" s="18">
        <f t="shared" si="51"/>
        <v>181.09942020890071</v>
      </c>
      <c r="FP23" s="18">
        <f t="shared" si="52"/>
        <v>997.43370707029953</v>
      </c>
      <c r="FQ23" s="18">
        <f t="shared" si="150"/>
        <v>132.64182459220876</v>
      </c>
      <c r="FR23" s="28">
        <v>17</v>
      </c>
      <c r="FS23" s="22">
        <f>(FR23*(1/60))/$FH$4</f>
        <v>0.26024522601469674</v>
      </c>
      <c r="FT23" s="18">
        <f>((FO23*(FE$6/FF$6))+FE$4)/$FI$4</f>
        <v>0.11002411291544185</v>
      </c>
      <c r="FU23">
        <f t="shared" si="54"/>
        <v>-0.58461722852055942</v>
      </c>
      <c r="FV23">
        <f t="shared" si="54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55"/>
        <v>330.5</v>
      </c>
      <c r="GE23">
        <f t="shared" si="55"/>
        <v>597.5</v>
      </c>
      <c r="GF23" s="18">
        <f t="shared" si="151"/>
        <v>104.5</v>
      </c>
      <c r="GG23" s="18">
        <f t="shared" si="152"/>
        <v>-4.5</v>
      </c>
      <c r="GH23" s="18">
        <f t="shared" si="57"/>
        <v>104.59684507670391</v>
      </c>
      <c r="GI23">
        <f t="shared" si="58"/>
        <v>682.81512871347536</v>
      </c>
      <c r="GJ23">
        <v>17</v>
      </c>
      <c r="GK23" s="22">
        <f>(GJ23*(1/60))/$GA$4</f>
        <v>0.23450352105749467</v>
      </c>
      <c r="GL23" s="18">
        <f>((GH23*($FX$6/$FY$6))+FX$4)/$GB$4</f>
        <v>5.7744950882262565E-2</v>
      </c>
      <c r="GM23">
        <f t="shared" si="59"/>
        <v>-0.62985063199213842</v>
      </c>
      <c r="GN23">
        <f t="shared" si="60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61"/>
        <v>402</v>
      </c>
      <c r="GW23">
        <f t="shared" si="61"/>
        <v>595.5</v>
      </c>
      <c r="GX23" s="18">
        <f t="shared" si="153"/>
        <v>157</v>
      </c>
      <c r="GY23" s="18">
        <f t="shared" si="154"/>
        <v>-9</v>
      </c>
      <c r="GZ23" s="18">
        <f t="shared" si="63"/>
        <v>157.25775020646836</v>
      </c>
      <c r="HA23">
        <f t="shared" si="64"/>
        <v>718.48747379477675</v>
      </c>
      <c r="HB23">
        <v>17</v>
      </c>
      <c r="HC23" s="22">
        <f>(HB23*(1/60))/$GS$4</f>
        <v>0.21055546692145788</v>
      </c>
      <c r="HD23" s="18">
        <f>((GZ23*(GP$6/GQ$6))+GP$4)/$GT$4</f>
        <v>8.3522806988725343E-2</v>
      </c>
      <c r="HE23">
        <f t="shared" si="65"/>
        <v>-0.67663347795305362</v>
      </c>
      <c r="HF23">
        <f t="shared" si="66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67"/>
        <v>413.5</v>
      </c>
      <c r="HO23">
        <f t="shared" si="67"/>
        <v>594</v>
      </c>
      <c r="HP23" s="18">
        <f t="shared" si="68"/>
        <v>158.5</v>
      </c>
      <c r="HQ23" s="18">
        <f t="shared" si="155"/>
        <v>-7.5</v>
      </c>
      <c r="HR23" s="18">
        <f t="shared" si="4"/>
        <v>158.67734557900823</v>
      </c>
      <c r="HS23">
        <f t="shared" si="70"/>
        <v>723.75289291304387</v>
      </c>
      <c r="HT23">
        <v>17</v>
      </c>
      <c r="HU23" s="22">
        <f>(HT23*(1/60))/$HK$4</f>
        <v>0.2263202146318721</v>
      </c>
      <c r="HV23" s="18">
        <f>((HR23*(HH$6/HI$6))+HH$4)/$HL$4</f>
        <v>9.3297131605647468E-2</v>
      </c>
      <c r="HW23">
        <f t="shared" si="71"/>
        <v>-0.64527665368559417</v>
      </c>
      <c r="HX23">
        <f t="shared" si="72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73"/>
        <v>703.5</v>
      </c>
      <c r="IG23">
        <f t="shared" si="74"/>
        <v>582.5</v>
      </c>
      <c r="IH23">
        <f t="shared" si="75"/>
        <v>157</v>
      </c>
      <c r="II23">
        <f t="shared" si="76"/>
        <v>-1</v>
      </c>
      <c r="IJ23">
        <f t="shared" si="77"/>
        <v>157.00318468107582</v>
      </c>
      <c r="IL23">
        <v>17</v>
      </c>
      <c r="IM23">
        <f>(IL23*(1/60))/$IC$4</f>
        <v>0.21213368225238038</v>
      </c>
      <c r="IN23">
        <f>((IJ23*$HZ$6/$IA$6)+$HZ$4)/$ID$4</f>
        <v>8.8091781917510159E-2</v>
      </c>
      <c r="IO23">
        <f t="shared" si="78"/>
        <v>-0.67339036941376018</v>
      </c>
      <c r="IP23">
        <f t="shared" si="79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88"/>
        <v>1001</v>
      </c>
      <c r="JR23">
        <f t="shared" si="89"/>
        <v>593</v>
      </c>
      <c r="JS23">
        <f t="shared" si="90"/>
        <v>473.5</v>
      </c>
      <c r="JT23">
        <f t="shared" si="91"/>
        <v>15</v>
      </c>
      <c r="JU23">
        <f t="shared" si="92"/>
        <v>473.73753281748748</v>
      </c>
      <c r="JV23">
        <f t="shared" si="93"/>
        <v>1163.4646535241197</v>
      </c>
      <c r="JW23">
        <v>68</v>
      </c>
      <c r="JX23">
        <f>(JW23*(1/60))/JN$4</f>
        <v>0.42445893104906068</v>
      </c>
      <c r="JY23">
        <f>((JU23*JK$6/JL$6)+JK$4)/JO$4</f>
        <v>0.11811471044675195</v>
      </c>
      <c r="JZ23">
        <f t="shared" si="94"/>
        <v>-0.37216432398684512</v>
      </c>
      <c r="KA23">
        <f t="shared" si="95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96"/>
        <v>1309.5</v>
      </c>
      <c r="KJ23">
        <f t="shared" si="97"/>
        <v>602.5</v>
      </c>
      <c r="KK23">
        <f t="shared" si="98"/>
        <v>766</v>
      </c>
      <c r="KL23">
        <f t="shared" si="99"/>
        <v>17</v>
      </c>
      <c r="KM23">
        <f t="shared" si="100"/>
        <v>766.18861907496387</v>
      </c>
      <c r="KN23">
        <f t="shared" si="101"/>
        <v>1441.4563815807956</v>
      </c>
      <c r="KO23">
        <v>68</v>
      </c>
      <c r="KP23">
        <f>(KO23*(1/60))/KF$4</f>
        <v>0.43683753739508024</v>
      </c>
      <c r="KQ23">
        <f>((KM23*KC$6/KD$6)+KC$4)/KG$4</f>
        <v>0.18259075415263643</v>
      </c>
      <c r="KR23">
        <f t="shared" si="102"/>
        <v>-0.35968004982918522</v>
      </c>
      <c r="KS23">
        <f t="shared" si="103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04"/>
        <v>1309.5</v>
      </c>
      <c r="LB23">
        <f t="shared" si="105"/>
        <v>593</v>
      </c>
      <c r="LC23">
        <f t="shared" si="106"/>
        <v>770</v>
      </c>
      <c r="LD23">
        <f t="shared" si="107"/>
        <v>6.5</v>
      </c>
      <c r="LE23">
        <f t="shared" si="108"/>
        <v>770.02743457619738</v>
      </c>
      <c r="LF23">
        <f t="shared" si="109"/>
        <v>1437.5114782150438</v>
      </c>
      <c r="LG23">
        <v>68</v>
      </c>
      <c r="LH23">
        <f>(LG23*(1/60))/KX$4</f>
        <v>0.38096600227679622</v>
      </c>
      <c r="LI23">
        <f>((LE23*KU$6/KV$6)+KU$4)/KY$4</f>
        <v>0.16928896023423814</v>
      </c>
      <c r="LJ23">
        <f t="shared" si="110"/>
        <v>-0.41911377939626149</v>
      </c>
      <c r="LK23">
        <f t="shared" si="111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12"/>
        <v>1399</v>
      </c>
      <c r="LT23">
        <f t="shared" si="113"/>
        <v>602</v>
      </c>
      <c r="LU23">
        <f t="shared" si="114"/>
        <v>882.5</v>
      </c>
      <c r="LV23">
        <f t="shared" si="115"/>
        <v>8.5</v>
      </c>
      <c r="LW23">
        <f t="shared" si="116"/>
        <v>882.54093389485342</v>
      </c>
      <c r="LX23">
        <f t="shared" si="117"/>
        <v>1523.0249505507124</v>
      </c>
      <c r="LY23">
        <v>68</v>
      </c>
      <c r="LZ23">
        <f>(LY23*(1/60))/LP$4</f>
        <v>0.56069317195502433</v>
      </c>
      <c r="MA23">
        <f>((LW23*LM$6/LN$6)+LM$4)/LQ$4</f>
        <v>0.26052736416416078</v>
      </c>
      <c r="MB23">
        <f t="shared" si="118"/>
        <v>-0.25127473264827038</v>
      </c>
      <c r="MC23">
        <f t="shared" si="119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25"/>
        <v>58</v>
      </c>
      <c r="R24" s="18">
        <f t="shared" si="126"/>
        <v>-3</v>
      </c>
      <c r="S24" s="49">
        <f t="shared" si="6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>(V24*(1/60))/$L$4</f>
        <v>6.474307355422837E-2</v>
      </c>
      <c r="X24" s="18">
        <f>(S24*(I$6/J$6)+I$4)/$M$4</f>
        <v>6.5379069819091994E-3</v>
      </c>
      <c r="Y24">
        <f>LOG10(W24)</f>
        <v>-1.1888066871398635</v>
      </c>
      <c r="Z24">
        <f t="shared" si="7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8"/>
        <v>729.5</v>
      </c>
      <c r="AI24" s="18">
        <f t="shared" si="8"/>
        <v>574.5</v>
      </c>
      <c r="AJ24" s="18">
        <f t="shared" si="127"/>
        <v>67</v>
      </c>
      <c r="AK24" s="18">
        <f t="shared" si="128"/>
        <v>4</v>
      </c>
      <c r="AL24" s="18">
        <f t="shared" si="10"/>
        <v>67.119296778199342</v>
      </c>
      <c r="AM24" s="18">
        <f t="shared" si="11"/>
        <v>928.5582911158566</v>
      </c>
      <c r="AN24" s="18">
        <f t="shared" si="129"/>
        <v>54.272010770568386</v>
      </c>
      <c r="AO24" s="28">
        <v>18</v>
      </c>
      <c r="AP24" s="22">
        <f>(AO24*(1/60))/AE$4</f>
        <v>5.3923407601987126E-2</v>
      </c>
      <c r="AQ24" s="18">
        <f>((AL24*(AB$6/AC$6))+AB$4)/AF$4</f>
        <v>7.3790753774707132E-3</v>
      </c>
      <c r="AR24">
        <f t="shared" si="12"/>
        <v>-1.2682226710725415</v>
      </c>
      <c r="AS24">
        <f t="shared" si="12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13"/>
        <v>890.5</v>
      </c>
      <c r="BB24" s="18">
        <f t="shared" si="13"/>
        <v>579.5</v>
      </c>
      <c r="BC24" s="18">
        <f t="shared" si="130"/>
        <v>59</v>
      </c>
      <c r="BD24" s="18">
        <f t="shared" si="131"/>
        <v>-1.5</v>
      </c>
      <c r="BE24" s="18">
        <f t="shared" si="15"/>
        <v>59.019064716411762</v>
      </c>
      <c r="BF24" s="18">
        <f t="shared" si="16"/>
        <v>1062.4549402209959</v>
      </c>
      <c r="BG24" s="18">
        <f t="shared" si="132"/>
        <v>48.081611510111543</v>
      </c>
      <c r="BH24" s="28">
        <v>18</v>
      </c>
      <c r="BI24" s="22">
        <f>(BH24*(1/60))/$AX$4</f>
        <v>4.7951231785188196E-2</v>
      </c>
      <c r="BJ24" s="18">
        <f>((BE24*(AU$6/AV$6))+AU$4)/$AY$4</f>
        <v>4.9486726410410175E-3</v>
      </c>
      <c r="BK24">
        <f t="shared" si="18"/>
        <v>-1.3192002320670613</v>
      </c>
      <c r="BL24">
        <f t="shared" si="18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19"/>
        <v>626</v>
      </c>
      <c r="BU24" s="18">
        <f t="shared" si="19"/>
        <v>585</v>
      </c>
      <c r="BV24" s="18">
        <f t="shared" si="133"/>
        <v>147.5</v>
      </c>
      <c r="BW24" s="18">
        <f t="shared" si="134"/>
        <v>-4.5</v>
      </c>
      <c r="BX24" s="18">
        <f t="shared" si="21"/>
        <v>147.56862810231721</v>
      </c>
      <c r="BY24" s="18">
        <f t="shared" si="22"/>
        <v>856.79694210472064</v>
      </c>
      <c r="BZ24" s="18">
        <f t="shared" si="135"/>
        <v>97.539080769060888</v>
      </c>
      <c r="CA24" s="28">
        <v>18</v>
      </c>
      <c r="CB24" s="22">
        <f>(CA24*(1/60))/$BQ$4</f>
        <v>0.20663735484796286</v>
      </c>
      <c r="CC24" s="18">
        <f>((BX24*(BN$6/BO$6))+BN$4)/$BR$4</f>
        <v>6.5635012726855832E-2</v>
      </c>
      <c r="CD24">
        <f t="shared" si="24"/>
        <v>-0.68479116617603897</v>
      </c>
      <c r="CE24">
        <f t="shared" si="24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25"/>
        <v>661.5</v>
      </c>
      <c r="CN24" s="18">
        <f t="shared" si="25"/>
        <v>580</v>
      </c>
      <c r="CO24" s="18">
        <f t="shared" si="136"/>
        <v>129</v>
      </c>
      <c r="CP24" s="18">
        <f t="shared" si="137"/>
        <v>-8</v>
      </c>
      <c r="CQ24" s="18">
        <f t="shared" si="27"/>
        <v>129.24782396620841</v>
      </c>
      <c r="CR24" s="18">
        <f t="shared" si="28"/>
        <v>879.76261002613649</v>
      </c>
      <c r="CS24" s="18">
        <f t="shared" si="138"/>
        <v>86.478140242440304</v>
      </c>
      <c r="CT24" s="28">
        <v>18</v>
      </c>
      <c r="CU24" s="22">
        <f>(CT24*(1/60))/$CJ$4</f>
        <v>0.17497595768937863</v>
      </c>
      <c r="CV24" s="18">
        <f>((CQ24*(CG$6/CH$6))+CG$4)/$CK$4</f>
        <v>4.8029339073951717E-2</v>
      </c>
      <c r="CW24">
        <f t="shared" si="30"/>
        <v>-0.75702162080026358</v>
      </c>
      <c r="CX24">
        <f t="shared" si="30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31"/>
        <v>724.5</v>
      </c>
      <c r="DG24" s="18">
        <f t="shared" si="31"/>
        <v>582</v>
      </c>
      <c r="DH24" s="18">
        <f t="shared" si="139"/>
        <v>182.5</v>
      </c>
      <c r="DI24" s="18">
        <f t="shared" si="140"/>
        <v>-2.5</v>
      </c>
      <c r="DJ24" s="18">
        <f t="shared" si="33"/>
        <v>182.5171224844398</v>
      </c>
      <c r="DK24" s="18">
        <f t="shared" si="34"/>
        <v>929.31385979119023</v>
      </c>
      <c r="DL24" s="18">
        <f t="shared" si="141"/>
        <v>132.19137861279569</v>
      </c>
      <c r="DM24" s="28">
        <v>18</v>
      </c>
      <c r="DN24" s="22">
        <f>(DM24*(1/60))/$DC$4</f>
        <v>0.1578766684046245</v>
      </c>
      <c r="DO24" s="18">
        <f>((DJ24*(CZ$6/DA$6))+CZ$4)/$DD$4</f>
        <v>5.9640025030766569E-2</v>
      </c>
      <c r="DP24">
        <f t="shared" si="36"/>
        <v>-0.80168204688732769</v>
      </c>
      <c r="DQ24">
        <f t="shared" si="36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37"/>
        <v>750.5</v>
      </c>
      <c r="DZ24" s="18">
        <f t="shared" si="37"/>
        <v>599.5</v>
      </c>
      <c r="EA24" s="18">
        <f t="shared" si="142"/>
        <v>145</v>
      </c>
      <c r="EB24" s="18">
        <f t="shared" si="143"/>
        <v>-6.5</v>
      </c>
      <c r="EC24" s="18">
        <f t="shared" si="39"/>
        <v>145.14561653732434</v>
      </c>
      <c r="ED24" s="18">
        <f t="shared" si="40"/>
        <v>960.54697959027487</v>
      </c>
      <c r="EE24" s="18">
        <f t="shared" si="144"/>
        <v>103.88704122499803</v>
      </c>
      <c r="EF24" s="28">
        <v>18</v>
      </c>
      <c r="EG24" s="22">
        <f>(EF24*(1/60))/$DV$4</f>
        <v>0.37370352094560083</v>
      </c>
      <c r="EH24" s="18">
        <f>((EC24*(DS$6/DT$6))+DS$4)/$DW$4</f>
        <v>0.11916632086201054</v>
      </c>
      <c r="EI24">
        <f t="shared" si="42"/>
        <v>-0.42747281031187712</v>
      </c>
      <c r="EJ24">
        <f t="shared" si="42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43"/>
        <v>806.5</v>
      </c>
      <c r="ES24" s="18">
        <f t="shared" si="43"/>
        <v>603.5</v>
      </c>
      <c r="ET24" s="18">
        <f t="shared" si="145"/>
        <v>190.5</v>
      </c>
      <c r="EU24" s="18">
        <f t="shared" si="146"/>
        <v>-6</v>
      </c>
      <c r="EV24" s="18">
        <f t="shared" si="45"/>
        <v>190.59446476747431</v>
      </c>
      <c r="EW24" s="18">
        <f t="shared" si="46"/>
        <v>1007.3006006153278</v>
      </c>
      <c r="EX24" s="18">
        <f t="shared" si="147"/>
        <v>140.72905134775579</v>
      </c>
      <c r="EY24" s="28">
        <v>18</v>
      </c>
      <c r="EZ24" s="22">
        <f>(EY24*(1/60))/$EO$4</f>
        <v>0.30419472963926691</v>
      </c>
      <c r="FA24" s="18">
        <f>((EV24*(EL$6/EM$6))+EL$4)/$EP$4</f>
        <v>0.123400580300186</v>
      </c>
      <c r="FB24">
        <f t="shared" si="48"/>
        <v>-0.51684831463677483</v>
      </c>
      <c r="FC24">
        <f t="shared" si="48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49"/>
        <v>809</v>
      </c>
      <c r="FL24" s="18">
        <f t="shared" si="49"/>
        <v>605</v>
      </c>
      <c r="FM24" s="18">
        <f t="shared" si="148"/>
        <v>197</v>
      </c>
      <c r="FN24" s="18">
        <f t="shared" si="149"/>
        <v>-6</v>
      </c>
      <c r="FO24" s="18">
        <f t="shared" si="51"/>
        <v>197.0913493789111</v>
      </c>
      <c r="FP24" s="18">
        <f t="shared" si="52"/>
        <v>1010.2009701044639</v>
      </c>
      <c r="FQ24" s="18">
        <f t="shared" si="150"/>
        <v>145.40908762637309</v>
      </c>
      <c r="FR24" s="28">
        <v>18</v>
      </c>
      <c r="FS24" s="22">
        <f>(FR24*(1/60))/$FH$4</f>
        <v>0.2755537687214436</v>
      </c>
      <c r="FT24" s="18">
        <f>((FO24*(FE$6/FF$6))+FE$4)/$FI$4</f>
        <v>0.11973975871213942</v>
      </c>
      <c r="FU24">
        <f t="shared" si="54"/>
        <v>-0.55979364479552729</v>
      </c>
      <c r="FV24">
        <f t="shared" si="54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55"/>
        <v>340</v>
      </c>
      <c r="GE24">
        <f t="shared" si="55"/>
        <v>599</v>
      </c>
      <c r="GF24" s="18">
        <f t="shared" si="151"/>
        <v>114</v>
      </c>
      <c r="GG24" s="18">
        <f t="shared" si="152"/>
        <v>-3</v>
      </c>
      <c r="GH24" s="18">
        <f t="shared" si="57"/>
        <v>114.03946685248927</v>
      </c>
      <c r="GI24">
        <f t="shared" si="58"/>
        <v>688.76774024340023</v>
      </c>
      <c r="GJ24">
        <v>18</v>
      </c>
      <c r="GK24" s="22">
        <f>(GJ24*(1/60))/$GA$4</f>
        <v>0.24829784582558259</v>
      </c>
      <c r="GL24" s="18">
        <f>((GH24*($FX$6/$FY$6))+FX$4)/$GB$4</f>
        <v>6.2957954489041054E-2</v>
      </c>
      <c r="GM24">
        <f t="shared" si="59"/>
        <v>-0.60502704826710629</v>
      </c>
      <c r="GN24">
        <f t="shared" si="60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61"/>
        <v>417.5</v>
      </c>
      <c r="GW24">
        <f t="shared" si="61"/>
        <v>595</v>
      </c>
      <c r="GX24" s="18">
        <f t="shared" si="153"/>
        <v>172.5</v>
      </c>
      <c r="GY24" s="18">
        <f t="shared" si="154"/>
        <v>-9.5</v>
      </c>
      <c r="GZ24" s="18">
        <f t="shared" si="63"/>
        <v>172.76139615087627</v>
      </c>
      <c r="HA24">
        <f t="shared" si="64"/>
        <v>726.86398314952987</v>
      </c>
      <c r="HB24">
        <v>18</v>
      </c>
      <c r="HC24" s="22">
        <f>(HB24*(1/60))/$GS$4</f>
        <v>0.22294108262272011</v>
      </c>
      <c r="HD24" s="18">
        <f>((GZ24*(GP$6/GQ$6))+GP$4)/$GT$4</f>
        <v>9.1757110392762298E-2</v>
      </c>
      <c r="HE24">
        <f t="shared" si="65"/>
        <v>-0.65180989422802149</v>
      </c>
      <c r="HF24">
        <f t="shared" si="66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67"/>
        <v>426.5</v>
      </c>
      <c r="HO24">
        <f t="shared" si="67"/>
        <v>593.5</v>
      </c>
      <c r="HP24" s="18">
        <f t="shared" si="68"/>
        <v>171.5</v>
      </c>
      <c r="HQ24" s="18">
        <f t="shared" si="155"/>
        <v>-8</v>
      </c>
      <c r="HR24" s="18">
        <f t="shared" si="4"/>
        <v>171.68648752886756</v>
      </c>
      <c r="HS24">
        <f t="shared" si="70"/>
        <v>730.85190018224625</v>
      </c>
      <c r="HT24">
        <v>18</v>
      </c>
      <c r="HU24" s="22">
        <f>(HT24*(1/60))/$HK$4</f>
        <v>0.23963316843374691</v>
      </c>
      <c r="HV24" s="18">
        <f>((HR24*(HH$6/HI$6))+HH$4)/$HL$4</f>
        <v>0.10094608504726049</v>
      </c>
      <c r="HW24">
        <f t="shared" si="71"/>
        <v>-0.62045306996056204</v>
      </c>
      <c r="HX24">
        <f t="shared" si="72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73"/>
        <v>712.5</v>
      </c>
      <c r="IG24">
        <f t="shared" si="74"/>
        <v>583.5</v>
      </c>
      <c r="IH24">
        <f t="shared" si="75"/>
        <v>166</v>
      </c>
      <c r="II24">
        <f t="shared" si="76"/>
        <v>0</v>
      </c>
      <c r="IJ24">
        <f t="shared" si="77"/>
        <v>166</v>
      </c>
      <c r="IL24">
        <v>18</v>
      </c>
      <c r="IM24">
        <f>(IL24*(1/60))/$IC$4</f>
        <v>0.22461213414957923</v>
      </c>
      <c r="IN24">
        <f>((IJ24*$HZ$6/$IA$6)+$HZ$4)/$ID$4</f>
        <v>9.3139739986874789E-2</v>
      </c>
      <c r="IO24">
        <f t="shared" si="78"/>
        <v>-0.64856678568872805</v>
      </c>
      <c r="IP24">
        <f t="shared" si="79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88"/>
        <v>1045</v>
      </c>
      <c r="JR24">
        <f t="shared" si="89"/>
        <v>591.5</v>
      </c>
      <c r="JS24">
        <f t="shared" si="90"/>
        <v>517.5</v>
      </c>
      <c r="JT24">
        <f t="shared" si="91"/>
        <v>13.5</v>
      </c>
      <c r="JU24">
        <f t="shared" si="92"/>
        <v>517.67605700862771</v>
      </c>
      <c r="JV24">
        <f t="shared" si="93"/>
        <v>1200.7902606200635</v>
      </c>
      <c r="JW24">
        <v>72</v>
      </c>
      <c r="JX24">
        <f>(JW24*(1/60))/JN$4</f>
        <v>0.44942710346371129</v>
      </c>
      <c r="JY24">
        <f>((JU24*JK$6/JL$6)+JK$4)/JO$4</f>
        <v>0.12906969227271919</v>
      </c>
      <c r="JZ24">
        <f t="shared" si="94"/>
        <v>-0.347340740261813</v>
      </c>
      <c r="KA24">
        <f t="shared" si="95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96"/>
        <v>1376</v>
      </c>
      <c r="KJ24">
        <f t="shared" si="97"/>
        <v>603.5</v>
      </c>
      <c r="KK24">
        <f t="shared" si="98"/>
        <v>832.5</v>
      </c>
      <c r="KL24">
        <f t="shared" si="99"/>
        <v>18</v>
      </c>
      <c r="KM24">
        <f t="shared" si="100"/>
        <v>832.69457185693238</v>
      </c>
      <c r="KN24">
        <f t="shared" si="101"/>
        <v>1502.5272876057859</v>
      </c>
      <c r="KO24">
        <v>72</v>
      </c>
      <c r="KP24">
        <f>(KO24*(1/60))/KF$4</f>
        <v>0.46253386312420258</v>
      </c>
      <c r="KQ24">
        <f>((KM24*KC$6/KD$6)+KC$4)/KG$4</f>
        <v>0.19843981764924676</v>
      </c>
      <c r="KR24">
        <f t="shared" si="102"/>
        <v>-0.33485646610415309</v>
      </c>
      <c r="KS24">
        <f t="shared" si="103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04"/>
        <v>1378</v>
      </c>
      <c r="LB24">
        <f t="shared" si="105"/>
        <v>596.5</v>
      </c>
      <c r="LC24">
        <f t="shared" si="106"/>
        <v>838.5</v>
      </c>
      <c r="LD24">
        <f t="shared" si="107"/>
        <v>10</v>
      </c>
      <c r="LE24">
        <f t="shared" si="108"/>
        <v>838.55962817202214</v>
      </c>
      <c r="LF24">
        <f t="shared" si="109"/>
        <v>1501.5646006749093</v>
      </c>
      <c r="LG24">
        <v>72</v>
      </c>
      <c r="LH24">
        <f>(LG24*(1/60))/KX$4</f>
        <v>0.40337576711660778</v>
      </c>
      <c r="LI24">
        <f>((LE24*KU$6/KV$6)+KU$4)/KY$4</f>
        <v>0.18435562315488324</v>
      </c>
      <c r="LJ24">
        <f t="shared" si="110"/>
        <v>-0.3942901956712293</v>
      </c>
      <c r="LK24">
        <f t="shared" si="111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12"/>
        <v>1475.5</v>
      </c>
      <c r="LT24">
        <f t="shared" si="113"/>
        <v>605.5</v>
      </c>
      <c r="LU24">
        <f t="shared" si="114"/>
        <v>959</v>
      </c>
      <c r="LV24">
        <f t="shared" si="115"/>
        <v>12</v>
      </c>
      <c r="LW24">
        <f t="shared" si="116"/>
        <v>959.0750752678332</v>
      </c>
      <c r="LX24">
        <f t="shared" si="117"/>
        <v>1594.9076775788621</v>
      </c>
      <c r="LY24">
        <v>72</v>
      </c>
      <c r="LZ24">
        <f>(LY24*(1/60))/LP$4</f>
        <v>0.59367512324649629</v>
      </c>
      <c r="MA24">
        <f>((LW24*LM$6/LN$6)+LM$4)/LQ$4</f>
        <v>0.28312035374082922</v>
      </c>
      <c r="MB24">
        <f t="shared" si="118"/>
        <v>-0.22645114892323828</v>
      </c>
      <c r="MC24">
        <f t="shared" si="119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25"/>
        <v>62.5</v>
      </c>
      <c r="R25" s="18">
        <f t="shared" si="126"/>
        <v>-1</v>
      </c>
      <c r="S25" s="49">
        <f t="shared" si="6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>(V25*(1/60))/$L$4</f>
        <v>6.8339910973907722E-2</v>
      </c>
      <c r="X25" s="18">
        <f>(S25*(I$6/J$6)+I$4)/$M$4</f>
        <v>7.0366535119015163E-3</v>
      </c>
      <c r="Y25">
        <f>LOG10(W25)</f>
        <v>-1.1653255912903406</v>
      </c>
      <c r="Z25">
        <f t="shared" si="7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8"/>
        <v>735.5</v>
      </c>
      <c r="AI25" s="18">
        <f t="shared" si="8"/>
        <v>574</v>
      </c>
      <c r="AJ25" s="18">
        <f t="shared" si="127"/>
        <v>73</v>
      </c>
      <c r="AK25" s="18">
        <f t="shared" si="128"/>
        <v>3.5</v>
      </c>
      <c r="AL25" s="18">
        <f t="shared" si="10"/>
        <v>73.083855946440039</v>
      </c>
      <c r="AM25" s="18">
        <f t="shared" si="11"/>
        <v>932.97173054707287</v>
      </c>
      <c r="AN25" s="18">
        <f t="shared" si="129"/>
        <v>58.685450201784647</v>
      </c>
      <c r="AO25" s="28">
        <v>19</v>
      </c>
      <c r="AP25" s="22">
        <f>(AO25*(1/60))/AE$4</f>
        <v>5.6919152468764188E-2</v>
      </c>
      <c r="AQ25" s="18">
        <f>((AL25*(AB$6/AC$6))+AB$4)/AF$4</f>
        <v>8.0348172253222501E-3</v>
      </c>
      <c r="AR25">
        <f t="shared" si="12"/>
        <v>-1.2447415752230184</v>
      </c>
      <c r="AS25">
        <f t="shared" si="12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13"/>
        <v>895.5</v>
      </c>
      <c r="BB25" s="18">
        <f t="shared" si="13"/>
        <v>579.5</v>
      </c>
      <c r="BC25" s="18">
        <f t="shared" si="130"/>
        <v>64</v>
      </c>
      <c r="BD25" s="18">
        <f t="shared" si="131"/>
        <v>-1.5</v>
      </c>
      <c r="BE25" s="18">
        <f t="shared" si="15"/>
        <v>64.017575711674681</v>
      </c>
      <c r="BF25" s="18">
        <f t="shared" si="16"/>
        <v>1066.6491925652033</v>
      </c>
      <c r="BG25" s="18">
        <f t="shared" si="132"/>
        <v>52.275863854318914</v>
      </c>
      <c r="BH25" s="28">
        <v>19</v>
      </c>
      <c r="BI25" s="22">
        <f>(BH25*(1/60))/$AX$4</f>
        <v>5.0615189106587542E-2</v>
      </c>
      <c r="BJ25" s="18">
        <f>((BE25*(AU$6/AV$6))+AU$4)/$AY$4</f>
        <v>5.3677913567824051E-3</v>
      </c>
      <c r="BK25">
        <f t="shared" si="18"/>
        <v>-1.2957191362175384</v>
      </c>
      <c r="BL25">
        <f t="shared" si="18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19"/>
        <v>637.5</v>
      </c>
      <c r="BU25" s="18">
        <f t="shared" si="19"/>
        <v>585.5</v>
      </c>
      <c r="BV25" s="18">
        <f t="shared" si="133"/>
        <v>159</v>
      </c>
      <c r="BW25" s="18">
        <f t="shared" si="134"/>
        <v>-4</v>
      </c>
      <c r="BX25" s="18">
        <f t="shared" si="21"/>
        <v>159.05030650709227</v>
      </c>
      <c r="BY25" s="18">
        <f t="shared" si="22"/>
        <v>865.57293164701036</v>
      </c>
      <c r="BZ25" s="18">
        <f t="shared" si="135"/>
        <v>106.31507031135061</v>
      </c>
      <c r="CA25" s="28">
        <v>19</v>
      </c>
      <c r="CB25" s="22">
        <f>(CA25*(1/60))/$BQ$4</f>
        <v>0.21811720789507191</v>
      </c>
      <c r="CC25" s="18">
        <f>((BX25*(BN$6/BO$6))+BN$4)/$BR$4</f>
        <v>7.07417899457954E-2</v>
      </c>
      <c r="CD25">
        <f t="shared" si="24"/>
        <v>-0.66131007032651612</v>
      </c>
      <c r="CE25">
        <f t="shared" si="24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25"/>
        <v>671.5</v>
      </c>
      <c r="CN25" s="18">
        <f t="shared" si="25"/>
        <v>580</v>
      </c>
      <c r="CO25" s="18">
        <f t="shared" si="136"/>
        <v>139</v>
      </c>
      <c r="CP25" s="18">
        <f t="shared" si="137"/>
        <v>-8</v>
      </c>
      <c r="CQ25" s="18">
        <f t="shared" si="27"/>
        <v>139.23002549737609</v>
      </c>
      <c r="CR25" s="18">
        <f t="shared" si="28"/>
        <v>887.30617601817698</v>
      </c>
      <c r="CS25" s="18">
        <f t="shared" si="138"/>
        <v>94.021706234480803</v>
      </c>
      <c r="CT25" s="28">
        <v>19</v>
      </c>
      <c r="CU25" s="22">
        <f>(CT25*(1/60))/$CJ$4</f>
        <v>0.18469684422767746</v>
      </c>
      <c r="CV25" s="18">
        <f>((CQ25*(CG$6/CH$6))+CG$4)/$CK$4</f>
        <v>5.1738790632457808E-2</v>
      </c>
      <c r="CW25">
        <f t="shared" si="30"/>
        <v>-0.73354052495074062</v>
      </c>
      <c r="CX25">
        <f t="shared" si="30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31"/>
        <v>734.5</v>
      </c>
      <c r="DG25" s="18">
        <f t="shared" si="31"/>
        <v>579.5</v>
      </c>
      <c r="DH25" s="18">
        <f t="shared" si="139"/>
        <v>192.5</v>
      </c>
      <c r="DI25" s="18">
        <f t="shared" si="140"/>
        <v>-5</v>
      </c>
      <c r="DJ25" s="18">
        <f t="shared" si="33"/>
        <v>192.56492411651712</v>
      </c>
      <c r="DK25" s="18">
        <f t="shared" si="34"/>
        <v>935.58030120348303</v>
      </c>
      <c r="DL25" s="18">
        <f t="shared" si="141"/>
        <v>138.45782002508849</v>
      </c>
      <c r="DM25" s="28">
        <v>19</v>
      </c>
      <c r="DN25" s="22">
        <f>(DM25*(1/60))/$DC$4</f>
        <v>0.16664759442710364</v>
      </c>
      <c r="DO25" s="18">
        <f>((DJ25*(CZ$6/DA$6))+CZ$4)/$DD$4</f>
        <v>6.2923284884331035E-2</v>
      </c>
      <c r="DP25">
        <f t="shared" si="36"/>
        <v>-0.77820095103780473</v>
      </c>
      <c r="DQ25">
        <f t="shared" si="36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37"/>
        <v>762</v>
      </c>
      <c r="DZ25" s="18">
        <f t="shared" si="37"/>
        <v>599.5</v>
      </c>
      <c r="EA25" s="18">
        <f t="shared" si="142"/>
        <v>156.5</v>
      </c>
      <c r="EB25" s="18">
        <f t="shared" si="143"/>
        <v>-6.5</v>
      </c>
      <c r="EC25" s="18">
        <f t="shared" si="39"/>
        <v>156.63492586265681</v>
      </c>
      <c r="ED25" s="18">
        <f t="shared" si="40"/>
        <v>969.55879140978345</v>
      </c>
      <c r="EE25" s="18">
        <f t="shared" si="144"/>
        <v>112.89885304450661</v>
      </c>
      <c r="EF25" s="28">
        <v>19</v>
      </c>
      <c r="EG25" s="22">
        <f>(EF25*(1/60))/$DV$4</f>
        <v>0.3944648276648009</v>
      </c>
      <c r="EH25" s="18">
        <f>((EC25*(DS$6/DT$6))+DS$4)/$DW$4</f>
        <v>0.12859918390127004</v>
      </c>
      <c r="EI25">
        <f t="shared" si="42"/>
        <v>-0.40399171446235421</v>
      </c>
      <c r="EJ25">
        <f t="shared" si="42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43"/>
        <v>822.5</v>
      </c>
      <c r="ES25" s="18">
        <f t="shared" si="43"/>
        <v>603</v>
      </c>
      <c r="ET25" s="18">
        <f t="shared" si="145"/>
        <v>206.5</v>
      </c>
      <c r="EU25" s="18">
        <f t="shared" si="146"/>
        <v>-6.5</v>
      </c>
      <c r="EV25" s="18">
        <f t="shared" si="45"/>
        <v>206.60227491487115</v>
      </c>
      <c r="EW25" s="18">
        <f t="shared" si="46"/>
        <v>1019.8604071146208</v>
      </c>
      <c r="EX25" s="18">
        <f t="shared" si="147"/>
        <v>153.2888578470488</v>
      </c>
      <c r="EY25" s="28">
        <v>19</v>
      </c>
      <c r="EZ25" s="22">
        <f>(EY25*(1/60))/$EO$4</f>
        <v>0.32109443684144839</v>
      </c>
      <c r="FA25" s="18">
        <f>((EV25*(EL$6/EM$6))+EL$4)/$EP$4</f>
        <v>0.13376485328121898</v>
      </c>
      <c r="FB25">
        <f t="shared" si="48"/>
        <v>-0.49336721878725198</v>
      </c>
      <c r="FC25">
        <f t="shared" si="48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49"/>
        <v>823</v>
      </c>
      <c r="FL25" s="18">
        <f t="shared" si="49"/>
        <v>605</v>
      </c>
      <c r="FM25" s="18">
        <f t="shared" si="148"/>
        <v>211</v>
      </c>
      <c r="FN25" s="18">
        <f t="shared" si="149"/>
        <v>-6</v>
      </c>
      <c r="FO25" s="18">
        <f t="shared" si="51"/>
        <v>211.08529081866411</v>
      </c>
      <c r="FP25" s="18">
        <f t="shared" si="52"/>
        <v>1021.4470128205378</v>
      </c>
      <c r="FQ25" s="18">
        <f t="shared" si="150"/>
        <v>156.65513034244702</v>
      </c>
      <c r="FR25" s="28">
        <v>19</v>
      </c>
      <c r="FS25" s="22">
        <f>(FR25*(1/60))/$FH$4</f>
        <v>0.29086231142819047</v>
      </c>
      <c r="FT25" s="18">
        <f>((FO25*(FE$6/FF$6))+FE$4)/$FI$4</f>
        <v>0.12824155839390225</v>
      </c>
      <c r="FU25">
        <f t="shared" si="54"/>
        <v>-0.53631254894600444</v>
      </c>
      <c r="FV25">
        <f t="shared" si="54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55"/>
        <v>347</v>
      </c>
      <c r="GE25">
        <f t="shared" si="55"/>
        <v>599</v>
      </c>
      <c r="GF25" s="18">
        <f t="shared" si="151"/>
        <v>121</v>
      </c>
      <c r="GG25" s="18">
        <f t="shared" si="152"/>
        <v>-3</v>
      </c>
      <c r="GH25" s="18">
        <f t="shared" si="57"/>
        <v>121.03718436910205</v>
      </c>
      <c r="GI25">
        <f t="shared" si="58"/>
        <v>692.2499548573478</v>
      </c>
      <c r="GJ25">
        <v>19</v>
      </c>
      <c r="GK25" s="22">
        <f>(GJ25*(1/60))/$GA$4</f>
        <v>0.26209217059367051</v>
      </c>
      <c r="GL25" s="18">
        <f>((GH25*($FX$6/$FY$6))+FX$4)/$GB$4</f>
        <v>6.6821195813274364E-2</v>
      </c>
      <c r="GM25">
        <f t="shared" si="59"/>
        <v>-0.58154595241758344</v>
      </c>
      <c r="GN25">
        <f t="shared" si="60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61"/>
        <v>433</v>
      </c>
      <c r="GW25">
        <f t="shared" si="61"/>
        <v>594.5</v>
      </c>
      <c r="GX25" s="18">
        <f t="shared" si="153"/>
        <v>188</v>
      </c>
      <c r="GY25" s="18">
        <f t="shared" si="154"/>
        <v>-10</v>
      </c>
      <c r="GZ25" s="18">
        <f t="shared" si="63"/>
        <v>188.26576959181932</v>
      </c>
      <c r="HA25">
        <f t="shared" si="64"/>
        <v>735.47212727607837</v>
      </c>
      <c r="HB25">
        <v>19</v>
      </c>
      <c r="HC25" s="22">
        <f>(HB25*(1/60))/$GS$4</f>
        <v>0.23532669832398234</v>
      </c>
      <c r="HD25" s="18">
        <f>((GZ25*(GP$6/GQ$6))+GP$4)/$GT$4</f>
        <v>9.9991800185086077E-2</v>
      </c>
      <c r="HE25">
        <f t="shared" si="65"/>
        <v>-0.62832879837849853</v>
      </c>
      <c r="HF25">
        <f t="shared" si="66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67"/>
        <v>439.5</v>
      </c>
      <c r="HO25">
        <f t="shared" si="67"/>
        <v>593</v>
      </c>
      <c r="HP25" s="18">
        <f t="shared" si="68"/>
        <v>184.5</v>
      </c>
      <c r="HQ25" s="18">
        <f t="shared" si="155"/>
        <v>-8.5</v>
      </c>
      <c r="HR25" s="18">
        <f t="shared" si="4"/>
        <v>184.69569567263878</v>
      </c>
      <c r="HS25">
        <f t="shared" si="70"/>
        <v>738.11194950359663</v>
      </c>
      <c r="HT25">
        <v>19</v>
      </c>
      <c r="HU25" s="22">
        <f>(HT25*(1/60))/$HK$4</f>
        <v>0.25294612223562174</v>
      </c>
      <c r="HV25" s="18">
        <f>((HR25*(HH$6/HI$6))+HH$4)/$HL$4</f>
        <v>0.10859507740874635</v>
      </c>
      <c r="HW25">
        <f t="shared" si="71"/>
        <v>-0.59697197411103919</v>
      </c>
      <c r="HX25">
        <f t="shared" si="72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73"/>
        <v>725.5</v>
      </c>
      <c r="IG25">
        <f t="shared" si="74"/>
        <v>582.5</v>
      </c>
      <c r="IH25">
        <f t="shared" si="75"/>
        <v>179</v>
      </c>
      <c r="II25">
        <f t="shared" si="76"/>
        <v>-1</v>
      </c>
      <c r="IJ25">
        <f t="shared" si="77"/>
        <v>179.00279327429502</v>
      </c>
      <c r="IL25">
        <v>19</v>
      </c>
      <c r="IM25">
        <f>(IL25*(1/60))/$IC$4</f>
        <v>0.23709058604677807</v>
      </c>
      <c r="IN25">
        <f>((IJ25*$HZ$6/$IA$6)+$HZ$4)/$ID$4</f>
        <v>0.10043538326802491</v>
      </c>
      <c r="IO25">
        <f t="shared" si="78"/>
        <v>-0.62508568983920521</v>
      </c>
      <c r="IP25">
        <f t="shared" si="79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88"/>
        <v>1089</v>
      </c>
      <c r="JR25">
        <f t="shared" si="89"/>
        <v>593.5</v>
      </c>
      <c r="JS25">
        <f t="shared" si="90"/>
        <v>561.5</v>
      </c>
      <c r="JT25">
        <f t="shared" si="91"/>
        <v>15.5</v>
      </c>
      <c r="JU25">
        <f t="shared" si="92"/>
        <v>561.71389514591851</v>
      </c>
      <c r="JV25">
        <f t="shared" si="93"/>
        <v>1240.2270961400577</v>
      </c>
      <c r="JW25">
        <v>76</v>
      </c>
      <c r="JX25">
        <f>(JW25*(1/60))/JN$4</f>
        <v>0.47439527587836189</v>
      </c>
      <c r="JY25">
        <f>((JU25*JK$6/JL$6)+JK$4)/JO$4</f>
        <v>0.1400494355692905</v>
      </c>
      <c r="JZ25">
        <f t="shared" si="94"/>
        <v>-0.32385964441229015</v>
      </c>
      <c r="KA25">
        <f t="shared" si="95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96"/>
        <v>1444</v>
      </c>
      <c r="KJ25">
        <f t="shared" si="97"/>
        <v>606</v>
      </c>
      <c r="KK25">
        <f t="shared" si="98"/>
        <v>900.5</v>
      </c>
      <c r="KL25">
        <f t="shared" si="99"/>
        <v>20.5</v>
      </c>
      <c r="KM25">
        <f t="shared" si="100"/>
        <v>900.7333123627659</v>
      </c>
      <c r="KN25">
        <f t="shared" si="101"/>
        <v>1566.0051085485002</v>
      </c>
      <c r="KO25">
        <v>76</v>
      </c>
      <c r="KP25">
        <f>(KO25*(1/60))/KF$4</f>
        <v>0.48823018885332498</v>
      </c>
      <c r="KQ25">
        <f>((KM25*KC$6/KD$6)+KC$4)/KG$4</f>
        <v>0.21465416047719751</v>
      </c>
      <c r="KR25">
        <f t="shared" si="102"/>
        <v>-0.31137537025463019</v>
      </c>
      <c r="KS25">
        <f t="shared" si="103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04"/>
        <v>1445.5</v>
      </c>
      <c r="LB25">
        <f t="shared" si="105"/>
        <v>596</v>
      </c>
      <c r="LC25">
        <f t="shared" si="106"/>
        <v>906</v>
      </c>
      <c r="LD25">
        <f t="shared" si="107"/>
        <v>9.5</v>
      </c>
      <c r="LE25">
        <f t="shared" si="108"/>
        <v>906.04980547429068</v>
      </c>
      <c r="LF25">
        <f t="shared" si="109"/>
        <v>1563.5492477053608</v>
      </c>
      <c r="LG25">
        <v>76</v>
      </c>
      <c r="LH25">
        <f>(LG25*(1/60))/KX$4</f>
        <v>0.42578553195641933</v>
      </c>
      <c r="LI25">
        <f>((LE25*KU$6/KV$6)+KU$4)/KY$4</f>
        <v>0.19919320091964646</v>
      </c>
      <c r="LJ25">
        <f t="shared" si="110"/>
        <v>-0.3708090998217064</v>
      </c>
      <c r="LK25">
        <f t="shared" si="111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12"/>
        <v>1553.5</v>
      </c>
      <c r="LT25">
        <f t="shared" si="113"/>
        <v>606</v>
      </c>
      <c r="LU25">
        <f t="shared" si="114"/>
        <v>1037</v>
      </c>
      <c r="LV25">
        <f t="shared" si="115"/>
        <v>12.5</v>
      </c>
      <c r="LW25">
        <f t="shared" si="116"/>
        <v>1037.0753347756372</v>
      </c>
      <c r="LX25">
        <f t="shared" si="117"/>
        <v>1667.5125936555921</v>
      </c>
      <c r="LY25">
        <v>76</v>
      </c>
      <c r="LZ25">
        <f>(LY25*(1/60))/LP$4</f>
        <v>0.62665707453796837</v>
      </c>
      <c r="MA25">
        <f>((LW25*LM$6/LN$6)+LM$4)/LQ$4</f>
        <v>0.30614614351808822</v>
      </c>
      <c r="MB25">
        <f t="shared" si="118"/>
        <v>-0.20297005307371532</v>
      </c>
      <c r="MC25">
        <f t="shared" si="119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25"/>
        <v>66</v>
      </c>
      <c r="R26" s="18">
        <f t="shared" si="126"/>
        <v>-1.5</v>
      </c>
      <c r="S26" s="49">
        <f t="shared" si="6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>(V26*(1/60))/$L$4</f>
        <v>7.1936748393587074E-2</v>
      </c>
      <c r="X26" s="18">
        <f>(S26*(I$6/J$6)+I$4)/$M$4</f>
        <v>7.4316737547692529E-3</v>
      </c>
      <c r="Y26">
        <f>LOG10(W26)</f>
        <v>-1.1430491965791885</v>
      </c>
      <c r="Z26">
        <f t="shared" si="7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8"/>
        <v>741</v>
      </c>
      <c r="AI26" s="18">
        <f t="shared" si="8"/>
        <v>574</v>
      </c>
      <c r="AJ26" s="18">
        <f t="shared" si="127"/>
        <v>78.5</v>
      </c>
      <c r="AK26" s="18">
        <f t="shared" si="128"/>
        <v>3.5</v>
      </c>
      <c r="AL26" s="18">
        <f t="shared" si="10"/>
        <v>78.57798673928977</v>
      </c>
      <c r="AM26" s="18">
        <f t="shared" si="11"/>
        <v>937.3137148255114</v>
      </c>
      <c r="AN26" s="18">
        <f t="shared" si="129"/>
        <v>63.027434480223178</v>
      </c>
      <c r="AO26" s="28">
        <v>20</v>
      </c>
      <c r="AP26" s="22">
        <f>(AO26*(1/60))/AE$4</f>
        <v>5.9914897335541249E-2</v>
      </c>
      <c r="AQ26" s="18">
        <f>((AL26*(AB$6/AC$6))+AB$4)/AF$4</f>
        <v>8.6388403185333387E-3</v>
      </c>
      <c r="AR26">
        <f t="shared" si="12"/>
        <v>-1.2224651805118663</v>
      </c>
      <c r="AS26">
        <f t="shared" si="12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13"/>
        <v>899.5</v>
      </c>
      <c r="BB26" s="18">
        <f t="shared" si="13"/>
        <v>580</v>
      </c>
      <c r="BC26" s="18">
        <f t="shared" si="130"/>
        <v>68</v>
      </c>
      <c r="BD26" s="18">
        <f t="shared" si="131"/>
        <v>-1</v>
      </c>
      <c r="BE26" s="18">
        <f t="shared" si="15"/>
        <v>68.007352543677214</v>
      </c>
      <c r="BF26" s="18">
        <f t="shared" si="16"/>
        <v>1070.2804538998178</v>
      </c>
      <c r="BG26" s="18">
        <f t="shared" si="132"/>
        <v>55.907125188933378</v>
      </c>
      <c r="BH26" s="28">
        <v>20</v>
      </c>
      <c r="BI26" s="22">
        <f>(BH26*(1/60))/$AX$4</f>
        <v>5.3279146427986888E-2</v>
      </c>
      <c r="BJ26" s="18">
        <f>((BE26*(AU$6/AV$6))+AU$4)/$AY$4</f>
        <v>5.7023290107974462E-3</v>
      </c>
      <c r="BK26">
        <f t="shared" si="18"/>
        <v>-1.273442741506386</v>
      </c>
      <c r="BL26">
        <f t="shared" si="18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19"/>
        <v>647.5</v>
      </c>
      <c r="BU26" s="18">
        <f t="shared" si="19"/>
        <v>585.5</v>
      </c>
      <c r="BV26" s="18">
        <f t="shared" si="133"/>
        <v>169</v>
      </c>
      <c r="BW26" s="18">
        <f t="shared" si="134"/>
        <v>-4</v>
      </c>
      <c r="BX26" s="18">
        <f t="shared" si="21"/>
        <v>169.04733065032408</v>
      </c>
      <c r="BY26" s="18">
        <f t="shared" si="22"/>
        <v>872.96420316070237</v>
      </c>
      <c r="BZ26" s="18">
        <f t="shared" si="135"/>
        <v>113.70634182504261</v>
      </c>
      <c r="CA26" s="28">
        <v>20</v>
      </c>
      <c r="CB26" s="22">
        <f>(CA26*(1/60))/$BQ$4</f>
        <v>0.22959706094218096</v>
      </c>
      <c r="CC26" s="18">
        <f>((BX26*(BN$6/BO$6))+BN$4)/$BR$4</f>
        <v>7.5188228293224885E-2</v>
      </c>
      <c r="CD26">
        <f t="shared" si="24"/>
        <v>-0.63903367561536384</v>
      </c>
      <c r="CE26">
        <f t="shared" si="24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25"/>
        <v>678.5</v>
      </c>
      <c r="CN26" s="18">
        <f t="shared" si="25"/>
        <v>580</v>
      </c>
      <c r="CO26" s="18">
        <f t="shared" si="136"/>
        <v>146</v>
      </c>
      <c r="CP26" s="18">
        <f t="shared" si="137"/>
        <v>-8</v>
      </c>
      <c r="CQ26" s="18">
        <f t="shared" si="27"/>
        <v>146.21901381147393</v>
      </c>
      <c r="CR26" s="18">
        <f t="shared" si="28"/>
        <v>892.61539870203899</v>
      </c>
      <c r="CS26" s="18">
        <f t="shared" si="138"/>
        <v>99.330928918342806</v>
      </c>
      <c r="CT26" s="28">
        <v>20</v>
      </c>
      <c r="CU26" s="22">
        <f>(CT26*(1/60))/$CJ$4</f>
        <v>0.19441773076597627</v>
      </c>
      <c r="CV26" s="18">
        <f>((CQ26*(CG$6/CH$6))+CG$4)/$CK$4</f>
        <v>5.4335944528135408E-2</v>
      </c>
      <c r="CW26">
        <f t="shared" si="30"/>
        <v>-0.71126413023958845</v>
      </c>
      <c r="CX26">
        <f t="shared" si="30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31"/>
        <v>745.5</v>
      </c>
      <c r="DG26" s="18">
        <f t="shared" si="31"/>
        <v>580.5</v>
      </c>
      <c r="DH26" s="18">
        <f t="shared" si="139"/>
        <v>203.5</v>
      </c>
      <c r="DI26" s="18">
        <f t="shared" si="140"/>
        <v>-4</v>
      </c>
      <c r="DJ26" s="18">
        <f t="shared" si="33"/>
        <v>203.53930824290427</v>
      </c>
      <c r="DK26" s="18">
        <f t="shared" si="34"/>
        <v>944.85475074214446</v>
      </c>
      <c r="DL26" s="18">
        <f t="shared" si="141"/>
        <v>147.73226956374992</v>
      </c>
      <c r="DM26" s="28">
        <v>20</v>
      </c>
      <c r="DN26" s="22">
        <f>(DM26*(1/60))/$DC$4</f>
        <v>0.17541852044958278</v>
      </c>
      <c r="DO26" s="18">
        <f>((DJ26*(CZ$6/DA$6))+CZ$4)/$DD$4</f>
        <v>6.6509318540163925E-2</v>
      </c>
      <c r="DP26">
        <f t="shared" si="36"/>
        <v>-0.75592455632665256</v>
      </c>
      <c r="DQ26">
        <f t="shared" si="36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37"/>
        <v>773</v>
      </c>
      <c r="DZ26" s="18">
        <f t="shared" si="37"/>
        <v>599.5</v>
      </c>
      <c r="EA26" s="18">
        <f t="shared" si="142"/>
        <v>167.5</v>
      </c>
      <c r="EB26" s="18">
        <f t="shared" si="143"/>
        <v>-6.5</v>
      </c>
      <c r="EC26" s="18">
        <f t="shared" si="39"/>
        <v>167.6260719577954</v>
      </c>
      <c r="ED26" s="18">
        <f t="shared" si="40"/>
        <v>978.2276064393194</v>
      </c>
      <c r="EE26" s="18">
        <f t="shared" si="144"/>
        <v>121.56766807404256</v>
      </c>
      <c r="EF26" s="28">
        <v>20</v>
      </c>
      <c r="EG26" s="22">
        <f>(EF26*(1/60))/$DV$4</f>
        <v>0.41522613438400091</v>
      </c>
      <c r="EH26" s="18">
        <f>((EC26*(DS$6/DT$6))+DS$4)/$DW$4</f>
        <v>0.13762304885469567</v>
      </c>
      <c r="EI26">
        <f t="shared" si="42"/>
        <v>-0.38171531975120199</v>
      </c>
      <c r="EJ26">
        <f t="shared" si="42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43"/>
        <v>837</v>
      </c>
      <c r="ES26" s="18">
        <f t="shared" si="43"/>
        <v>601</v>
      </c>
      <c r="ET26" s="18">
        <f t="shared" si="145"/>
        <v>221</v>
      </c>
      <c r="EU26" s="18">
        <f t="shared" si="146"/>
        <v>-8.5</v>
      </c>
      <c r="EV26" s="18">
        <f t="shared" si="45"/>
        <v>221.16340113138068</v>
      </c>
      <c r="EW26" s="18">
        <f t="shared" si="46"/>
        <v>1030.4222435487309</v>
      </c>
      <c r="EX26" s="18">
        <f t="shared" si="147"/>
        <v>163.85069428115889</v>
      </c>
      <c r="EY26" s="28">
        <v>20</v>
      </c>
      <c r="EZ26" s="22">
        <f>(EY26*(1/60))/$EO$4</f>
        <v>0.33799414404362987</v>
      </c>
      <c r="FA26" s="18">
        <f>((EV26*(EL$6/EM$6))+EL$4)/$EP$4</f>
        <v>0.1431924692780093</v>
      </c>
      <c r="FB26">
        <f t="shared" si="48"/>
        <v>-0.47109082407609976</v>
      </c>
      <c r="FC26">
        <f t="shared" si="48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49"/>
        <v>839</v>
      </c>
      <c r="FL26" s="18">
        <f t="shared" si="49"/>
        <v>603</v>
      </c>
      <c r="FM26" s="18">
        <f t="shared" si="148"/>
        <v>227</v>
      </c>
      <c r="FN26" s="18">
        <f t="shared" si="149"/>
        <v>-8</v>
      </c>
      <c r="FO26" s="18">
        <f t="shared" si="51"/>
        <v>227.14092541856036</v>
      </c>
      <c r="FP26" s="18">
        <f t="shared" si="52"/>
        <v>1033.2134339041475</v>
      </c>
      <c r="FQ26" s="18">
        <f t="shared" si="150"/>
        <v>168.42155142605668</v>
      </c>
      <c r="FR26" s="28">
        <v>20</v>
      </c>
      <c r="FS26" s="22">
        <f>(FR26*(1/60))/$FH$4</f>
        <v>0.30617085413493733</v>
      </c>
      <c r="FT26" s="18">
        <f>((FO26*(FE$6/FF$6))+FE$4)/$FI$4</f>
        <v>0.13799590742555776</v>
      </c>
      <c r="FU26">
        <f t="shared" si="54"/>
        <v>-0.51403615423485216</v>
      </c>
      <c r="FV26">
        <f t="shared" si="54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55"/>
        <v>356</v>
      </c>
      <c r="GE26">
        <f t="shared" si="55"/>
        <v>598</v>
      </c>
      <c r="GF26" s="18">
        <f t="shared" si="151"/>
        <v>130</v>
      </c>
      <c r="GG26" s="18">
        <f t="shared" si="152"/>
        <v>-4</v>
      </c>
      <c r="GH26" s="18">
        <f t="shared" si="57"/>
        <v>130.06152390311286</v>
      </c>
      <c r="GI26">
        <f t="shared" si="58"/>
        <v>695.94540015722498</v>
      </c>
      <c r="GJ26">
        <v>20</v>
      </c>
      <c r="GK26" s="22">
        <f>(GJ26*(1/60))/$GA$4</f>
        <v>0.27588649536175841</v>
      </c>
      <c r="GL26" s="18">
        <f>((GH26*($FX$6/$FY$6))+FX$4)/$GB$4</f>
        <v>7.1803277660524814E-2</v>
      </c>
      <c r="GM26">
        <f t="shared" si="59"/>
        <v>-0.55926955770643128</v>
      </c>
      <c r="GN26">
        <f t="shared" si="60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61"/>
        <v>447</v>
      </c>
      <c r="GW26">
        <f t="shared" si="61"/>
        <v>593</v>
      </c>
      <c r="GX26" s="18">
        <f t="shared" si="153"/>
        <v>202</v>
      </c>
      <c r="GY26" s="18">
        <f t="shared" si="154"/>
        <v>-11.5</v>
      </c>
      <c r="GZ26" s="18">
        <f t="shared" si="63"/>
        <v>202.32708666908641</v>
      </c>
      <c r="HA26">
        <f t="shared" si="64"/>
        <v>742.60218152116954</v>
      </c>
      <c r="HB26">
        <v>20</v>
      </c>
      <c r="HC26" s="22">
        <f>(HB26*(1/60))/$GS$4</f>
        <v>0.24771231402524455</v>
      </c>
      <c r="HD26" s="18">
        <f>((GZ26*(GP$6/GQ$6))+GP$4)/$GT$4</f>
        <v>0.107460053232773</v>
      </c>
      <c r="HE26">
        <f t="shared" si="65"/>
        <v>-0.60605240366734636</v>
      </c>
      <c r="HF26">
        <f t="shared" si="66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67"/>
        <v>452.5</v>
      </c>
      <c r="HO26">
        <f t="shared" si="67"/>
        <v>593.5</v>
      </c>
      <c r="HP26" s="18">
        <f t="shared" si="68"/>
        <v>197.5</v>
      </c>
      <c r="HQ26" s="18">
        <f t="shared" si="155"/>
        <v>-8</v>
      </c>
      <c r="HR26" s="18">
        <f t="shared" si="4"/>
        <v>197.66195890964957</v>
      </c>
      <c r="HS26">
        <f t="shared" si="70"/>
        <v>746.32332135609965</v>
      </c>
      <c r="HT26">
        <v>20</v>
      </c>
      <c r="HU26" s="22">
        <f>(HT26*(1/60))/$HK$4</f>
        <v>0.26625907603749654</v>
      </c>
      <c r="HV26" s="18">
        <f>((HR26*(HH$6/HI$6))+HH$4)/$HL$4</f>
        <v>0.11621881955821738</v>
      </c>
      <c r="HW26">
        <f t="shared" si="71"/>
        <v>-0.57469557939988702</v>
      </c>
      <c r="HX26">
        <f t="shared" si="72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73"/>
        <v>737.5</v>
      </c>
      <c r="IG26">
        <f t="shared" si="74"/>
        <v>581</v>
      </c>
      <c r="IH26">
        <f t="shared" si="75"/>
        <v>191</v>
      </c>
      <c r="II26">
        <f t="shared" si="76"/>
        <v>-2.5</v>
      </c>
      <c r="IJ26">
        <f t="shared" si="77"/>
        <v>191.01636055584348</v>
      </c>
      <c r="IL26">
        <v>20</v>
      </c>
      <c r="IM26">
        <f>(IL26*(1/60))/$IC$4</f>
        <v>0.24956903794397692</v>
      </c>
      <c r="IN26">
        <f>((IJ26*$HZ$6/$IA$6)+$HZ$4)/$ID$4</f>
        <v>0.10717598888801436</v>
      </c>
      <c r="IO26">
        <f t="shared" si="78"/>
        <v>-0.60280929512805292</v>
      </c>
      <c r="IP26">
        <f t="shared" si="79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88"/>
        <v>1134.5</v>
      </c>
      <c r="JR26">
        <f t="shared" si="89"/>
        <v>595</v>
      </c>
      <c r="JS26">
        <f t="shared" si="90"/>
        <v>607</v>
      </c>
      <c r="JT26">
        <f t="shared" si="91"/>
        <v>17</v>
      </c>
      <c r="JU26">
        <f t="shared" si="92"/>
        <v>607.23800935053464</v>
      </c>
      <c r="JV26">
        <f t="shared" si="93"/>
        <v>1281.0602054548413</v>
      </c>
      <c r="JW26">
        <v>80</v>
      </c>
      <c r="JX26">
        <f>(JW26*(1/60))/JN$4</f>
        <v>0.49936344829301255</v>
      </c>
      <c r="JY26">
        <f>((JU26*JK$6/JL$6)+JK$4)/JO$4</f>
        <v>0.15139974496032343</v>
      </c>
      <c r="JZ26">
        <f t="shared" si="94"/>
        <v>-0.30158324970113787</v>
      </c>
      <c r="KA26">
        <f t="shared" si="95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96"/>
        <v>1514</v>
      </c>
      <c r="KJ26">
        <f t="shared" si="97"/>
        <v>607.5</v>
      </c>
      <c r="KK26">
        <f t="shared" si="98"/>
        <v>970.5</v>
      </c>
      <c r="KL26">
        <f t="shared" si="99"/>
        <v>22</v>
      </c>
      <c r="KM26">
        <f t="shared" si="100"/>
        <v>970.74932397607154</v>
      </c>
      <c r="KN26">
        <f t="shared" si="101"/>
        <v>1631.3344997271406</v>
      </c>
      <c r="KO26">
        <v>80</v>
      </c>
      <c r="KP26">
        <f>(KO26*(1/60))/KF$4</f>
        <v>0.51392651458244731</v>
      </c>
      <c r="KQ26">
        <f>((KM26*KC$6/KD$6)+KC$4)/KG$4</f>
        <v>0.23133970767139622</v>
      </c>
      <c r="KR26">
        <f t="shared" si="102"/>
        <v>-0.28909897554347797</v>
      </c>
      <c r="KS26">
        <f t="shared" si="103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04"/>
        <v>1514.5</v>
      </c>
      <c r="LB26">
        <f t="shared" si="105"/>
        <v>596.5</v>
      </c>
      <c r="LC26">
        <f t="shared" si="106"/>
        <v>975</v>
      </c>
      <c r="LD26">
        <f t="shared" si="107"/>
        <v>10</v>
      </c>
      <c r="LE26">
        <f t="shared" si="108"/>
        <v>975.05128070271257</v>
      </c>
      <c r="LF26">
        <f t="shared" si="109"/>
        <v>1627.73539004348</v>
      </c>
      <c r="LG26">
        <v>80</v>
      </c>
      <c r="LH26">
        <f>(LG26*(1/60))/KX$4</f>
        <v>0.44819529679623082</v>
      </c>
      <c r="LI26">
        <f>((LE26*KU$6/KV$6)+KU$4)/KY$4</f>
        <v>0.21436303444963895</v>
      </c>
      <c r="LJ26">
        <f t="shared" si="110"/>
        <v>-0.34853270511055423</v>
      </c>
      <c r="LK26">
        <f t="shared" si="111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25"/>
        <v>71.5</v>
      </c>
      <c r="R27" s="18">
        <f t="shared" si="126"/>
        <v>-3.5</v>
      </c>
      <c r="S27" s="49">
        <f t="shared" si="6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>(V27*(1/60))/$L$4</f>
        <v>7.5533585813266427E-2</v>
      </c>
      <c r="X27" s="18">
        <f>(S27*(I$6/J$6)+I$4)/$M$4</f>
        <v>8.0585390638719754E-3</v>
      </c>
      <c r="Y27">
        <f>LOG10(W27)</f>
        <v>-1.1218598975092504</v>
      </c>
      <c r="Z27">
        <f t="shared" si="7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8"/>
        <v>747</v>
      </c>
      <c r="AI27" s="18">
        <f t="shared" si="8"/>
        <v>574.5</v>
      </c>
      <c r="AJ27" s="18">
        <f t="shared" si="127"/>
        <v>84.5</v>
      </c>
      <c r="AK27" s="18">
        <f t="shared" si="128"/>
        <v>4</v>
      </c>
      <c r="AL27" s="18">
        <f t="shared" si="10"/>
        <v>84.594621578443153</v>
      </c>
      <c r="AM27" s="18">
        <f t="shared" si="11"/>
        <v>942.36895640720252</v>
      </c>
      <c r="AN27" s="18">
        <f t="shared" si="129"/>
        <v>68.082676061914299</v>
      </c>
      <c r="AO27" s="28">
        <v>21</v>
      </c>
      <c r="AP27" s="22">
        <f>(AO27*(1/60))/AE$4</f>
        <v>6.2910642202318318E-2</v>
      </c>
      <c r="AQ27" s="18">
        <f>((AL27*(AB$6/AC$6))+AB$4)/AF$4</f>
        <v>9.3003073500420724E-3</v>
      </c>
      <c r="AR27">
        <f t="shared" si="12"/>
        <v>-1.2012758814419282</v>
      </c>
      <c r="AS27">
        <f t="shared" si="12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13"/>
        <v>906</v>
      </c>
      <c r="BB27" s="18">
        <f t="shared" si="13"/>
        <v>579.5</v>
      </c>
      <c r="BC27" s="18">
        <f t="shared" si="130"/>
        <v>74.5</v>
      </c>
      <c r="BD27" s="18">
        <f t="shared" si="131"/>
        <v>-1.5</v>
      </c>
      <c r="BE27" s="18">
        <f t="shared" si="15"/>
        <v>74.515099141046576</v>
      </c>
      <c r="BF27" s="18">
        <f t="shared" si="16"/>
        <v>1075.4795442034219</v>
      </c>
      <c r="BG27" s="18">
        <f t="shared" si="132"/>
        <v>61.106215492537558</v>
      </c>
      <c r="BH27" s="28">
        <v>21</v>
      </c>
      <c r="BI27" s="22">
        <f>(BH27*(1/60))/$AX$4</f>
        <v>5.5943103749386228E-2</v>
      </c>
      <c r="BJ27" s="18">
        <f>((BE27*(AU$6/AV$6))+AU$4)/$AY$4</f>
        <v>6.2479951899545375E-3</v>
      </c>
      <c r="BK27">
        <f t="shared" si="18"/>
        <v>-1.252253442436448</v>
      </c>
      <c r="BL27">
        <f t="shared" si="18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19"/>
        <v>660</v>
      </c>
      <c r="BU27" s="18">
        <f t="shared" si="19"/>
        <v>585.5</v>
      </c>
      <c r="BV27" s="18">
        <f t="shared" si="133"/>
        <v>181.5</v>
      </c>
      <c r="BW27" s="18">
        <f t="shared" si="134"/>
        <v>-4</v>
      </c>
      <c r="BX27" s="18">
        <f t="shared" si="21"/>
        <v>181.54407178423645</v>
      </c>
      <c r="BY27" s="18">
        <f t="shared" si="22"/>
        <v>882.27560886607307</v>
      </c>
      <c r="BZ27" s="18">
        <f t="shared" si="135"/>
        <v>123.01774753041332</v>
      </c>
      <c r="CA27" s="28">
        <v>21</v>
      </c>
      <c r="CB27" s="22">
        <f>(CA27*(1/60))/$BQ$4</f>
        <v>0.24107691398929001</v>
      </c>
      <c r="CC27" s="18">
        <f>((BX27*(BN$6/BO$6))+BN$4)/$BR$4</f>
        <v>8.0746481249265492E-2</v>
      </c>
      <c r="CD27">
        <f t="shared" si="24"/>
        <v>-0.61784437654542579</v>
      </c>
      <c r="CE27">
        <f t="shared" si="24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25"/>
        <v>686</v>
      </c>
      <c r="CN27" s="18">
        <f t="shared" si="25"/>
        <v>579</v>
      </c>
      <c r="CO27" s="18">
        <f t="shared" si="136"/>
        <v>153.5</v>
      </c>
      <c r="CP27" s="18">
        <f t="shared" si="137"/>
        <v>-9</v>
      </c>
      <c r="CQ27" s="18">
        <f t="shared" si="27"/>
        <v>153.76361728315317</v>
      </c>
      <c r="CR27" s="18">
        <f t="shared" si="28"/>
        <v>897.68424292732243</v>
      </c>
      <c r="CS27" s="18">
        <f t="shared" si="138"/>
        <v>104.39977314362625</v>
      </c>
      <c r="CT27" s="28">
        <v>21</v>
      </c>
      <c r="CU27" s="22">
        <f>(CT27*(1/60))/$CJ$4</f>
        <v>0.20413861730427507</v>
      </c>
      <c r="CV27" s="18">
        <f>((CQ27*(CG$6/CH$6))+CG$4)/$CK$4</f>
        <v>5.7139568660442147E-2</v>
      </c>
      <c r="CW27">
        <f t="shared" si="30"/>
        <v>-0.6900748311696504</v>
      </c>
      <c r="CX27">
        <f t="shared" si="30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31"/>
        <v>759</v>
      </c>
      <c r="DG27" s="18">
        <f t="shared" si="31"/>
        <v>578.5</v>
      </c>
      <c r="DH27" s="18">
        <f t="shared" si="139"/>
        <v>217</v>
      </c>
      <c r="DI27" s="18">
        <f t="shared" si="140"/>
        <v>-6</v>
      </c>
      <c r="DJ27" s="18">
        <f t="shared" si="33"/>
        <v>217.0829334609241</v>
      </c>
      <c r="DK27" s="18">
        <f t="shared" si="34"/>
        <v>954.32869075596795</v>
      </c>
      <c r="DL27" s="18">
        <f t="shared" si="141"/>
        <v>157.20620957757342</v>
      </c>
      <c r="DM27" s="28">
        <v>21</v>
      </c>
      <c r="DN27" s="22">
        <f>(DM27*(1/60))/$DC$4</f>
        <v>0.18418944647206192</v>
      </c>
      <c r="DO27" s="18">
        <f>((DJ27*(CZ$6/DA$6))+CZ$4)/$DD$4</f>
        <v>7.093488769233422E-2</v>
      </c>
      <c r="DP27">
        <f t="shared" si="36"/>
        <v>-0.7347352572567144</v>
      </c>
      <c r="DQ27">
        <f t="shared" si="36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37"/>
        <v>783.5</v>
      </c>
      <c r="DZ27" s="18">
        <f t="shared" si="37"/>
        <v>599.5</v>
      </c>
      <c r="EA27" s="18">
        <f t="shared" si="142"/>
        <v>178</v>
      </c>
      <c r="EB27" s="18">
        <f t="shared" si="143"/>
        <v>-6.5</v>
      </c>
      <c r="EC27" s="18">
        <f t="shared" si="39"/>
        <v>178.11864023734293</v>
      </c>
      <c r="ED27" s="18">
        <f t="shared" si="40"/>
        <v>986.54574146361813</v>
      </c>
      <c r="EE27" s="18">
        <f t="shared" si="144"/>
        <v>129.88580309834128</v>
      </c>
      <c r="EF27" s="28">
        <v>21</v>
      </c>
      <c r="EG27" s="22">
        <f>(EF27*(1/60))/$DV$4</f>
        <v>0.43598744110320098</v>
      </c>
      <c r="EH27" s="18">
        <f>((EC27*(DS$6/DT$6))+DS$4)/$DW$4</f>
        <v>0.14623757534262155</v>
      </c>
      <c r="EI27">
        <f t="shared" si="42"/>
        <v>-0.36052602068126388</v>
      </c>
      <c r="EJ27">
        <f t="shared" si="42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43"/>
        <v>852</v>
      </c>
      <c r="ES27" s="18">
        <f t="shared" si="43"/>
        <v>600</v>
      </c>
      <c r="ET27" s="18">
        <f t="shared" si="145"/>
        <v>236</v>
      </c>
      <c r="EU27" s="18">
        <f t="shared" si="146"/>
        <v>-9.5</v>
      </c>
      <c r="EV27" s="18">
        <f t="shared" si="45"/>
        <v>236.1911302314293</v>
      </c>
      <c r="EW27" s="18">
        <f t="shared" si="46"/>
        <v>1042.0671763374951</v>
      </c>
      <c r="EX27" s="18">
        <f t="shared" si="147"/>
        <v>175.4956270699231</v>
      </c>
      <c r="EY27" s="28">
        <v>21</v>
      </c>
      <c r="EZ27" s="22">
        <f>(EY27*(1/60))/$EO$4</f>
        <v>0.35489385124581135</v>
      </c>
      <c r="FA27" s="18">
        <f>((EV27*(EL$6/EM$6))+EL$4)/$EP$4</f>
        <v>0.15292218778689887</v>
      </c>
      <c r="FB27">
        <f t="shared" si="48"/>
        <v>-0.44990152500616171</v>
      </c>
      <c r="FC27">
        <f t="shared" si="48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49"/>
        <v>854.5</v>
      </c>
      <c r="FL27" s="18">
        <f t="shared" si="49"/>
        <v>603.5</v>
      </c>
      <c r="FM27" s="18">
        <f t="shared" si="148"/>
        <v>242.5</v>
      </c>
      <c r="FN27" s="18">
        <f t="shared" si="149"/>
        <v>-7.5</v>
      </c>
      <c r="FO27" s="18">
        <f t="shared" si="51"/>
        <v>242.61595166023193</v>
      </c>
      <c r="FP27" s="18">
        <f t="shared" si="52"/>
        <v>1046.1273823010274</v>
      </c>
      <c r="FQ27" s="18">
        <f t="shared" si="150"/>
        <v>181.33549982293664</v>
      </c>
      <c r="FR27" s="28">
        <v>21</v>
      </c>
      <c r="FS27" s="22">
        <f>(FR27*(1/60))/$FH$4</f>
        <v>0.3214793968416842</v>
      </c>
      <c r="FT27" s="18">
        <f>((FO27*(FE$6/FF$6))+FE$4)/$FI$4</f>
        <v>0.14739751695373346</v>
      </c>
      <c r="FU27">
        <f t="shared" si="54"/>
        <v>-0.49284685516491411</v>
      </c>
      <c r="FV27">
        <f t="shared" si="54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55"/>
        <v>365</v>
      </c>
      <c r="GE27">
        <f t="shared" si="55"/>
        <v>596.5</v>
      </c>
      <c r="GF27" s="18">
        <f t="shared" si="151"/>
        <v>139</v>
      </c>
      <c r="GG27" s="18">
        <f t="shared" si="152"/>
        <v>-5.5</v>
      </c>
      <c r="GH27" s="18">
        <f t="shared" si="57"/>
        <v>139.10877039209282</v>
      </c>
      <c r="GI27">
        <f t="shared" si="58"/>
        <v>699.31198330930954</v>
      </c>
      <c r="GJ27">
        <v>21</v>
      </c>
      <c r="GK27" s="22">
        <f>(GJ27*(1/60))/$GA$4</f>
        <v>0.28968082012984636</v>
      </c>
      <c r="GL27" s="18">
        <f>((GH27*($FX$6/$FY$6))+FX$4)/$GB$4</f>
        <v>7.6798005787771448E-2</v>
      </c>
      <c r="GM27">
        <f t="shared" si="59"/>
        <v>-0.53808025863649311</v>
      </c>
      <c r="GN27">
        <f t="shared" si="60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61"/>
        <v>458.5</v>
      </c>
      <c r="GW27">
        <f t="shared" si="61"/>
        <v>592.5</v>
      </c>
      <c r="GX27" s="18">
        <f t="shared" si="153"/>
        <v>213.5</v>
      </c>
      <c r="GY27" s="18">
        <f t="shared" si="154"/>
        <v>-12</v>
      </c>
      <c r="GZ27" s="18">
        <f t="shared" si="63"/>
        <v>213.8369706107903</v>
      </c>
      <c r="HA27">
        <f t="shared" si="64"/>
        <v>749.18522409348145</v>
      </c>
      <c r="HB27">
        <v>21</v>
      </c>
      <c r="HC27" s="22">
        <f>(HB27*(1/60))/$GS$4</f>
        <v>0.2600979297265068</v>
      </c>
      <c r="HD27" s="18">
        <f>((GZ27*(GP$6/GQ$6))+GP$4)/$GT$4</f>
        <v>0.11357318796644045</v>
      </c>
      <c r="HE27">
        <f t="shared" si="65"/>
        <v>-0.5848631045974082</v>
      </c>
      <c r="HF27">
        <f t="shared" si="66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67"/>
        <v>467</v>
      </c>
      <c r="HO27">
        <f t="shared" si="67"/>
        <v>592.5</v>
      </c>
      <c r="HP27" s="18">
        <f t="shared" si="68"/>
        <v>212</v>
      </c>
      <c r="HQ27" s="18">
        <f t="shared" si="155"/>
        <v>-9</v>
      </c>
      <c r="HR27" s="18">
        <f t="shared" si="4"/>
        <v>212.19095173922943</v>
      </c>
      <c r="HS27">
        <f t="shared" si="70"/>
        <v>754.41715913677365</v>
      </c>
      <c r="HT27">
        <v>21</v>
      </c>
      <c r="HU27" s="22">
        <f>(HT27*(1/60))/$HK$4</f>
        <v>0.27957202983937141</v>
      </c>
      <c r="HV27" s="18">
        <f>((HR27*(HH$6/HI$6))+HH$4)/$HL$4</f>
        <v>0.12476139601216925</v>
      </c>
      <c r="HW27">
        <f t="shared" si="71"/>
        <v>-0.55350628032994886</v>
      </c>
      <c r="HX27">
        <f t="shared" si="72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73"/>
        <v>751</v>
      </c>
      <c r="IG27">
        <f t="shared" si="74"/>
        <v>581.5</v>
      </c>
      <c r="IH27">
        <f t="shared" si="75"/>
        <v>204.5</v>
      </c>
      <c r="II27">
        <f t="shared" si="76"/>
        <v>-2</v>
      </c>
      <c r="IJ27">
        <f t="shared" si="77"/>
        <v>204.50977971725459</v>
      </c>
      <c r="IL27">
        <v>21</v>
      </c>
      <c r="IM27">
        <f>(IL27*(1/60))/$IC$4</f>
        <v>0.26204748984117576</v>
      </c>
      <c r="IN27">
        <f>((IJ27*$HZ$6/$IA$6)+$HZ$4)/$ID$4</f>
        <v>0.11474691390143452</v>
      </c>
      <c r="IO27">
        <f t="shared" si="78"/>
        <v>-0.58161999605811487</v>
      </c>
      <c r="IP27">
        <f t="shared" si="79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88"/>
        <v>1179.5</v>
      </c>
      <c r="JR27">
        <f t="shared" si="89"/>
        <v>596</v>
      </c>
      <c r="JS27">
        <f t="shared" si="90"/>
        <v>652</v>
      </c>
      <c r="JT27">
        <f t="shared" si="91"/>
        <v>18</v>
      </c>
      <c r="JU27">
        <f t="shared" si="92"/>
        <v>652.24841893254143</v>
      </c>
      <c r="JV27">
        <f t="shared" si="93"/>
        <v>1321.5279981899741</v>
      </c>
      <c r="JW27">
        <v>84</v>
      </c>
      <c r="JX27">
        <f>(JW27*(1/60))/JN$4</f>
        <v>0.52433162070766315</v>
      </c>
      <c r="JY27">
        <f>((JU27*JK$6/JL$6)+JK$4)/JO$4</f>
        <v>0.16262197483780422</v>
      </c>
      <c r="JZ27">
        <f t="shared" si="94"/>
        <v>-0.28039395063119982</v>
      </c>
      <c r="KA27">
        <f t="shared" si="95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96"/>
        <v>1582.5</v>
      </c>
      <c r="KJ27">
        <f t="shared" si="97"/>
        <v>609</v>
      </c>
      <c r="KK27">
        <f t="shared" si="98"/>
        <v>1039</v>
      </c>
      <c r="KL27">
        <f t="shared" si="99"/>
        <v>23.5</v>
      </c>
      <c r="KM27">
        <f t="shared" si="100"/>
        <v>1039.2657263664573</v>
      </c>
      <c r="KN27">
        <f t="shared" si="101"/>
        <v>1695.6377118948494</v>
      </c>
      <c r="KO27">
        <v>84</v>
      </c>
      <c r="KP27">
        <f>(KO27*(1/60))/KF$4</f>
        <v>0.53962284031156971</v>
      </c>
      <c r="KQ27">
        <f>((KM27*KC$6/KD$6)+KC$4)/KG$4</f>
        <v>0.24766788231772577</v>
      </c>
      <c r="KR27">
        <f t="shared" si="102"/>
        <v>-0.26790967647353991</v>
      </c>
      <c r="KS27">
        <f t="shared" si="103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25"/>
        <v>75.5</v>
      </c>
      <c r="R28" s="18">
        <f t="shared" si="126"/>
        <v>-3</v>
      </c>
      <c r="S28" s="49">
        <f t="shared" si="6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>(V28*(1/60))/$L$4</f>
        <v>7.9130423232945779E-2</v>
      </c>
      <c r="X28" s="18">
        <f>(S28*(I$6/J$6)+I$4)/$M$4</f>
        <v>8.5058965616626302E-3</v>
      </c>
      <c r="Y28">
        <f>LOG10(W28)</f>
        <v>-1.1016565114209633</v>
      </c>
      <c r="Z28">
        <f t="shared" si="7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8"/>
        <v>753</v>
      </c>
      <c r="AI28" s="18">
        <f t="shared" si="8"/>
        <v>574.5</v>
      </c>
      <c r="AJ28" s="18">
        <f t="shared" si="127"/>
        <v>90.5</v>
      </c>
      <c r="AK28" s="18">
        <f t="shared" si="128"/>
        <v>4</v>
      </c>
      <c r="AL28" s="18">
        <f t="shared" si="10"/>
        <v>90.588354659967194</v>
      </c>
      <c r="AM28" s="18">
        <f t="shared" si="11"/>
        <v>947.13211855580107</v>
      </c>
      <c r="AN28" s="18">
        <f t="shared" si="129"/>
        <v>72.845838210512852</v>
      </c>
      <c r="AO28" s="28">
        <v>22</v>
      </c>
      <c r="AP28" s="22">
        <f>(AO28*(1/60))/AE$4</f>
        <v>6.5906387069095379E-2</v>
      </c>
      <c r="AQ28" s="18">
        <f>((AL28*(AB$6/AC$6))+AB$4)/AF$4</f>
        <v>9.9592565691788756E-3</v>
      </c>
      <c r="AR28">
        <f t="shared" si="12"/>
        <v>-1.1810724953536413</v>
      </c>
      <c r="AS28">
        <f t="shared" si="12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13"/>
        <v>910.5</v>
      </c>
      <c r="BB28" s="18">
        <f t="shared" si="13"/>
        <v>580</v>
      </c>
      <c r="BC28" s="18">
        <f t="shared" si="130"/>
        <v>79</v>
      </c>
      <c r="BD28" s="18">
        <f t="shared" si="131"/>
        <v>-1</v>
      </c>
      <c r="BE28" s="18">
        <f t="shared" si="15"/>
        <v>79.006328860414726</v>
      </c>
      <c r="BF28" s="18">
        <f t="shared" si="16"/>
        <v>1079.5416851608834</v>
      </c>
      <c r="BG28" s="18">
        <f t="shared" si="132"/>
        <v>65.16835644999901</v>
      </c>
      <c r="BH28" s="28">
        <v>22</v>
      </c>
      <c r="BI28" s="22">
        <f>(BH28*(1/60))/$AX$4</f>
        <v>5.8607061070785574E-2</v>
      </c>
      <c r="BJ28" s="18">
        <f>((BE28*(AU$6/AV$6))+AU$4)/$AY$4</f>
        <v>6.6245790233931427E-3</v>
      </c>
      <c r="BK28">
        <f t="shared" si="18"/>
        <v>-1.2320500563481611</v>
      </c>
      <c r="BL28">
        <f t="shared" si="18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19"/>
        <v>669.5</v>
      </c>
      <c r="BU28" s="18">
        <f t="shared" si="19"/>
        <v>585</v>
      </c>
      <c r="BV28" s="18">
        <f t="shared" si="133"/>
        <v>191</v>
      </c>
      <c r="BW28" s="18">
        <f t="shared" si="134"/>
        <v>-4.5</v>
      </c>
      <c r="BX28" s="18">
        <f t="shared" si="21"/>
        <v>191.05300311693611</v>
      </c>
      <c r="BY28" s="18">
        <f t="shared" si="22"/>
        <v>889.07550298048363</v>
      </c>
      <c r="BZ28" s="18">
        <f t="shared" si="135"/>
        <v>129.81764164482388</v>
      </c>
      <c r="CA28" s="28">
        <v>22</v>
      </c>
      <c r="CB28" s="22">
        <f>(CA28*(1/60))/$BQ$4</f>
        <v>0.25255676703639907</v>
      </c>
      <c r="CC28" s="18">
        <f>((BX28*(BN$6/BO$6))+BN$4)/$BR$4</f>
        <v>8.4975827534221171E-2</v>
      </c>
      <c r="CD28">
        <f t="shared" si="24"/>
        <v>-0.59764099045713881</v>
      </c>
      <c r="CE28">
        <f t="shared" si="24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25"/>
        <v>695</v>
      </c>
      <c r="CN28" s="18">
        <f t="shared" si="25"/>
        <v>579</v>
      </c>
      <c r="CO28" s="18">
        <f t="shared" si="136"/>
        <v>162.5</v>
      </c>
      <c r="CP28" s="18">
        <f t="shared" si="137"/>
        <v>-9</v>
      </c>
      <c r="CQ28" s="18">
        <f t="shared" si="27"/>
        <v>162.74903993572434</v>
      </c>
      <c r="CR28" s="18">
        <f t="shared" si="28"/>
        <v>904.5805657872603</v>
      </c>
      <c r="CS28" s="18">
        <f t="shared" si="138"/>
        <v>111.29609600356412</v>
      </c>
      <c r="CT28" s="28">
        <v>22</v>
      </c>
      <c r="CU28" s="22">
        <f>(CT28*(1/60))/$CJ$4</f>
        <v>0.21385950384257388</v>
      </c>
      <c r="CV28" s="18">
        <f>((CQ28*(CG$6/CH$6))+CG$4)/$CK$4</f>
        <v>6.0478610650162135E-2</v>
      </c>
      <c r="CW28">
        <f t="shared" si="30"/>
        <v>-0.66987144508136343</v>
      </c>
      <c r="CX28">
        <f t="shared" si="30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31"/>
        <v>770.5</v>
      </c>
      <c r="DG28" s="18">
        <f t="shared" si="31"/>
        <v>577.5</v>
      </c>
      <c r="DH28" s="18">
        <f t="shared" si="139"/>
        <v>228.5</v>
      </c>
      <c r="DI28" s="18">
        <f t="shared" si="140"/>
        <v>-7</v>
      </c>
      <c r="DJ28" s="18">
        <f t="shared" si="33"/>
        <v>228.60719586224752</v>
      </c>
      <c r="DK28" s="18">
        <f t="shared" si="34"/>
        <v>962.90004673382373</v>
      </c>
      <c r="DL28" s="18">
        <f t="shared" si="141"/>
        <v>165.77756555542919</v>
      </c>
      <c r="DM28" s="28">
        <v>22</v>
      </c>
      <c r="DN28" s="22">
        <f>(DM28*(1/60))/$DC$4</f>
        <v>0.19296037249454107</v>
      </c>
      <c r="DO28" s="18">
        <f>((DJ28*(CZ$6/DA$6))+CZ$4)/$DD$4</f>
        <v>7.4700601772856423E-2</v>
      </c>
      <c r="DP28">
        <f t="shared" si="36"/>
        <v>-0.71453187116842753</v>
      </c>
      <c r="DQ28">
        <f t="shared" si="36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37"/>
        <v>795</v>
      </c>
      <c r="DZ28" s="18">
        <f t="shared" si="37"/>
        <v>600</v>
      </c>
      <c r="EA28" s="18">
        <f t="shared" si="142"/>
        <v>189.5</v>
      </c>
      <c r="EB28" s="18">
        <f t="shared" si="143"/>
        <v>-6</v>
      </c>
      <c r="EC28" s="18">
        <f t="shared" si="39"/>
        <v>189.59496301326152</v>
      </c>
      <c r="ED28" s="18">
        <f t="shared" si="40"/>
        <v>996.00451806204171</v>
      </c>
      <c r="EE28" s="18">
        <f t="shared" si="144"/>
        <v>139.34457969676487</v>
      </c>
      <c r="EF28" s="28">
        <v>22</v>
      </c>
      <c r="EG28" s="22">
        <f>(EF28*(1/60))/$DV$4</f>
        <v>0.45674874782240099</v>
      </c>
      <c r="EH28" s="18">
        <f>((EC28*(DS$6/DT$6))+DS$4)/$DW$4</f>
        <v>0.15565977626647404</v>
      </c>
      <c r="EI28">
        <f t="shared" si="42"/>
        <v>-0.34032263459297696</v>
      </c>
      <c r="EJ28">
        <f t="shared" si="42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43"/>
        <v>869</v>
      </c>
      <c r="ES28" s="18">
        <f t="shared" si="43"/>
        <v>601</v>
      </c>
      <c r="ET28" s="18">
        <f t="shared" si="145"/>
        <v>253</v>
      </c>
      <c r="EU28" s="18">
        <f t="shared" si="146"/>
        <v>-8.5</v>
      </c>
      <c r="EV28" s="18">
        <f t="shared" si="45"/>
        <v>253.1427462914946</v>
      </c>
      <c r="EW28" s="18">
        <f t="shared" si="46"/>
        <v>1056.5803329610105</v>
      </c>
      <c r="EX28" s="18">
        <f t="shared" si="147"/>
        <v>190.00878369343855</v>
      </c>
      <c r="EY28" s="28">
        <v>22</v>
      </c>
      <c r="EZ28" s="22">
        <f>(EY28*(1/60))/$EO$4</f>
        <v>0.37179355844799289</v>
      </c>
      <c r="FA28" s="18">
        <f>((EV28*(EL$6/EM$6))+EL$4)/$EP$4</f>
        <v>0.16389752886718709</v>
      </c>
      <c r="FB28">
        <f t="shared" si="48"/>
        <v>-0.42969813891787467</v>
      </c>
      <c r="FC28">
        <f t="shared" si="48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49"/>
        <v>869.5</v>
      </c>
      <c r="FL28" s="18">
        <f t="shared" si="49"/>
        <v>603.5</v>
      </c>
      <c r="FM28" s="18">
        <f t="shared" si="148"/>
        <v>257.5</v>
      </c>
      <c r="FN28" s="18">
        <f t="shared" si="149"/>
        <v>-7.5</v>
      </c>
      <c r="FO28" s="18">
        <f t="shared" si="51"/>
        <v>257.60920014626805</v>
      </c>
      <c r="FP28" s="18">
        <f t="shared" si="52"/>
        <v>1058.4150887057497</v>
      </c>
      <c r="FQ28" s="18">
        <f t="shared" si="150"/>
        <v>193.6232062276589</v>
      </c>
      <c r="FR28" s="28">
        <v>22</v>
      </c>
      <c r="FS28" s="22">
        <f>(FR28*(1/60))/$FH$4</f>
        <v>0.33678793954843106</v>
      </c>
      <c r="FT28" s="18">
        <f>((FO28*(FE$6/FF$6))+FE$4)/$FI$4</f>
        <v>0.15650642996126302</v>
      </c>
      <c r="FU28">
        <f t="shared" si="54"/>
        <v>-0.47264346907662713</v>
      </c>
      <c r="FV28">
        <f t="shared" si="54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55"/>
        <v>375</v>
      </c>
      <c r="GE28">
        <f t="shared" si="55"/>
        <v>597</v>
      </c>
      <c r="GF28" s="18">
        <f t="shared" si="151"/>
        <v>149</v>
      </c>
      <c r="GG28" s="18">
        <f t="shared" si="152"/>
        <v>-5</v>
      </c>
      <c r="GH28" s="18">
        <f t="shared" si="57"/>
        <v>149.08386901338454</v>
      </c>
      <c r="GI28">
        <f t="shared" si="58"/>
        <v>705.00638294982832</v>
      </c>
      <c r="GJ28">
        <v>22</v>
      </c>
      <c r="GK28" s="22">
        <f>(GJ28*(1/60))/$GA$4</f>
        <v>0.30347514489793426</v>
      </c>
      <c r="GL28" s="18">
        <f>((GH28*($FX$6/$FY$6))+FX$4)/$GB$4</f>
        <v>8.2304974755237043E-2</v>
      </c>
      <c r="GM28">
        <f t="shared" si="59"/>
        <v>-0.51787687254820614</v>
      </c>
      <c r="GN28">
        <f t="shared" si="60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61"/>
        <v>472.5</v>
      </c>
      <c r="GW28">
        <f t="shared" si="61"/>
        <v>592</v>
      </c>
      <c r="GX28" s="18">
        <f t="shared" si="153"/>
        <v>227.5</v>
      </c>
      <c r="GY28" s="18">
        <f t="shared" si="154"/>
        <v>-12.5</v>
      </c>
      <c r="GZ28" s="18">
        <f t="shared" si="63"/>
        <v>227.84314780128895</v>
      </c>
      <c r="HA28">
        <f t="shared" si="64"/>
        <v>757.44323219631451</v>
      </c>
      <c r="HB28">
        <v>22</v>
      </c>
      <c r="HC28" s="22">
        <f>(HB28*(1/60))/$GS$4</f>
        <v>0.27248354542776904</v>
      </c>
      <c r="HD28" s="18">
        <f>((GZ28*(GP$6/GQ$6))+GP$4)/$GT$4</f>
        <v>0.12101215509267745</v>
      </c>
      <c r="HE28">
        <f t="shared" si="65"/>
        <v>-0.56465971850912133</v>
      </c>
      <c r="HF28">
        <f t="shared" si="66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67"/>
        <v>480.5</v>
      </c>
      <c r="HO28">
        <f t="shared" si="67"/>
        <v>591.5</v>
      </c>
      <c r="HP28" s="18">
        <f t="shared" si="68"/>
        <v>225.5</v>
      </c>
      <c r="HQ28" s="18">
        <f t="shared" si="155"/>
        <v>-10</v>
      </c>
      <c r="HR28" s="18">
        <f t="shared" si="4"/>
        <v>225.72162058606614</v>
      </c>
      <c r="HS28">
        <f t="shared" si="70"/>
        <v>762.07119090016784</v>
      </c>
      <c r="HT28">
        <v>22</v>
      </c>
      <c r="HU28" s="22">
        <f>(HT28*(1/60))/$HK$4</f>
        <v>0.29288498364124621</v>
      </c>
      <c r="HV28" s="18">
        <f>((HR28*(HH$6/HI$6))+HH$4)/$HL$4</f>
        <v>0.13271699035053813</v>
      </c>
      <c r="HW28">
        <f t="shared" si="71"/>
        <v>-0.53330289424166188</v>
      </c>
      <c r="HX28">
        <f t="shared" si="72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73"/>
        <v>765.5</v>
      </c>
      <c r="IG28">
        <f t="shared" si="74"/>
        <v>578.5</v>
      </c>
      <c r="IH28">
        <f t="shared" si="75"/>
        <v>219</v>
      </c>
      <c r="II28">
        <f t="shared" si="76"/>
        <v>-5</v>
      </c>
      <c r="IJ28">
        <f t="shared" si="77"/>
        <v>219.0570701894828</v>
      </c>
      <c r="IL28">
        <v>22</v>
      </c>
      <c r="IM28">
        <f>(IL28*(1/60))/$IC$4</f>
        <v>0.27452594173837458</v>
      </c>
      <c r="IN28">
        <f>((IJ28*$HZ$6/$IA$6)+$HZ$4)/$ID$4</f>
        <v>0.12290914795021088</v>
      </c>
      <c r="IO28">
        <f t="shared" si="78"/>
        <v>-0.56141660996982801</v>
      </c>
      <c r="IP28">
        <f t="shared" si="79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88"/>
        <v>1226.5</v>
      </c>
      <c r="JR28">
        <f t="shared" si="89"/>
        <v>597.5</v>
      </c>
      <c r="JS28">
        <f t="shared" si="90"/>
        <v>699</v>
      </c>
      <c r="JT28">
        <f t="shared" si="91"/>
        <v>19.5</v>
      </c>
      <c r="JU28">
        <f t="shared" si="92"/>
        <v>699.27194280909055</v>
      </c>
      <c r="JV28">
        <f t="shared" si="93"/>
        <v>1364.2978047332629</v>
      </c>
      <c r="JW28">
        <v>88</v>
      </c>
      <c r="JX28">
        <f>(JW28*(1/60))/JN$4</f>
        <v>0.54929979312231381</v>
      </c>
      <c r="JY28">
        <f>((JU28*JK$6/JL$6)+JK$4)/JO$4</f>
        <v>0.17434612486204204</v>
      </c>
      <c r="JZ28">
        <f t="shared" si="94"/>
        <v>-0.26019056454291284</v>
      </c>
      <c r="KA28">
        <f t="shared" si="95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25"/>
        <v>79</v>
      </c>
      <c r="R29" s="18">
        <f t="shared" si="126"/>
        <v>-3.5</v>
      </c>
      <c r="S29" s="49">
        <f t="shared" si="6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>(V29*(1/60))/$L$4</f>
        <v>8.2727260652625131E-2</v>
      </c>
      <c r="X29" s="18">
        <f>(S29*(I$6/J$6)+I$4)/$M$4</f>
        <v>8.9019154008187374E-3</v>
      </c>
      <c r="Y29">
        <f>LOG10(W29)</f>
        <v>-1.0823513562255769</v>
      </c>
      <c r="Z29">
        <f t="shared" si="7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8"/>
        <v>759</v>
      </c>
      <c r="AI29" s="18">
        <f t="shared" si="8"/>
        <v>575</v>
      </c>
      <c r="AJ29" s="18">
        <f t="shared" si="127"/>
        <v>96.5</v>
      </c>
      <c r="AK29" s="18">
        <f t="shared" si="128"/>
        <v>4.5</v>
      </c>
      <c r="AL29" s="18">
        <f t="shared" si="10"/>
        <v>96.604865301909101</v>
      </c>
      <c r="AM29" s="18">
        <f t="shared" si="11"/>
        <v>952.21111104628471</v>
      </c>
      <c r="AN29" s="18">
        <f t="shared" si="129"/>
        <v>77.924830700996495</v>
      </c>
      <c r="AO29" s="28">
        <v>23</v>
      </c>
      <c r="AP29" s="22">
        <f>(AO29*(1/60))/AE$4</f>
        <v>6.890213193587244E-2</v>
      </c>
      <c r="AQ29" s="18">
        <f>((AL29*(AB$6/AC$6))+AB$4)/AF$4</f>
        <v>1.0620709946483391E-2</v>
      </c>
      <c r="AR29">
        <f t="shared" si="12"/>
        <v>-1.1617673401582547</v>
      </c>
      <c r="AS29">
        <f t="shared" si="12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13"/>
        <v>914.5</v>
      </c>
      <c r="BB29" s="18">
        <f t="shared" si="13"/>
        <v>580</v>
      </c>
      <c r="BC29" s="18">
        <f t="shared" si="130"/>
        <v>83</v>
      </c>
      <c r="BD29" s="18">
        <f t="shared" si="131"/>
        <v>-1</v>
      </c>
      <c r="BE29" s="18">
        <f t="shared" si="15"/>
        <v>83.006023877788536</v>
      </c>
      <c r="BF29" s="18">
        <f t="shared" si="16"/>
        <v>1082.9174714630842</v>
      </c>
      <c r="BG29" s="18">
        <f t="shared" si="132"/>
        <v>68.544142752199832</v>
      </c>
      <c r="BH29" s="28">
        <v>23</v>
      </c>
      <c r="BI29" s="22">
        <f>(BH29*(1/60))/$AX$4</f>
        <v>6.127101839218492E-2</v>
      </c>
      <c r="BJ29" s="18">
        <f>((BE29*(AU$6/AV$6))+AU$4)/$AY$4</f>
        <v>6.9599483044905756E-3</v>
      </c>
      <c r="BK29">
        <f t="shared" si="18"/>
        <v>-1.2127449011527744</v>
      </c>
      <c r="BL29">
        <f t="shared" si="18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19"/>
        <v>679.5</v>
      </c>
      <c r="BU29" s="18">
        <f t="shared" si="19"/>
        <v>584</v>
      </c>
      <c r="BV29" s="18">
        <f t="shared" si="133"/>
        <v>201</v>
      </c>
      <c r="BW29" s="18">
        <f t="shared" si="134"/>
        <v>-5.5</v>
      </c>
      <c r="BX29" s="18">
        <f t="shared" si="21"/>
        <v>201.07523467597892</v>
      </c>
      <c r="BY29" s="18">
        <f t="shared" si="22"/>
        <v>895.97781780577577</v>
      </c>
      <c r="BZ29" s="18">
        <f t="shared" si="135"/>
        <v>136.71995647011602</v>
      </c>
      <c r="CA29" s="28">
        <v>23</v>
      </c>
      <c r="CB29" s="22">
        <f>(CA29*(1/60))/$BQ$4</f>
        <v>0.26403662008350809</v>
      </c>
      <c r="CC29" s="18">
        <f>((BX29*(BN$6/BO$6))+BN$4)/$BR$4</f>
        <v>8.9433477540109788E-2</v>
      </c>
      <c r="CD29">
        <f t="shared" si="24"/>
        <v>-0.57833583526175225</v>
      </c>
      <c r="CE29">
        <f t="shared" si="24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25"/>
        <v>704</v>
      </c>
      <c r="CN29" s="18">
        <f t="shared" si="25"/>
        <v>577</v>
      </c>
      <c r="CO29" s="18">
        <f t="shared" si="136"/>
        <v>171.5</v>
      </c>
      <c r="CP29" s="18">
        <f t="shared" si="137"/>
        <v>-11</v>
      </c>
      <c r="CQ29" s="18">
        <f t="shared" si="27"/>
        <v>171.85240760606177</v>
      </c>
      <c r="CR29" s="18">
        <f t="shared" si="28"/>
        <v>910.2444726555608</v>
      </c>
      <c r="CS29" s="18">
        <f t="shared" si="138"/>
        <v>116.96000287186462</v>
      </c>
      <c r="CT29" s="28">
        <v>23</v>
      </c>
      <c r="CU29" s="22">
        <f>(CT29*(1/60))/$CJ$4</f>
        <v>0.22358039038087268</v>
      </c>
      <c r="CV29" s="18">
        <f>((CQ29*(CG$6/CH$6))+CG$4)/$CK$4</f>
        <v>6.3861481782041304E-2</v>
      </c>
      <c r="CW29">
        <f t="shared" si="30"/>
        <v>-0.65056628988597676</v>
      </c>
      <c r="CX29">
        <f t="shared" si="30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31"/>
        <v>782.5</v>
      </c>
      <c r="DG29" s="18">
        <f t="shared" si="31"/>
        <v>577.5</v>
      </c>
      <c r="DH29" s="18">
        <f t="shared" si="139"/>
        <v>240.5</v>
      </c>
      <c r="DI29" s="18">
        <f t="shared" si="140"/>
        <v>-7</v>
      </c>
      <c r="DJ29" s="18">
        <f t="shared" si="33"/>
        <v>240.60184953570078</v>
      </c>
      <c r="DK29" s="18">
        <f t="shared" si="34"/>
        <v>972.52891987847852</v>
      </c>
      <c r="DL29" s="18">
        <f t="shared" si="141"/>
        <v>175.40643870008398</v>
      </c>
      <c r="DM29" s="28">
        <v>23</v>
      </c>
      <c r="DN29" s="22">
        <f>(DM29*(1/60))/$DC$4</f>
        <v>0.20173129851702018</v>
      </c>
      <c r="DO29" s="18">
        <f>((DJ29*(CZ$6/DA$6))+CZ$4)/$DD$4</f>
        <v>7.8620022787074514E-2</v>
      </c>
      <c r="DP29">
        <f t="shared" si="36"/>
        <v>-0.69522671597304087</v>
      </c>
      <c r="DQ29">
        <f t="shared" si="36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37"/>
        <v>807.5</v>
      </c>
      <c r="DZ29" s="18">
        <f t="shared" si="37"/>
        <v>600</v>
      </c>
      <c r="EA29" s="18">
        <f t="shared" si="142"/>
        <v>202</v>
      </c>
      <c r="EB29" s="18">
        <f t="shared" si="143"/>
        <v>-6</v>
      </c>
      <c r="EC29" s="18">
        <f t="shared" si="39"/>
        <v>202.08908926510605</v>
      </c>
      <c r="ED29" s="18">
        <f t="shared" si="40"/>
        <v>1006.0100645619804</v>
      </c>
      <c r="EE29" s="18">
        <f t="shared" si="144"/>
        <v>149.35012619670351</v>
      </c>
      <c r="EF29" s="28">
        <v>23</v>
      </c>
      <c r="EG29" s="22">
        <f>(EF29*(1/60))/$DV$4</f>
        <v>0.47751005454160106</v>
      </c>
      <c r="EH29" s="18">
        <f>((EC29*(DS$6/DT$6))+DS$4)/$DW$4</f>
        <v>0.16591760625360913</v>
      </c>
      <c r="EI29">
        <f t="shared" si="42"/>
        <v>-0.32101747939759029</v>
      </c>
      <c r="EJ29">
        <f t="shared" si="42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43"/>
        <v>884</v>
      </c>
      <c r="ES29" s="18">
        <f t="shared" si="43"/>
        <v>601.5</v>
      </c>
      <c r="ET29" s="18">
        <f t="shared" si="145"/>
        <v>268</v>
      </c>
      <c r="EU29" s="18">
        <f t="shared" si="146"/>
        <v>-8</v>
      </c>
      <c r="EV29" s="18">
        <f t="shared" si="45"/>
        <v>268.11937639790227</v>
      </c>
      <c r="EW29" s="18">
        <f t="shared" si="46"/>
        <v>1069.2325518800856</v>
      </c>
      <c r="EX29" s="18">
        <f t="shared" si="147"/>
        <v>202.66100261251358</v>
      </c>
      <c r="EY29" s="28">
        <v>23</v>
      </c>
      <c r="EZ29" s="22">
        <f>(EY29*(1/60))/$EO$4</f>
        <v>0.38869326565017437</v>
      </c>
      <c r="FA29" s="18">
        <f>((EV29*(EL$6/EM$6))+EL$4)/$EP$4</f>
        <v>0.17359416328060859</v>
      </c>
      <c r="FB29">
        <f t="shared" si="48"/>
        <v>-0.41039298372248806</v>
      </c>
      <c r="FC29">
        <f t="shared" si="48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49"/>
        <v>886</v>
      </c>
      <c r="FL29" s="18">
        <f t="shared" si="49"/>
        <v>602.5</v>
      </c>
      <c r="FM29" s="18">
        <f t="shared" si="148"/>
        <v>274</v>
      </c>
      <c r="FN29" s="18">
        <f t="shared" si="149"/>
        <v>-8.5</v>
      </c>
      <c r="FO29" s="18">
        <f t="shared" si="51"/>
        <v>274.13181136088531</v>
      </c>
      <c r="FP29" s="18">
        <f t="shared" si="52"/>
        <v>1071.4486688591292</v>
      </c>
      <c r="FQ29" s="18">
        <f t="shared" si="150"/>
        <v>206.65678638103839</v>
      </c>
      <c r="FR29" s="28">
        <v>23</v>
      </c>
      <c r="FS29" s="22">
        <f>(FR29*(1/60))/$FH$4</f>
        <v>0.35209648225517792</v>
      </c>
      <c r="FT29" s="18">
        <f>((FO29*(FE$6/FF$6))+FE$4)/$FI$4</f>
        <v>0.1665444833124998</v>
      </c>
      <c r="FU29">
        <f t="shared" si="54"/>
        <v>-0.45333831388124052</v>
      </c>
      <c r="FV29">
        <f t="shared" si="54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55"/>
        <v>384.5</v>
      </c>
      <c r="GE29">
        <f t="shared" si="55"/>
        <v>595.5</v>
      </c>
      <c r="GF29" s="18">
        <f t="shared" si="151"/>
        <v>158.5</v>
      </c>
      <c r="GG29" s="18">
        <f t="shared" si="152"/>
        <v>-6.5</v>
      </c>
      <c r="GH29" s="18">
        <f t="shared" si="57"/>
        <v>158.63322476707077</v>
      </c>
      <c r="GI29">
        <f t="shared" si="58"/>
        <v>708.84448223852314</v>
      </c>
      <c r="GJ29">
        <v>23</v>
      </c>
      <c r="GK29" s="22">
        <f>(GJ29*(1/60))/$GA$4</f>
        <v>0.31726946966602221</v>
      </c>
      <c r="GL29" s="18">
        <f>((GH29*($FX$6/$FY$6))+FX$4)/$GB$4</f>
        <v>8.7576903163302175E-2</v>
      </c>
      <c r="GM29">
        <f t="shared" si="59"/>
        <v>-0.49857171735281952</v>
      </c>
      <c r="GN29">
        <f t="shared" si="60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61"/>
        <v>486.5</v>
      </c>
      <c r="GW29">
        <f t="shared" si="61"/>
        <v>592</v>
      </c>
      <c r="GX29" s="18">
        <f t="shared" si="153"/>
        <v>241.5</v>
      </c>
      <c r="GY29" s="18">
        <f t="shared" si="154"/>
        <v>-12.5</v>
      </c>
      <c r="GZ29" s="18">
        <f t="shared" si="63"/>
        <v>241.82328258461797</v>
      </c>
      <c r="HA29">
        <f t="shared" si="64"/>
        <v>766.25469003458636</v>
      </c>
      <c r="HB29">
        <v>23</v>
      </c>
      <c r="HC29" s="22">
        <f>(HB29*(1/60))/$GS$4</f>
        <v>0.28486916112903121</v>
      </c>
      <c r="HD29" s="18">
        <f>((GZ29*(GP$6/GQ$6))+GP$4)/$GT$4</f>
        <v>0.12843729056391051</v>
      </c>
      <c r="HE29">
        <f t="shared" si="65"/>
        <v>-0.54535456331373466</v>
      </c>
      <c r="HF29">
        <f t="shared" si="66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67"/>
        <v>495</v>
      </c>
      <c r="HO29">
        <f t="shared" si="67"/>
        <v>591</v>
      </c>
      <c r="HP29" s="18">
        <f t="shared" si="68"/>
        <v>240</v>
      </c>
      <c r="HQ29" s="18">
        <f t="shared" si="155"/>
        <v>-10.5</v>
      </c>
      <c r="HR29" s="18">
        <f t="shared" si="4"/>
        <v>240.22957769600313</v>
      </c>
      <c r="HS29">
        <f t="shared" si="70"/>
        <v>770.91244639063905</v>
      </c>
      <c r="HT29">
        <v>23</v>
      </c>
      <c r="HU29" s="22">
        <f>(HT29*(1/60))/$HK$4</f>
        <v>0.30619793744312107</v>
      </c>
      <c r="HV29" s="18">
        <f>((HR29*(HH$6/HI$6))+HH$4)/$HL$4</f>
        <v>0.14124719848375222</v>
      </c>
      <c r="HW29">
        <f t="shared" si="71"/>
        <v>-0.51399773904627521</v>
      </c>
      <c r="HX29">
        <f t="shared" si="72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73"/>
        <v>776</v>
      </c>
      <c r="IG29">
        <f t="shared" si="74"/>
        <v>579</v>
      </c>
      <c r="IH29">
        <f t="shared" si="75"/>
        <v>229.5</v>
      </c>
      <c r="II29">
        <f t="shared" si="76"/>
        <v>-4.5</v>
      </c>
      <c r="IJ29">
        <f t="shared" si="77"/>
        <v>229.54411340742328</v>
      </c>
      <c r="IL29">
        <v>23</v>
      </c>
      <c r="IM29">
        <f>(IL29*(1/60))/$IC$4</f>
        <v>0.28700439363557345</v>
      </c>
      <c r="IN29">
        <f>((IJ29*$HZ$6/$IA$6)+$HZ$4)/$ID$4</f>
        <v>0.12879324721858496</v>
      </c>
      <c r="IO29">
        <f t="shared" si="78"/>
        <v>-0.54211145477444123</v>
      </c>
      <c r="IP29">
        <f t="shared" si="79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88"/>
        <v>1274</v>
      </c>
      <c r="JR29">
        <f t="shared" si="89"/>
        <v>599</v>
      </c>
      <c r="JS29">
        <f t="shared" si="90"/>
        <v>746.5</v>
      </c>
      <c r="JT29">
        <f t="shared" si="91"/>
        <v>21</v>
      </c>
      <c r="JU29">
        <f t="shared" si="92"/>
        <v>746.79532001747305</v>
      </c>
      <c r="JV29">
        <f t="shared" si="93"/>
        <v>1407.7915328627319</v>
      </c>
      <c r="JW29">
        <v>92</v>
      </c>
      <c r="JX29">
        <f>(JW29*(1/60))/JN$4</f>
        <v>0.57426796553696435</v>
      </c>
      <c r="JY29">
        <f>((JU29*JK$6/JL$6)+JK$4)/JO$4</f>
        <v>0.18619490092383326</v>
      </c>
      <c r="JZ29">
        <f t="shared" si="94"/>
        <v>-0.24088540934752625</v>
      </c>
      <c r="KA29">
        <f t="shared" si="95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25"/>
        <v>84</v>
      </c>
      <c r="R30" s="18">
        <f t="shared" si="126"/>
        <v>-3.5</v>
      </c>
      <c r="S30" s="49">
        <f t="shared" si="6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>(V30*(1/60))/$L$4</f>
        <v>8.6324098072304498E-2</v>
      </c>
      <c r="X30" s="18">
        <f>(S30*(I$6/J$6)+I$4)/$M$4</f>
        <v>9.4642568417077546E-3</v>
      </c>
      <c r="Y30">
        <f>LOG10(W30)</f>
        <v>-1.0638679505315636</v>
      </c>
      <c r="Z30">
        <f t="shared" si="7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8"/>
        <v>762.5</v>
      </c>
      <c r="AI30" s="18">
        <f t="shared" si="8"/>
        <v>574</v>
      </c>
      <c r="AJ30" s="18">
        <f t="shared" si="127"/>
        <v>100</v>
      </c>
      <c r="AK30" s="18">
        <f t="shared" si="128"/>
        <v>3.5</v>
      </c>
      <c r="AL30" s="18">
        <f t="shared" si="10"/>
        <v>100.06123125366787</v>
      </c>
      <c r="AM30" s="18">
        <f t="shared" si="11"/>
        <v>954.40151403903383</v>
      </c>
      <c r="AN30" s="18">
        <f t="shared" si="129"/>
        <v>80.115233693745608</v>
      </c>
      <c r="AO30" s="28">
        <v>24</v>
      </c>
      <c r="AP30" s="22">
        <f>(AO30*(1/60))/AE$4</f>
        <v>7.1897876802649502E-2</v>
      </c>
      <c r="AQ30" s="18">
        <f>((AL30*(AB$6/AC$6))+AB$4)/AF$4</f>
        <v>1.1000701783621279E-2</v>
      </c>
      <c r="AR30">
        <f t="shared" si="12"/>
        <v>-1.1432839344642414</v>
      </c>
      <c r="AS30">
        <f t="shared" si="12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13"/>
        <v>920.5</v>
      </c>
      <c r="BB30" s="18">
        <f t="shared" si="13"/>
        <v>580</v>
      </c>
      <c r="BC30" s="18">
        <f t="shared" si="130"/>
        <v>89</v>
      </c>
      <c r="BD30" s="18">
        <f t="shared" si="131"/>
        <v>-1</v>
      </c>
      <c r="BE30" s="18">
        <f t="shared" si="15"/>
        <v>89.005617800226517</v>
      </c>
      <c r="BF30" s="18">
        <f t="shared" si="16"/>
        <v>1087.9890854231949</v>
      </c>
      <c r="BG30" s="18">
        <f t="shared" si="132"/>
        <v>73.615756712310485</v>
      </c>
      <c r="BH30" s="28">
        <v>24</v>
      </c>
      <c r="BI30" s="22">
        <f>(BH30*(1/60))/$AX$4</f>
        <v>6.3934975713584266E-2</v>
      </c>
      <c r="BJ30" s="18">
        <f>((BE30*(AU$6/AV$6))+AU$4)/$AY$4</f>
        <v>7.46300653565683E-3</v>
      </c>
      <c r="BK30">
        <f t="shared" si="18"/>
        <v>-1.1942614954587611</v>
      </c>
      <c r="BL30">
        <f t="shared" si="18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19"/>
        <v>689</v>
      </c>
      <c r="BU30" s="18">
        <f t="shared" si="19"/>
        <v>583.5</v>
      </c>
      <c r="BV30" s="18">
        <f t="shared" si="133"/>
        <v>210.5</v>
      </c>
      <c r="BW30" s="18">
        <f t="shared" si="134"/>
        <v>-6</v>
      </c>
      <c r="BX30" s="18">
        <f t="shared" si="21"/>
        <v>210.58549332753194</v>
      </c>
      <c r="BY30" s="18">
        <f t="shared" si="22"/>
        <v>902.88052919530833</v>
      </c>
      <c r="BZ30" s="18">
        <f t="shared" si="135"/>
        <v>143.62266785964857</v>
      </c>
      <c r="CA30" s="28">
        <v>24</v>
      </c>
      <c r="CB30" s="22">
        <f>(CA30*(1/60))/$BQ$4</f>
        <v>0.27551647313061717</v>
      </c>
      <c r="CC30" s="18">
        <f>((BX30*(BN$6/BO$6))+BN$4)/$BR$4</f>
        <v>9.3663414184892976E-2</v>
      </c>
      <c r="CD30">
        <f t="shared" si="24"/>
        <v>-0.55985242956773906</v>
      </c>
      <c r="CE30">
        <f t="shared" si="24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25"/>
        <v>712.5</v>
      </c>
      <c r="CN30" s="18">
        <f t="shared" si="25"/>
        <v>576.5</v>
      </c>
      <c r="CO30" s="18">
        <f t="shared" si="136"/>
        <v>180</v>
      </c>
      <c r="CP30" s="18">
        <f t="shared" si="137"/>
        <v>-11.5</v>
      </c>
      <c r="CQ30" s="18">
        <f t="shared" si="27"/>
        <v>180.36698700150203</v>
      </c>
      <c r="CR30" s="18">
        <f t="shared" si="28"/>
        <v>916.51977610960478</v>
      </c>
      <c r="CS30" s="18">
        <f t="shared" si="138"/>
        <v>123.2353063259086</v>
      </c>
      <c r="CT30" s="28">
        <v>24</v>
      </c>
      <c r="CU30" s="22">
        <f>(CT30*(1/60))/$CJ$4</f>
        <v>0.23330127691917155</v>
      </c>
      <c r="CV30" s="18">
        <f>((CQ30*(CG$6/CH$6))+CG$4)/$CK$4</f>
        <v>6.7025555329326719E-2</v>
      </c>
      <c r="CW30">
        <f t="shared" si="30"/>
        <v>-0.63208288419196357</v>
      </c>
      <c r="CX30">
        <f t="shared" si="30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31"/>
        <v>796.5</v>
      </c>
      <c r="DG30" s="18">
        <f t="shared" si="31"/>
        <v>578</v>
      </c>
      <c r="DH30" s="18">
        <f t="shared" si="139"/>
        <v>254.5</v>
      </c>
      <c r="DI30" s="18">
        <f t="shared" si="140"/>
        <v>-6.5</v>
      </c>
      <c r="DJ30" s="18">
        <f t="shared" si="33"/>
        <v>254.58299236201935</v>
      </c>
      <c r="DK30" s="18">
        <f t="shared" si="34"/>
        <v>984.12207068025862</v>
      </c>
      <c r="DL30" s="18">
        <f t="shared" si="141"/>
        <v>186.99958950186408</v>
      </c>
      <c r="DM30" s="28">
        <v>24</v>
      </c>
      <c r="DN30" s="22">
        <f>(DM30*(1/60))/$DC$4</f>
        <v>0.21050222453949935</v>
      </c>
      <c r="DO30" s="18">
        <f>((DJ30*(CZ$6/DA$6))+CZ$4)/$DD$4</f>
        <v>8.3188556943049108E-2</v>
      </c>
      <c r="DP30">
        <f t="shared" si="36"/>
        <v>-0.67674331027902768</v>
      </c>
      <c r="DQ30">
        <f t="shared" si="36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37"/>
        <v>819.5</v>
      </c>
      <c r="DZ30" s="18">
        <f t="shared" si="37"/>
        <v>598</v>
      </c>
      <c r="EA30" s="18">
        <f t="shared" si="142"/>
        <v>214</v>
      </c>
      <c r="EB30" s="18">
        <f t="shared" si="143"/>
        <v>-8</v>
      </c>
      <c r="EC30" s="18">
        <f t="shared" si="39"/>
        <v>214.14948050368929</v>
      </c>
      <c r="ED30" s="18">
        <f t="shared" si="40"/>
        <v>1014.4871857248863</v>
      </c>
      <c r="EE30" s="18">
        <f t="shared" si="144"/>
        <v>157.82724735960949</v>
      </c>
      <c r="EF30" s="28">
        <v>24</v>
      </c>
      <c r="EG30" s="22">
        <f>(EF30*(1/60))/$DV$4</f>
        <v>0.49827136126080113</v>
      </c>
      <c r="EH30" s="18">
        <f>((EC30*(DS$6/DT$6))+DS$4)/$DW$4</f>
        <v>0.17581933450655168</v>
      </c>
      <c r="EI30">
        <f t="shared" si="42"/>
        <v>-0.30253407370357716</v>
      </c>
      <c r="EJ30">
        <f t="shared" si="42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43"/>
        <v>902</v>
      </c>
      <c r="ES30" s="18">
        <f t="shared" si="43"/>
        <v>600.5</v>
      </c>
      <c r="ET30" s="18">
        <f t="shared" si="145"/>
        <v>286</v>
      </c>
      <c r="EU30" s="18">
        <f t="shared" si="146"/>
        <v>-9</v>
      </c>
      <c r="EV30" s="18">
        <f t="shared" si="45"/>
        <v>286.14157335137446</v>
      </c>
      <c r="EW30" s="18">
        <f t="shared" si="46"/>
        <v>1083.607055163448</v>
      </c>
      <c r="EX30" s="18">
        <f t="shared" si="147"/>
        <v>217.03550589587599</v>
      </c>
      <c r="EY30" s="28">
        <v>24</v>
      </c>
      <c r="EZ30" s="22">
        <f>(EY30*(1/60))/$EO$4</f>
        <v>0.4055929728523559</v>
      </c>
      <c r="FA30" s="18">
        <f>((EV30*(EL$6/EM$6))+EL$4)/$EP$4</f>
        <v>0.18526265305052891</v>
      </c>
      <c r="FB30">
        <f t="shared" si="48"/>
        <v>-0.39190957802847487</v>
      </c>
      <c r="FC30">
        <f t="shared" si="48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49"/>
        <v>903</v>
      </c>
      <c r="FL30" s="18">
        <f t="shared" si="49"/>
        <v>602</v>
      </c>
      <c r="FM30" s="18">
        <f t="shared" si="148"/>
        <v>291</v>
      </c>
      <c r="FN30" s="18">
        <f t="shared" si="149"/>
        <v>-9</v>
      </c>
      <c r="FO30" s="18">
        <f t="shared" si="51"/>
        <v>291.13914199227833</v>
      </c>
      <c r="FP30" s="18">
        <f t="shared" si="52"/>
        <v>1085.2709339146609</v>
      </c>
      <c r="FQ30" s="18">
        <f t="shared" si="150"/>
        <v>220.4790514365701</v>
      </c>
      <c r="FR30" s="28">
        <v>24</v>
      </c>
      <c r="FS30" s="22">
        <f>(FR30*(1/60))/$FH$4</f>
        <v>0.36740502496192484</v>
      </c>
      <c r="FT30" s="18">
        <f>((FO30*(FE$6/FF$6))+FE$4)/$FI$4</f>
        <v>0.17687702034448016</v>
      </c>
      <c r="FU30">
        <f t="shared" si="54"/>
        <v>-0.43485490818722727</v>
      </c>
      <c r="FV30">
        <f t="shared" si="54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55"/>
        <v>394.5</v>
      </c>
      <c r="GE30">
        <f t="shared" si="55"/>
        <v>596</v>
      </c>
      <c r="GF30" s="18">
        <f t="shared" si="151"/>
        <v>168.5</v>
      </c>
      <c r="GG30" s="18">
        <f t="shared" si="152"/>
        <v>-6</v>
      </c>
      <c r="GH30" s="18">
        <f t="shared" si="57"/>
        <v>168.60679108505684</v>
      </c>
      <c r="GI30">
        <f t="shared" si="58"/>
        <v>714.73509078539018</v>
      </c>
      <c r="GJ30">
        <v>24</v>
      </c>
      <c r="GK30" s="22">
        <f>(GJ30*(1/60))/$GA$4</f>
        <v>0.33106379443411016</v>
      </c>
      <c r="GL30" s="18">
        <f>((GH30*($FX$6/$FY$6))+FX$4)/$GB$4</f>
        <v>9.3083026189582294E-2</v>
      </c>
      <c r="GM30">
        <f t="shared" si="59"/>
        <v>-0.48008831165880633</v>
      </c>
      <c r="GN30">
        <f t="shared" si="60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61"/>
        <v>501</v>
      </c>
      <c r="GW30">
        <f t="shared" si="61"/>
        <v>591</v>
      </c>
      <c r="GX30" s="18">
        <f t="shared" si="153"/>
        <v>256</v>
      </c>
      <c r="GY30" s="18">
        <f t="shared" si="154"/>
        <v>-13.5</v>
      </c>
      <c r="GZ30" s="18">
        <f t="shared" si="63"/>
        <v>256.35570990325141</v>
      </c>
      <c r="HA30">
        <f t="shared" si="64"/>
        <v>774.77867807522944</v>
      </c>
      <c r="HB30">
        <v>24</v>
      </c>
      <c r="HC30" s="22">
        <f>(HB30*(1/60))/$GS$4</f>
        <v>0.2972547768302935</v>
      </c>
      <c r="HD30" s="18">
        <f>((GZ30*(GP$6/GQ$6))+GP$4)/$GT$4</f>
        <v>0.13615575989479103</v>
      </c>
      <c r="HE30">
        <f t="shared" si="65"/>
        <v>-0.52687115761972148</v>
      </c>
      <c r="HF30">
        <f t="shared" si="66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67"/>
        <v>510</v>
      </c>
      <c r="HO30">
        <f t="shared" si="67"/>
        <v>590.5</v>
      </c>
      <c r="HP30" s="18">
        <f t="shared" si="68"/>
        <v>255</v>
      </c>
      <c r="HQ30" s="18">
        <f t="shared" si="155"/>
        <v>-11</v>
      </c>
      <c r="HR30" s="18">
        <f t="shared" si="4"/>
        <v>255.23714463220279</v>
      </c>
      <c r="HS30">
        <f t="shared" si="70"/>
        <v>780.25012015378763</v>
      </c>
      <c r="HT30">
        <v>24</v>
      </c>
      <c r="HU30" s="22">
        <f>(HT30*(1/60))/$HK$4</f>
        <v>0.31951089124499593</v>
      </c>
      <c r="HV30" s="18">
        <f>((HR30*(HH$6/HI$6))+HH$4)/$HL$4</f>
        <v>0.15007116098714574</v>
      </c>
      <c r="HW30">
        <f t="shared" si="71"/>
        <v>-0.49551433335226203</v>
      </c>
      <c r="HX30">
        <f t="shared" si="72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73"/>
        <v>790</v>
      </c>
      <c r="IG30">
        <f t="shared" si="74"/>
        <v>578</v>
      </c>
      <c r="IH30">
        <f t="shared" si="75"/>
        <v>243.5</v>
      </c>
      <c r="II30">
        <f t="shared" si="76"/>
        <v>-5.5</v>
      </c>
      <c r="IJ30">
        <f t="shared" si="77"/>
        <v>243.56210706922371</v>
      </c>
      <c r="IL30">
        <v>24</v>
      </c>
      <c r="IM30">
        <f>(IL30*(1/60))/$IC$4</f>
        <v>0.29948284553277232</v>
      </c>
      <c r="IN30">
        <f>((IJ30*$HZ$6/$IA$6)+$HZ$4)/$ID$4</f>
        <v>0.13665850194628223</v>
      </c>
      <c r="IO30">
        <f t="shared" si="78"/>
        <v>-0.52362804908042815</v>
      </c>
      <c r="IP30">
        <f t="shared" si="79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88"/>
        <v>1321.5</v>
      </c>
      <c r="JR30">
        <f t="shared" si="89"/>
        <v>600</v>
      </c>
      <c r="JS30">
        <f t="shared" si="90"/>
        <v>794</v>
      </c>
      <c r="JT30">
        <f t="shared" si="91"/>
        <v>22</v>
      </c>
      <c r="JU30">
        <f t="shared" si="92"/>
        <v>794.30472741889184</v>
      </c>
      <c r="JV30">
        <f t="shared" si="93"/>
        <v>1451.3311992787862</v>
      </c>
      <c r="JW30">
        <v>96</v>
      </c>
      <c r="JX30">
        <f>(JW30*(1/60))/JN$4</f>
        <v>0.59923613795161512</v>
      </c>
      <c r="JY30">
        <f>((JU30*JK$6/JL$6)+JK$4)/JO$4</f>
        <v>0.19804019396055214</v>
      </c>
      <c r="JZ30">
        <f t="shared" si="94"/>
        <v>-0.22240200365351298</v>
      </c>
      <c r="KA30">
        <f t="shared" si="95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25"/>
        <v>87</v>
      </c>
      <c r="R31" s="18">
        <f t="shared" si="126"/>
        <v>-4</v>
      </c>
      <c r="S31" s="49">
        <f t="shared" si="6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>(V31*(1/60))/$L$4</f>
        <v>8.992093549198385E-2</v>
      </c>
      <c r="X31" s="18">
        <f>(S31*(I$6/J$6)+I$4)/$M$4</f>
        <v>9.8041141544691277E-3</v>
      </c>
      <c r="Y31">
        <f>LOG10(W31)</f>
        <v>-1.046139183571132</v>
      </c>
      <c r="Z31">
        <f t="shared" si="7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8"/>
        <v>768.5</v>
      </c>
      <c r="AI31" s="18">
        <f t="shared" si="8"/>
        <v>574</v>
      </c>
      <c r="AJ31" s="18">
        <f t="shared" si="127"/>
        <v>106</v>
      </c>
      <c r="AK31" s="18">
        <f t="shared" si="128"/>
        <v>3.5</v>
      </c>
      <c r="AL31" s="18">
        <f t="shared" si="10"/>
        <v>106.05776727802636</v>
      </c>
      <c r="AM31" s="18">
        <f t="shared" si="11"/>
        <v>959.20188177463456</v>
      </c>
      <c r="AN31" s="18">
        <f t="shared" si="129"/>
        <v>84.915601429346339</v>
      </c>
      <c r="AO31" s="28">
        <v>25</v>
      </c>
      <c r="AP31" s="22">
        <f>(AO31*(1/60))/AE$4</f>
        <v>7.4893621669426563E-2</v>
      </c>
      <c r="AQ31" s="18">
        <f>((AL31*(AB$6/AC$6))+AB$4)/AF$4</f>
        <v>1.1659959157453484E-2</v>
      </c>
      <c r="AR31">
        <f t="shared" si="12"/>
        <v>-1.1255551675038098</v>
      </c>
      <c r="AS31">
        <f t="shared" si="12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13"/>
        <v>923.5</v>
      </c>
      <c r="BB31" s="18">
        <f t="shared" si="13"/>
        <v>580</v>
      </c>
      <c r="BC31" s="18">
        <f t="shared" si="130"/>
        <v>92</v>
      </c>
      <c r="BD31" s="18">
        <f t="shared" si="131"/>
        <v>-1</v>
      </c>
      <c r="BE31" s="18">
        <f t="shared" si="15"/>
        <v>92.005434622091755</v>
      </c>
      <c r="BF31" s="18">
        <f t="shared" si="16"/>
        <v>1090.5284269563999</v>
      </c>
      <c r="BG31" s="18">
        <f t="shared" si="132"/>
        <v>76.155098245515546</v>
      </c>
      <c r="BH31" s="28">
        <v>25</v>
      </c>
      <c r="BI31" s="22">
        <f>(BH31*(1/60))/$AX$4</f>
        <v>6.6598933034983612E-2</v>
      </c>
      <c r="BJ31" s="18">
        <f>((BE31*(AU$6/AV$6))+AU$4)/$AY$4</f>
        <v>7.7145373165295921E-3</v>
      </c>
      <c r="BK31">
        <f t="shared" si="18"/>
        <v>-1.1765327284983296</v>
      </c>
      <c r="BL31">
        <f t="shared" si="18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19"/>
        <v>700</v>
      </c>
      <c r="BU31" s="18">
        <f t="shared" si="19"/>
        <v>583.5</v>
      </c>
      <c r="BV31" s="18">
        <f t="shared" si="133"/>
        <v>221.5</v>
      </c>
      <c r="BW31" s="18">
        <f t="shared" si="134"/>
        <v>-6</v>
      </c>
      <c r="BX31" s="18">
        <f t="shared" si="21"/>
        <v>221.58124920669619</v>
      </c>
      <c r="BY31" s="18">
        <f t="shared" si="22"/>
        <v>911.30250191689913</v>
      </c>
      <c r="BZ31" s="18">
        <f t="shared" si="135"/>
        <v>152.04464058123938</v>
      </c>
      <c r="CA31" s="28">
        <v>25</v>
      </c>
      <c r="CB31" s="22">
        <f>(CA31*(1/60))/$BQ$4</f>
        <v>0.28699632617772625</v>
      </c>
      <c r="CC31" s="18">
        <f>((BX31*(BN$6/BO$6))+BN$4)/$BR$4</f>
        <v>9.8554064632425414E-2</v>
      </c>
      <c r="CD31">
        <f t="shared" si="24"/>
        <v>-0.54212366260730738</v>
      </c>
      <c r="CE31">
        <f t="shared" si="24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25"/>
        <v>721</v>
      </c>
      <c r="CN31" s="18">
        <f t="shared" si="25"/>
        <v>577</v>
      </c>
      <c r="CO31" s="18">
        <f t="shared" si="136"/>
        <v>188.5</v>
      </c>
      <c r="CP31" s="18">
        <f t="shared" si="137"/>
        <v>-11</v>
      </c>
      <c r="CQ31" s="18">
        <f t="shared" si="27"/>
        <v>188.82068212989805</v>
      </c>
      <c r="CR31" s="18">
        <f t="shared" si="28"/>
        <v>923.45546725329427</v>
      </c>
      <c r="CS31" s="18">
        <f t="shared" si="138"/>
        <v>130.17099746959809</v>
      </c>
      <c r="CT31" s="28">
        <v>25</v>
      </c>
      <c r="CU31" s="22">
        <f>(CT31*(1/60))/$CJ$4</f>
        <v>0.24302216345747035</v>
      </c>
      <c r="CV31" s="18">
        <f>((CQ31*(CG$6/CH$6))+CG$4)/$CK$4</f>
        <v>7.0167003883661386E-2</v>
      </c>
      <c r="CW31">
        <f t="shared" si="30"/>
        <v>-0.61435411723153199</v>
      </c>
      <c r="CX31">
        <f t="shared" si="30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31"/>
        <v>811</v>
      </c>
      <c r="DG31" s="18">
        <f t="shared" si="31"/>
        <v>577</v>
      </c>
      <c r="DH31" s="18">
        <f t="shared" si="139"/>
        <v>269</v>
      </c>
      <c r="DI31" s="18">
        <f t="shared" si="140"/>
        <v>-7.5</v>
      </c>
      <c r="DJ31" s="18">
        <f t="shared" si="33"/>
        <v>269.10453359243132</v>
      </c>
      <c r="DK31" s="18">
        <f t="shared" si="34"/>
        <v>995.31402079946611</v>
      </c>
      <c r="DL31" s="18">
        <f t="shared" si="141"/>
        <v>198.19153962107157</v>
      </c>
      <c r="DM31" s="28">
        <v>25</v>
      </c>
      <c r="DN31" s="22">
        <f>(DM31*(1/60))/$DC$4</f>
        <v>0.21927315056197849</v>
      </c>
      <c r="DO31" s="18">
        <f>((DJ31*(CZ$6/DA$6))+CZ$4)/$DD$4</f>
        <v>8.7933673843195906E-2</v>
      </c>
      <c r="DP31">
        <f t="shared" si="36"/>
        <v>-0.6590145433185961</v>
      </c>
      <c r="DQ31">
        <f t="shared" si="36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37"/>
        <v>832</v>
      </c>
      <c r="DZ31" s="18">
        <f t="shared" si="37"/>
        <v>598</v>
      </c>
      <c r="EA31" s="18">
        <f t="shared" si="142"/>
        <v>226.5</v>
      </c>
      <c r="EB31" s="18">
        <f t="shared" si="143"/>
        <v>-8</v>
      </c>
      <c r="EC31" s="18">
        <f t="shared" si="39"/>
        <v>226.64123631854818</v>
      </c>
      <c r="ED31" s="18">
        <f t="shared" si="40"/>
        <v>1024.6111457523775</v>
      </c>
      <c r="EE31" s="18">
        <f t="shared" si="144"/>
        <v>167.95120738710068</v>
      </c>
      <c r="EF31" s="28">
        <v>25</v>
      </c>
      <c r="EG31" s="22">
        <f>(EF31*(1/60))/$DV$4</f>
        <v>0.51903266798000125</v>
      </c>
      <c r="EH31" s="18">
        <f>((EC31*(DS$6/DT$6))+DS$4)/$DW$4</f>
        <v>0.18607521833602003</v>
      </c>
      <c r="EI31">
        <f t="shared" si="42"/>
        <v>-0.28480530674314547</v>
      </c>
      <c r="EJ31">
        <f t="shared" si="42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43"/>
        <v>918.5</v>
      </c>
      <c r="ES31" s="18">
        <f t="shared" si="43"/>
        <v>600</v>
      </c>
      <c r="ET31" s="18">
        <f t="shared" si="145"/>
        <v>302.5</v>
      </c>
      <c r="EU31" s="18">
        <f t="shared" si="146"/>
        <v>-9.5</v>
      </c>
      <c r="EV31" s="18">
        <f t="shared" si="45"/>
        <v>302.64913679044253</v>
      </c>
      <c r="EW31" s="18">
        <f t="shared" si="46"/>
        <v>1097.1063075199231</v>
      </c>
      <c r="EX31" s="18">
        <f t="shared" si="147"/>
        <v>230.53475825235114</v>
      </c>
      <c r="EY31" s="28">
        <v>25</v>
      </c>
      <c r="EZ31" s="22">
        <f>(EY31*(1/60))/$EO$4</f>
        <v>0.42249268005453738</v>
      </c>
      <c r="FA31" s="18">
        <f>((EV31*(EL$6/EM$6))+EL$4)/$EP$4</f>
        <v>0.19595049180916407</v>
      </c>
      <c r="FB31">
        <f t="shared" si="48"/>
        <v>-0.3741808110680433</v>
      </c>
      <c r="FC31">
        <f t="shared" si="48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49"/>
        <v>921.5</v>
      </c>
      <c r="FL31" s="18">
        <f t="shared" si="49"/>
        <v>602.5</v>
      </c>
      <c r="FM31" s="18">
        <f t="shared" si="148"/>
        <v>309.5</v>
      </c>
      <c r="FN31" s="18">
        <f t="shared" si="149"/>
        <v>-8.5</v>
      </c>
      <c r="FO31" s="18">
        <f t="shared" si="51"/>
        <v>309.61669851608457</v>
      </c>
      <c r="FP31" s="18">
        <f t="shared" si="52"/>
        <v>1100.9852405913532</v>
      </c>
      <c r="FQ31" s="18">
        <f t="shared" si="150"/>
        <v>236.19335811326243</v>
      </c>
      <c r="FR31" s="28">
        <v>25</v>
      </c>
      <c r="FS31" s="22">
        <f>(FR31*(1/60))/$FH$4</f>
        <v>0.38271356766867171</v>
      </c>
      <c r="FT31" s="18">
        <f>((FO31*(FE$6/FF$6))+FE$4)/$FI$4</f>
        <v>0.18810277006268275</v>
      </c>
      <c r="FU31">
        <f t="shared" si="54"/>
        <v>-0.4171261412267957</v>
      </c>
      <c r="FV31">
        <f t="shared" si="54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55"/>
        <v>404.5</v>
      </c>
      <c r="GE31">
        <f t="shared" si="55"/>
        <v>595</v>
      </c>
      <c r="GF31" s="18">
        <f t="shared" si="151"/>
        <v>178.5</v>
      </c>
      <c r="GG31" s="18">
        <f t="shared" si="152"/>
        <v>-7</v>
      </c>
      <c r="GH31" s="18">
        <f t="shared" si="57"/>
        <v>178.63720217244784</v>
      </c>
      <c r="GI31">
        <f t="shared" si="58"/>
        <v>719.47567714273703</v>
      </c>
      <c r="GJ31">
        <v>25</v>
      </c>
      <c r="GK31" s="22">
        <f>(GJ31*(1/60))/$GA$4</f>
        <v>0.34485811920219805</v>
      </c>
      <c r="GL31" s="18">
        <f>((GH31*($FX$6/$FY$6))+FX$4)/$GB$4</f>
        <v>9.8620531600434283E-2</v>
      </c>
      <c r="GM31">
        <f t="shared" si="59"/>
        <v>-0.46235954469837476</v>
      </c>
      <c r="GN31">
        <f t="shared" si="60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61"/>
        <v>514.5</v>
      </c>
      <c r="GW31">
        <f t="shared" si="61"/>
        <v>591.5</v>
      </c>
      <c r="GX31" s="18">
        <f t="shared" si="153"/>
        <v>269.5</v>
      </c>
      <c r="GY31" s="18">
        <f t="shared" si="154"/>
        <v>-13</v>
      </c>
      <c r="GZ31" s="18">
        <f t="shared" si="63"/>
        <v>269.81336141859248</v>
      </c>
      <c r="HA31">
        <f t="shared" si="64"/>
        <v>783.95312359859884</v>
      </c>
      <c r="HB31">
        <v>25</v>
      </c>
      <c r="HC31" s="22">
        <f>(HB31*(1/60))/$GS$4</f>
        <v>0.30964039253155573</v>
      </c>
      <c r="HD31" s="18">
        <f>((GZ31*(GP$6/GQ$6))+GP$4)/$GT$4</f>
        <v>0.14330339381783522</v>
      </c>
      <c r="HE31">
        <f t="shared" si="65"/>
        <v>-0.5091423906592899</v>
      </c>
      <c r="HF31">
        <f t="shared" si="66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67"/>
        <v>526</v>
      </c>
      <c r="HO31">
        <f t="shared" si="67"/>
        <v>591</v>
      </c>
      <c r="HP31" s="18">
        <f t="shared" si="68"/>
        <v>271</v>
      </c>
      <c r="HQ31" s="18">
        <f t="shared" si="155"/>
        <v>-10.5</v>
      </c>
      <c r="HR31" s="18">
        <f t="shared" si="4"/>
        <v>271.20333700011878</v>
      </c>
      <c r="HS31">
        <f t="shared" si="70"/>
        <v>791.17444346995944</v>
      </c>
      <c r="HT31">
        <v>25</v>
      </c>
      <c r="HU31" s="22">
        <f>(HT31*(1/60))/$HK$4</f>
        <v>0.33282384504687074</v>
      </c>
      <c r="HV31" s="18">
        <f>((HR31*(HH$6/HI$6))+HH$4)/$HL$4</f>
        <v>0.15945876414596494</v>
      </c>
      <c r="HW31">
        <f t="shared" si="71"/>
        <v>-0.47778556639183051</v>
      </c>
      <c r="HX31">
        <f t="shared" si="72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73"/>
        <v>801.5</v>
      </c>
      <c r="IG31">
        <f t="shared" si="74"/>
        <v>577</v>
      </c>
      <c r="IH31">
        <f t="shared" si="75"/>
        <v>255</v>
      </c>
      <c r="II31">
        <f t="shared" si="76"/>
        <v>-6.5</v>
      </c>
      <c r="IJ31">
        <f t="shared" si="77"/>
        <v>255.08282968479082</v>
      </c>
      <c r="IL31">
        <v>25</v>
      </c>
      <c r="IM31">
        <f>(IL31*(1/60))/$IC$4</f>
        <v>0.31196129742997114</v>
      </c>
      <c r="IN31">
        <f>((IJ31*$HZ$6/$IA$6)+$HZ$4)/$ID$4</f>
        <v>0.14312258091540775</v>
      </c>
      <c r="IO31">
        <f t="shared" si="78"/>
        <v>-0.50589928211999657</v>
      </c>
      <c r="IP31">
        <f t="shared" si="79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88"/>
        <v>1369.5</v>
      </c>
      <c r="JR31">
        <f t="shared" si="89"/>
        <v>601.5</v>
      </c>
      <c r="JS31">
        <f t="shared" si="90"/>
        <v>842</v>
      </c>
      <c r="JT31">
        <f t="shared" si="91"/>
        <v>23.5</v>
      </c>
      <c r="JU31">
        <f t="shared" si="92"/>
        <v>842.32787559239659</v>
      </c>
      <c r="JV31">
        <f t="shared" si="93"/>
        <v>1495.7715400421282</v>
      </c>
      <c r="JW31">
        <v>100</v>
      </c>
      <c r="JX31">
        <f>(JW31*(1/60))/JN$4</f>
        <v>0.62420431036626567</v>
      </c>
      <c r="JY31">
        <f>((JU31*JK$6/JL$6)+JK$4)/JO$4</f>
        <v>0.21001357552379901</v>
      </c>
      <c r="JZ31">
        <f t="shared" si="94"/>
        <v>-0.20467323669308146</v>
      </c>
      <c r="KA31">
        <f t="shared" si="95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25"/>
        <v>93.5</v>
      </c>
      <c r="R32" s="18">
        <f t="shared" si="126"/>
        <v>-3</v>
      </c>
      <c r="S32" s="49">
        <f t="shared" si="6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>(V32*(1/60))/$L$4</f>
        <v>9.3517772911663202E-2</v>
      </c>
      <c r="X32" s="18">
        <f>(S32*(I$6/J$6)+I$4)/$M$4</f>
        <v>1.0530902990103876E-2</v>
      </c>
      <c r="Y32">
        <f>LOG10(W32)</f>
        <v>-1.0291058442723517</v>
      </c>
      <c r="Z32">
        <f t="shared" si="7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8"/>
        <v>774.5</v>
      </c>
      <c r="AI32" s="18">
        <f t="shared" si="8"/>
        <v>574</v>
      </c>
      <c r="AJ32" s="18">
        <f t="shared" si="127"/>
        <v>112</v>
      </c>
      <c r="AK32" s="18">
        <f t="shared" si="128"/>
        <v>3.5</v>
      </c>
      <c r="AL32" s="18">
        <f t="shared" si="10"/>
        <v>112.05467415507485</v>
      </c>
      <c r="AM32" s="18">
        <f t="shared" si="11"/>
        <v>964.01568970634503</v>
      </c>
      <c r="AN32" s="18">
        <f t="shared" si="129"/>
        <v>89.72940936105681</v>
      </c>
      <c r="AO32" s="28">
        <v>26</v>
      </c>
      <c r="AP32" s="22">
        <f>(AO32*(1/60))/AE$4</f>
        <v>7.7889366536203625E-2</v>
      </c>
      <c r="AQ32" s="18">
        <f>((AL32*(AB$6/AC$6))+AB$4)/AF$4</f>
        <v>1.2319257302719308E-2</v>
      </c>
      <c r="AR32">
        <f t="shared" si="12"/>
        <v>-1.1085218282050295</v>
      </c>
      <c r="AS32">
        <f t="shared" si="12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13"/>
        <v>927.5</v>
      </c>
      <c r="BB32" s="18">
        <f t="shared" si="13"/>
        <v>580.5</v>
      </c>
      <c r="BC32" s="18">
        <f t="shared" si="130"/>
        <v>96</v>
      </c>
      <c r="BD32" s="18">
        <f t="shared" si="131"/>
        <v>-0.5</v>
      </c>
      <c r="BE32" s="18">
        <f t="shared" si="15"/>
        <v>96.00130207450313</v>
      </c>
      <c r="BF32" s="18">
        <f t="shared" si="16"/>
        <v>1094.1830285651483</v>
      </c>
      <c r="BG32" s="18">
        <f t="shared" si="132"/>
        <v>79.809699854263954</v>
      </c>
      <c r="BH32" s="28">
        <v>26</v>
      </c>
      <c r="BI32" s="22">
        <f>(BH32*(1/60))/$AX$4</f>
        <v>6.9262890356382958E-2</v>
      </c>
      <c r="BJ32" s="18">
        <f>((BE32*(AU$6/AV$6))+AU$4)/$AY$4</f>
        <v>8.0495856612295656E-3</v>
      </c>
      <c r="BK32">
        <f t="shared" si="18"/>
        <v>-1.1594993891995493</v>
      </c>
      <c r="BL32">
        <f t="shared" si="18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19"/>
        <v>711.5</v>
      </c>
      <c r="BU32" s="18">
        <f t="shared" si="19"/>
        <v>583</v>
      </c>
      <c r="BV32" s="18">
        <f t="shared" si="133"/>
        <v>233</v>
      </c>
      <c r="BW32" s="18">
        <f t="shared" si="134"/>
        <v>-6.5</v>
      </c>
      <c r="BX32" s="18">
        <f t="shared" si="21"/>
        <v>233.09064760303019</v>
      </c>
      <c r="BY32" s="18">
        <f t="shared" si="22"/>
        <v>919.84849295957429</v>
      </c>
      <c r="BZ32" s="18">
        <f t="shared" si="135"/>
        <v>160.59063162391453</v>
      </c>
      <c r="CA32" s="28">
        <v>26</v>
      </c>
      <c r="CB32" s="22">
        <f>(CA32*(1/60))/$BQ$4</f>
        <v>0.29847617922483527</v>
      </c>
      <c r="CC32" s="18">
        <f>((BX32*(BN$6/BO$6))+BN$4)/$BR$4</f>
        <v>0.10367317104370183</v>
      </c>
      <c r="CD32">
        <f t="shared" si="24"/>
        <v>-0.52509032330852712</v>
      </c>
      <c r="CE32">
        <f t="shared" si="24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25"/>
        <v>732</v>
      </c>
      <c r="CN32" s="18">
        <f t="shared" si="25"/>
        <v>577.5</v>
      </c>
      <c r="CO32" s="18">
        <f t="shared" si="136"/>
        <v>199.5</v>
      </c>
      <c r="CP32" s="18">
        <f t="shared" si="137"/>
        <v>-10.5</v>
      </c>
      <c r="CQ32" s="18">
        <f t="shared" si="27"/>
        <v>199.77612469962472</v>
      </c>
      <c r="CR32" s="18">
        <f t="shared" si="28"/>
        <v>932.37881250058444</v>
      </c>
      <c r="CS32" s="18">
        <f t="shared" si="138"/>
        <v>139.09434271688826</v>
      </c>
      <c r="CT32" s="28">
        <v>26</v>
      </c>
      <c r="CU32" s="22">
        <f>(CT32*(1/60))/$CJ$4</f>
        <v>0.25274304999576913</v>
      </c>
      <c r="CV32" s="18">
        <f>((CQ32*(CG$6/CH$6))+CG$4)/$CK$4</f>
        <v>7.4238118195219749E-2</v>
      </c>
      <c r="CW32">
        <f t="shared" si="30"/>
        <v>-0.59732077793275173</v>
      </c>
      <c r="CX32">
        <f t="shared" si="30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31"/>
        <v>826</v>
      </c>
      <c r="DG32" s="18">
        <f t="shared" si="31"/>
        <v>578</v>
      </c>
      <c r="DH32" s="18">
        <f t="shared" si="139"/>
        <v>284</v>
      </c>
      <c r="DI32" s="18">
        <f t="shared" si="140"/>
        <v>-6.5</v>
      </c>
      <c r="DJ32" s="18">
        <f t="shared" si="33"/>
        <v>284.07437406425805</v>
      </c>
      <c r="DK32" s="18">
        <f t="shared" si="34"/>
        <v>1008.1468147050805</v>
      </c>
      <c r="DL32" s="18">
        <f t="shared" si="141"/>
        <v>211.02433352668595</v>
      </c>
      <c r="DM32" s="28">
        <v>26</v>
      </c>
      <c r="DN32" s="22">
        <f>(DM32*(1/60))/$DC$4</f>
        <v>0.22804407658445763</v>
      </c>
      <c r="DO32" s="18">
        <f>((DJ32*(CZ$6/DA$6))+CZ$4)/$DD$4</f>
        <v>9.2825278796711666E-2</v>
      </c>
      <c r="DP32">
        <f t="shared" si="36"/>
        <v>-0.64198120401981573</v>
      </c>
      <c r="DQ32">
        <f t="shared" si="36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37"/>
        <v>845.5</v>
      </c>
      <c r="DZ32" s="18">
        <f t="shared" si="37"/>
        <v>598</v>
      </c>
      <c r="EA32" s="18">
        <f t="shared" si="142"/>
        <v>240</v>
      </c>
      <c r="EB32" s="18">
        <f t="shared" si="143"/>
        <v>-8</v>
      </c>
      <c r="EC32" s="18">
        <f t="shared" si="39"/>
        <v>240.13329631685815</v>
      </c>
      <c r="ED32" s="18">
        <f t="shared" si="40"/>
        <v>1035.603326568624</v>
      </c>
      <c r="EE32" s="18">
        <f t="shared" si="144"/>
        <v>178.94338820334713</v>
      </c>
      <c r="EF32" s="28">
        <v>26</v>
      </c>
      <c r="EG32" s="22">
        <f>(EF32*(1/60))/$DV$4</f>
        <v>0.53979397469920121</v>
      </c>
      <c r="EH32" s="18">
        <f>((EC32*(DS$6/DT$6))+DS$4)/$DW$4</f>
        <v>0.19715236409628939</v>
      </c>
      <c r="EI32">
        <f t="shared" si="42"/>
        <v>-0.26777196744436521</v>
      </c>
      <c r="EJ32">
        <f t="shared" si="42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43"/>
        <v>936</v>
      </c>
      <c r="ES32" s="18">
        <f t="shared" si="43"/>
        <v>600</v>
      </c>
      <c r="ET32" s="18">
        <f t="shared" si="145"/>
        <v>320</v>
      </c>
      <c r="EU32" s="18">
        <f t="shared" si="146"/>
        <v>-9.5</v>
      </c>
      <c r="EV32" s="18">
        <f t="shared" si="45"/>
        <v>320.14098456773695</v>
      </c>
      <c r="EW32" s="18">
        <f t="shared" si="46"/>
        <v>1111.798542902445</v>
      </c>
      <c r="EX32" s="18">
        <f t="shared" si="147"/>
        <v>245.226993634873</v>
      </c>
      <c r="EY32" s="28">
        <v>26</v>
      </c>
      <c r="EZ32" s="22">
        <f>(EY32*(1/60))/$EO$4</f>
        <v>0.43939238725671892</v>
      </c>
      <c r="FA32" s="18">
        <f>((EV32*(EL$6/EM$6))+EL$4)/$EP$4</f>
        <v>0.20727560646490201</v>
      </c>
      <c r="FB32">
        <f t="shared" si="48"/>
        <v>-0.35714747176926293</v>
      </c>
      <c r="FC32">
        <f t="shared" si="48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49"/>
        <v>940.5</v>
      </c>
      <c r="FL32" s="18">
        <f t="shared" si="49"/>
        <v>602.5</v>
      </c>
      <c r="FM32" s="18">
        <f t="shared" si="148"/>
        <v>328.5</v>
      </c>
      <c r="FN32" s="18">
        <f t="shared" si="149"/>
        <v>-8.5</v>
      </c>
      <c r="FO32" s="18">
        <f t="shared" si="51"/>
        <v>328.60995115790394</v>
      </c>
      <c r="FP32" s="18">
        <f t="shared" si="52"/>
        <v>1116.9362112493266</v>
      </c>
      <c r="FQ32" s="18">
        <f t="shared" si="150"/>
        <v>252.14432877123579</v>
      </c>
      <c r="FR32" s="28">
        <v>26</v>
      </c>
      <c r="FS32" s="22">
        <f>(FR32*(1/60))/$FH$4</f>
        <v>0.39802211037541857</v>
      </c>
      <c r="FT32" s="18">
        <f>((FO32*(FE$6/FF$6))+FE$4)/$FI$4</f>
        <v>0.19964182287071786</v>
      </c>
      <c r="FU32">
        <f t="shared" si="54"/>
        <v>-0.40009280192801538</v>
      </c>
      <c r="FV32">
        <f t="shared" si="54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55"/>
        <v>414</v>
      </c>
      <c r="GE32">
        <f t="shared" si="55"/>
        <v>595.5</v>
      </c>
      <c r="GF32" s="18">
        <f t="shared" si="151"/>
        <v>188</v>
      </c>
      <c r="GG32" s="18">
        <f t="shared" si="152"/>
        <v>-6.5</v>
      </c>
      <c r="GH32" s="18">
        <f t="shared" si="57"/>
        <v>188.11233346062133</v>
      </c>
      <c r="GI32">
        <f t="shared" si="58"/>
        <v>725.26977739321251</v>
      </c>
      <c r="GJ32">
        <v>26</v>
      </c>
      <c r="GK32" s="22">
        <f>(GJ32*(1/60))/$GA$4</f>
        <v>0.35865244397028601</v>
      </c>
      <c r="GL32" s="18">
        <f>((GH32*($FX$6/$FY$6))+FX$4)/$GB$4</f>
        <v>0.10385148278674713</v>
      </c>
      <c r="GM32">
        <f t="shared" si="59"/>
        <v>-0.44532620539959439</v>
      </c>
      <c r="GN32">
        <f t="shared" si="60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61"/>
        <v>529</v>
      </c>
      <c r="GW32">
        <f t="shared" si="61"/>
        <v>590.5</v>
      </c>
      <c r="GX32" s="18">
        <f t="shared" si="153"/>
        <v>284</v>
      </c>
      <c r="GY32" s="18">
        <f t="shared" si="154"/>
        <v>-14</v>
      </c>
      <c r="GZ32" s="18">
        <f t="shared" si="63"/>
        <v>284.3448610402516</v>
      </c>
      <c r="HA32">
        <f t="shared" si="64"/>
        <v>792.79962790102263</v>
      </c>
      <c r="HB32">
        <v>26</v>
      </c>
      <c r="HC32" s="22">
        <f>(HB32*(1/60))/$GS$4</f>
        <v>0.32202600823281796</v>
      </c>
      <c r="HD32" s="18">
        <f>((GZ32*(GP$6/GQ$6))+GP$4)/$GT$4</f>
        <v>0.1510213704298817</v>
      </c>
      <c r="HE32">
        <f t="shared" si="65"/>
        <v>-0.49210905136050953</v>
      </c>
      <c r="HF32">
        <f t="shared" si="66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67"/>
        <v>542.5</v>
      </c>
      <c r="HO32">
        <f t="shared" si="67"/>
        <v>589</v>
      </c>
      <c r="HP32" s="18">
        <f t="shared" si="68"/>
        <v>287.5</v>
      </c>
      <c r="HQ32" s="18">
        <f t="shared" si="155"/>
        <v>-12.5</v>
      </c>
      <c r="HR32" s="18">
        <f t="shared" si="4"/>
        <v>287.77161083053346</v>
      </c>
      <c r="HS32">
        <f t="shared" si="70"/>
        <v>800.76666389154832</v>
      </c>
      <c r="HT32">
        <v>26</v>
      </c>
      <c r="HU32" s="22">
        <f>(HT32*(1/60))/$HK$4</f>
        <v>0.3461367988487456</v>
      </c>
      <c r="HV32" s="18">
        <f>((HR32*(HH$6/HI$6))+HH$4)/$HL$4</f>
        <v>0.16920037167282476</v>
      </c>
      <c r="HW32">
        <f t="shared" si="71"/>
        <v>-0.46075222709305008</v>
      </c>
      <c r="HX32">
        <f t="shared" si="72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73"/>
        <v>814</v>
      </c>
      <c r="IG32">
        <f t="shared" si="74"/>
        <v>577</v>
      </c>
      <c r="IH32">
        <f t="shared" si="75"/>
        <v>267.5</v>
      </c>
      <c r="II32">
        <f t="shared" si="76"/>
        <v>-6.5</v>
      </c>
      <c r="IJ32">
        <f t="shared" si="77"/>
        <v>267.57896030891516</v>
      </c>
      <c r="IL32">
        <v>26</v>
      </c>
      <c r="IM32">
        <f>(IL32*(1/60))/$IC$4</f>
        <v>0.32443974932717001</v>
      </c>
      <c r="IN32">
        <f>((IJ32*$HZ$6/$IA$6)+$HZ$4)/$ID$4</f>
        <v>0.15013394451283524</v>
      </c>
      <c r="IO32">
        <f t="shared" si="78"/>
        <v>-0.48886594282121615</v>
      </c>
      <c r="IP32">
        <f t="shared" si="79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88"/>
        <v>1417.5</v>
      </c>
      <c r="JR32">
        <f t="shared" si="89"/>
        <v>604</v>
      </c>
      <c r="JS32">
        <f t="shared" si="90"/>
        <v>890</v>
      </c>
      <c r="JT32">
        <f t="shared" si="91"/>
        <v>26</v>
      </c>
      <c r="JU32">
        <f t="shared" si="92"/>
        <v>890.37969428777967</v>
      </c>
      <c r="JV32">
        <f t="shared" si="93"/>
        <v>1540.8186947204399</v>
      </c>
      <c r="JW32">
        <v>104</v>
      </c>
      <c r="JX32">
        <f>(JW32*(1/60))/JN$4</f>
        <v>0.64917248278091633</v>
      </c>
      <c r="JY32">
        <f>((JU32*JK$6/JL$6)+JK$4)/JO$4</f>
        <v>0.22199410537096986</v>
      </c>
      <c r="JZ32">
        <f t="shared" si="94"/>
        <v>-0.18763989739430109</v>
      </c>
      <c r="KA32">
        <f t="shared" si="95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25"/>
        <v>96.5</v>
      </c>
      <c r="R33" s="18">
        <f t="shared" si="126"/>
        <v>-3</v>
      </c>
      <c r="S33" s="49">
        <f t="shared" si="6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>(V33*(1/60))/$L$4</f>
        <v>9.7114610331342568E-2</v>
      </c>
      <c r="X33" s="18">
        <f>(S33*(I$6/J$6)+I$4)/$M$4</f>
        <v>1.086845082740546E-2</v>
      </c>
      <c r="Y33">
        <f>LOG10(W33)</f>
        <v>-1.0127154280841821</v>
      </c>
      <c r="Z33">
        <f t="shared" si="7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8"/>
        <v>780.5</v>
      </c>
      <c r="AI33" s="18">
        <f t="shared" si="8"/>
        <v>573</v>
      </c>
      <c r="AJ33" s="18">
        <f t="shared" si="127"/>
        <v>118</v>
      </c>
      <c r="AK33" s="18">
        <f t="shared" si="128"/>
        <v>2.5</v>
      </c>
      <c r="AL33" s="18">
        <f t="shared" si="10"/>
        <v>118.02648007968381</v>
      </c>
      <c r="AM33" s="18">
        <f t="shared" si="11"/>
        <v>968.25061321953217</v>
      </c>
      <c r="AN33" s="18">
        <f t="shared" si="129"/>
        <v>93.964332874243951</v>
      </c>
      <c r="AO33" s="28">
        <v>27</v>
      </c>
      <c r="AP33" s="22">
        <f>(AO33*(1/60))/AE$4</f>
        <v>8.0885111402980686E-2</v>
      </c>
      <c r="AQ33" s="18">
        <f>((AL33*(AB$6/AC$6))+AB$4)/AF$4</f>
        <v>1.2975795856794694E-2</v>
      </c>
      <c r="AR33">
        <f t="shared" si="12"/>
        <v>-1.0921314120168601</v>
      </c>
      <c r="AS33">
        <f t="shared" si="12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13"/>
        <v>932</v>
      </c>
      <c r="BB33" s="18">
        <f t="shared" si="13"/>
        <v>580.5</v>
      </c>
      <c r="BC33" s="18">
        <f t="shared" si="130"/>
        <v>100.5</v>
      </c>
      <c r="BD33" s="18">
        <f t="shared" si="131"/>
        <v>-0.5</v>
      </c>
      <c r="BE33" s="18">
        <f t="shared" si="15"/>
        <v>100.50124377339814</v>
      </c>
      <c r="BF33" s="18">
        <f t="shared" si="16"/>
        <v>1098.0001138433456</v>
      </c>
      <c r="BG33" s="18">
        <f t="shared" si="132"/>
        <v>83.626785132461237</v>
      </c>
      <c r="BH33" s="28">
        <v>27</v>
      </c>
      <c r="BI33" s="22">
        <f>(BH33*(1/60))/$AX$4</f>
        <v>7.1926847677782305E-2</v>
      </c>
      <c r="BJ33" s="18">
        <f>((BE33*(AU$6/AV$6))+AU$4)/$AY$4</f>
        <v>8.4268999829424443E-3</v>
      </c>
      <c r="BK33">
        <f t="shared" si="18"/>
        <v>-1.1431089730113799</v>
      </c>
      <c r="BL33">
        <f t="shared" si="18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19"/>
        <v>723</v>
      </c>
      <c r="BU33" s="18">
        <f t="shared" si="19"/>
        <v>583</v>
      </c>
      <c r="BV33" s="18">
        <f t="shared" si="133"/>
        <v>244.5</v>
      </c>
      <c r="BW33" s="18">
        <f t="shared" si="134"/>
        <v>-6.5</v>
      </c>
      <c r="BX33" s="18">
        <f t="shared" si="21"/>
        <v>244.58638555733228</v>
      </c>
      <c r="BY33" s="18">
        <f t="shared" si="22"/>
        <v>928.77230794204888</v>
      </c>
      <c r="BZ33" s="18">
        <f t="shared" si="135"/>
        <v>169.51444660638913</v>
      </c>
      <c r="CA33" s="28">
        <v>27</v>
      </c>
      <c r="CB33" s="22">
        <f>(CA33*(1/60))/$BQ$4</f>
        <v>0.30995603227194429</v>
      </c>
      <c r="CC33" s="18">
        <f>((BX33*(BN$6/BO$6))+BN$4)/$BR$4</f>
        <v>0.1087862016155661</v>
      </c>
      <c r="CD33">
        <f t="shared" si="24"/>
        <v>-0.50869990712035773</v>
      </c>
      <c r="CE33">
        <f t="shared" si="24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25"/>
        <v>742</v>
      </c>
      <c r="CN33" s="18">
        <f t="shared" si="25"/>
        <v>577.5</v>
      </c>
      <c r="CO33" s="18">
        <f t="shared" si="136"/>
        <v>209.5</v>
      </c>
      <c r="CP33" s="18">
        <f t="shared" si="137"/>
        <v>-10.5</v>
      </c>
      <c r="CQ33" s="18">
        <f t="shared" si="27"/>
        <v>209.76296145888102</v>
      </c>
      <c r="CR33" s="18">
        <f t="shared" si="28"/>
        <v>940.25009970751933</v>
      </c>
      <c r="CS33" s="18">
        <f t="shared" si="138"/>
        <v>146.96562992382314</v>
      </c>
      <c r="CT33" s="28">
        <v>27</v>
      </c>
      <c r="CU33" s="22">
        <f>(CT33*(1/60))/$CJ$4</f>
        <v>0.26246393653406797</v>
      </c>
      <c r="CV33" s="18">
        <f>((CQ33*(CG$6/CH$6))+CG$4)/$CK$4</f>
        <v>7.7949292234884296E-2</v>
      </c>
      <c r="CW33">
        <f t="shared" si="30"/>
        <v>-0.58093036174458235</v>
      </c>
      <c r="CX33">
        <f t="shared" si="30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31"/>
        <v>839.5</v>
      </c>
      <c r="DG33" s="18">
        <f t="shared" si="31"/>
        <v>576.5</v>
      </c>
      <c r="DH33" s="18">
        <f t="shared" si="139"/>
        <v>297.5</v>
      </c>
      <c r="DI33" s="18">
        <f t="shared" si="140"/>
        <v>-8</v>
      </c>
      <c r="DJ33" s="18">
        <f t="shared" si="33"/>
        <v>297.60754358718799</v>
      </c>
      <c r="DK33" s="18">
        <f t="shared" si="34"/>
        <v>1018.3872053398943</v>
      </c>
      <c r="DL33" s="18">
        <f t="shared" si="141"/>
        <v>221.26472416149977</v>
      </c>
      <c r="DM33" s="28">
        <v>27</v>
      </c>
      <c r="DN33" s="22">
        <f>(DM33*(1/60))/$DC$4</f>
        <v>0.23681500260693678</v>
      </c>
      <c r="DO33" s="18">
        <f>((DJ33*(CZ$6/DA$6))+CZ$4)/$DD$4</f>
        <v>9.7247431404130502E-2</v>
      </c>
      <c r="DP33">
        <f t="shared" si="36"/>
        <v>-0.62559078783164634</v>
      </c>
      <c r="DQ33">
        <f t="shared" si="36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37"/>
        <v>858.5</v>
      </c>
      <c r="DZ33" s="18">
        <f t="shared" si="37"/>
        <v>597.5</v>
      </c>
      <c r="EA33" s="18">
        <f t="shared" si="142"/>
        <v>253</v>
      </c>
      <c r="EB33" s="18">
        <f t="shared" si="143"/>
        <v>-8.5</v>
      </c>
      <c r="EC33" s="18">
        <f t="shared" si="39"/>
        <v>253.1427462914946</v>
      </c>
      <c r="ED33" s="18">
        <f t="shared" si="40"/>
        <v>1045.9581731599021</v>
      </c>
      <c r="EE33" s="18">
        <f t="shared" si="144"/>
        <v>189.29823479462527</v>
      </c>
      <c r="EF33" s="28">
        <v>27</v>
      </c>
      <c r="EG33" s="22">
        <f>(EF33*(1/60))/$DV$4</f>
        <v>0.56055528141840127</v>
      </c>
      <c r="EH33" s="18">
        <f>((EC33*(DS$6/DT$6))+DS$4)/$DW$4</f>
        <v>0.20783328114291025</v>
      </c>
      <c r="EI33">
        <f t="shared" si="42"/>
        <v>-0.25138155125619582</v>
      </c>
      <c r="EJ33">
        <f t="shared" si="42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43"/>
        <v>954</v>
      </c>
      <c r="ES33" s="18">
        <f t="shared" si="43"/>
        <v>600.5</v>
      </c>
      <c r="ET33" s="18">
        <f t="shared" si="145"/>
        <v>338</v>
      </c>
      <c r="EU33" s="18">
        <f t="shared" si="146"/>
        <v>-9</v>
      </c>
      <c r="EV33" s="18">
        <f t="shared" si="45"/>
        <v>338.11980125393427</v>
      </c>
      <c r="EW33" s="18">
        <f t="shared" si="46"/>
        <v>1127.2605067152845</v>
      </c>
      <c r="EX33" s="18">
        <f t="shared" si="147"/>
        <v>260.68895744771248</v>
      </c>
      <c r="EY33" s="28">
        <v>27</v>
      </c>
      <c r="EZ33" s="22">
        <f>(EY33*(1/60))/$EO$4</f>
        <v>0.4562920944589004</v>
      </c>
      <c r="FA33" s="18">
        <f>((EV33*(EL$6/EM$6))+EL$4)/$EP$4</f>
        <v>0.21891600963660013</v>
      </c>
      <c r="FB33">
        <f t="shared" si="48"/>
        <v>-0.34075705558109359</v>
      </c>
      <c r="FC33">
        <f t="shared" si="48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49"/>
        <v>958.5</v>
      </c>
      <c r="FL33" s="18">
        <f t="shared" si="49"/>
        <v>602</v>
      </c>
      <c r="FM33" s="18">
        <f t="shared" si="148"/>
        <v>346.5</v>
      </c>
      <c r="FN33" s="18">
        <f t="shared" si="149"/>
        <v>-9</v>
      </c>
      <c r="FO33" s="18">
        <f t="shared" si="51"/>
        <v>346.61686340973085</v>
      </c>
      <c r="FP33" s="18">
        <f t="shared" si="52"/>
        <v>1131.8684773417801</v>
      </c>
      <c r="FQ33" s="18">
        <f t="shared" si="150"/>
        <v>267.07659486368937</v>
      </c>
      <c r="FR33" s="28">
        <v>27</v>
      </c>
      <c r="FS33" s="22">
        <f>(FR33*(1/60))/$FH$4</f>
        <v>0.41333065308216543</v>
      </c>
      <c r="FT33" s="18">
        <f>((FO33*(FE$6/FF$6))+FE$4)/$FI$4</f>
        <v>0.21058164004168461</v>
      </c>
      <c r="FU33">
        <f t="shared" si="54"/>
        <v>-0.383702385739846</v>
      </c>
      <c r="FV33">
        <f t="shared" si="54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55"/>
        <v>423.5</v>
      </c>
      <c r="GE33">
        <f t="shared" si="55"/>
        <v>594.5</v>
      </c>
      <c r="GF33" s="18">
        <f t="shared" si="151"/>
        <v>197.5</v>
      </c>
      <c r="GG33" s="18">
        <f t="shared" si="152"/>
        <v>-7.5</v>
      </c>
      <c r="GH33" s="18">
        <f t="shared" si="57"/>
        <v>197.64235376052372</v>
      </c>
      <c r="GI33">
        <f t="shared" si="58"/>
        <v>729.9195161111943</v>
      </c>
      <c r="GJ33">
        <v>27</v>
      </c>
      <c r="GK33" s="22">
        <f>(GJ33*(1/60))/$GA$4</f>
        <v>0.3724467687383739</v>
      </c>
      <c r="GL33" s="18">
        <f>((GH33*($FX$6/$FY$6))+FX$4)/$GB$4</f>
        <v>0.10911273663930139</v>
      </c>
      <c r="GM33">
        <f t="shared" si="59"/>
        <v>-0.42893578921142506</v>
      </c>
      <c r="GN33">
        <f t="shared" si="60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61"/>
        <v>547.5</v>
      </c>
      <c r="GW33">
        <f t="shared" si="61"/>
        <v>590</v>
      </c>
      <c r="GX33" s="18">
        <f t="shared" si="153"/>
        <v>302.5</v>
      </c>
      <c r="GY33" s="18">
        <f t="shared" si="154"/>
        <v>-14.5</v>
      </c>
      <c r="GZ33" s="18">
        <f t="shared" si="63"/>
        <v>302.8473212693155</v>
      </c>
      <c r="HA33">
        <f t="shared" si="64"/>
        <v>804.89517951097207</v>
      </c>
      <c r="HB33">
        <v>27</v>
      </c>
      <c r="HC33" s="22">
        <f>(HB33*(1/60))/$GS$4</f>
        <v>0.33441162393408019</v>
      </c>
      <c r="HD33" s="18">
        <f>((GZ33*(GP$6/GQ$6))+GP$4)/$GT$4</f>
        <v>0.16084840542497542</v>
      </c>
      <c r="HE33">
        <f t="shared" si="65"/>
        <v>-0.4757186351723402</v>
      </c>
      <c r="HF33">
        <f t="shared" si="66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67"/>
        <v>558.5</v>
      </c>
      <c r="HO33">
        <f t="shared" si="67"/>
        <v>588.5</v>
      </c>
      <c r="HP33" s="18">
        <f t="shared" si="68"/>
        <v>303.5</v>
      </c>
      <c r="HQ33" s="18">
        <f t="shared" si="155"/>
        <v>-13</v>
      </c>
      <c r="HR33" s="18">
        <f t="shared" si="4"/>
        <v>303.77829086358361</v>
      </c>
      <c r="HS33">
        <f t="shared" si="70"/>
        <v>811.32884824835367</v>
      </c>
      <c r="HT33">
        <v>27</v>
      </c>
      <c r="HU33" s="22">
        <f>(HT33*(1/60))/$HK$4</f>
        <v>0.3594497526506204</v>
      </c>
      <c r="HV33" s="18">
        <f>((HR33*(HH$6/HI$6))+HH$4)/$HL$4</f>
        <v>0.178611780265297</v>
      </c>
      <c r="HW33">
        <f t="shared" si="71"/>
        <v>-0.44436181090488081</v>
      </c>
      <c r="HX33">
        <f t="shared" si="72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73"/>
        <v>827</v>
      </c>
      <c r="IG33">
        <f t="shared" si="74"/>
        <v>576</v>
      </c>
      <c r="IH33">
        <f t="shared" si="75"/>
        <v>280.5</v>
      </c>
      <c r="II33">
        <f t="shared" si="76"/>
        <v>-7.5</v>
      </c>
      <c r="IJ33">
        <f t="shared" si="77"/>
        <v>280.6002494653203</v>
      </c>
      <c r="IL33">
        <v>27</v>
      </c>
      <c r="IM33">
        <f>(IL33*(1/60))/$IC$4</f>
        <v>0.33691820122436883</v>
      </c>
      <c r="IN33">
        <f>((IJ33*$HZ$6/$IA$6)+$HZ$4)/$ID$4</f>
        <v>0.15743996551477188</v>
      </c>
      <c r="IO33">
        <f t="shared" si="78"/>
        <v>-0.47247552663304687</v>
      </c>
      <c r="IP33">
        <f t="shared" si="79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88"/>
        <v>1466.5</v>
      </c>
      <c r="JR33">
        <f t="shared" si="89"/>
        <v>603.5</v>
      </c>
      <c r="JS33">
        <f t="shared" si="90"/>
        <v>939</v>
      </c>
      <c r="JT33">
        <f t="shared" si="91"/>
        <v>25.5</v>
      </c>
      <c r="JU33">
        <f t="shared" si="92"/>
        <v>939.34618219269942</v>
      </c>
      <c r="JV33">
        <f t="shared" si="93"/>
        <v>1585.8229724657162</v>
      </c>
      <c r="JW33">
        <v>108</v>
      </c>
      <c r="JX33">
        <f>(JW33*(1/60))/JN$4</f>
        <v>0.67414065519556698</v>
      </c>
      <c r="JY33">
        <f>((JU33*JK$6/JL$6)+JK$4)/JO$4</f>
        <v>0.23420268531203228</v>
      </c>
      <c r="JZ33">
        <f t="shared" si="94"/>
        <v>-0.17124948120613173</v>
      </c>
      <c r="KA33">
        <f t="shared" si="95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25"/>
        <v>101</v>
      </c>
      <c r="R34" s="18">
        <f t="shared" si="126"/>
        <v>-3.5</v>
      </c>
      <c r="S34" s="49">
        <f t="shared" si="6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>(V34*(1/60))/$L$4</f>
        <v>0.10071144775102192</v>
      </c>
      <c r="X34" s="18">
        <f>(S34*(I$6/J$6)+I$4)/$M$4</f>
        <v>1.137660155888429E-2</v>
      </c>
      <c r="Y34">
        <f>LOG10(W34)</f>
        <v>-0.99692116090095029</v>
      </c>
      <c r="Z34">
        <f t="shared" si="7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8"/>
        <v>785.5</v>
      </c>
      <c r="AI34" s="18">
        <f t="shared" si="8"/>
        <v>573.5</v>
      </c>
      <c r="AJ34" s="18">
        <f t="shared" si="127"/>
        <v>123</v>
      </c>
      <c r="AK34" s="18">
        <f t="shared" si="128"/>
        <v>3</v>
      </c>
      <c r="AL34" s="18">
        <f t="shared" si="10"/>
        <v>123.03657992645927</v>
      </c>
      <c r="AM34" s="18">
        <f t="shared" si="11"/>
        <v>972.58033087246838</v>
      </c>
      <c r="AN34" s="18">
        <f t="shared" si="129"/>
        <v>98.294050527180161</v>
      </c>
      <c r="AO34" s="28">
        <v>28</v>
      </c>
      <c r="AP34" s="22">
        <f>(AO34*(1/60))/AE$4</f>
        <v>8.3880856269757761E-2</v>
      </c>
      <c r="AQ34" s="18">
        <f>((AL34*(AB$6/AC$6))+AB$4)/AF$4</f>
        <v>1.3526604732820025E-2</v>
      </c>
      <c r="AR34">
        <f t="shared" si="12"/>
        <v>-1.0763371448336283</v>
      </c>
      <c r="AS34">
        <f t="shared" si="12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13"/>
        <v>937.5</v>
      </c>
      <c r="BB34" s="18">
        <f t="shared" si="13"/>
        <v>580</v>
      </c>
      <c r="BC34" s="18">
        <f t="shared" si="130"/>
        <v>106</v>
      </c>
      <c r="BD34" s="18">
        <f t="shared" si="131"/>
        <v>-1</v>
      </c>
      <c r="BE34" s="18">
        <f t="shared" si="15"/>
        <v>106.00471687618433</v>
      </c>
      <c r="BF34" s="18">
        <f t="shared" si="16"/>
        <v>1102.4092933207703</v>
      </c>
      <c r="BG34" s="18">
        <f t="shared" si="132"/>
        <v>88.035964609885923</v>
      </c>
      <c r="BH34" s="28">
        <v>28</v>
      </c>
      <c r="BI34" s="22">
        <f>(BH34*(1/60))/$AX$4</f>
        <v>7.4590804999181651E-2</v>
      </c>
      <c r="BJ34" s="18">
        <f>((BE34*(AU$6/AV$6))+AU$4)/$AY$4</f>
        <v>8.8883591217025649E-3</v>
      </c>
      <c r="BK34">
        <f t="shared" si="18"/>
        <v>-1.1273147058281481</v>
      </c>
      <c r="BL34">
        <f t="shared" si="18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19"/>
        <v>734.5</v>
      </c>
      <c r="BU34" s="18">
        <f t="shared" si="19"/>
        <v>582</v>
      </c>
      <c r="BV34" s="18">
        <f t="shared" si="133"/>
        <v>256</v>
      </c>
      <c r="BW34" s="18">
        <f t="shared" si="134"/>
        <v>-7.5</v>
      </c>
      <c r="BX34" s="18">
        <f t="shared" si="21"/>
        <v>256.10983971725881</v>
      </c>
      <c r="BY34" s="18">
        <f t="shared" si="22"/>
        <v>937.13086065927848</v>
      </c>
      <c r="BZ34" s="18">
        <f t="shared" si="135"/>
        <v>177.87299932361873</v>
      </c>
      <c r="CA34" s="28">
        <v>28</v>
      </c>
      <c r="CB34" s="22">
        <f>(CA34*(1/60))/$BQ$4</f>
        <v>0.32143588531905337</v>
      </c>
      <c r="CC34" s="18">
        <f>((BX34*(BN$6/BO$6))+BN$4)/$BR$4</f>
        <v>0.11391155969587369</v>
      </c>
      <c r="CD34">
        <f t="shared" si="24"/>
        <v>-0.49290563993712583</v>
      </c>
      <c r="CE34">
        <f t="shared" si="24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25"/>
        <v>753.5</v>
      </c>
      <c r="CN34" s="18">
        <f t="shared" si="25"/>
        <v>577.5</v>
      </c>
      <c r="CO34" s="18">
        <f t="shared" si="136"/>
        <v>221</v>
      </c>
      <c r="CP34" s="18">
        <f t="shared" si="137"/>
        <v>-10.5</v>
      </c>
      <c r="CQ34" s="18">
        <f t="shared" si="27"/>
        <v>221.24929378418364</v>
      </c>
      <c r="CR34" s="18">
        <f t="shared" si="28"/>
        <v>949.35162084445824</v>
      </c>
      <c r="CS34" s="18">
        <f t="shared" si="138"/>
        <v>156.06715106076206</v>
      </c>
      <c r="CT34" s="28">
        <v>28</v>
      </c>
      <c r="CU34" s="22">
        <f>(CT34*(1/60))/$CJ$4</f>
        <v>0.2721848230723668</v>
      </c>
      <c r="CV34" s="18">
        <f>((CQ34*(CG$6/CH$6))+CG$4)/$CK$4</f>
        <v>8.2217688661521904E-2</v>
      </c>
      <c r="CW34">
        <f t="shared" si="30"/>
        <v>-0.56513609456135039</v>
      </c>
      <c r="CX34">
        <f t="shared" si="30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31"/>
        <v>851.5</v>
      </c>
      <c r="DG34" s="18">
        <f t="shared" si="31"/>
        <v>577</v>
      </c>
      <c r="DH34" s="18">
        <f t="shared" si="139"/>
        <v>309.5</v>
      </c>
      <c r="DI34" s="18">
        <f t="shared" si="140"/>
        <v>-7.5</v>
      </c>
      <c r="DJ34" s="18">
        <f t="shared" si="33"/>
        <v>309.59085903818283</v>
      </c>
      <c r="DK34" s="18">
        <f t="shared" si="34"/>
        <v>1028.5821552020043</v>
      </c>
      <c r="DL34" s="18">
        <f t="shared" si="141"/>
        <v>231.45967402360975</v>
      </c>
      <c r="DM34" s="28">
        <v>28</v>
      </c>
      <c r="DN34" s="22">
        <f>(DM34*(1/60))/$DC$4</f>
        <v>0.24558592862941592</v>
      </c>
      <c r="DO34" s="18">
        <f>((DJ34*(CZ$6/DA$6))+CZ$4)/$DD$4</f>
        <v>0.10116314749542399</v>
      </c>
      <c r="DP34">
        <f t="shared" si="36"/>
        <v>-0.6097965206484145</v>
      </c>
      <c r="DQ34">
        <f t="shared" si="36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37"/>
        <v>871.5</v>
      </c>
      <c r="DZ34" s="18">
        <f t="shared" si="37"/>
        <v>597.5</v>
      </c>
      <c r="EA34" s="18">
        <f t="shared" si="142"/>
        <v>266</v>
      </c>
      <c r="EB34" s="18">
        <f t="shared" si="143"/>
        <v>-8.5</v>
      </c>
      <c r="EC34" s="18">
        <f t="shared" si="39"/>
        <v>266.13577361940651</v>
      </c>
      <c r="ED34" s="18">
        <f t="shared" si="40"/>
        <v>1056.6543900443512</v>
      </c>
      <c r="EE34" s="18">
        <f t="shared" si="144"/>
        <v>199.99445167907436</v>
      </c>
      <c r="EF34" s="28">
        <v>28</v>
      </c>
      <c r="EG34" s="22">
        <f>(EF34*(1/60))/$DV$4</f>
        <v>0.58131658813760134</v>
      </c>
      <c r="EH34" s="18">
        <f>((EC34*(DS$6/DT$6))+DS$4)/$DW$4</f>
        <v>0.21850071499633747</v>
      </c>
      <c r="EI34">
        <f t="shared" si="42"/>
        <v>-0.23558728407296392</v>
      </c>
      <c r="EJ34">
        <f t="shared" si="42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43"/>
        <v>971.5</v>
      </c>
      <c r="ES34" s="18">
        <f t="shared" si="43"/>
        <v>600</v>
      </c>
      <c r="ET34" s="18">
        <f t="shared" si="145"/>
        <v>355.5</v>
      </c>
      <c r="EU34" s="18">
        <f t="shared" si="146"/>
        <v>-9.5</v>
      </c>
      <c r="EV34" s="18">
        <f t="shared" si="45"/>
        <v>355.62691124266735</v>
      </c>
      <c r="EW34" s="18">
        <f t="shared" si="46"/>
        <v>1141.8459834846378</v>
      </c>
      <c r="EX34" s="18">
        <f t="shared" si="147"/>
        <v>275.27443421706585</v>
      </c>
      <c r="EY34" s="28">
        <v>28</v>
      </c>
      <c r="EZ34" s="22">
        <f>(EY34*(1/60))/$EO$4</f>
        <v>0.47319180166108188</v>
      </c>
      <c r="FA34" s="18">
        <f>((EV34*(EL$6/EM$6))+EL$4)/$EP$4</f>
        <v>0.23025100582667588</v>
      </c>
      <c r="FB34">
        <f t="shared" si="48"/>
        <v>-0.32496278839786169</v>
      </c>
      <c r="FC34">
        <f t="shared" si="48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49"/>
        <v>977.5</v>
      </c>
      <c r="FL34" s="18">
        <f t="shared" si="49"/>
        <v>600</v>
      </c>
      <c r="FM34" s="18">
        <f t="shared" si="148"/>
        <v>365.5</v>
      </c>
      <c r="FN34" s="18">
        <f t="shared" si="149"/>
        <v>-11</v>
      </c>
      <c r="FO34" s="18">
        <f t="shared" si="51"/>
        <v>365.66548921110945</v>
      </c>
      <c r="FP34" s="18">
        <f t="shared" si="52"/>
        <v>1146.955208366918</v>
      </c>
      <c r="FQ34" s="18">
        <f t="shared" si="150"/>
        <v>282.16332588882722</v>
      </c>
      <c r="FR34" s="28">
        <v>28</v>
      </c>
      <c r="FS34" s="22">
        <f>(FR34*(1/60))/$FH$4</f>
        <v>0.4286391957889123</v>
      </c>
      <c r="FT34" s="18">
        <f>((FO34*(FE$6/FF$6))+FE$4)/$FI$4</f>
        <v>0.22215433394449963</v>
      </c>
      <c r="FU34">
        <f t="shared" si="54"/>
        <v>-0.36790811855661409</v>
      </c>
      <c r="FV34">
        <f t="shared" si="54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55"/>
        <v>433</v>
      </c>
      <c r="GE34">
        <f t="shared" si="55"/>
        <v>593.5</v>
      </c>
      <c r="GF34" s="18">
        <f t="shared" si="151"/>
        <v>207</v>
      </c>
      <c r="GG34" s="18">
        <f t="shared" si="152"/>
        <v>-8.5</v>
      </c>
      <c r="GH34" s="18">
        <f t="shared" si="57"/>
        <v>207.17444340458599</v>
      </c>
      <c r="GI34">
        <f t="shared" si="58"/>
        <v>734.66403886402384</v>
      </c>
      <c r="GJ34">
        <v>28</v>
      </c>
      <c r="GK34" s="22">
        <f>(GJ34*(1/60))/$GA$4</f>
        <v>0.38624109350646185</v>
      </c>
      <c r="GL34" s="18">
        <f>((GH34*($FX$6/$FY$6))+FX$4)/$GB$4</f>
        <v>0.11437513291806155</v>
      </c>
      <c r="GM34">
        <f t="shared" si="59"/>
        <v>-0.4131415220281931</v>
      </c>
      <c r="GN34">
        <f t="shared" si="60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61"/>
        <v>566</v>
      </c>
      <c r="GW34">
        <f t="shared" si="61"/>
        <v>590</v>
      </c>
      <c r="GX34" s="18">
        <f t="shared" si="153"/>
        <v>321</v>
      </c>
      <c r="GY34" s="18">
        <f t="shared" si="154"/>
        <v>-14.5</v>
      </c>
      <c r="GZ34" s="18">
        <f t="shared" si="63"/>
        <v>321.32732532419334</v>
      </c>
      <c r="HA34">
        <f t="shared" si="64"/>
        <v>817.59158508389748</v>
      </c>
      <c r="HB34">
        <v>28</v>
      </c>
      <c r="HC34" s="22">
        <f>(HB34*(1/60))/$GS$4</f>
        <v>0.34679723963534242</v>
      </c>
      <c r="HD34" s="18">
        <f>((GZ34*(GP$6/GQ$6))+GP$4)/$GT$4</f>
        <v>0.17066351348673972</v>
      </c>
      <c r="HE34">
        <f t="shared" si="65"/>
        <v>-0.4599243679891083</v>
      </c>
      <c r="HF34">
        <f t="shared" si="66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67"/>
        <v>575</v>
      </c>
      <c r="HO34">
        <f t="shared" si="67"/>
        <v>587.5</v>
      </c>
      <c r="HP34" s="18">
        <f t="shared" si="68"/>
        <v>320</v>
      </c>
      <c r="HQ34" s="18">
        <f t="shared" si="155"/>
        <v>-14</v>
      </c>
      <c r="HR34" s="18">
        <f t="shared" si="4"/>
        <v>320.30610359467084</v>
      </c>
      <c r="HS34">
        <f t="shared" si="70"/>
        <v>822.05915237286911</v>
      </c>
      <c r="HT34">
        <v>28</v>
      </c>
      <c r="HU34" s="22">
        <f>(HT34*(1/60))/$HK$4</f>
        <v>0.37276270645249521</v>
      </c>
      <c r="HV34" s="18">
        <f>((HR34*(HH$6/HI$6))+HH$4)/$HL$4</f>
        <v>0.18832959797833629</v>
      </c>
      <c r="HW34">
        <f t="shared" si="71"/>
        <v>-0.4285675437216489</v>
      </c>
      <c r="HX34">
        <f t="shared" si="72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73"/>
        <v>841</v>
      </c>
      <c r="IG34">
        <f t="shared" si="74"/>
        <v>575.5</v>
      </c>
      <c r="IH34">
        <f t="shared" si="75"/>
        <v>294.5</v>
      </c>
      <c r="II34">
        <f t="shared" si="76"/>
        <v>-8</v>
      </c>
      <c r="IJ34">
        <f t="shared" si="77"/>
        <v>294.6086387056564</v>
      </c>
      <c r="IL34">
        <v>28</v>
      </c>
      <c r="IM34">
        <f>(IL34*(1/60))/$IC$4</f>
        <v>0.3493966531215677</v>
      </c>
      <c r="IN34">
        <f>((IJ34*$HZ$6/$IA$6)+$HZ$4)/$ID$4</f>
        <v>0.16529983136706006</v>
      </c>
      <c r="IO34">
        <f t="shared" si="78"/>
        <v>-0.45668125944981491</v>
      </c>
      <c r="IP34">
        <f t="shared" si="79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88"/>
        <v>1515</v>
      </c>
      <c r="JR34">
        <f t="shared" si="89"/>
        <v>607</v>
      </c>
      <c r="JS34">
        <f t="shared" si="90"/>
        <v>987.5</v>
      </c>
      <c r="JT34">
        <f t="shared" si="91"/>
        <v>29</v>
      </c>
      <c r="JU34">
        <f t="shared" si="92"/>
        <v>987.92573101422965</v>
      </c>
      <c r="JV34">
        <f t="shared" si="93"/>
        <v>1632.0765913400021</v>
      </c>
      <c r="JW34">
        <v>112</v>
      </c>
      <c r="JX34">
        <f>(JW34*(1/60))/JN$4</f>
        <v>0.69910882761021764</v>
      </c>
      <c r="JY34">
        <f>((JU34*JK$6/JL$6)+JK$4)/JO$4</f>
        <v>0.24631479158438777</v>
      </c>
      <c r="JZ34">
        <f t="shared" si="94"/>
        <v>-0.1554552140228998</v>
      </c>
      <c r="KA34">
        <f t="shared" si="95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25"/>
        <v>106</v>
      </c>
      <c r="R35" s="18">
        <f t="shared" si="126"/>
        <v>-2</v>
      </c>
      <c r="S35" s="49">
        <f t="shared" si="6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>(V35*(1/60))/$L$4</f>
        <v>0.10430828517070127</v>
      </c>
      <c r="X35" s="18">
        <f>(S35*(I$6/J$6)+I$4)/$M$4</f>
        <v>1.1934760888280755E-2</v>
      </c>
      <c r="Y35">
        <f>LOG10(W35)</f>
        <v>-0.98168119434421353</v>
      </c>
      <c r="Z35">
        <f t="shared" si="7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8"/>
        <v>789.5</v>
      </c>
      <c r="AI35" s="18">
        <f t="shared" si="8"/>
        <v>574.5</v>
      </c>
      <c r="AJ35" s="18">
        <f t="shared" si="127"/>
        <v>127</v>
      </c>
      <c r="AK35" s="18">
        <f t="shared" si="128"/>
        <v>4</v>
      </c>
      <c r="AL35" s="18">
        <f t="shared" si="10"/>
        <v>127.06297651164952</v>
      </c>
      <c r="AM35" s="18">
        <f t="shared" si="11"/>
        <v>976.40181277996408</v>
      </c>
      <c r="AN35" s="18">
        <f t="shared" si="129"/>
        <v>102.11553243467586</v>
      </c>
      <c r="AO35" s="28">
        <v>29</v>
      </c>
      <c r="AP35" s="22">
        <f>(AO35*(1/60))/AE$4</f>
        <v>8.6876601136534823E-2</v>
      </c>
      <c r="AQ35" s="18">
        <f>((AL35*(AB$6/AC$6))+AB$4)/AF$4</f>
        <v>1.3969265567004445E-2</v>
      </c>
      <c r="AR35">
        <f t="shared" si="12"/>
        <v>-1.0610971782768914</v>
      </c>
      <c r="AS35">
        <f t="shared" si="12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13"/>
        <v>942.5</v>
      </c>
      <c r="BB35" s="18">
        <f t="shared" si="13"/>
        <v>580</v>
      </c>
      <c r="BC35" s="18">
        <f t="shared" si="130"/>
        <v>111</v>
      </c>
      <c r="BD35" s="18">
        <f t="shared" si="131"/>
        <v>-1</v>
      </c>
      <c r="BE35" s="18">
        <f t="shared" si="15"/>
        <v>111.00450441310929</v>
      </c>
      <c r="BF35" s="18">
        <f t="shared" si="16"/>
        <v>1106.6644703793468</v>
      </c>
      <c r="BG35" s="18">
        <f t="shared" si="132"/>
        <v>92.291141668462387</v>
      </c>
      <c r="BH35" s="28">
        <v>29</v>
      </c>
      <c r="BI35" s="22">
        <f>(BH35*(1/60))/$AX$4</f>
        <v>7.7254762320580983E-2</v>
      </c>
      <c r="BJ35" s="18">
        <f>((BE35*(AU$6/AV$6))+AU$4)/$AY$4</f>
        <v>9.3075848738198817E-3</v>
      </c>
      <c r="BK35">
        <f t="shared" si="18"/>
        <v>-1.1120747392714112</v>
      </c>
      <c r="BL35">
        <f t="shared" si="18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19"/>
        <v>746</v>
      </c>
      <c r="BU35" s="18">
        <f t="shared" si="19"/>
        <v>582</v>
      </c>
      <c r="BV35" s="18">
        <f t="shared" si="133"/>
        <v>267.5</v>
      </c>
      <c r="BW35" s="18">
        <f t="shared" si="134"/>
        <v>-7.5</v>
      </c>
      <c r="BX35" s="18">
        <f t="shared" si="21"/>
        <v>267.60511953249323</v>
      </c>
      <c r="BY35" s="18">
        <f t="shared" si="22"/>
        <v>946.17123186028016</v>
      </c>
      <c r="BZ35" s="18">
        <f t="shared" si="135"/>
        <v>186.9133705246204</v>
      </c>
      <c r="CA35" s="28">
        <v>29</v>
      </c>
      <c r="CB35" s="22">
        <f>(CA35*(1/60))/$BQ$4</f>
        <v>0.33291573836616239</v>
      </c>
      <c r="CC35" s="18">
        <f>((BX35*(BN$6/BO$6))+BN$4)/$BR$4</f>
        <v>0.11902438649838723</v>
      </c>
      <c r="CD35">
        <f t="shared" si="24"/>
        <v>-0.47766567338038901</v>
      </c>
      <c r="CE35">
        <f t="shared" si="24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25"/>
        <v>763</v>
      </c>
      <c r="CN35" s="18">
        <f t="shared" si="25"/>
        <v>577.5</v>
      </c>
      <c r="CO35" s="18">
        <f t="shared" si="136"/>
        <v>230.5</v>
      </c>
      <c r="CP35" s="18">
        <f t="shared" si="137"/>
        <v>-10.5</v>
      </c>
      <c r="CQ35" s="18">
        <f t="shared" si="27"/>
        <v>230.73903007510455</v>
      </c>
      <c r="CR35" s="18">
        <f t="shared" si="28"/>
        <v>956.90921721969005</v>
      </c>
      <c r="CS35" s="18">
        <f t="shared" si="138"/>
        <v>163.62474743599387</v>
      </c>
      <c r="CT35" s="28">
        <v>29</v>
      </c>
      <c r="CU35" s="22">
        <f>(CT35*(1/60))/$CJ$4</f>
        <v>0.28190570961066558</v>
      </c>
      <c r="CV35" s="18">
        <f>((CQ35*(CG$6/CH$6))+CG$4)/$CK$4</f>
        <v>8.5744136906857088E-2</v>
      </c>
      <c r="CW35">
        <f t="shared" si="30"/>
        <v>-0.54989612800461352</v>
      </c>
      <c r="CX35">
        <f t="shared" si="30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31"/>
        <v>866</v>
      </c>
      <c r="DG35" s="18">
        <f t="shared" si="31"/>
        <v>576.5</v>
      </c>
      <c r="DH35" s="18">
        <f t="shared" si="139"/>
        <v>324</v>
      </c>
      <c r="DI35" s="18">
        <f t="shared" si="140"/>
        <v>-8</v>
      </c>
      <c r="DJ35" s="18">
        <f t="shared" si="33"/>
        <v>324.09875038327436</v>
      </c>
      <c r="DK35" s="18">
        <f t="shared" si="34"/>
        <v>1040.3404490838564</v>
      </c>
      <c r="DL35" s="18">
        <f t="shared" si="141"/>
        <v>243.21796790546182</v>
      </c>
      <c r="DM35" s="28">
        <v>29</v>
      </c>
      <c r="DN35" s="22">
        <f>(DM35*(1/60))/$DC$4</f>
        <v>0.25435685465189506</v>
      </c>
      <c r="DO35" s="18">
        <f>((DJ35*(CZ$6/DA$6))+CZ$4)/$DD$4</f>
        <v>0.1059038041044425</v>
      </c>
      <c r="DP35">
        <f t="shared" si="36"/>
        <v>-0.59455655409167762</v>
      </c>
      <c r="DQ35">
        <f t="shared" si="36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37"/>
        <v>885</v>
      </c>
      <c r="DZ35" s="18">
        <f t="shared" si="37"/>
        <v>597.5</v>
      </c>
      <c r="EA35" s="18">
        <f t="shared" si="142"/>
        <v>279.5</v>
      </c>
      <c r="EB35" s="18">
        <f t="shared" si="143"/>
        <v>-8.5</v>
      </c>
      <c r="EC35" s="18">
        <f t="shared" si="39"/>
        <v>279.62921878802291</v>
      </c>
      <c r="ED35" s="18">
        <f t="shared" si="40"/>
        <v>1067.8161124463331</v>
      </c>
      <c r="EE35" s="18">
        <f t="shared" si="144"/>
        <v>211.15617408105629</v>
      </c>
      <c r="EF35" s="28">
        <v>29</v>
      </c>
      <c r="EG35" s="22">
        <f>(EF35*(1/60))/$DV$4</f>
        <v>0.60207789485680141</v>
      </c>
      <c r="EH35" s="18">
        <f>((EC35*(DS$6/DT$6))+DS$4)/$DW$4</f>
        <v>0.22957899799831707</v>
      </c>
      <c r="EI35">
        <f t="shared" si="42"/>
        <v>-0.22034731751622705</v>
      </c>
      <c r="EJ35">
        <f t="shared" si="42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43"/>
        <v>989</v>
      </c>
      <c r="ES35" s="18">
        <f t="shared" si="43"/>
        <v>600.5</v>
      </c>
      <c r="ET35" s="18">
        <f t="shared" si="145"/>
        <v>373</v>
      </c>
      <c r="EU35" s="18">
        <f t="shared" si="146"/>
        <v>-9</v>
      </c>
      <c r="EV35" s="18">
        <f t="shared" si="45"/>
        <v>373.10856328956055</v>
      </c>
      <c r="EW35" s="18">
        <f t="shared" si="46"/>
        <v>1157.0312225692096</v>
      </c>
      <c r="EX35" s="18">
        <f t="shared" si="147"/>
        <v>290.45967330163762</v>
      </c>
      <c r="EY35" s="28">
        <v>29</v>
      </c>
      <c r="EZ35" s="22">
        <f>(EY35*(1/60))/$EO$4</f>
        <v>0.49009150886326336</v>
      </c>
      <c r="FA35" s="18">
        <f>((EV35*(EL$6/EM$6))+EL$4)/$EP$4</f>
        <v>0.24156951924638301</v>
      </c>
      <c r="FB35">
        <f t="shared" si="48"/>
        <v>-0.30972282184112482</v>
      </c>
      <c r="FC35">
        <f t="shared" si="48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49"/>
        <v>998</v>
      </c>
      <c r="FL35" s="18">
        <f t="shared" si="49"/>
        <v>600</v>
      </c>
      <c r="FM35" s="18">
        <f t="shared" si="148"/>
        <v>386</v>
      </c>
      <c r="FN35" s="18">
        <f t="shared" si="149"/>
        <v>-11</v>
      </c>
      <c r="FO35" s="18">
        <f t="shared" si="51"/>
        <v>386.15670394284234</v>
      </c>
      <c r="FP35" s="18">
        <f t="shared" si="52"/>
        <v>1164.4758477529708</v>
      </c>
      <c r="FQ35" s="18">
        <f t="shared" si="150"/>
        <v>299.68396527488005</v>
      </c>
      <c r="FR35" s="28">
        <v>29</v>
      </c>
      <c r="FS35" s="22">
        <f>(FR35*(1/60))/$FH$4</f>
        <v>0.44394773849565916</v>
      </c>
      <c r="FT35" s="18">
        <f>((FO35*(FE$6/FF$6))+FE$4)/$FI$4</f>
        <v>0.23460345013061504</v>
      </c>
      <c r="FU35">
        <f t="shared" si="54"/>
        <v>-0.35266815199987728</v>
      </c>
      <c r="FV35">
        <f t="shared" si="54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55"/>
        <v>445</v>
      </c>
      <c r="GE35">
        <f t="shared" si="55"/>
        <v>592.5</v>
      </c>
      <c r="GF35" s="18">
        <f t="shared" si="151"/>
        <v>219</v>
      </c>
      <c r="GG35" s="18">
        <f t="shared" si="152"/>
        <v>-9.5</v>
      </c>
      <c r="GH35" s="18">
        <f t="shared" si="57"/>
        <v>219.20595338630747</v>
      </c>
      <c r="GI35">
        <f t="shared" si="58"/>
        <v>741.00016869093895</v>
      </c>
      <c r="GJ35">
        <v>29</v>
      </c>
      <c r="GK35" s="22">
        <f>(GJ35*(1/60))/$GA$4</f>
        <v>0.40003541827454975</v>
      </c>
      <c r="GL35" s="18">
        <f>((GH35*($FX$6/$FY$6))+FX$4)/$GB$4</f>
        <v>0.12101738825974487</v>
      </c>
      <c r="GM35">
        <f t="shared" si="59"/>
        <v>-0.39790155547145628</v>
      </c>
      <c r="GN35">
        <f t="shared" si="60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61"/>
        <v>583.5</v>
      </c>
      <c r="GW35">
        <f t="shared" si="61"/>
        <v>588</v>
      </c>
      <c r="GX35" s="18">
        <f t="shared" si="153"/>
        <v>338.5</v>
      </c>
      <c r="GY35" s="18">
        <f t="shared" si="154"/>
        <v>-16.5</v>
      </c>
      <c r="GZ35" s="18">
        <f t="shared" si="63"/>
        <v>338.90190321094394</v>
      </c>
      <c r="HA35">
        <f t="shared" si="64"/>
        <v>828.38170549572135</v>
      </c>
      <c r="HB35">
        <v>29</v>
      </c>
      <c r="HC35" s="22">
        <f>(HB35*(1/60))/$GS$4</f>
        <v>0.35918285533660466</v>
      </c>
      <c r="HD35" s="18">
        <f>((GZ35*(GP$6/GQ$6))+GP$4)/$GT$4</f>
        <v>0.17999773119503179</v>
      </c>
      <c r="HE35">
        <f t="shared" si="65"/>
        <v>-0.44468440143237142</v>
      </c>
      <c r="HF35">
        <f t="shared" si="66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67"/>
        <v>590.5</v>
      </c>
      <c r="HO35">
        <f t="shared" si="67"/>
        <v>586.5</v>
      </c>
      <c r="HP35" s="18">
        <f t="shared" si="68"/>
        <v>335.5</v>
      </c>
      <c r="HQ35" s="18">
        <f t="shared" si="155"/>
        <v>-15</v>
      </c>
      <c r="HR35" s="18">
        <f t="shared" si="4"/>
        <v>335.83515301409409</v>
      </c>
      <c r="HS35">
        <f t="shared" si="70"/>
        <v>832.26948760602772</v>
      </c>
      <c r="HT35">
        <v>29</v>
      </c>
      <c r="HU35" s="22">
        <f>(HT35*(1/60))/$HK$4</f>
        <v>0.38607566025437007</v>
      </c>
      <c r="HV35" s="18">
        <f>((HR35*(HH$6/HI$6))+HH$4)/$HL$4</f>
        <v>0.19746017526463921</v>
      </c>
      <c r="HW35">
        <f t="shared" si="71"/>
        <v>-0.41332757716491197</v>
      </c>
      <c r="HX35">
        <f t="shared" si="72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73"/>
        <v>856</v>
      </c>
      <c r="IG35">
        <f t="shared" si="74"/>
        <v>579</v>
      </c>
      <c r="IH35">
        <f t="shared" si="75"/>
        <v>309.5</v>
      </c>
      <c r="II35">
        <f t="shared" si="76"/>
        <v>-4.5</v>
      </c>
      <c r="IJ35">
        <f t="shared" si="77"/>
        <v>309.53271232617726</v>
      </c>
      <c r="IL35">
        <v>29</v>
      </c>
      <c r="IM35">
        <f>(IL35*(1/60))/$IC$4</f>
        <v>0.36187510501876652</v>
      </c>
      <c r="IN35">
        <f>((IJ35*$HZ$6/$IA$6)+$HZ$4)/$ID$4</f>
        <v>0.17367347194874858</v>
      </c>
      <c r="IO35">
        <f t="shared" si="78"/>
        <v>-0.4414412928930781</v>
      </c>
      <c r="IP35">
        <f t="shared" si="79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25"/>
        <v>110.5</v>
      </c>
      <c r="R36" s="18">
        <f t="shared" si="126"/>
        <v>-1</v>
      </c>
      <c r="S36" s="49">
        <f t="shared" si="6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>(V36*(1/60))/$L$4</f>
        <v>0.10790512259038063</v>
      </c>
      <c r="X36" s="18">
        <f>(S36*(I$6/J$6)+I$4)/$M$4</f>
        <v>1.2439720657238968E-2</v>
      </c>
      <c r="Y36">
        <f>LOG10(W36)</f>
        <v>-0.96695793752350712</v>
      </c>
      <c r="Z36">
        <f t="shared" si="7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8"/>
        <v>794.5</v>
      </c>
      <c r="AI36" s="18">
        <f t="shared" si="8"/>
        <v>573.5</v>
      </c>
      <c r="AJ36" s="18">
        <f t="shared" si="127"/>
        <v>132</v>
      </c>
      <c r="AK36" s="18">
        <f t="shared" si="128"/>
        <v>3</v>
      </c>
      <c r="AL36" s="18">
        <f t="shared" si="10"/>
        <v>132.03408650799233</v>
      </c>
      <c r="AM36" s="18">
        <f t="shared" si="11"/>
        <v>979.86351090343192</v>
      </c>
      <c r="AN36" s="18">
        <f t="shared" si="129"/>
        <v>105.5772305581437</v>
      </c>
      <c r="AO36" s="28">
        <v>30</v>
      </c>
      <c r="AP36" s="22">
        <f>(AO36*(1/60))/AE$4</f>
        <v>8.9872346003311884E-2</v>
      </c>
      <c r="AQ36" s="18">
        <f>((AL36*(AB$6/AC$6))+AB$4)/AF$4</f>
        <v>1.4515787910555375E-2</v>
      </c>
      <c r="AR36">
        <f t="shared" si="12"/>
        <v>-1.0463739214561849</v>
      </c>
      <c r="AS36">
        <f t="shared" si="12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13"/>
        <v>947.5</v>
      </c>
      <c r="BB36" s="18">
        <f t="shared" si="13"/>
        <v>579.5</v>
      </c>
      <c r="BC36" s="18">
        <f t="shared" si="130"/>
        <v>116</v>
      </c>
      <c r="BD36" s="18">
        <f t="shared" si="131"/>
        <v>-1.5</v>
      </c>
      <c r="BE36" s="18">
        <f t="shared" si="15"/>
        <v>116.00969787047978</v>
      </c>
      <c r="BF36" s="18">
        <f t="shared" si="16"/>
        <v>1110.6648909549631</v>
      </c>
      <c r="BG36" s="18">
        <f t="shared" si="132"/>
        <v>96.291562244078705</v>
      </c>
      <c r="BH36" s="28">
        <v>30</v>
      </c>
      <c r="BI36" s="22">
        <f>(BH36*(1/60))/$AX$4</f>
        <v>7.9918719641980329E-2</v>
      </c>
      <c r="BJ36" s="18">
        <f>((BE36*(AU$6/AV$6))+AU$4)/$AY$4</f>
        <v>9.7272639054111643E-3</v>
      </c>
      <c r="BK36">
        <f t="shared" si="18"/>
        <v>-1.0973514824507049</v>
      </c>
      <c r="BL36">
        <f t="shared" si="18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19"/>
        <v>757</v>
      </c>
      <c r="BU36" s="18">
        <f t="shared" si="19"/>
        <v>581.5</v>
      </c>
      <c r="BV36" s="18">
        <f t="shared" si="133"/>
        <v>278.5</v>
      </c>
      <c r="BW36" s="18">
        <f t="shared" si="134"/>
        <v>-8</v>
      </c>
      <c r="BX36" s="18">
        <f t="shared" si="21"/>
        <v>278.61487756399515</v>
      </c>
      <c r="BY36" s="18">
        <f t="shared" si="22"/>
        <v>954.56338186628545</v>
      </c>
      <c r="BZ36" s="18">
        <f t="shared" si="135"/>
        <v>195.3055205306257</v>
      </c>
      <c r="CA36" s="28">
        <v>30</v>
      </c>
      <c r="CB36" s="22">
        <f>(CA36*(1/60))/$BQ$4</f>
        <v>0.34439559141327147</v>
      </c>
      <c r="CC36" s="18">
        <f>((BX36*(BN$6/BO$6))+BN$4)/$BR$4</f>
        <v>0.12392126476994096</v>
      </c>
      <c r="CD36">
        <f t="shared" si="24"/>
        <v>-0.4629424165596826</v>
      </c>
      <c r="CE36">
        <f t="shared" si="24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25"/>
        <v>772.5</v>
      </c>
      <c r="CN36" s="18">
        <f t="shared" si="25"/>
        <v>576.5</v>
      </c>
      <c r="CO36" s="18">
        <f t="shared" si="136"/>
        <v>240</v>
      </c>
      <c r="CP36" s="18">
        <f t="shared" si="137"/>
        <v>-11.5</v>
      </c>
      <c r="CQ36" s="18">
        <f t="shared" si="27"/>
        <v>240.27536286519265</v>
      </c>
      <c r="CR36" s="18">
        <f t="shared" si="28"/>
        <v>963.90274405668129</v>
      </c>
      <c r="CS36" s="18">
        <f t="shared" si="138"/>
        <v>170.6182742729851</v>
      </c>
      <c r="CT36" s="28">
        <v>30</v>
      </c>
      <c r="CU36" s="22">
        <f>(CT36*(1/60))/$CJ$4</f>
        <v>0.29162659614896441</v>
      </c>
      <c r="CV36" s="18">
        <f>((CQ36*(CG$6/CH$6))+CG$4)/$CK$4</f>
        <v>8.9287900716891785E-2</v>
      </c>
      <c r="CW36">
        <f t="shared" si="30"/>
        <v>-0.53517287118390722</v>
      </c>
      <c r="CX36">
        <f t="shared" si="30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31"/>
        <v>880</v>
      </c>
      <c r="DG36" s="18">
        <f t="shared" si="31"/>
        <v>576.5</v>
      </c>
      <c r="DH36" s="18">
        <f t="shared" si="139"/>
        <v>338</v>
      </c>
      <c r="DI36" s="18">
        <f t="shared" si="140"/>
        <v>-8</v>
      </c>
      <c r="DJ36" s="18">
        <f t="shared" si="33"/>
        <v>338.09466130064817</v>
      </c>
      <c r="DK36" s="18">
        <f t="shared" si="34"/>
        <v>1052.0229322595587</v>
      </c>
      <c r="DL36" s="18">
        <f t="shared" si="141"/>
        <v>254.90045108116419</v>
      </c>
      <c r="DM36" s="28">
        <v>30</v>
      </c>
      <c r="DN36" s="22">
        <f>(DM36*(1/60))/$DC$4</f>
        <v>0.2631277806743742</v>
      </c>
      <c r="DO36" s="18">
        <f>((DJ36*(CZ$6/DA$6))+CZ$4)/$DD$4</f>
        <v>0.11047716394092422</v>
      </c>
      <c r="DP36">
        <f t="shared" si="36"/>
        <v>-0.57983329727097122</v>
      </c>
      <c r="DQ36">
        <f t="shared" si="36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37"/>
        <v>898.5</v>
      </c>
      <c r="DZ36" s="18">
        <f t="shared" si="37"/>
        <v>597</v>
      </c>
      <c r="EA36" s="18">
        <f t="shared" si="142"/>
        <v>293</v>
      </c>
      <c r="EB36" s="18">
        <f t="shared" si="143"/>
        <v>-9</v>
      </c>
      <c r="EC36" s="18">
        <f t="shared" si="39"/>
        <v>293.1381926668717</v>
      </c>
      <c r="ED36" s="18">
        <f t="shared" si="40"/>
        <v>1078.7544901412925</v>
      </c>
      <c r="EE36" s="18">
        <f t="shared" si="144"/>
        <v>222.09455177601569</v>
      </c>
      <c r="EF36" s="28">
        <v>30</v>
      </c>
      <c r="EG36" s="22">
        <f>(EF36*(1/60))/$DV$4</f>
        <v>0.62283920157600137</v>
      </c>
      <c r="EH36" s="18">
        <f>((EC36*(DS$6/DT$6))+DS$4)/$DW$4</f>
        <v>0.24067003026073092</v>
      </c>
      <c r="EI36">
        <f t="shared" si="42"/>
        <v>-0.20562406069552075</v>
      </c>
      <c r="EJ36">
        <f t="shared" si="42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43"/>
        <v>1008</v>
      </c>
      <c r="ES36" s="18">
        <f t="shared" si="43"/>
        <v>599.5</v>
      </c>
      <c r="ET36" s="18">
        <f t="shared" si="145"/>
        <v>392</v>
      </c>
      <c r="EU36" s="18">
        <f t="shared" si="146"/>
        <v>-10</v>
      </c>
      <c r="EV36" s="18">
        <f t="shared" si="45"/>
        <v>392.12753027554697</v>
      </c>
      <c r="EW36" s="18">
        <f t="shared" si="46"/>
        <v>1172.8018801144549</v>
      </c>
      <c r="EX36" s="18">
        <f t="shared" si="147"/>
        <v>306.23033084688291</v>
      </c>
      <c r="EY36" s="28">
        <v>30</v>
      </c>
      <c r="EZ36" s="22">
        <f>(EY36*(1/60))/$EO$4</f>
        <v>0.50699121606544484</v>
      </c>
      <c r="FA36" s="18">
        <f>((EV36*(EL$6/EM$6))+EL$4)/$EP$4</f>
        <v>0.25388336878888729</v>
      </c>
      <c r="FB36">
        <f t="shared" si="48"/>
        <v>-0.29499956502041852</v>
      </c>
      <c r="FC36">
        <f t="shared" si="48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49"/>
        <v>1017</v>
      </c>
      <c r="FL36" s="18">
        <f t="shared" si="49"/>
        <v>600.5</v>
      </c>
      <c r="FM36" s="18">
        <f t="shared" si="148"/>
        <v>405</v>
      </c>
      <c r="FN36" s="18">
        <f t="shared" si="149"/>
        <v>-10.5</v>
      </c>
      <c r="FO36" s="18">
        <f t="shared" si="51"/>
        <v>405.13608824690004</v>
      </c>
      <c r="FP36" s="18">
        <f t="shared" si="52"/>
        <v>1181.0542959576414</v>
      </c>
      <c r="FQ36" s="18">
        <f t="shared" si="150"/>
        <v>316.26241347955067</v>
      </c>
      <c r="FR36" s="28">
        <v>30</v>
      </c>
      <c r="FS36" s="22">
        <f>(FR36*(1/60))/$FH$4</f>
        <v>0.45925628120240602</v>
      </c>
      <c r="FT36" s="18">
        <f>((FO36*(FE$6/FF$6))+FE$4)/$FI$4</f>
        <v>0.24613407744751345</v>
      </c>
      <c r="FU36">
        <f t="shared" si="54"/>
        <v>-0.33794489517917092</v>
      </c>
      <c r="FV36">
        <f t="shared" si="54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55"/>
        <v>456</v>
      </c>
      <c r="GE36">
        <f t="shared" si="55"/>
        <v>592.5</v>
      </c>
      <c r="GF36" s="18">
        <f t="shared" si="151"/>
        <v>230</v>
      </c>
      <c r="GG36" s="18">
        <f t="shared" si="152"/>
        <v>-9.5</v>
      </c>
      <c r="GH36" s="18">
        <f t="shared" si="57"/>
        <v>230.19611204362249</v>
      </c>
      <c r="GI36">
        <f t="shared" si="58"/>
        <v>747.65784286664177</v>
      </c>
      <c r="GJ36">
        <v>30</v>
      </c>
      <c r="GK36" s="22">
        <f>(GJ36*(1/60))/$GA$4</f>
        <v>0.41382974304263764</v>
      </c>
      <c r="GL36" s="18">
        <f>((GH36*($FX$6/$FY$6))+FX$4)/$GB$4</f>
        <v>0.127084743077087</v>
      </c>
      <c r="GM36">
        <f t="shared" si="59"/>
        <v>-0.38317829865074998</v>
      </c>
      <c r="GN36">
        <f t="shared" si="60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61"/>
        <v>600</v>
      </c>
      <c r="GW36">
        <f t="shared" si="61"/>
        <v>587</v>
      </c>
      <c r="GX36" s="18">
        <f t="shared" si="153"/>
        <v>355</v>
      </c>
      <c r="GY36" s="18">
        <f t="shared" si="154"/>
        <v>-17.5</v>
      </c>
      <c r="GZ36" s="18">
        <f t="shared" si="63"/>
        <v>355.43107630031454</v>
      </c>
      <c r="HA36">
        <f t="shared" si="64"/>
        <v>839.38608518368949</v>
      </c>
      <c r="HB36">
        <v>30</v>
      </c>
      <c r="HC36" s="22">
        <f>(HB36*(1/60))/$GS$4</f>
        <v>0.37156847103786683</v>
      </c>
      <c r="HD36" s="18">
        <f>((GZ36*(GP$6/GQ$6))+GP$4)/$GT$4</f>
        <v>0.18877671303735213</v>
      </c>
      <c r="HE36">
        <f t="shared" si="65"/>
        <v>-0.42996114461166512</v>
      </c>
      <c r="HF36">
        <f t="shared" si="66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67"/>
        <v>606</v>
      </c>
      <c r="HO36">
        <f t="shared" si="67"/>
        <v>587</v>
      </c>
      <c r="HP36" s="18">
        <f t="shared" si="68"/>
        <v>351</v>
      </c>
      <c r="HQ36" s="18">
        <f t="shared" si="155"/>
        <v>-14.5</v>
      </c>
      <c r="HR36" s="18">
        <f t="shared" si="4"/>
        <v>351.29937375406746</v>
      </c>
      <c r="HS36">
        <f t="shared" si="70"/>
        <v>843.68536789492805</v>
      </c>
      <c r="HT36">
        <v>30</v>
      </c>
      <c r="HU36" s="22">
        <f>(HT36*(1/60))/$HK$4</f>
        <v>0.39938861405624487</v>
      </c>
      <c r="HV36" s="18">
        <f>((HR36*(HH$6/HI$6))+HH$4)/$HL$4</f>
        <v>0.20655263539050955</v>
      </c>
      <c r="HW36">
        <f t="shared" si="71"/>
        <v>-0.39860432034420568</v>
      </c>
      <c r="HX36">
        <f t="shared" si="72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73"/>
        <v>874.5</v>
      </c>
      <c r="IG36">
        <f t="shared" si="74"/>
        <v>576.5</v>
      </c>
      <c r="IH36">
        <f t="shared" si="75"/>
        <v>328</v>
      </c>
      <c r="II36">
        <f t="shared" si="76"/>
        <v>-7</v>
      </c>
      <c r="IJ36">
        <f t="shared" si="77"/>
        <v>328.07468661876368</v>
      </c>
      <c r="IL36">
        <v>30</v>
      </c>
      <c r="IM36">
        <f>(IL36*(1/60))/$IC$4</f>
        <v>0.37435355691596539</v>
      </c>
      <c r="IN36">
        <f>((IJ36*$HZ$6/$IA$6)+$HZ$4)/$ID$4</f>
        <v>0.18407705426474144</v>
      </c>
      <c r="IO36">
        <f t="shared" si="78"/>
        <v>-0.42671803607237169</v>
      </c>
      <c r="IP36">
        <f t="shared" si="79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25"/>
        <v>115</v>
      </c>
      <c r="R37" s="18">
        <f t="shared" si="126"/>
        <v>-1.5</v>
      </c>
      <c r="S37" s="49">
        <f t="shared" si="6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>(V37*(1/60))/$L$4</f>
        <v>0.11150196001005996</v>
      </c>
      <c r="X37" s="18">
        <f>(S37*(I$6/J$6)+I$4)/$M$4</f>
        <v>1.2946886708851229E-2</v>
      </c>
      <c r="Y37">
        <f>LOG10(W37)</f>
        <v>-0.95271749840889697</v>
      </c>
      <c r="Z37">
        <f t="shared" si="7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8"/>
        <v>800</v>
      </c>
      <c r="AI37" s="18">
        <f t="shared" si="8"/>
        <v>574</v>
      </c>
      <c r="AJ37" s="18">
        <f t="shared" si="127"/>
        <v>137.5</v>
      </c>
      <c r="AK37" s="18">
        <f t="shared" si="128"/>
        <v>3.5</v>
      </c>
      <c r="AL37" s="18">
        <f t="shared" si="10"/>
        <v>137.5445382412548</v>
      </c>
      <c r="AM37" s="18">
        <f t="shared" si="11"/>
        <v>984.61972354813201</v>
      </c>
      <c r="AN37" s="18">
        <f t="shared" si="129"/>
        <v>110.3334432028438</v>
      </c>
      <c r="AO37" s="28">
        <v>31</v>
      </c>
      <c r="AP37" s="22">
        <f>(AO37*(1/60))/AE$4</f>
        <v>9.2868090870088932E-2</v>
      </c>
      <c r="AQ37" s="18">
        <f>((AL37*(AB$6/AC$6))+AB$4)/AF$4</f>
        <v>1.512160532306535E-2</v>
      </c>
      <c r="AR37">
        <f t="shared" si="12"/>
        <v>-1.0321334823415749</v>
      </c>
      <c r="AS37">
        <f t="shared" si="12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13"/>
        <v>954</v>
      </c>
      <c r="BB37" s="18">
        <f t="shared" si="13"/>
        <v>579</v>
      </c>
      <c r="BC37" s="18">
        <f t="shared" si="130"/>
        <v>122.5</v>
      </c>
      <c r="BD37" s="18">
        <f t="shared" si="131"/>
        <v>-2</v>
      </c>
      <c r="BE37" s="18">
        <f t="shared" si="15"/>
        <v>122.51632544277517</v>
      </c>
      <c r="BF37" s="18">
        <f t="shared" si="16"/>
        <v>1115.9556442798253</v>
      </c>
      <c r="BG37" s="18">
        <f t="shared" si="132"/>
        <v>101.58231556894088</v>
      </c>
      <c r="BH37" s="28">
        <v>31</v>
      </c>
      <c r="BI37" s="22">
        <f>(BH37*(1/60))/$AX$4</f>
        <v>8.2582676963379661E-2</v>
      </c>
      <c r="BJ37" s="18">
        <f>((BE37*(AU$6/AV$6))+AU$4)/$AY$4</f>
        <v>1.027283625575557E-2</v>
      </c>
      <c r="BK37">
        <f t="shared" si="18"/>
        <v>-1.0831110433360946</v>
      </c>
      <c r="BL37">
        <f t="shared" si="18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19"/>
        <v>768</v>
      </c>
      <c r="BU37" s="18">
        <f t="shared" si="19"/>
        <v>581</v>
      </c>
      <c r="BV37" s="18">
        <f t="shared" si="133"/>
        <v>289.5</v>
      </c>
      <c r="BW37" s="18">
        <f t="shared" si="134"/>
        <v>-8.5</v>
      </c>
      <c r="BX37" s="18">
        <f t="shared" si="21"/>
        <v>289.62475722907391</v>
      </c>
      <c r="BY37" s="18">
        <f t="shared" si="22"/>
        <v>963.00830733696171</v>
      </c>
      <c r="BZ37" s="18">
        <f t="shared" si="135"/>
        <v>203.75044600130195</v>
      </c>
      <c r="CA37" s="28">
        <v>31</v>
      </c>
      <c r="CB37" s="22">
        <f>(CA37*(1/60))/$BQ$4</f>
        <v>0.35587544446038044</v>
      </c>
      <c r="CC37" s="18">
        <f>((BX37*(BN$6/BO$6))+BN$4)/$BR$4</f>
        <v>0.12881819714121404</v>
      </c>
      <c r="CD37">
        <f t="shared" si="24"/>
        <v>-0.44870197744507245</v>
      </c>
      <c r="CE37">
        <f t="shared" si="24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25"/>
        <v>781</v>
      </c>
      <c r="CN37" s="18">
        <f t="shared" si="25"/>
        <v>575</v>
      </c>
      <c r="CO37" s="18">
        <f t="shared" si="136"/>
        <v>248.5</v>
      </c>
      <c r="CP37" s="18">
        <f t="shared" si="137"/>
        <v>-13</v>
      </c>
      <c r="CQ37" s="18">
        <f t="shared" si="27"/>
        <v>248.83980790862222</v>
      </c>
      <c r="CR37" s="18">
        <f t="shared" si="28"/>
        <v>969.83813082390202</v>
      </c>
      <c r="CS37" s="18">
        <f t="shared" si="138"/>
        <v>176.55366104020584</v>
      </c>
      <c r="CT37" s="28">
        <v>31</v>
      </c>
      <c r="CU37" s="22">
        <f>(CT37*(1/60))/$CJ$4</f>
        <v>0.30134748268726319</v>
      </c>
      <c r="CV37" s="18">
        <f>((CQ37*(CG$6/CH$6))+CG$4)/$CK$4</f>
        <v>9.2470504666020165E-2</v>
      </c>
      <c r="CW37">
        <f t="shared" si="30"/>
        <v>-0.52093243206929696</v>
      </c>
      <c r="CX37">
        <f t="shared" si="30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31"/>
        <v>891</v>
      </c>
      <c r="DG37" s="18">
        <f t="shared" si="31"/>
        <v>576</v>
      </c>
      <c r="DH37" s="18">
        <f t="shared" si="139"/>
        <v>349</v>
      </c>
      <c r="DI37" s="18">
        <f t="shared" si="140"/>
        <v>-8.5</v>
      </c>
      <c r="DJ37" s="18">
        <f t="shared" si="33"/>
        <v>349.10349468316701</v>
      </c>
      <c r="DK37" s="18">
        <f t="shared" si="34"/>
        <v>1060.9698393451154</v>
      </c>
      <c r="DL37" s="18">
        <f t="shared" si="141"/>
        <v>263.84735816672082</v>
      </c>
      <c r="DM37" s="28">
        <v>31</v>
      </c>
      <c r="DN37" s="22">
        <f>(DM37*(1/60))/$DC$4</f>
        <v>0.27189870669685329</v>
      </c>
      <c r="DO37" s="18">
        <f>((DJ37*(CZ$6/DA$6))+CZ$4)/$DD$4</f>
        <v>0.11407445437349138</v>
      </c>
      <c r="DP37">
        <f t="shared" si="36"/>
        <v>-0.56559285815636107</v>
      </c>
      <c r="DQ37">
        <f t="shared" si="36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37"/>
        <v>912.5</v>
      </c>
      <c r="DZ37" s="18">
        <f t="shared" si="37"/>
        <v>596.5</v>
      </c>
      <c r="EA37" s="18">
        <f t="shared" si="142"/>
        <v>307</v>
      </c>
      <c r="EB37" s="18">
        <f t="shared" si="143"/>
        <v>-9.5</v>
      </c>
      <c r="EC37" s="18">
        <f t="shared" si="39"/>
        <v>307.14695179994868</v>
      </c>
      <c r="ED37" s="18">
        <f t="shared" si="40"/>
        <v>1090.1690235922135</v>
      </c>
      <c r="EE37" s="18">
        <f t="shared" si="144"/>
        <v>233.50908522693669</v>
      </c>
      <c r="EF37" s="28">
        <v>31</v>
      </c>
      <c r="EG37" s="22">
        <f>(EF37*(1/60))/$DV$4</f>
        <v>0.64360050829520143</v>
      </c>
      <c r="EH37" s="18">
        <f>((EC37*(DS$6/DT$6))+DS$4)/$DW$4</f>
        <v>0.2521713923104873</v>
      </c>
      <c r="EI37">
        <f t="shared" si="42"/>
        <v>-0.19138362158091049</v>
      </c>
      <c r="EJ37">
        <f t="shared" si="42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43"/>
        <v>1024.5</v>
      </c>
      <c r="ES37" s="18">
        <f t="shared" si="43"/>
        <v>599</v>
      </c>
      <c r="ET37" s="18">
        <f t="shared" si="145"/>
        <v>408.5</v>
      </c>
      <c r="EU37" s="18">
        <f t="shared" si="146"/>
        <v>-10.5</v>
      </c>
      <c r="EV37" s="18">
        <f t="shared" si="45"/>
        <v>408.63492263877788</v>
      </c>
      <c r="EW37" s="18">
        <f t="shared" si="46"/>
        <v>1186.7608225754675</v>
      </c>
      <c r="EX37" s="18">
        <f t="shared" si="147"/>
        <v>320.18927330789552</v>
      </c>
      <c r="EY37" s="28">
        <v>31</v>
      </c>
      <c r="EZ37" s="22">
        <f>(EY37*(1/60))/$EO$4</f>
        <v>0.52389092326762632</v>
      </c>
      <c r="FA37" s="18">
        <f>((EV37*(EL$6/EM$6))+EL$4)/$EP$4</f>
        <v>0.26457109678429741</v>
      </c>
      <c r="FB37">
        <f t="shared" si="48"/>
        <v>-0.28075912590580826</v>
      </c>
      <c r="FC37">
        <f t="shared" si="48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49"/>
        <v>1036</v>
      </c>
      <c r="FL37" s="18">
        <f t="shared" si="49"/>
        <v>600.5</v>
      </c>
      <c r="FM37" s="18">
        <f t="shared" si="148"/>
        <v>424</v>
      </c>
      <c r="FN37" s="18">
        <f t="shared" si="149"/>
        <v>-10.5</v>
      </c>
      <c r="FO37" s="18">
        <f t="shared" si="51"/>
        <v>424.12999186570147</v>
      </c>
      <c r="FP37" s="18">
        <f t="shared" si="52"/>
        <v>1197.4540701003943</v>
      </c>
      <c r="FQ37" s="18">
        <f t="shared" si="150"/>
        <v>332.66218762230358</v>
      </c>
      <c r="FR37" s="28">
        <v>31</v>
      </c>
      <c r="FS37" s="22">
        <f>(FR37*(1/60))/$FH$4</f>
        <v>0.47456482390915283</v>
      </c>
      <c r="FT37" s="18">
        <f>((FO37*(FE$6/FF$6))+FE$4)/$FI$4</f>
        <v>0.25767352574640601</v>
      </c>
      <c r="FU37">
        <f t="shared" si="54"/>
        <v>-0.32370445606456072</v>
      </c>
      <c r="FV37">
        <f t="shared" si="54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55"/>
        <v>468.5</v>
      </c>
      <c r="GE37">
        <f t="shared" si="55"/>
        <v>591.5</v>
      </c>
      <c r="GF37" s="18">
        <f t="shared" si="151"/>
        <v>242.5</v>
      </c>
      <c r="GG37" s="18">
        <f t="shared" si="152"/>
        <v>-10.5</v>
      </c>
      <c r="GH37" s="18">
        <f t="shared" si="57"/>
        <v>242.72721314265527</v>
      </c>
      <c r="GI37">
        <f t="shared" si="58"/>
        <v>754.56245599685121</v>
      </c>
      <c r="GJ37">
        <v>31</v>
      </c>
      <c r="GK37" s="22">
        <f>(GJ37*(1/60))/$GA$4</f>
        <v>0.42762406781072554</v>
      </c>
      <c r="GL37" s="18">
        <f>((GH37*($FX$6/$FY$6))+FX$4)/$GB$4</f>
        <v>0.13400280850184881</v>
      </c>
      <c r="GM37">
        <f t="shared" si="59"/>
        <v>-0.36893785953613972</v>
      </c>
      <c r="GN37">
        <f t="shared" si="60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61"/>
        <v>616</v>
      </c>
      <c r="GW37">
        <f t="shared" si="61"/>
        <v>585.5</v>
      </c>
      <c r="GX37" s="18">
        <f t="shared" si="153"/>
        <v>371</v>
      </c>
      <c r="GY37" s="18">
        <f t="shared" si="154"/>
        <v>-19</v>
      </c>
      <c r="GZ37" s="18">
        <f t="shared" si="63"/>
        <v>371.48620431989127</v>
      </c>
      <c r="HA37">
        <f t="shared" si="64"/>
        <v>849.86248887687702</v>
      </c>
      <c r="HB37">
        <v>31</v>
      </c>
      <c r="HC37" s="22">
        <f>(HB37*(1/60))/$GS$4</f>
        <v>0.38395408673912906</v>
      </c>
      <c r="HD37" s="18">
        <f>((GZ37*(GP$6/GQ$6))+GP$4)/$GT$4</f>
        <v>0.19730391984908499</v>
      </c>
      <c r="HE37">
        <f t="shared" si="65"/>
        <v>-0.41572070549705487</v>
      </c>
      <c r="HF37">
        <f t="shared" si="66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67"/>
        <v>621.5</v>
      </c>
      <c r="HO37">
        <f t="shared" si="67"/>
        <v>586.5</v>
      </c>
      <c r="HP37" s="18">
        <f t="shared" si="68"/>
        <v>366.5</v>
      </c>
      <c r="HQ37" s="18">
        <f t="shared" si="155"/>
        <v>-15</v>
      </c>
      <c r="HR37" s="18">
        <f t="shared" si="4"/>
        <v>366.80682927121188</v>
      </c>
      <c r="HS37">
        <f t="shared" si="70"/>
        <v>854.5434453554717</v>
      </c>
      <c r="HT37">
        <v>31</v>
      </c>
      <c r="HU37" s="22">
        <f>(HT37*(1/60))/$HK$4</f>
        <v>0.41270156785811968</v>
      </c>
      <c r="HV37" s="18">
        <f>((HR37*(HH$6/HI$6))+HH$4)/$HL$4</f>
        <v>0.21567051616279256</v>
      </c>
      <c r="HW37">
        <f t="shared" si="71"/>
        <v>-0.38436388122959547</v>
      </c>
      <c r="HX37">
        <f t="shared" si="72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73"/>
        <v>888</v>
      </c>
      <c r="IG37">
        <f t="shared" si="74"/>
        <v>576.5</v>
      </c>
      <c r="IH37">
        <f t="shared" si="75"/>
        <v>341.5</v>
      </c>
      <c r="II37">
        <f t="shared" si="76"/>
        <v>-7</v>
      </c>
      <c r="IJ37">
        <f t="shared" si="77"/>
        <v>341.57173477909441</v>
      </c>
      <c r="IL37">
        <v>31</v>
      </c>
      <c r="IM37">
        <f>(IL37*(1/60))/$IC$4</f>
        <v>0.38683200881316421</v>
      </c>
      <c r="IN37">
        <f>((IJ37*$HZ$6/$IA$6)+$HZ$4)/$ID$4</f>
        <v>0.19165001544693139</v>
      </c>
      <c r="IO37">
        <f t="shared" si="78"/>
        <v>-0.41247759695776148</v>
      </c>
      <c r="IP37">
        <f t="shared" si="79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56">(K38+M38)/2</f>
        <v>897</v>
      </c>
      <c r="P38" s="18">
        <f t="shared" ref="P38:P69" si="157">(L38+N38)/2</f>
        <v>579</v>
      </c>
      <c r="Q38" s="18">
        <f t="shared" si="125"/>
        <v>120.5</v>
      </c>
      <c r="R38" s="18">
        <f t="shared" si="126"/>
        <v>-1.5</v>
      </c>
      <c r="S38" s="49">
        <f t="shared" si="6"/>
        <v>120.5093357379419</v>
      </c>
      <c r="T38" s="26">
        <f t="shared" ref="T38:T69" si="158">S38*($I$6/$J$6)</f>
        <v>9.9833763348473124</v>
      </c>
      <c r="U38" s="18">
        <f t="shared" ref="U38:U71" si="159">SQRT(O38^2+P38^2)-SQRT($O$6^2+$P$6^2)</f>
        <v>98.136418565194504</v>
      </c>
      <c r="V38" s="28">
        <v>32</v>
      </c>
      <c r="W38" s="22">
        <f>(V38*(1/60))/$L$4</f>
        <v>0.11509879742973933</v>
      </c>
      <c r="X38" s="18">
        <f>(S38*(I$6/J$6)+I$4)/$M$4</f>
        <v>1.356598271392785E-2</v>
      </c>
      <c r="Y38">
        <f>LOG10(W38)</f>
        <v>-0.93892921392326356</v>
      </c>
      <c r="Z38">
        <f t="shared" si="7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8"/>
        <v>805.5</v>
      </c>
      <c r="AI38" s="18">
        <f t="shared" si="8"/>
        <v>574.5</v>
      </c>
      <c r="AJ38" s="18">
        <f t="shared" si="127"/>
        <v>143</v>
      </c>
      <c r="AK38" s="18">
        <f t="shared" si="128"/>
        <v>4</v>
      </c>
      <c r="AL38" s="18">
        <f t="shared" si="10"/>
        <v>143.05593311708537</v>
      </c>
      <c r="AM38" s="18">
        <f t="shared" si="11"/>
        <v>989.38389920192253</v>
      </c>
      <c r="AN38" s="18">
        <f t="shared" si="129"/>
        <v>115.09761885663431</v>
      </c>
      <c r="AO38" s="28">
        <v>32</v>
      </c>
      <c r="AP38" s="22">
        <f>(AO38*(1/60))/AE$4</f>
        <v>9.5863835736866007E-2</v>
      </c>
      <c r="AQ38" s="18">
        <f>((AL38*(AB$6/AC$6))+AB$4)/AF$4</f>
        <v>1.5727526424386677E-2</v>
      </c>
      <c r="AR38">
        <f t="shared" si="12"/>
        <v>-1.0183451978559415</v>
      </c>
      <c r="AS38">
        <f t="shared" si="12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13"/>
        <v>957.5</v>
      </c>
      <c r="BB38" s="18">
        <f t="shared" si="13"/>
        <v>579.5</v>
      </c>
      <c r="BC38" s="18">
        <f t="shared" si="130"/>
        <v>126</v>
      </c>
      <c r="BD38" s="18">
        <f t="shared" si="131"/>
        <v>-1.5</v>
      </c>
      <c r="BE38" s="18">
        <f t="shared" si="15"/>
        <v>126.00892825510421</v>
      </c>
      <c r="BF38" s="18">
        <f t="shared" si="16"/>
        <v>1119.2079788850685</v>
      </c>
      <c r="BG38" s="18">
        <f t="shared" si="132"/>
        <v>104.83465017418416</v>
      </c>
      <c r="BH38" s="28">
        <v>32</v>
      </c>
      <c r="BI38" s="22">
        <f>(BH38*(1/60))/$AX$4</f>
        <v>8.5246634284779021E-2</v>
      </c>
      <c r="BJ38" s="18">
        <f>((BE38*(AU$6/AV$6))+AU$4)/$AY$4</f>
        <v>1.056568650789773E-2</v>
      </c>
      <c r="BK38">
        <f t="shared" si="18"/>
        <v>-1.0693227588504612</v>
      </c>
      <c r="BL38">
        <f t="shared" si="18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19"/>
        <v>779.5</v>
      </c>
      <c r="BU38" s="18">
        <f t="shared" si="19"/>
        <v>580.5</v>
      </c>
      <c r="BV38" s="18">
        <f t="shared" si="133"/>
        <v>301</v>
      </c>
      <c r="BW38" s="18">
        <f t="shared" si="134"/>
        <v>-9</v>
      </c>
      <c r="BX38" s="18">
        <f t="shared" si="21"/>
        <v>301.1345214351885</v>
      </c>
      <c r="BY38" s="18">
        <f t="shared" si="22"/>
        <v>971.90560241208607</v>
      </c>
      <c r="BZ38" s="18">
        <f t="shared" si="135"/>
        <v>212.64774107642631</v>
      </c>
      <c r="CA38" s="28">
        <v>32</v>
      </c>
      <c r="CB38" s="22">
        <f>(CA38*(1/60))/$BQ$4</f>
        <v>0.36735529750748952</v>
      </c>
      <c r="CC38" s="18">
        <f>((BX38*(BN$6/BO$6))+BN$4)/$BR$4</f>
        <v>0.1339374662559723</v>
      </c>
      <c r="CD38">
        <f t="shared" si="24"/>
        <v>-0.4349136929594391</v>
      </c>
      <c r="CE38">
        <f t="shared" si="24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25"/>
        <v>790.5</v>
      </c>
      <c r="CN38" s="18">
        <f t="shared" si="25"/>
        <v>575</v>
      </c>
      <c r="CO38" s="18">
        <f t="shared" si="136"/>
        <v>258</v>
      </c>
      <c r="CP38" s="18">
        <f t="shared" si="137"/>
        <v>-13</v>
      </c>
      <c r="CQ38" s="18">
        <f t="shared" si="27"/>
        <v>258.32731175777758</v>
      </c>
      <c r="CR38" s="18">
        <f t="shared" si="28"/>
        <v>977.50460356972235</v>
      </c>
      <c r="CS38" s="18">
        <f t="shared" si="138"/>
        <v>184.22013378602617</v>
      </c>
      <c r="CT38" s="28">
        <v>32</v>
      </c>
      <c r="CU38" s="22">
        <f>(CT38*(1/60))/$CJ$4</f>
        <v>0.31106836922556202</v>
      </c>
      <c r="CV38" s="18">
        <f>((CQ38*(CG$6/CH$6))+CG$4)/$CK$4</f>
        <v>9.5996123321353516E-2</v>
      </c>
      <c r="CW38">
        <f t="shared" si="30"/>
        <v>-0.50714414758366366</v>
      </c>
      <c r="CX38">
        <f t="shared" si="30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31"/>
        <v>904.5</v>
      </c>
      <c r="DG38" s="18">
        <f t="shared" si="31"/>
        <v>570.5</v>
      </c>
      <c r="DH38" s="18">
        <f t="shared" si="139"/>
        <v>362.5</v>
      </c>
      <c r="DI38" s="18">
        <f t="shared" si="140"/>
        <v>-14</v>
      </c>
      <c r="DJ38" s="18">
        <f t="shared" si="33"/>
        <v>362.77024409397194</v>
      </c>
      <c r="DK38" s="18">
        <f t="shared" si="34"/>
        <v>1069.387909039559</v>
      </c>
      <c r="DL38" s="18">
        <f t="shared" si="141"/>
        <v>272.26542786116443</v>
      </c>
      <c r="DM38" s="28">
        <v>32</v>
      </c>
      <c r="DN38" s="22">
        <f>(DM38*(1/60))/$DC$4</f>
        <v>0.28066963271933248</v>
      </c>
      <c r="DO38" s="18">
        <f>((DJ38*(CZ$6/DA$6))+CZ$4)/$DD$4</f>
        <v>0.11854025607940588</v>
      </c>
      <c r="DP38">
        <f t="shared" si="36"/>
        <v>-0.55180457367072766</v>
      </c>
      <c r="DQ38">
        <f t="shared" si="36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37"/>
        <v>926</v>
      </c>
      <c r="DZ38" s="18">
        <f t="shared" si="37"/>
        <v>597</v>
      </c>
      <c r="EA38" s="18">
        <f t="shared" si="142"/>
        <v>320.5</v>
      </c>
      <c r="EB38" s="18">
        <f t="shared" si="143"/>
        <v>-9</v>
      </c>
      <c r="EC38" s="18">
        <f t="shared" si="39"/>
        <v>320.62634015314461</v>
      </c>
      <c r="ED38" s="18">
        <f t="shared" si="40"/>
        <v>1101.7644938915032</v>
      </c>
      <c r="EE38" s="18">
        <f t="shared" si="144"/>
        <v>245.10455552622636</v>
      </c>
      <c r="EF38" s="28">
        <v>32</v>
      </c>
      <c r="EG38" s="22">
        <f>(EF38*(1/60))/$DV$4</f>
        <v>0.6643618150144015</v>
      </c>
      <c r="EH38" s="18">
        <f>((EC38*(DS$6/DT$6))+DS$4)/$DW$4</f>
        <v>0.26323813449561922</v>
      </c>
      <c r="EI38">
        <f t="shared" si="42"/>
        <v>-0.17759533709527719</v>
      </c>
      <c r="EJ38">
        <f t="shared" si="42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43"/>
        <v>1044</v>
      </c>
      <c r="ES38" s="18">
        <f t="shared" si="43"/>
        <v>598.5</v>
      </c>
      <c r="ET38" s="18">
        <f t="shared" si="145"/>
        <v>428</v>
      </c>
      <c r="EU38" s="18">
        <f t="shared" si="146"/>
        <v>-11</v>
      </c>
      <c r="EV38" s="18">
        <f t="shared" si="45"/>
        <v>428.14133180528131</v>
      </c>
      <c r="EW38" s="18">
        <f t="shared" si="46"/>
        <v>1203.3861599669492</v>
      </c>
      <c r="EX38" s="18">
        <f t="shared" si="147"/>
        <v>336.81461069937723</v>
      </c>
      <c r="EY38" s="28">
        <v>32</v>
      </c>
      <c r="EZ38" s="22">
        <f>(EY38*(1/60))/$EO$4</f>
        <v>0.5407906304698078</v>
      </c>
      <c r="FA38" s="18">
        <f>((EV38*(EL$6/EM$6))+EL$4)/$EP$4</f>
        <v>0.27720054126295035</v>
      </c>
      <c r="FB38">
        <f t="shared" si="48"/>
        <v>-0.26697084142017496</v>
      </c>
      <c r="FC38">
        <f t="shared" si="48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49"/>
        <v>1055.5</v>
      </c>
      <c r="FL38" s="18">
        <f t="shared" si="49"/>
        <v>600</v>
      </c>
      <c r="FM38" s="18">
        <f t="shared" si="148"/>
        <v>443.5</v>
      </c>
      <c r="FN38" s="18">
        <f t="shared" si="149"/>
        <v>-11</v>
      </c>
      <c r="FO38" s="18">
        <f t="shared" si="51"/>
        <v>443.6363939083447</v>
      </c>
      <c r="FP38" s="18">
        <f t="shared" si="52"/>
        <v>1214.1170660195828</v>
      </c>
      <c r="FQ38" s="18">
        <f t="shared" si="150"/>
        <v>349.32518354149204</v>
      </c>
      <c r="FR38" s="28">
        <v>32</v>
      </c>
      <c r="FS38" s="22">
        <f>(FR38*(1/60))/$FH$4</f>
        <v>0.48987336661589975</v>
      </c>
      <c r="FT38" s="18">
        <f>((FO38*(FE$6/FF$6))+FE$4)/$FI$4</f>
        <v>0.26952433442618057</v>
      </c>
      <c r="FU38">
        <f t="shared" si="54"/>
        <v>-0.30991617157892737</v>
      </c>
      <c r="FV38">
        <f t="shared" si="54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55"/>
        <v>479.5</v>
      </c>
      <c r="GE38">
        <f t="shared" si="55"/>
        <v>591</v>
      </c>
      <c r="GF38" s="18">
        <f t="shared" si="151"/>
        <v>253.5</v>
      </c>
      <c r="GG38" s="18">
        <f t="shared" si="152"/>
        <v>-11</v>
      </c>
      <c r="GH38" s="18">
        <f t="shared" si="57"/>
        <v>253.73854653954334</v>
      </c>
      <c r="GI38">
        <f t="shared" si="58"/>
        <v>761.05272484894238</v>
      </c>
      <c r="GJ38">
        <v>32</v>
      </c>
      <c r="GK38" s="22">
        <f>(GJ38*(1/60))/$GA$4</f>
        <v>0.44141839257881349</v>
      </c>
      <c r="GL38" s="18">
        <f>((GH38*($FX$6/$FY$6))+FX$4)/$GB$4</f>
        <v>0.14008185329220776</v>
      </c>
      <c r="GM38">
        <f t="shared" si="59"/>
        <v>-0.35514957505050643</v>
      </c>
      <c r="GN38">
        <f t="shared" si="60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61"/>
        <v>631</v>
      </c>
      <c r="GW38">
        <f t="shared" si="61"/>
        <v>586</v>
      </c>
      <c r="GX38" s="18">
        <f t="shared" si="153"/>
        <v>386</v>
      </c>
      <c r="GY38" s="18">
        <f t="shared" si="154"/>
        <v>-18.5</v>
      </c>
      <c r="GZ38" s="18">
        <f t="shared" si="63"/>
        <v>386.44307472123239</v>
      </c>
      <c r="HA38">
        <f t="shared" si="64"/>
        <v>861.13703903618034</v>
      </c>
      <c r="HB38">
        <v>32</v>
      </c>
      <c r="HC38" s="22">
        <f>(HB38*(1/60))/$GS$4</f>
        <v>0.39633970244039129</v>
      </c>
      <c r="HD38" s="18">
        <f>((GZ38*(GP$6/GQ$6))+GP$4)/$GT$4</f>
        <v>0.20524781958087202</v>
      </c>
      <c r="HE38">
        <f t="shared" si="65"/>
        <v>-0.40193242101142157</v>
      </c>
      <c r="HF38">
        <f t="shared" si="66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67"/>
        <v>638.5</v>
      </c>
      <c r="HO38">
        <f t="shared" si="67"/>
        <v>586.5</v>
      </c>
      <c r="HP38" s="18">
        <f t="shared" si="68"/>
        <v>383.5</v>
      </c>
      <c r="HQ38" s="18">
        <f t="shared" si="155"/>
        <v>-15</v>
      </c>
      <c r="HR38" s="18">
        <f t="shared" ref="HR38:HR69" si="160">(HP38^2+HQ38^2)^(1/2)</f>
        <v>383.79323860641421</v>
      </c>
      <c r="HS38">
        <f t="shared" si="70"/>
        <v>866.98587070378494</v>
      </c>
      <c r="HT38">
        <v>32</v>
      </c>
      <c r="HU38" s="22">
        <f>(HT38*(1/60))/$HK$4</f>
        <v>0.42601452165999454</v>
      </c>
      <c r="HV38" s="18">
        <f>((HR38*(HH$6/HI$6))+HH$4)/$HL$4</f>
        <v>0.22565797380188371</v>
      </c>
      <c r="HW38">
        <f t="shared" si="71"/>
        <v>-0.37057559674396212</v>
      </c>
      <c r="HX38">
        <f t="shared" si="72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73"/>
        <v>901</v>
      </c>
      <c r="IG38">
        <f t="shared" si="74"/>
        <v>575.5</v>
      </c>
      <c r="IH38">
        <f t="shared" si="75"/>
        <v>354.5</v>
      </c>
      <c r="II38">
        <f t="shared" si="76"/>
        <v>-8</v>
      </c>
      <c r="IJ38">
        <f t="shared" si="77"/>
        <v>354.59025649332216</v>
      </c>
      <c r="IL38">
        <v>32</v>
      </c>
      <c r="IM38">
        <f>(IL38*(1/60))/$IC$4</f>
        <v>0.39931046071036308</v>
      </c>
      <c r="IN38">
        <f>((IJ38*$HZ$6/$IA$6)+$HZ$4)/$ID$4</f>
        <v>0.19895448368474258</v>
      </c>
      <c r="IO38">
        <f t="shared" si="78"/>
        <v>-0.39868931247212813</v>
      </c>
      <c r="IP38">
        <f t="shared" si="79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56"/>
        <v>901</v>
      </c>
      <c r="P39" s="18">
        <f t="shared" si="157"/>
        <v>578.5</v>
      </c>
      <c r="Q39" s="18">
        <f t="shared" si="125"/>
        <v>124.5</v>
      </c>
      <c r="R39" s="18">
        <f t="shared" si="126"/>
        <v>-2</v>
      </c>
      <c r="S39" s="49">
        <f t="shared" si="6"/>
        <v>124.51606322077485</v>
      </c>
      <c r="T39" s="26">
        <f t="shared" si="158"/>
        <v>10.315306372361434</v>
      </c>
      <c r="U39" s="18">
        <f t="shared" si="159"/>
        <v>101.2290810794849</v>
      </c>
      <c r="V39" s="28">
        <v>33</v>
      </c>
      <c r="W39" s="22">
        <f>(V39*(1/60))/$L$4</f>
        <v>0.1186956348494187</v>
      </c>
      <c r="X39" s="18">
        <f>(S39*(I$6/J$6)+I$4)/$M$4</f>
        <v>1.401702823200897E-2</v>
      </c>
      <c r="Y39">
        <f>LOG10(W39)</f>
        <v>-0.92556525236528209</v>
      </c>
      <c r="Z39">
        <f t="shared" si="7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8"/>
        <v>811.5</v>
      </c>
      <c r="AI39" s="18">
        <f t="shared" si="8"/>
        <v>574.5</v>
      </c>
      <c r="AJ39" s="18">
        <f t="shared" si="127"/>
        <v>149</v>
      </c>
      <c r="AK39" s="18">
        <f t="shared" si="128"/>
        <v>4</v>
      </c>
      <c r="AL39" s="18">
        <f t="shared" si="10"/>
        <v>149.05368160498418</v>
      </c>
      <c r="AM39" s="18">
        <f t="shared" si="11"/>
        <v>994.27486139397092</v>
      </c>
      <c r="AN39" s="18">
        <f t="shared" si="129"/>
        <v>119.9885810486827</v>
      </c>
      <c r="AO39" s="28">
        <v>33</v>
      </c>
      <c r="AP39" s="22">
        <f>(AO39*(1/60))/AE$4</f>
        <v>9.8859580603643069E-2</v>
      </c>
      <c r="AQ39" s="18">
        <f>((AL39*(AB$6/AC$6))+AB$4)/AF$4</f>
        <v>1.6386917096097225E-2</v>
      </c>
      <c r="AR39">
        <f t="shared" si="12"/>
        <v>-1.00498123629796</v>
      </c>
      <c r="AS39">
        <f t="shared" si="12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13"/>
        <v>964</v>
      </c>
      <c r="BB39" s="18">
        <f t="shared" si="13"/>
        <v>579.5</v>
      </c>
      <c r="BC39" s="18">
        <f t="shared" si="130"/>
        <v>132.5</v>
      </c>
      <c r="BD39" s="18">
        <f t="shared" si="131"/>
        <v>-1.5</v>
      </c>
      <c r="BE39" s="18">
        <f t="shared" si="15"/>
        <v>132.50849029401851</v>
      </c>
      <c r="BF39" s="18">
        <f t="shared" si="16"/>
        <v>1124.7738661615499</v>
      </c>
      <c r="BG39" s="18">
        <f t="shared" si="132"/>
        <v>110.40053745066552</v>
      </c>
      <c r="BH39" s="28">
        <v>33</v>
      </c>
      <c r="BI39" s="22">
        <f>(BH39*(1/60))/$AX$4</f>
        <v>8.7910591606178368E-2</v>
      </c>
      <c r="BJ39" s="18">
        <f>((BE39*(AU$6/AV$6))+AU$4)/$AY$4</f>
        <v>1.1110666422358825E-2</v>
      </c>
      <c r="BK39">
        <f t="shared" si="18"/>
        <v>-1.0559587972924798</v>
      </c>
      <c r="BL39">
        <f t="shared" si="18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19"/>
        <v>791.5</v>
      </c>
      <c r="BU39" s="18">
        <f t="shared" si="19"/>
        <v>580.5</v>
      </c>
      <c r="BV39" s="18">
        <f t="shared" si="133"/>
        <v>313</v>
      </c>
      <c r="BW39" s="18">
        <f t="shared" si="134"/>
        <v>-9</v>
      </c>
      <c r="BX39" s="18">
        <f t="shared" si="21"/>
        <v>313.12936623702353</v>
      </c>
      <c r="BY39" s="18">
        <f t="shared" si="22"/>
        <v>981.55616242780525</v>
      </c>
      <c r="BZ39" s="18">
        <f t="shared" si="135"/>
        <v>222.29830109214549</v>
      </c>
      <c r="CA39" s="28">
        <v>33</v>
      </c>
      <c r="CB39" s="22">
        <f>(CA39*(1/60))/$BQ$4</f>
        <v>0.37883515055459865</v>
      </c>
      <c r="CC39" s="18">
        <f>((BX39*(BN$6/BO$6))+BN$4)/$BR$4</f>
        <v>0.13927248767176564</v>
      </c>
      <c r="CD39">
        <f t="shared" si="24"/>
        <v>-0.42154973140145752</v>
      </c>
      <c r="CE39">
        <f t="shared" si="24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25"/>
        <v>801</v>
      </c>
      <c r="CN39" s="18">
        <f t="shared" si="25"/>
        <v>575.5</v>
      </c>
      <c r="CO39" s="18">
        <f t="shared" si="136"/>
        <v>268.5</v>
      </c>
      <c r="CP39" s="18">
        <f t="shared" si="137"/>
        <v>-12.5</v>
      </c>
      <c r="CQ39" s="18">
        <f t="shared" si="27"/>
        <v>268.79081085483557</v>
      </c>
      <c r="CR39" s="18">
        <f t="shared" si="28"/>
        <v>986.30687415225896</v>
      </c>
      <c r="CS39" s="18">
        <f t="shared" si="138"/>
        <v>193.02240436856277</v>
      </c>
      <c r="CT39" s="28">
        <v>33</v>
      </c>
      <c r="CU39" s="22">
        <f>(CT39*(1/60))/$CJ$4</f>
        <v>0.32078925576386086</v>
      </c>
      <c r="CV39" s="18">
        <f>((CQ39*(CG$6/CH$6))+CG$4)/$CK$4</f>
        <v>9.9884428211995058E-2</v>
      </c>
      <c r="CW39">
        <f t="shared" si="30"/>
        <v>-0.49378018602568213</v>
      </c>
      <c r="CX39">
        <f t="shared" si="30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31"/>
        <v>918</v>
      </c>
      <c r="DG39" s="18">
        <f t="shared" si="31"/>
        <v>569.5</v>
      </c>
      <c r="DH39" s="18">
        <f t="shared" si="139"/>
        <v>376</v>
      </c>
      <c r="DI39" s="18">
        <f t="shared" si="140"/>
        <v>-15</v>
      </c>
      <c r="DJ39" s="18">
        <f t="shared" si="33"/>
        <v>376.29908317719827</v>
      </c>
      <c r="DK39" s="18">
        <f t="shared" si="34"/>
        <v>1080.3028510561287</v>
      </c>
      <c r="DL39" s="18">
        <f t="shared" si="141"/>
        <v>283.18036987773417</v>
      </c>
      <c r="DM39" s="28">
        <v>33</v>
      </c>
      <c r="DN39" s="22">
        <f>(DM39*(1/60))/$DC$4</f>
        <v>0.28944055874181163</v>
      </c>
      <c r="DO39" s="18">
        <f>((DJ39*(CZ$6/DA$6))+CZ$4)/$DD$4</f>
        <v>0.12296099365502497</v>
      </c>
      <c r="DP39">
        <f t="shared" si="36"/>
        <v>-0.53844061211274619</v>
      </c>
      <c r="DQ39">
        <f t="shared" si="36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37"/>
        <v>940.5</v>
      </c>
      <c r="DZ39" s="18">
        <f t="shared" si="37"/>
        <v>597</v>
      </c>
      <c r="EA39" s="18">
        <f t="shared" si="142"/>
        <v>335</v>
      </c>
      <c r="EB39" s="18">
        <f t="shared" si="143"/>
        <v>-9</v>
      </c>
      <c r="EC39" s="18">
        <f t="shared" si="39"/>
        <v>335.12087371573858</v>
      </c>
      <c r="ED39" s="18">
        <f t="shared" si="40"/>
        <v>1113.9790168580375</v>
      </c>
      <c r="EE39" s="18">
        <f t="shared" si="144"/>
        <v>257.3190784927607</v>
      </c>
      <c r="EF39" s="28">
        <v>33</v>
      </c>
      <c r="EG39" s="22">
        <f>(EF39*(1/60))/$DV$4</f>
        <v>0.68512312173360157</v>
      </c>
      <c r="EH39" s="18">
        <f>((EC39*(DS$6/DT$6))+DS$4)/$DW$4</f>
        <v>0.27513832327480353</v>
      </c>
      <c r="EI39">
        <f t="shared" si="42"/>
        <v>-0.16423137553729567</v>
      </c>
      <c r="EJ39">
        <f t="shared" si="42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43"/>
        <v>1063</v>
      </c>
      <c r="ES39" s="18">
        <f t="shared" si="43"/>
        <v>596.5</v>
      </c>
      <c r="ET39" s="18">
        <f t="shared" si="145"/>
        <v>447</v>
      </c>
      <c r="EU39" s="18">
        <f t="shared" si="146"/>
        <v>-13</v>
      </c>
      <c r="EV39" s="18">
        <f t="shared" si="45"/>
        <v>447.1889980757577</v>
      </c>
      <c r="EW39" s="18">
        <f t="shared" si="46"/>
        <v>1218.9262693042594</v>
      </c>
      <c r="EX39" s="18">
        <f t="shared" si="147"/>
        <v>352.35472003668747</v>
      </c>
      <c r="EY39" s="28">
        <v>33</v>
      </c>
      <c r="EZ39" s="22">
        <f>(EY39*(1/60))/$EO$4</f>
        <v>0.55769033767198939</v>
      </c>
      <c r="FA39" s="18">
        <f>((EV39*(EL$6/EM$6))+EL$4)/$EP$4</f>
        <v>0.28953297218642277</v>
      </c>
      <c r="FB39">
        <f t="shared" si="48"/>
        <v>-0.25360687986219338</v>
      </c>
      <c r="FC39">
        <f t="shared" si="48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49"/>
        <v>1074.5</v>
      </c>
      <c r="FL39" s="18">
        <f t="shared" si="49"/>
        <v>600</v>
      </c>
      <c r="FM39" s="18">
        <f t="shared" si="148"/>
        <v>462.5</v>
      </c>
      <c r="FN39" s="18">
        <f t="shared" si="149"/>
        <v>-11</v>
      </c>
      <c r="FO39" s="18">
        <f t="shared" si="51"/>
        <v>462.63079231715653</v>
      </c>
      <c r="FP39" s="18">
        <f t="shared" si="52"/>
        <v>1230.6706504991496</v>
      </c>
      <c r="FQ39" s="18">
        <f t="shared" si="150"/>
        <v>365.87876802105882</v>
      </c>
      <c r="FR39" s="28">
        <v>33</v>
      </c>
      <c r="FS39" s="22">
        <f>(FR39*(1/60))/$FH$4</f>
        <v>0.50518190932264662</v>
      </c>
      <c r="FT39" s="18">
        <f>((FO39*(FE$6/FF$6))+FE$4)/$FI$4</f>
        <v>0.28106408332698513</v>
      </c>
      <c r="FU39">
        <f t="shared" si="54"/>
        <v>-0.29655221002094589</v>
      </c>
      <c r="FV39">
        <f t="shared" si="54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55"/>
        <v>492.5</v>
      </c>
      <c r="GE39">
        <f t="shared" si="55"/>
        <v>590</v>
      </c>
      <c r="GF39" s="18">
        <f t="shared" si="151"/>
        <v>266.5</v>
      </c>
      <c r="GG39" s="18">
        <f t="shared" si="152"/>
        <v>-12</v>
      </c>
      <c r="GH39" s="18">
        <f t="shared" si="57"/>
        <v>266.77003205007867</v>
      </c>
      <c r="GI39">
        <f t="shared" si="58"/>
        <v>768.54163842956484</v>
      </c>
      <c r="GJ39">
        <v>33</v>
      </c>
      <c r="GK39" s="22">
        <f>(GJ39*(1/60))/$GA$4</f>
        <v>0.4552127173469015</v>
      </c>
      <c r="GL39" s="18">
        <f>((GH39*($FX$6/$FY$6))+FX$4)/$GB$4</f>
        <v>0.14727616675526631</v>
      </c>
      <c r="GM39">
        <f t="shared" si="59"/>
        <v>-0.34178561349252484</v>
      </c>
      <c r="GN39">
        <f t="shared" si="60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61"/>
        <v>645</v>
      </c>
      <c r="GW39">
        <f t="shared" si="61"/>
        <v>585</v>
      </c>
      <c r="GX39" s="18">
        <f t="shared" si="153"/>
        <v>400</v>
      </c>
      <c r="GY39" s="18">
        <f t="shared" si="154"/>
        <v>-19.5</v>
      </c>
      <c r="GZ39" s="18">
        <f t="shared" si="63"/>
        <v>400.47503043261014</v>
      </c>
      <c r="HA39">
        <f t="shared" si="64"/>
        <v>870.77551642199955</v>
      </c>
      <c r="HB39">
        <v>33</v>
      </c>
      <c r="HC39" s="22">
        <f>(HB39*(1/60))/$GS$4</f>
        <v>0.40872531814165358</v>
      </c>
      <c r="HD39" s="18">
        <f>((GZ39*(GP$6/GQ$6))+GP$4)/$GT$4</f>
        <v>0.21270047820670768</v>
      </c>
      <c r="HE39">
        <f t="shared" si="65"/>
        <v>-0.38856845945343998</v>
      </c>
      <c r="HF39">
        <f t="shared" si="66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67"/>
        <v>655.5</v>
      </c>
      <c r="HO39">
        <f t="shared" si="67"/>
        <v>586</v>
      </c>
      <c r="HP39" s="18">
        <f t="shared" ref="HP39:HP70" si="161">HN39-HN$6</f>
        <v>400.5</v>
      </c>
      <c r="HQ39" s="18">
        <f t="shared" si="155"/>
        <v>-15.5</v>
      </c>
      <c r="HR39" s="18">
        <f t="shared" si="160"/>
        <v>400.79982534926336</v>
      </c>
      <c r="HS39">
        <f t="shared" si="70"/>
        <v>879.24754762239741</v>
      </c>
      <c r="HT39">
        <v>33</v>
      </c>
      <c r="HU39" s="22">
        <f>(HT39*(1/60))/$HK$4</f>
        <v>0.4393274754618694</v>
      </c>
      <c r="HV39" s="18">
        <f>((HR39*(HH$6/HI$6))+HH$4)/$HL$4</f>
        <v>0.23565729510210315</v>
      </c>
      <c r="HW39">
        <f t="shared" si="71"/>
        <v>-0.35721163518598059</v>
      </c>
      <c r="HX39">
        <f t="shared" si="72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73"/>
        <v>915.5</v>
      </c>
      <c r="IG39">
        <f t="shared" si="74"/>
        <v>574.5</v>
      </c>
      <c r="IH39">
        <f t="shared" si="75"/>
        <v>369</v>
      </c>
      <c r="II39">
        <f t="shared" si="76"/>
        <v>-9</v>
      </c>
      <c r="IJ39">
        <f t="shared" si="77"/>
        <v>369.10973977937783</v>
      </c>
      <c r="IL39">
        <v>33</v>
      </c>
      <c r="IM39">
        <f>(IL39*(1/60))/$IC$4</f>
        <v>0.41178891260756195</v>
      </c>
      <c r="IN39">
        <f>((IJ39*$HZ$6/$IA$6)+$HZ$4)/$ID$4</f>
        <v>0.20710111560044739</v>
      </c>
      <c r="IO39">
        <f t="shared" si="78"/>
        <v>-0.38532535091414666</v>
      </c>
      <c r="IP39">
        <f t="shared" si="79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56"/>
        <v>907</v>
      </c>
      <c r="P40" s="18">
        <f t="shared" si="157"/>
        <v>579</v>
      </c>
      <c r="Q40" s="18">
        <f t="shared" si="125"/>
        <v>130.5</v>
      </c>
      <c r="R40" s="18">
        <f t="shared" si="126"/>
        <v>-1.5</v>
      </c>
      <c r="S40" s="49">
        <f t="shared" si="6"/>
        <v>130.50862040493723</v>
      </c>
      <c r="T40" s="26">
        <f t="shared" si="158"/>
        <v>10.811748853031004</v>
      </c>
      <c r="U40" s="18">
        <f t="shared" si="159"/>
        <v>106.55181228248318</v>
      </c>
      <c r="V40" s="28">
        <v>34</v>
      </c>
      <c r="W40" s="22">
        <f>(V40*(1/60))/$L$4</f>
        <v>0.12229247226909803</v>
      </c>
      <c r="X40" s="18">
        <f>(S40*(I$6/J$6)+I$4)/$M$4</f>
        <v>1.4691622666330256E-2</v>
      </c>
      <c r="Y40">
        <f>LOG10(W40)</f>
        <v>-0.91260027520091447</v>
      </c>
      <c r="Z40">
        <f t="shared" si="7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8"/>
        <v>817.5</v>
      </c>
      <c r="AI40" s="18">
        <f t="shared" si="8"/>
        <v>574.5</v>
      </c>
      <c r="AJ40" s="18">
        <f t="shared" si="127"/>
        <v>155</v>
      </c>
      <c r="AK40" s="18">
        <f t="shared" si="128"/>
        <v>4</v>
      </c>
      <c r="AL40" s="18">
        <f t="shared" si="10"/>
        <v>155.05160431288675</v>
      </c>
      <c r="AM40" s="18">
        <f t="shared" si="11"/>
        <v>999.17791208573055</v>
      </c>
      <c r="AN40" s="18">
        <f t="shared" si="129"/>
        <v>124.89163174044234</v>
      </c>
      <c r="AO40" s="28">
        <v>34</v>
      </c>
      <c r="AP40" s="22">
        <f>(AO40*(1/60))/AE$4</f>
        <v>0.10185532547042013</v>
      </c>
      <c r="AQ40" s="18">
        <f>((AL40*(AB$6/AC$6))+AB$4)/AF$4</f>
        <v>1.7046326921502784E-2</v>
      </c>
      <c r="AR40">
        <f t="shared" si="12"/>
        <v>-0.99201625913359237</v>
      </c>
      <c r="AS40">
        <f t="shared" si="12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13"/>
        <v>969.5</v>
      </c>
      <c r="BB40" s="18">
        <f t="shared" si="13"/>
        <v>579</v>
      </c>
      <c r="BC40" s="18">
        <f t="shared" si="130"/>
        <v>138</v>
      </c>
      <c r="BD40" s="18">
        <f t="shared" si="131"/>
        <v>-2</v>
      </c>
      <c r="BE40" s="18">
        <f t="shared" si="15"/>
        <v>138.01449199268893</v>
      </c>
      <c r="BF40" s="18">
        <f t="shared" si="16"/>
        <v>1129.2348072920884</v>
      </c>
      <c r="BG40" s="18">
        <f t="shared" si="132"/>
        <v>114.86147858120398</v>
      </c>
      <c r="BH40" s="28">
        <v>34</v>
      </c>
      <c r="BI40" s="22">
        <f>(BH40*(1/60))/$AX$4</f>
        <v>9.0574548927577714E-2</v>
      </c>
      <c r="BJ40" s="18">
        <f>((BE40*(AU$6/AV$6))+AU$4)/$AY$4</f>
        <v>1.1572337580630481E-2</v>
      </c>
      <c r="BK40">
        <f t="shared" si="18"/>
        <v>-1.0429938201281121</v>
      </c>
      <c r="BL40">
        <f t="shared" si="18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19"/>
        <v>803.5</v>
      </c>
      <c r="BU40" s="18">
        <f t="shared" si="19"/>
        <v>580.5</v>
      </c>
      <c r="BV40" s="18">
        <f t="shared" si="133"/>
        <v>325</v>
      </c>
      <c r="BW40" s="18">
        <f t="shared" si="134"/>
        <v>-9</v>
      </c>
      <c r="BX40" s="18">
        <f t="shared" si="21"/>
        <v>325.12459150301135</v>
      </c>
      <c r="BY40" s="18">
        <f t="shared" si="22"/>
        <v>991.25803905945702</v>
      </c>
      <c r="BZ40" s="18">
        <f t="shared" si="135"/>
        <v>232.00017772379726</v>
      </c>
      <c r="CA40" s="28">
        <v>34</v>
      </c>
      <c r="CB40" s="22">
        <f>(CA40*(1/60))/$BQ$4</f>
        <v>0.39031500360170762</v>
      </c>
      <c r="CC40" s="18">
        <f>((BX40*(BN$6/BO$6))+BN$4)/$BR$4</f>
        <v>0.14460767830895671</v>
      </c>
      <c r="CD40">
        <f t="shared" si="24"/>
        <v>-0.40858475423708995</v>
      </c>
      <c r="CE40">
        <f t="shared" si="24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25"/>
        <v>809</v>
      </c>
      <c r="CN40" s="18">
        <f t="shared" si="25"/>
        <v>575.5</v>
      </c>
      <c r="CO40" s="18">
        <f t="shared" si="136"/>
        <v>276.5</v>
      </c>
      <c r="CP40" s="18">
        <f t="shared" si="137"/>
        <v>-12.5</v>
      </c>
      <c r="CQ40" s="18">
        <f t="shared" si="27"/>
        <v>276.78240551017689</v>
      </c>
      <c r="CR40" s="18">
        <f t="shared" si="28"/>
        <v>992.81481153334937</v>
      </c>
      <c r="CS40" s="18">
        <f t="shared" si="138"/>
        <v>199.53034174965319</v>
      </c>
      <c r="CT40" s="28">
        <v>34</v>
      </c>
      <c r="CU40" s="22">
        <f>(CT40*(1/60))/$CJ$4</f>
        <v>0.33051014230215964</v>
      </c>
      <c r="CV40" s="18">
        <f>((CQ40*(CG$6/CH$6))+CG$4)/$CK$4</f>
        <v>0.10285415719979851</v>
      </c>
      <c r="CW40">
        <f t="shared" si="30"/>
        <v>-0.48081520886131451</v>
      </c>
      <c r="CX40">
        <f t="shared" si="30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31"/>
        <v>932.5</v>
      </c>
      <c r="DG40" s="18">
        <f t="shared" si="31"/>
        <v>569.5</v>
      </c>
      <c r="DH40" s="18">
        <f t="shared" si="139"/>
        <v>390.5</v>
      </c>
      <c r="DI40" s="18">
        <f t="shared" si="140"/>
        <v>-15</v>
      </c>
      <c r="DJ40" s="18">
        <f t="shared" si="33"/>
        <v>390.7879859975227</v>
      </c>
      <c r="DK40" s="18">
        <f t="shared" si="34"/>
        <v>1092.6511337110303</v>
      </c>
      <c r="DL40" s="18">
        <f t="shared" si="141"/>
        <v>295.52865253263576</v>
      </c>
      <c r="DM40" s="28">
        <v>34</v>
      </c>
      <c r="DN40" s="22">
        <f>(DM40*(1/60))/$DC$4</f>
        <v>0.29821148476429071</v>
      </c>
      <c r="DO40" s="18">
        <f>((DJ40*(CZ$6/DA$6))+CZ$4)/$DD$4</f>
        <v>0.12769544549773446</v>
      </c>
      <c r="DP40">
        <f t="shared" si="36"/>
        <v>-0.52547563494837868</v>
      </c>
      <c r="DQ40">
        <f t="shared" si="36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37"/>
        <v>954.5</v>
      </c>
      <c r="DZ40" s="18">
        <f t="shared" si="37"/>
        <v>596</v>
      </c>
      <c r="EA40" s="18">
        <f t="shared" si="142"/>
        <v>349</v>
      </c>
      <c r="EB40" s="18">
        <f t="shared" si="143"/>
        <v>-10</v>
      </c>
      <c r="EC40" s="18">
        <f t="shared" si="39"/>
        <v>349.14323708186015</v>
      </c>
      <c r="ED40" s="18">
        <f t="shared" si="40"/>
        <v>1125.2938505119453</v>
      </c>
      <c r="EE40" s="18">
        <f t="shared" si="144"/>
        <v>268.63391214666842</v>
      </c>
      <c r="EF40" s="28">
        <v>34</v>
      </c>
      <c r="EG40" s="22">
        <f>(EF40*(1/60))/$DV$4</f>
        <v>0.70588442845280153</v>
      </c>
      <c r="EH40" s="18">
        <f>((EC40*(DS$6/DT$6))+DS$4)/$DW$4</f>
        <v>0.28665085456575884</v>
      </c>
      <c r="EI40">
        <f t="shared" si="42"/>
        <v>-0.15126639837292807</v>
      </c>
      <c r="EJ40">
        <f t="shared" si="42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43"/>
        <v>1082</v>
      </c>
      <c r="ES40" s="18">
        <f t="shared" si="43"/>
        <v>596.5</v>
      </c>
      <c r="ET40" s="18">
        <f t="shared" si="145"/>
        <v>466</v>
      </c>
      <c r="EU40" s="18">
        <f t="shared" si="146"/>
        <v>-13</v>
      </c>
      <c r="EV40" s="18">
        <f t="shared" si="45"/>
        <v>466.18129520606038</v>
      </c>
      <c r="EW40" s="18">
        <f t="shared" si="46"/>
        <v>1235.530756395809</v>
      </c>
      <c r="EX40" s="18">
        <f t="shared" si="147"/>
        <v>368.95920712823704</v>
      </c>
      <c r="EY40" s="28">
        <v>34</v>
      </c>
      <c r="EZ40" s="22">
        <f>(EY40*(1/60))/$EO$4</f>
        <v>0.57459004487417087</v>
      </c>
      <c r="FA40" s="18">
        <f>((EV40*(EL$6/EM$6))+EL$4)/$EP$4</f>
        <v>0.30182955430370606</v>
      </c>
      <c r="FB40">
        <f t="shared" si="48"/>
        <v>-0.24064190269782576</v>
      </c>
      <c r="FC40">
        <f t="shared" si="48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49"/>
        <v>1092.5</v>
      </c>
      <c r="FL40" s="18">
        <f t="shared" si="49"/>
        <v>598</v>
      </c>
      <c r="FM40" s="18">
        <f t="shared" si="148"/>
        <v>480.5</v>
      </c>
      <c r="FN40" s="18">
        <f t="shared" si="149"/>
        <v>-13</v>
      </c>
      <c r="FO40" s="18">
        <f t="shared" si="51"/>
        <v>480.67582631124691</v>
      </c>
      <c r="FP40" s="18">
        <f t="shared" si="52"/>
        <v>1245.4558402448479</v>
      </c>
      <c r="FQ40" s="18">
        <f t="shared" si="150"/>
        <v>380.66395776675711</v>
      </c>
      <c r="FR40" s="28">
        <v>34</v>
      </c>
      <c r="FS40" s="22">
        <f>(FR40*(1/60))/$FH$4</f>
        <v>0.52049045202939348</v>
      </c>
      <c r="FT40" s="18">
        <f>((FO40*(FE$6/FF$6))+FE$4)/$FI$4</f>
        <v>0.29202706076467444</v>
      </c>
      <c r="FU40">
        <f t="shared" si="54"/>
        <v>-0.28358723285657822</v>
      </c>
      <c r="FV40">
        <f t="shared" si="54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55"/>
        <v>505</v>
      </c>
      <c r="GE40">
        <f t="shared" si="55"/>
        <v>591</v>
      </c>
      <c r="GF40" s="18">
        <f t="shared" si="151"/>
        <v>279</v>
      </c>
      <c r="GG40" s="18">
        <f t="shared" si="152"/>
        <v>-11</v>
      </c>
      <c r="GH40" s="18">
        <f t="shared" si="57"/>
        <v>279.21676167450977</v>
      </c>
      <c r="GI40">
        <f t="shared" si="58"/>
        <v>777.3712111983566</v>
      </c>
      <c r="GJ40">
        <v>34</v>
      </c>
      <c r="GK40" s="22">
        <f>(GJ40*(1/60))/$GA$4</f>
        <v>0.46900704211498934</v>
      </c>
      <c r="GL40" s="18">
        <f>((GH40*($FX$6/$FY$6))+FX$4)/$GB$4</f>
        <v>0.1541476530824161</v>
      </c>
      <c r="GM40">
        <f t="shared" si="59"/>
        <v>-0.32882063632815728</v>
      </c>
      <c r="GN40">
        <f t="shared" si="60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61"/>
        <v>661</v>
      </c>
      <c r="GW40">
        <f t="shared" si="61"/>
        <v>584</v>
      </c>
      <c r="GX40" s="18">
        <f t="shared" si="153"/>
        <v>416</v>
      </c>
      <c r="GY40" s="18">
        <f t="shared" si="154"/>
        <v>-20.5</v>
      </c>
      <c r="GZ40" s="18">
        <f t="shared" si="63"/>
        <v>416.5048018930874</v>
      </c>
      <c r="HA40">
        <f t="shared" si="64"/>
        <v>882.0300448397436</v>
      </c>
      <c r="HB40">
        <v>34</v>
      </c>
      <c r="HC40" s="22">
        <f>(HB40*(1/60))/$GS$4</f>
        <v>0.42111093384291576</v>
      </c>
      <c r="HD40" s="18">
        <f>((GZ40*(GP$6/GQ$6))+GP$4)/$GT$4</f>
        <v>0.221214217631372</v>
      </c>
      <c r="HE40">
        <f t="shared" si="65"/>
        <v>-0.37560348228907242</v>
      </c>
      <c r="HF40">
        <f t="shared" si="66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67"/>
        <v>672</v>
      </c>
      <c r="HO40">
        <f t="shared" si="67"/>
        <v>585.5</v>
      </c>
      <c r="HP40" s="18">
        <f t="shared" si="161"/>
        <v>417</v>
      </c>
      <c r="HQ40" s="18">
        <f t="shared" si="155"/>
        <v>-16</v>
      </c>
      <c r="HR40" s="18">
        <f t="shared" si="160"/>
        <v>417.306841544684</v>
      </c>
      <c r="HS40">
        <f t="shared" si="70"/>
        <v>891.28797254310575</v>
      </c>
      <c r="HT40">
        <v>34</v>
      </c>
      <c r="HU40" s="22">
        <f>(HT40*(1/60))/$HK$4</f>
        <v>0.4526404292637442</v>
      </c>
      <c r="HV40" s="18">
        <f>((HR40*(HH$6/HI$6))+HH$4)/$HL$4</f>
        <v>0.24536288512682344</v>
      </c>
      <c r="HW40">
        <f t="shared" si="71"/>
        <v>-0.34424665802161297</v>
      </c>
      <c r="HX40">
        <f t="shared" si="72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73"/>
        <v>932</v>
      </c>
      <c r="IG40">
        <f t="shared" si="74"/>
        <v>573.5</v>
      </c>
      <c r="IH40">
        <f t="shared" si="75"/>
        <v>385.5</v>
      </c>
      <c r="II40">
        <f t="shared" si="76"/>
        <v>-10</v>
      </c>
      <c r="IJ40">
        <f t="shared" si="77"/>
        <v>385.6296798743582</v>
      </c>
      <c r="IL40">
        <v>34</v>
      </c>
      <c r="IM40">
        <f>(IL40*(1/60))/$IC$4</f>
        <v>0.42426736450476077</v>
      </c>
      <c r="IN40">
        <f>((IJ40*$HZ$6/$IA$6)+$HZ$4)/$ID$4</f>
        <v>0.21637016936578002</v>
      </c>
      <c r="IO40">
        <f t="shared" si="78"/>
        <v>-0.37236037374977904</v>
      </c>
      <c r="IP40">
        <f t="shared" si="79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56"/>
        <v>909.5</v>
      </c>
      <c r="P41" s="18">
        <f t="shared" si="157"/>
        <v>579</v>
      </c>
      <c r="Q41" s="18">
        <f t="shared" si="125"/>
        <v>133</v>
      </c>
      <c r="R41" s="18">
        <f t="shared" si="126"/>
        <v>-1.5</v>
      </c>
      <c r="S41" s="49">
        <f t="shared" si="6"/>
        <v>133.00845837765357</v>
      </c>
      <c r="T41" s="26">
        <f t="shared" si="158"/>
        <v>11.018843374836681</v>
      </c>
      <c r="U41" s="18">
        <f t="shared" si="159"/>
        <v>108.65988973065907</v>
      </c>
      <c r="V41" s="28">
        <v>35</v>
      </c>
      <c r="W41" s="22">
        <f>(V41*(1/60))/$L$4</f>
        <v>0.1258893096887774</v>
      </c>
      <c r="X41" s="18">
        <f>(S41*(I$6/J$6)+I$4)/$M$4</f>
        <v>1.4973034546313036E-2</v>
      </c>
      <c r="Y41">
        <f>LOG10(W41)</f>
        <v>-0.90001114789289394</v>
      </c>
      <c r="Z41">
        <f t="shared" si="7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8"/>
        <v>825.5</v>
      </c>
      <c r="AI41" s="18">
        <f t="shared" si="8"/>
        <v>575.5</v>
      </c>
      <c r="AJ41" s="18">
        <f t="shared" si="127"/>
        <v>163</v>
      </c>
      <c r="AK41" s="18">
        <f t="shared" si="128"/>
        <v>5</v>
      </c>
      <c r="AL41" s="18">
        <f t="shared" si="10"/>
        <v>163.07666908543356</v>
      </c>
      <c r="AM41" s="18">
        <f t="shared" si="11"/>
        <v>1006.305371147347</v>
      </c>
      <c r="AN41" s="18">
        <f t="shared" si="129"/>
        <v>132.01909080205883</v>
      </c>
      <c r="AO41" s="28">
        <v>35</v>
      </c>
      <c r="AP41" s="22">
        <f>(AO41*(1/60))/AE$4</f>
        <v>0.10485107033719719</v>
      </c>
      <c r="AQ41" s="18">
        <f>((AL41*(AB$6/AC$6))+AB$4)/AF$4</f>
        <v>1.7928600138121791E-2</v>
      </c>
      <c r="AR41">
        <f t="shared" si="12"/>
        <v>-0.97942713182557184</v>
      </c>
      <c r="AS41">
        <f t="shared" si="12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13"/>
        <v>975</v>
      </c>
      <c r="BB41" s="18">
        <f t="shared" si="13"/>
        <v>579.5</v>
      </c>
      <c r="BC41" s="18">
        <f t="shared" si="130"/>
        <v>143.5</v>
      </c>
      <c r="BD41" s="18">
        <f t="shared" si="131"/>
        <v>-1.5</v>
      </c>
      <c r="BE41" s="18">
        <f t="shared" si="15"/>
        <v>143.50783950711542</v>
      </c>
      <c r="BF41" s="18">
        <f t="shared" si="16"/>
        <v>1134.215698180906</v>
      </c>
      <c r="BG41" s="18">
        <f t="shared" si="132"/>
        <v>119.84236947002159</v>
      </c>
      <c r="BH41" s="28">
        <v>35</v>
      </c>
      <c r="BI41" s="22">
        <f>(BH41*(1/60))/$AX$4</f>
        <v>9.323850624897706E-2</v>
      </c>
      <c r="BJ41" s="18">
        <f>((BE41*(AU$6/AV$6))+AU$4)/$AY$4</f>
        <v>1.203294770183448E-2</v>
      </c>
      <c r="BK41">
        <f t="shared" si="18"/>
        <v>-1.0304046928200916</v>
      </c>
      <c r="BL41">
        <f t="shared" si="18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19"/>
        <v>815</v>
      </c>
      <c r="BU41" s="18">
        <f t="shared" si="19"/>
        <v>579.5</v>
      </c>
      <c r="BV41" s="18">
        <f t="shared" si="133"/>
        <v>336.5</v>
      </c>
      <c r="BW41" s="18">
        <f t="shared" si="134"/>
        <v>-10</v>
      </c>
      <c r="BX41" s="18">
        <f t="shared" si="21"/>
        <v>336.6485556184669</v>
      </c>
      <c r="BY41" s="18">
        <f t="shared" si="22"/>
        <v>1000.0226247440605</v>
      </c>
      <c r="BZ41" s="18">
        <f t="shared" si="135"/>
        <v>240.76476340840077</v>
      </c>
      <c r="CA41" s="28">
        <v>35</v>
      </c>
      <c r="CB41" s="22">
        <f>(CA41*(1/60))/$BQ$4</f>
        <v>0.4017948566488167</v>
      </c>
      <c r="CC41" s="18">
        <f>((BX41*(BN$6/BO$6))+BN$4)/$BR$4</f>
        <v>0.14973326320534347</v>
      </c>
      <c r="CD41">
        <f t="shared" si="24"/>
        <v>-0.39599562692906942</v>
      </c>
      <c r="CE41">
        <f t="shared" si="24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25"/>
        <v>821.5</v>
      </c>
      <c r="CN41" s="18">
        <f t="shared" si="25"/>
        <v>575</v>
      </c>
      <c r="CO41" s="18">
        <f t="shared" si="136"/>
        <v>289</v>
      </c>
      <c r="CP41" s="18">
        <f t="shared" si="137"/>
        <v>-13</v>
      </c>
      <c r="CQ41" s="18">
        <f t="shared" si="27"/>
        <v>289.29223978530774</v>
      </c>
      <c r="CR41" s="18">
        <f t="shared" si="28"/>
        <v>1002.7398715519395</v>
      </c>
      <c r="CS41" s="18">
        <f t="shared" si="138"/>
        <v>209.45540176824329</v>
      </c>
      <c r="CT41" s="28">
        <v>35</v>
      </c>
      <c r="CU41" s="22">
        <f>(CT41*(1/60))/$CJ$4</f>
        <v>0.34023102884045847</v>
      </c>
      <c r="CV41" s="18">
        <f>((CQ41*(CG$6/CH$6))+CG$4)/$CK$4</f>
        <v>0.10750289366375856</v>
      </c>
      <c r="CW41">
        <f t="shared" si="30"/>
        <v>-0.46822608155329398</v>
      </c>
      <c r="CX41">
        <f t="shared" si="30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31"/>
        <v>947</v>
      </c>
      <c r="DG41" s="18">
        <f t="shared" si="31"/>
        <v>568.5</v>
      </c>
      <c r="DH41" s="18">
        <f t="shared" si="139"/>
        <v>405</v>
      </c>
      <c r="DI41" s="18">
        <f t="shared" si="140"/>
        <v>-16</v>
      </c>
      <c r="DJ41" s="18">
        <f t="shared" si="33"/>
        <v>405.31592616130939</v>
      </c>
      <c r="DK41" s="18">
        <f t="shared" si="34"/>
        <v>1104.5366675669939</v>
      </c>
      <c r="DL41" s="18">
        <f t="shared" si="141"/>
        <v>307.41418638859932</v>
      </c>
      <c r="DM41" s="28">
        <v>35</v>
      </c>
      <c r="DN41" s="22">
        <f>(DM41*(1/60))/$DC$4</f>
        <v>0.30698241078676991</v>
      </c>
      <c r="DO41" s="18">
        <f>((DJ41*(CZ$6/DA$6))+CZ$4)/$DD$4</f>
        <v>0.1324426533389472</v>
      </c>
      <c r="DP41">
        <f t="shared" si="36"/>
        <v>-0.51288650764035804</v>
      </c>
      <c r="DQ41">
        <f t="shared" si="36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37"/>
        <v>969.5</v>
      </c>
      <c r="DZ41" s="18">
        <f t="shared" si="37"/>
        <v>595</v>
      </c>
      <c r="EA41" s="18">
        <f t="shared" si="142"/>
        <v>364</v>
      </c>
      <c r="EB41" s="18">
        <f t="shared" si="143"/>
        <v>-11</v>
      </c>
      <c r="EC41" s="18">
        <f t="shared" si="39"/>
        <v>364.16617086159994</v>
      </c>
      <c r="ED41" s="18">
        <f t="shared" si="40"/>
        <v>1137.521538257628</v>
      </c>
      <c r="EE41" s="18">
        <f t="shared" si="144"/>
        <v>280.86159989235114</v>
      </c>
      <c r="EF41" s="28">
        <v>35</v>
      </c>
      <c r="EG41" s="22">
        <f>(EF41*(1/60))/$DV$4</f>
        <v>0.72664573517200171</v>
      </c>
      <c r="EH41" s="18">
        <f>((EC41*(DS$6/DT$6))+DS$4)/$DW$4</f>
        <v>0.29898486636572835</v>
      </c>
      <c r="EI41">
        <f t="shared" si="42"/>
        <v>-0.13867727106490749</v>
      </c>
      <c r="EJ41">
        <f t="shared" si="42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43"/>
        <v>1101.5</v>
      </c>
      <c r="ES41" s="18">
        <f t="shared" si="43"/>
        <v>596.5</v>
      </c>
      <c r="ET41" s="18">
        <f t="shared" si="145"/>
        <v>485.5</v>
      </c>
      <c r="EU41" s="18">
        <f t="shared" si="146"/>
        <v>-13</v>
      </c>
      <c r="EV41" s="18">
        <f t="shared" si="45"/>
        <v>485.67401618781298</v>
      </c>
      <c r="EW41" s="18">
        <f t="shared" si="46"/>
        <v>1252.6430058081194</v>
      </c>
      <c r="EX41" s="18">
        <f t="shared" si="147"/>
        <v>386.07145654054739</v>
      </c>
      <c r="EY41" s="28">
        <v>35</v>
      </c>
      <c r="EZ41" s="22">
        <f>(EY41*(1/60))/$EO$4</f>
        <v>0.59148975207635235</v>
      </c>
      <c r="FA41" s="18">
        <f>((EV41*(EL$6/EM$6))+EL$4)/$EP$4</f>
        <v>0.31445013635320307</v>
      </c>
      <c r="FB41">
        <f t="shared" si="48"/>
        <v>-0.22805277538980526</v>
      </c>
      <c r="FC41">
        <f t="shared" si="48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49"/>
        <v>1110.5</v>
      </c>
      <c r="FL41" s="18">
        <f t="shared" si="49"/>
        <v>597.5</v>
      </c>
      <c r="FM41" s="18">
        <f t="shared" si="148"/>
        <v>498.5</v>
      </c>
      <c r="FN41" s="18">
        <f t="shared" si="149"/>
        <v>-13.5</v>
      </c>
      <c r="FO41" s="18">
        <f t="shared" si="51"/>
        <v>498.68276489166936</v>
      </c>
      <c r="FP41" s="18">
        <f t="shared" si="52"/>
        <v>1261.0378662038663</v>
      </c>
      <c r="FQ41" s="18">
        <f t="shared" si="150"/>
        <v>396.24598372577555</v>
      </c>
      <c r="FR41" s="28">
        <v>35</v>
      </c>
      <c r="FS41" s="22">
        <f>(FR41*(1/60))/$FH$4</f>
        <v>0.53579899473614034</v>
      </c>
      <c r="FT41" s="18">
        <f>((FO41*(FE$6/FF$6))+FE$4)/$FI$4</f>
        <v>0.30296689393116649</v>
      </c>
      <c r="FU41">
        <f t="shared" si="54"/>
        <v>-0.27099810554855774</v>
      </c>
      <c r="FV41">
        <f t="shared" si="54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55"/>
        <v>519</v>
      </c>
      <c r="GE41">
        <f t="shared" si="55"/>
        <v>588.5</v>
      </c>
      <c r="GF41" s="18">
        <f t="shared" si="151"/>
        <v>293</v>
      </c>
      <c r="GG41" s="18">
        <f t="shared" si="152"/>
        <v>-13.5</v>
      </c>
      <c r="GH41" s="18">
        <f t="shared" si="57"/>
        <v>293.31084194076425</v>
      </c>
      <c r="GI41">
        <f t="shared" si="58"/>
        <v>784.66123263482314</v>
      </c>
      <c r="GJ41">
        <v>35</v>
      </c>
      <c r="GK41" s="22">
        <f>(GJ41*(1/60))/$GA$4</f>
        <v>0.48280136688307729</v>
      </c>
      <c r="GL41" s="18">
        <f>((GH41*($FX$6/$FY$6))+FX$4)/$GB$4</f>
        <v>0.16192859496559339</v>
      </c>
      <c r="GM41">
        <f t="shared" si="59"/>
        <v>-0.31623150902013675</v>
      </c>
      <c r="GN41">
        <f t="shared" si="60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61"/>
        <v>678</v>
      </c>
      <c r="GW41">
        <f t="shared" si="61"/>
        <v>584.5</v>
      </c>
      <c r="GX41" s="18">
        <f t="shared" si="153"/>
        <v>433</v>
      </c>
      <c r="GY41" s="18">
        <f t="shared" si="154"/>
        <v>-20</v>
      </c>
      <c r="GZ41" s="18">
        <f t="shared" si="63"/>
        <v>433.46164766908731</v>
      </c>
      <c r="HA41">
        <f t="shared" si="64"/>
        <v>895.16716316004351</v>
      </c>
      <c r="HB41">
        <v>35</v>
      </c>
      <c r="HC41" s="22">
        <f>(HB41*(1/60))/$GS$4</f>
        <v>0.43349654954417804</v>
      </c>
      <c r="HD41" s="18">
        <f>((GZ41*(GP$6/GQ$6))+GP$4)/$GT$4</f>
        <v>0.2302203451832856</v>
      </c>
      <c r="HE41">
        <f t="shared" si="65"/>
        <v>-0.36301435498105183</v>
      </c>
      <c r="HF41">
        <f t="shared" si="66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67"/>
        <v>689.5</v>
      </c>
      <c r="HO41">
        <f t="shared" si="67"/>
        <v>585</v>
      </c>
      <c r="HP41" s="18">
        <f t="shared" si="161"/>
        <v>434.5</v>
      </c>
      <c r="HQ41" s="18">
        <f t="shared" si="155"/>
        <v>-16.5</v>
      </c>
      <c r="HR41" s="18">
        <f t="shared" si="160"/>
        <v>434.81317827315218</v>
      </c>
      <c r="HS41">
        <f t="shared" si="70"/>
        <v>904.23185632889533</v>
      </c>
      <c r="HT41">
        <v>35</v>
      </c>
      <c r="HU41" s="22">
        <f>(HT41*(1/60))/$HK$4</f>
        <v>0.46595338306561906</v>
      </c>
      <c r="HV41" s="18">
        <f>((HR41*(HH$6/HI$6))+HH$4)/$HL$4</f>
        <v>0.25565604320637692</v>
      </c>
      <c r="HW41">
        <f t="shared" si="71"/>
        <v>-0.33165753071359244</v>
      </c>
      <c r="HX41">
        <f t="shared" si="72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73"/>
        <v>949</v>
      </c>
      <c r="IG41">
        <f t="shared" si="74"/>
        <v>573</v>
      </c>
      <c r="IH41">
        <f t="shared" si="75"/>
        <v>402.5</v>
      </c>
      <c r="II41">
        <f t="shared" si="76"/>
        <v>-10.5</v>
      </c>
      <c r="IJ41">
        <f t="shared" si="77"/>
        <v>402.63693322893266</v>
      </c>
      <c r="IL41">
        <v>35</v>
      </c>
      <c r="IM41">
        <f>(IL41*(1/60))/$IC$4</f>
        <v>0.43674581640195964</v>
      </c>
      <c r="IN41">
        <f>((IJ41*$HZ$6/$IA$6)+$HZ$4)/$ID$4</f>
        <v>0.22591264620515331</v>
      </c>
      <c r="IO41">
        <f t="shared" si="78"/>
        <v>-0.35977124644175845</v>
      </c>
      <c r="IP41">
        <f t="shared" si="79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56"/>
        <v>915</v>
      </c>
      <c r="P42" s="18">
        <f t="shared" si="157"/>
        <v>579</v>
      </c>
      <c r="Q42" s="18">
        <f t="shared" si="125"/>
        <v>138.5</v>
      </c>
      <c r="R42" s="18">
        <f t="shared" si="126"/>
        <v>-1.5</v>
      </c>
      <c r="S42" s="49">
        <f t="shared" si="6"/>
        <v>138.50812250550507</v>
      </c>
      <c r="T42" s="26">
        <f t="shared" si="158"/>
        <v>11.47445302837421</v>
      </c>
      <c r="U42" s="18">
        <f t="shared" si="159"/>
        <v>113.30353113902686</v>
      </c>
      <c r="V42" s="28">
        <v>36</v>
      </c>
      <c r="W42" s="22">
        <f>(V42*(1/60))/$L$4</f>
        <v>0.12948614710845674</v>
      </c>
      <c r="X42" s="18">
        <f>(S42*(I$6/J$6)+I$4)/$M$4</f>
        <v>1.5592142999894467E-2</v>
      </c>
      <c r="Y42">
        <f>LOG10(W42)</f>
        <v>-0.88777669147588234</v>
      </c>
      <c r="Z42">
        <f t="shared" si="7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8"/>
        <v>831.5</v>
      </c>
      <c r="AI42" s="18">
        <f t="shared" si="8"/>
        <v>575</v>
      </c>
      <c r="AJ42" s="18">
        <f t="shared" si="127"/>
        <v>169</v>
      </c>
      <c r="AK42" s="18">
        <f t="shared" si="128"/>
        <v>4.5</v>
      </c>
      <c r="AL42" s="18">
        <f t="shared" si="10"/>
        <v>169.05990062696713</v>
      </c>
      <c r="AM42" s="18">
        <f t="shared" si="11"/>
        <v>1010.9486881142881</v>
      </c>
      <c r="AN42" s="18">
        <f t="shared" si="129"/>
        <v>136.66240776899986</v>
      </c>
      <c r="AO42" s="28">
        <v>36</v>
      </c>
      <c r="AP42" s="22">
        <f>(AO42*(1/60))/AE$4</f>
        <v>0.10784681520397425</v>
      </c>
      <c r="AQ42" s="18">
        <f>((AL42*(AB$6/AC$6))+AB$4)/AF$4</f>
        <v>1.8586394821098522E-2</v>
      </c>
      <c r="AR42">
        <f t="shared" si="12"/>
        <v>-0.96719267540856024</v>
      </c>
      <c r="AS42">
        <f t="shared" si="12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13"/>
        <v>981</v>
      </c>
      <c r="BB42" s="18">
        <f t="shared" si="13"/>
        <v>579</v>
      </c>
      <c r="BC42" s="18">
        <f t="shared" si="130"/>
        <v>149.5</v>
      </c>
      <c r="BD42" s="18">
        <f t="shared" si="131"/>
        <v>-2</v>
      </c>
      <c r="BE42" s="18">
        <f t="shared" si="15"/>
        <v>149.51337732791671</v>
      </c>
      <c r="BF42" s="18">
        <f t="shared" si="16"/>
        <v>1139.1233471402472</v>
      </c>
      <c r="BG42" s="18">
        <f t="shared" si="132"/>
        <v>124.75001842936285</v>
      </c>
      <c r="BH42" s="28">
        <v>36</v>
      </c>
      <c r="BI42" s="22">
        <f>(BH42*(1/60))/$AX$4</f>
        <v>9.5902463570376392E-2</v>
      </c>
      <c r="BJ42" s="18">
        <f>((BE42*(AU$6/AV$6))+AU$4)/$AY$4</f>
        <v>1.2536504321230928E-2</v>
      </c>
      <c r="BK42">
        <f t="shared" si="18"/>
        <v>-1.01817023640308</v>
      </c>
      <c r="BL42">
        <f t="shared" si="18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19"/>
        <v>827.5</v>
      </c>
      <c r="BU42" s="18">
        <f t="shared" si="19"/>
        <v>576.5</v>
      </c>
      <c r="BV42" s="18">
        <f t="shared" si="133"/>
        <v>349</v>
      </c>
      <c r="BW42" s="18">
        <f t="shared" si="134"/>
        <v>-13</v>
      </c>
      <c r="BX42" s="18">
        <f t="shared" si="21"/>
        <v>349.24203641600764</v>
      </c>
      <c r="BY42" s="18">
        <f t="shared" si="22"/>
        <v>1008.5179720758574</v>
      </c>
      <c r="BZ42" s="18">
        <f t="shared" si="135"/>
        <v>249.26011074019766</v>
      </c>
      <c r="CA42" s="28">
        <v>36</v>
      </c>
      <c r="CB42" s="22">
        <f>(CA42*(1/60))/$BQ$4</f>
        <v>0.41327470969592572</v>
      </c>
      <c r="CC42" s="18">
        <f>((BX42*(BN$6/BO$6))+BN$4)/$BR$4</f>
        <v>0.15533454366075908</v>
      </c>
      <c r="CD42">
        <f t="shared" si="24"/>
        <v>-0.38376117051205783</v>
      </c>
      <c r="CE42">
        <f t="shared" si="24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25"/>
        <v>832.5</v>
      </c>
      <c r="CN42" s="18">
        <f t="shared" si="25"/>
        <v>574.5</v>
      </c>
      <c r="CO42" s="18">
        <f t="shared" si="136"/>
        <v>300</v>
      </c>
      <c r="CP42" s="18">
        <f t="shared" si="137"/>
        <v>-13.5</v>
      </c>
      <c r="CQ42" s="18">
        <f t="shared" si="27"/>
        <v>300.30359638206136</v>
      </c>
      <c r="CR42" s="18">
        <f t="shared" si="28"/>
        <v>1011.487271299051</v>
      </c>
      <c r="CS42" s="18">
        <f t="shared" si="138"/>
        <v>218.20280151535485</v>
      </c>
      <c r="CT42" s="28">
        <v>36</v>
      </c>
      <c r="CU42" s="22">
        <f>(CT42*(1/60))/$CJ$4</f>
        <v>0.34995191537875725</v>
      </c>
      <c r="CV42" s="18">
        <f>((CQ42*(CG$6/CH$6))+CG$4)/$CK$4</f>
        <v>0.11159478599447932</v>
      </c>
      <c r="CW42">
        <f t="shared" si="30"/>
        <v>-0.45599162513628239</v>
      </c>
      <c r="CX42">
        <f t="shared" si="30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31"/>
        <v>963</v>
      </c>
      <c r="DG42" s="18">
        <f t="shared" si="31"/>
        <v>569.5</v>
      </c>
      <c r="DH42" s="18">
        <f t="shared" si="139"/>
        <v>421</v>
      </c>
      <c r="DI42" s="18">
        <f t="shared" si="140"/>
        <v>-15</v>
      </c>
      <c r="DJ42" s="18">
        <f t="shared" si="33"/>
        <v>421.26713614997311</v>
      </c>
      <c r="DK42" s="18">
        <f t="shared" si="34"/>
        <v>1118.7936583660098</v>
      </c>
      <c r="DL42" s="18">
        <f t="shared" si="141"/>
        <v>321.67117718761529</v>
      </c>
      <c r="DM42" s="28">
        <v>36</v>
      </c>
      <c r="DN42" s="22">
        <f>(DM42*(1/60))/$DC$4</f>
        <v>0.315753336809249</v>
      </c>
      <c r="DO42" s="18">
        <f>((DJ42*(CZ$6/DA$6))+CZ$4)/$DD$4</f>
        <v>0.13765493452136626</v>
      </c>
      <c r="DP42">
        <f t="shared" si="36"/>
        <v>-0.50065205122334644</v>
      </c>
      <c r="DQ42">
        <f t="shared" si="36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37"/>
        <v>985</v>
      </c>
      <c r="DZ42" s="18">
        <f t="shared" si="37"/>
        <v>595.5</v>
      </c>
      <c r="EA42" s="18">
        <f t="shared" si="142"/>
        <v>379.5</v>
      </c>
      <c r="EB42" s="18">
        <f t="shared" si="143"/>
        <v>-10.5</v>
      </c>
      <c r="EC42" s="18">
        <f t="shared" si="39"/>
        <v>379.64522912845882</v>
      </c>
      <c r="ED42" s="18">
        <f t="shared" si="40"/>
        <v>1151.0192222547805</v>
      </c>
      <c r="EE42" s="18">
        <f t="shared" si="144"/>
        <v>294.35928388950367</v>
      </c>
      <c r="EF42" s="28">
        <v>36</v>
      </c>
      <c r="EG42" s="22">
        <f>(EF42*(1/60))/$DV$4</f>
        <v>0.74740704189120166</v>
      </c>
      <c r="EH42" s="18">
        <f>((EC42*(DS$6/DT$6))+DS$4)/$DW$4</f>
        <v>0.31169336193091085</v>
      </c>
      <c r="EI42">
        <f t="shared" si="42"/>
        <v>-0.12644281464789592</v>
      </c>
      <c r="EJ42">
        <f t="shared" si="42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43"/>
        <v>1121.5</v>
      </c>
      <c r="ES42" s="18">
        <f t="shared" si="43"/>
        <v>597.5</v>
      </c>
      <c r="ET42" s="18">
        <f t="shared" si="145"/>
        <v>505.5</v>
      </c>
      <c r="EU42" s="18">
        <f t="shared" si="146"/>
        <v>-12</v>
      </c>
      <c r="EV42" s="18">
        <f t="shared" si="45"/>
        <v>505.64241317357863</v>
      </c>
      <c r="EW42" s="18">
        <f t="shared" si="46"/>
        <v>1270.7354169928531</v>
      </c>
      <c r="EX42" s="18">
        <f t="shared" si="147"/>
        <v>404.16386772528108</v>
      </c>
      <c r="EY42" s="28">
        <v>36</v>
      </c>
      <c r="EZ42" s="22">
        <f>(EY42*(1/60))/$EO$4</f>
        <v>0.60838945927853383</v>
      </c>
      <c r="FA42" s="18">
        <f>((EV42*(EL$6/EM$6))+EL$4)/$EP$4</f>
        <v>0.32737869531588959</v>
      </c>
      <c r="FB42">
        <f t="shared" si="48"/>
        <v>-0.21581831897279366</v>
      </c>
      <c r="FC42">
        <f t="shared" si="48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49"/>
        <v>1130</v>
      </c>
      <c r="FL42" s="18">
        <f t="shared" si="49"/>
        <v>597.5</v>
      </c>
      <c r="FM42" s="18">
        <f t="shared" si="148"/>
        <v>518</v>
      </c>
      <c r="FN42" s="18">
        <f t="shared" si="149"/>
        <v>-13.5</v>
      </c>
      <c r="FO42" s="18">
        <f t="shared" si="51"/>
        <v>518.17588712714144</v>
      </c>
      <c r="FP42" s="18">
        <f t="shared" si="52"/>
        <v>1278.243423609134</v>
      </c>
      <c r="FQ42" s="18">
        <f t="shared" si="150"/>
        <v>413.4515411310432</v>
      </c>
      <c r="FR42" s="28">
        <v>36</v>
      </c>
      <c r="FS42" s="22">
        <f>(FR42*(1/60))/$FH$4</f>
        <v>0.55110753744288721</v>
      </c>
      <c r="FT42" s="18">
        <f>((FO42*(FE$6/FF$6))+FE$4)/$FI$4</f>
        <v>0.31480963467233586</v>
      </c>
      <c r="FU42">
        <f t="shared" si="54"/>
        <v>-0.25876364913154609</v>
      </c>
      <c r="FV42">
        <f t="shared" si="54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55"/>
        <v>532</v>
      </c>
      <c r="GE42">
        <f t="shared" si="55"/>
        <v>588.5</v>
      </c>
      <c r="GF42" s="18">
        <f t="shared" si="151"/>
        <v>306</v>
      </c>
      <c r="GG42" s="18">
        <f t="shared" si="152"/>
        <v>-13.5</v>
      </c>
      <c r="GH42" s="18">
        <f t="shared" si="57"/>
        <v>306.29764935434946</v>
      </c>
      <c r="GI42">
        <f t="shared" si="58"/>
        <v>793.31976529013821</v>
      </c>
      <c r="GJ42">
        <v>36</v>
      </c>
      <c r="GK42" s="22">
        <f>(GJ42*(1/60))/$GA$4</f>
        <v>0.49659569165116518</v>
      </c>
      <c r="GL42" s="18">
        <f>((GH42*($FX$6/$FY$6))+FX$4)/$GB$4</f>
        <v>0.16909824291878875</v>
      </c>
      <c r="GM42">
        <f t="shared" si="59"/>
        <v>-0.3039970526031251</v>
      </c>
      <c r="GN42">
        <f t="shared" si="60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61"/>
        <v>698</v>
      </c>
      <c r="GW42">
        <f t="shared" si="61"/>
        <v>583.5</v>
      </c>
      <c r="GX42" s="18">
        <f t="shared" si="153"/>
        <v>453</v>
      </c>
      <c r="GY42" s="18">
        <f t="shared" si="154"/>
        <v>-21</v>
      </c>
      <c r="GZ42" s="18">
        <f t="shared" si="63"/>
        <v>453.48649373492924</v>
      </c>
      <c r="HA42">
        <f t="shared" si="64"/>
        <v>909.76714053652211</v>
      </c>
      <c r="HB42">
        <v>36</v>
      </c>
      <c r="HC42" s="22">
        <f>(HB42*(1/60))/$GS$4</f>
        <v>0.44588216524544022</v>
      </c>
      <c r="HD42" s="18">
        <f>((GZ42*(GP$6/GQ$6))+GP$4)/$GT$4</f>
        <v>0.24085595042843463</v>
      </c>
      <c r="HE42">
        <f t="shared" si="65"/>
        <v>-0.35077989856404029</v>
      </c>
      <c r="HF42">
        <f t="shared" si="66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67"/>
        <v>708.5</v>
      </c>
      <c r="HO42">
        <f t="shared" si="67"/>
        <v>583</v>
      </c>
      <c r="HP42" s="18">
        <f t="shared" si="161"/>
        <v>453.5</v>
      </c>
      <c r="HQ42" s="18">
        <f t="shared" si="155"/>
        <v>-18.5</v>
      </c>
      <c r="HR42" s="18">
        <f t="shared" si="160"/>
        <v>453.87718603164006</v>
      </c>
      <c r="HS42">
        <f t="shared" si="70"/>
        <v>917.52997226248692</v>
      </c>
      <c r="HT42">
        <v>36</v>
      </c>
      <c r="HU42" s="22">
        <f>(HT42*(1/60))/$HK$4</f>
        <v>0.47926633686749381</v>
      </c>
      <c r="HV42" s="18">
        <f>((HR42*(HH$6/HI$6))+HH$4)/$HL$4</f>
        <v>0.26686506131973531</v>
      </c>
      <c r="HW42">
        <f t="shared" si="71"/>
        <v>-0.3194230742965809</v>
      </c>
      <c r="HX42">
        <f t="shared" si="72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73"/>
        <v>964</v>
      </c>
      <c r="IG42">
        <f t="shared" si="74"/>
        <v>571.5</v>
      </c>
      <c r="IH42">
        <f t="shared" si="75"/>
        <v>417.5</v>
      </c>
      <c r="II42">
        <f t="shared" si="76"/>
        <v>-12</v>
      </c>
      <c r="IJ42">
        <f t="shared" si="77"/>
        <v>417.67241948685097</v>
      </c>
      <c r="IL42">
        <v>36</v>
      </c>
      <c r="IM42">
        <f>(IL42*(1/60))/$IC$4</f>
        <v>0.44922426829915846</v>
      </c>
      <c r="IN42">
        <f>((IJ42*$HZ$6/$IA$6)+$HZ$4)/$ID$4</f>
        <v>0.23434879849815773</v>
      </c>
      <c r="IO42">
        <f t="shared" si="78"/>
        <v>-0.34753679002474686</v>
      </c>
      <c r="IP42">
        <f t="shared" si="79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56"/>
        <v>921</v>
      </c>
      <c r="P43" s="18">
        <f t="shared" si="157"/>
        <v>578</v>
      </c>
      <c r="Q43" s="18">
        <f t="shared" si="125"/>
        <v>144.5</v>
      </c>
      <c r="R43" s="18">
        <f t="shared" si="126"/>
        <v>-2.5</v>
      </c>
      <c r="S43" s="49">
        <f t="shared" si="6"/>
        <v>144.52162467949216</v>
      </c>
      <c r="T43" s="26">
        <f t="shared" si="158"/>
        <v>11.972630658561194</v>
      </c>
      <c r="U43" s="18">
        <f t="shared" si="159"/>
        <v>117.84653009233114</v>
      </c>
      <c r="V43" s="28">
        <v>37</v>
      </c>
      <c r="W43" s="22">
        <f>(V43*(1/60))/$L$4</f>
        <v>0.13308298452813611</v>
      </c>
      <c r="X43" s="18">
        <f>(S43*(I$6/J$6)+I$4)/$M$4</f>
        <v>1.6269095254613366E-2</v>
      </c>
      <c r="Y43">
        <f>LOG10(W43)</f>
        <v>-0.87587746817617462</v>
      </c>
      <c r="Z43">
        <f t="shared" si="7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8"/>
        <v>838</v>
      </c>
      <c r="AI43" s="18">
        <f t="shared" si="8"/>
        <v>575</v>
      </c>
      <c r="AJ43" s="18">
        <f t="shared" si="127"/>
        <v>175.5</v>
      </c>
      <c r="AK43" s="18">
        <f t="shared" si="128"/>
        <v>4.5</v>
      </c>
      <c r="AL43" s="18">
        <f t="shared" si="10"/>
        <v>175.55768282818045</v>
      </c>
      <c r="AM43" s="18">
        <f t="shared" si="11"/>
        <v>1016.3016284548598</v>
      </c>
      <c r="AN43" s="18">
        <f t="shared" si="129"/>
        <v>142.01534810957162</v>
      </c>
      <c r="AO43" s="28">
        <v>37</v>
      </c>
      <c r="AP43" s="22">
        <f>(AO43*(1/60))/AE$4</f>
        <v>0.11084256007075133</v>
      </c>
      <c r="AQ43" s="18">
        <f>((AL43*(AB$6/AC$6))+AB$4)/AF$4</f>
        <v>1.9300759049430453E-2</v>
      </c>
      <c r="AR43">
        <f t="shared" si="12"/>
        <v>-0.95529345210885241</v>
      </c>
      <c r="AS43">
        <f t="shared" si="12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13"/>
        <v>987.5</v>
      </c>
      <c r="BB43" s="18">
        <f t="shared" si="13"/>
        <v>580</v>
      </c>
      <c r="BC43" s="18">
        <f t="shared" si="130"/>
        <v>156</v>
      </c>
      <c r="BD43" s="18">
        <f t="shared" si="131"/>
        <v>-1</v>
      </c>
      <c r="BE43" s="18">
        <f t="shared" si="15"/>
        <v>156.00320509528001</v>
      </c>
      <c r="BF43" s="18">
        <f t="shared" si="16"/>
        <v>1145.231963403048</v>
      </c>
      <c r="BG43" s="18">
        <f t="shared" si="132"/>
        <v>130.8586346921636</v>
      </c>
      <c r="BH43" s="28">
        <v>37</v>
      </c>
      <c r="BI43" s="22">
        <f>(BH43*(1/60))/$AX$4</f>
        <v>9.8566420891775752E-2</v>
      </c>
      <c r="BJ43" s="18">
        <f>((BE43*(AU$6/AV$6))+AU$4)/$AY$4</f>
        <v>1.3080668029546834E-2</v>
      </c>
      <c r="BK43">
        <f t="shared" si="18"/>
        <v>-1.0062710131033723</v>
      </c>
      <c r="BL43">
        <f t="shared" si="18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19"/>
        <v>837.5</v>
      </c>
      <c r="BU43" s="18">
        <f t="shared" si="19"/>
        <v>576.5</v>
      </c>
      <c r="BV43" s="18">
        <f t="shared" si="133"/>
        <v>359</v>
      </c>
      <c r="BW43" s="18">
        <f t="shared" si="134"/>
        <v>-13</v>
      </c>
      <c r="BX43" s="18">
        <f>(BV43^2+BW43^2)^(1/2)</f>
        <v>359.23529893372114</v>
      </c>
      <c r="BY43" s="18">
        <f t="shared" si="22"/>
        <v>1016.7391504215818</v>
      </c>
      <c r="BZ43" s="18">
        <f t="shared" si="135"/>
        <v>257.48128908592207</v>
      </c>
      <c r="CA43" s="28">
        <v>37</v>
      </c>
      <c r="CB43" s="22">
        <f>(CA43*(1/60))/$BQ$4</f>
        <v>0.4247545627430348</v>
      </c>
      <c r="CC43" s="18">
        <f>((BX43*(BN$6/BO$6))+BN$4)/$BR$4</f>
        <v>0.15977930892670816</v>
      </c>
      <c r="CD43">
        <f t="shared" si="24"/>
        <v>-0.37186194721235005</v>
      </c>
      <c r="CE43">
        <f t="shared" si="24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25"/>
        <v>844</v>
      </c>
      <c r="CN43" s="18">
        <f t="shared" si="25"/>
        <v>574.5</v>
      </c>
      <c r="CO43" s="18">
        <f t="shared" si="136"/>
        <v>311.5</v>
      </c>
      <c r="CP43" s="18">
        <f t="shared" si="137"/>
        <v>-13.5</v>
      </c>
      <c r="CQ43" s="18">
        <f t="shared" si="27"/>
        <v>311.79239888105036</v>
      </c>
      <c r="CR43" s="18">
        <f t="shared" si="28"/>
        <v>1020.9731876988739</v>
      </c>
      <c r="CS43" s="18">
        <f t="shared" si="138"/>
        <v>227.68871791517768</v>
      </c>
      <c r="CT43" s="28">
        <v>37</v>
      </c>
      <c r="CU43" s="22">
        <f>(CT43*(1/60))/$CJ$4</f>
        <v>0.35967280191705614</v>
      </c>
      <c r="CV43" s="18">
        <f>((CQ43*(CG$6/CH$6))+CG$4)/$CK$4</f>
        <v>0.11586410035385976</v>
      </c>
      <c r="CW43">
        <f t="shared" si="30"/>
        <v>-0.44409240183657456</v>
      </c>
      <c r="CX43">
        <f t="shared" si="30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31"/>
        <v>978.5</v>
      </c>
      <c r="DG43" s="18">
        <f t="shared" si="31"/>
        <v>570</v>
      </c>
      <c r="DH43" s="18">
        <f t="shared" si="139"/>
        <v>436.5</v>
      </c>
      <c r="DI43" s="18">
        <f t="shared" si="140"/>
        <v>-14.5</v>
      </c>
      <c r="DJ43" s="18">
        <f t="shared" si="33"/>
        <v>436.74076979370727</v>
      </c>
      <c r="DK43" s="18">
        <f t="shared" si="34"/>
        <v>1132.4143455467172</v>
      </c>
      <c r="DL43" s="18">
        <f t="shared" si="141"/>
        <v>335.29186436832265</v>
      </c>
      <c r="DM43" s="28">
        <v>37</v>
      </c>
      <c r="DN43" s="22">
        <f>(DM43*(1/60))/$DC$4</f>
        <v>0.32452426283172819</v>
      </c>
      <c r="DO43" s="18">
        <f>((DJ43*(CZ$6/DA$6))+CZ$4)/$DD$4</f>
        <v>0.14271116094696035</v>
      </c>
      <c r="DP43">
        <f t="shared" si="36"/>
        <v>-0.48875282792363867</v>
      </c>
      <c r="DQ43">
        <f t="shared" si="36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37"/>
        <v>999</v>
      </c>
      <c r="DZ43" s="18">
        <f t="shared" si="37"/>
        <v>595.5</v>
      </c>
      <c r="EA43" s="18">
        <f t="shared" si="142"/>
        <v>393.5</v>
      </c>
      <c r="EB43" s="18">
        <f t="shared" si="143"/>
        <v>-10.5</v>
      </c>
      <c r="EC43" s="18">
        <f t="shared" si="39"/>
        <v>393.64006401787918</v>
      </c>
      <c r="ED43" s="18">
        <f t="shared" si="40"/>
        <v>1163.02246323964</v>
      </c>
      <c r="EE43" s="18">
        <f t="shared" si="144"/>
        <v>306.3625248743632</v>
      </c>
      <c r="EF43" s="28">
        <v>37</v>
      </c>
      <c r="EG43" s="22">
        <f>(EF43*(1/60))/$DV$4</f>
        <v>0.76816834861040173</v>
      </c>
      <c r="EH43" s="18">
        <f>((EC43*(DS$6/DT$6))+DS$4)/$DW$4</f>
        <v>0.32318329200685408</v>
      </c>
      <c r="EI43">
        <f t="shared" si="42"/>
        <v>-0.11454359134818817</v>
      </c>
      <c r="EJ43">
        <f t="shared" si="42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43"/>
        <v>1140.5</v>
      </c>
      <c r="ES43" s="18">
        <f t="shared" si="43"/>
        <v>596.5</v>
      </c>
      <c r="ET43" s="18">
        <f t="shared" si="145"/>
        <v>524.5</v>
      </c>
      <c r="EU43" s="18">
        <f t="shared" si="146"/>
        <v>-13</v>
      </c>
      <c r="EV43" s="18">
        <f t="shared" si="45"/>
        <v>524.66108107996729</v>
      </c>
      <c r="EW43" s="18">
        <f t="shared" si="46"/>
        <v>1287.0712878469476</v>
      </c>
      <c r="EX43" s="18">
        <f t="shared" si="147"/>
        <v>420.49973857937562</v>
      </c>
      <c r="EY43" s="28">
        <v>37</v>
      </c>
      <c r="EZ43" s="22">
        <f>(EY43*(1/60))/$EO$4</f>
        <v>0.62528916648071531</v>
      </c>
      <c r="FA43" s="18">
        <f>((EV43*(EL$6/EM$6))+EL$4)/$EP$4</f>
        <v>0.33969235121900371</v>
      </c>
      <c r="FB43">
        <f t="shared" si="48"/>
        <v>-0.20391909567308594</v>
      </c>
      <c r="FC43">
        <f t="shared" si="48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49"/>
        <v>1150.5</v>
      </c>
      <c r="FL43" s="18">
        <f t="shared" si="49"/>
        <v>598.5</v>
      </c>
      <c r="FM43" s="18">
        <f t="shared" si="148"/>
        <v>538.5</v>
      </c>
      <c r="FN43" s="18">
        <f t="shared" si="149"/>
        <v>-12.5</v>
      </c>
      <c r="FO43" s="18">
        <f t="shared" si="51"/>
        <v>538.64505938512048</v>
      </c>
      <c r="FP43" s="18">
        <f t="shared" si="52"/>
        <v>1296.8625601813017</v>
      </c>
      <c r="FQ43" s="18">
        <f t="shared" si="150"/>
        <v>432.07067770321089</v>
      </c>
      <c r="FR43" s="28">
        <v>37</v>
      </c>
      <c r="FS43" s="22">
        <f>(FR43*(1/60))/$FH$4</f>
        <v>0.56641608014963407</v>
      </c>
      <c r="FT43" s="18">
        <f>((FO43*(FE$6/FF$6))+FE$4)/$FI$4</f>
        <v>0.32724535929917165</v>
      </c>
      <c r="FU43">
        <f t="shared" si="54"/>
        <v>-0.24686442583183837</v>
      </c>
      <c r="FV43">
        <f t="shared" si="54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55"/>
        <v>545</v>
      </c>
      <c r="GE43">
        <f t="shared" si="55"/>
        <v>587</v>
      </c>
      <c r="GF43" s="18">
        <f t="shared" si="151"/>
        <v>319</v>
      </c>
      <c r="GG43" s="18">
        <f t="shared" si="152"/>
        <v>-15</v>
      </c>
      <c r="GH43" s="18">
        <f t="shared" si="57"/>
        <v>319.35246985110354</v>
      </c>
      <c r="GI43">
        <f t="shared" si="58"/>
        <v>800.99563045000434</v>
      </c>
      <c r="GJ43">
        <v>37</v>
      </c>
      <c r="GK43" s="22">
        <f>(GJ43*(1/60))/$GA$4</f>
        <v>0.51039001641925319</v>
      </c>
      <c r="GL43" s="18">
        <f>((GH43*($FX$6/$FY$6))+FX$4)/$GB$4</f>
        <v>0.1763054389657536</v>
      </c>
      <c r="GM43">
        <f t="shared" si="59"/>
        <v>-0.29209782930341732</v>
      </c>
      <c r="GN43">
        <f t="shared" si="60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61"/>
        <v>717</v>
      </c>
      <c r="GW43">
        <f t="shared" si="61"/>
        <v>582.5</v>
      </c>
      <c r="GX43" s="18">
        <f t="shared" si="153"/>
        <v>472</v>
      </c>
      <c r="GY43" s="18">
        <f t="shared" si="154"/>
        <v>-22</v>
      </c>
      <c r="GZ43" s="18">
        <f t="shared" si="63"/>
        <v>472.51243369883929</v>
      </c>
      <c r="HA43">
        <f t="shared" si="64"/>
        <v>923.79394347440928</v>
      </c>
      <c r="HB43">
        <v>37</v>
      </c>
      <c r="HC43" s="22">
        <f>(HB43*(1/60))/$GS$4</f>
        <v>0.45826778094670245</v>
      </c>
      <c r="HD43" s="18">
        <f>((GZ43*(GP$6/GQ$6))+GP$4)/$GT$4</f>
        <v>0.25096101621564293</v>
      </c>
      <c r="HE43">
        <f t="shared" si="65"/>
        <v>-0.33888067526433252</v>
      </c>
      <c r="HF43">
        <f t="shared" si="66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67"/>
        <v>726</v>
      </c>
      <c r="HO43">
        <f t="shared" si="67"/>
        <v>582.5</v>
      </c>
      <c r="HP43" s="18">
        <f t="shared" si="161"/>
        <v>471</v>
      </c>
      <c r="HQ43" s="18">
        <f t="shared" si="155"/>
        <v>-19</v>
      </c>
      <c r="HR43" s="18">
        <f t="shared" si="160"/>
        <v>471.38307139735088</v>
      </c>
      <c r="HS43">
        <f t="shared" si="70"/>
        <v>930.79656746251487</v>
      </c>
      <c r="HT43">
        <v>37</v>
      </c>
      <c r="HU43" s="22">
        <f>(HT43*(1/60))/$HK$4</f>
        <v>0.49257929066936873</v>
      </c>
      <c r="HV43" s="18">
        <f>((HR43*(HH$6/HI$6))+HH$4)/$HL$4</f>
        <v>0.27715795401262999</v>
      </c>
      <c r="HW43">
        <f t="shared" si="71"/>
        <v>-0.30752385099687307</v>
      </c>
      <c r="HX43">
        <f t="shared" si="72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73"/>
        <v>978</v>
      </c>
      <c r="IG43">
        <f t="shared" si="74"/>
        <v>571.5</v>
      </c>
      <c r="IH43">
        <f t="shared" si="75"/>
        <v>431.5</v>
      </c>
      <c r="II43">
        <f t="shared" si="76"/>
        <v>-12</v>
      </c>
      <c r="IJ43">
        <f t="shared" si="77"/>
        <v>431.66682754179755</v>
      </c>
      <c r="IL43">
        <v>37</v>
      </c>
      <c r="IM43">
        <f>(IL43*(1/60))/$IC$4</f>
        <v>0.46170272019635733</v>
      </c>
      <c r="IN43">
        <f>((IJ43*$HZ$6/$IA$6)+$HZ$4)/$ID$4</f>
        <v>0.24220081974820568</v>
      </c>
      <c r="IO43">
        <f t="shared" si="78"/>
        <v>-0.33563756672503914</v>
      </c>
      <c r="IP43">
        <f t="shared" si="79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56"/>
        <v>926</v>
      </c>
      <c r="P44" s="18">
        <f t="shared" si="157"/>
        <v>578</v>
      </c>
      <c r="Q44" s="18">
        <f t="shared" si="125"/>
        <v>149.5</v>
      </c>
      <c r="R44" s="18">
        <f t="shared" si="126"/>
        <v>-2.5</v>
      </c>
      <c r="S44" s="49">
        <f t="shared" si="6"/>
        <v>149.52090154891388</v>
      </c>
      <c r="T44" s="26">
        <f t="shared" si="158"/>
        <v>12.386786641447593</v>
      </c>
      <c r="U44" s="18">
        <f t="shared" si="159"/>
        <v>122.0848417175979</v>
      </c>
      <c r="V44" s="28">
        <v>38</v>
      </c>
      <c r="W44" s="22">
        <f>(V44*(1/60))/$L$4</f>
        <v>0.13667982194781544</v>
      </c>
      <c r="X44" s="18">
        <f>(S44*(I$6/J$6)+I$4)/$M$4</f>
        <v>1.6831874089775108E-2</v>
      </c>
      <c r="Y44">
        <f>LOG10(W44)</f>
        <v>-0.86429559562635949</v>
      </c>
      <c r="Z44">
        <f t="shared" si="7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8"/>
        <v>844.5</v>
      </c>
      <c r="AI44" s="18">
        <f t="shared" si="8"/>
        <v>575</v>
      </c>
      <c r="AJ44" s="18">
        <f t="shared" si="127"/>
        <v>182</v>
      </c>
      <c r="AK44" s="18">
        <f t="shared" si="128"/>
        <v>4.5</v>
      </c>
      <c r="AL44" s="18">
        <f t="shared" si="10"/>
        <v>182.05562336824426</v>
      </c>
      <c r="AM44" s="18">
        <f t="shared" si="11"/>
        <v>1021.6678765626333</v>
      </c>
      <c r="AN44" s="18">
        <f t="shared" si="129"/>
        <v>147.38159621734508</v>
      </c>
      <c r="AO44" s="28">
        <v>38</v>
      </c>
      <c r="AP44" s="22">
        <f>(AO44*(1/60))/AE$4</f>
        <v>0.11383830493752838</v>
      </c>
      <c r="AQ44" s="18">
        <f>((AL44*(AB$6/AC$6))+AB$4)/AF$4</f>
        <v>2.0015140685488174E-2</v>
      </c>
      <c r="AR44">
        <f t="shared" si="12"/>
        <v>-0.94371157955903728</v>
      </c>
      <c r="AS44">
        <f t="shared" si="12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13"/>
        <v>993.5</v>
      </c>
      <c r="BB44" s="18">
        <f t="shared" si="13"/>
        <v>579.5</v>
      </c>
      <c r="BC44" s="18">
        <f t="shared" si="130"/>
        <v>162</v>
      </c>
      <c r="BD44" s="18">
        <f t="shared" si="131"/>
        <v>-1.5</v>
      </c>
      <c r="BE44" s="18">
        <f t="shared" si="15"/>
        <v>162.00694429560727</v>
      </c>
      <c r="BF44" s="18">
        <f t="shared" si="16"/>
        <v>1150.1575978969142</v>
      </c>
      <c r="BG44" s="18">
        <f t="shared" si="132"/>
        <v>135.78426918602986</v>
      </c>
      <c r="BH44" s="28">
        <v>38</v>
      </c>
      <c r="BI44" s="22">
        <f>(BH44*(1/60))/$AX$4</f>
        <v>0.10123037821317508</v>
      </c>
      <c r="BJ44" s="18">
        <f>((BE44*(AU$6/AV$6))+AU$4)/$AY$4</f>
        <v>1.3584073836930685E-2</v>
      </c>
      <c r="BK44">
        <f t="shared" si="18"/>
        <v>-0.99468914055355717</v>
      </c>
      <c r="BL44">
        <f t="shared" si="18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19"/>
        <v>850</v>
      </c>
      <c r="BU44" s="18">
        <f t="shared" si="19"/>
        <v>576</v>
      </c>
      <c r="BV44" s="18">
        <f t="shared" si="133"/>
        <v>371.5</v>
      </c>
      <c r="BW44" s="18">
        <f t="shared" si="134"/>
        <v>-13.5</v>
      </c>
      <c r="BX44" s="18">
        <f t="shared" si="21"/>
        <v>371.74520844255682</v>
      </c>
      <c r="BY44" s="18">
        <f t="shared" si="22"/>
        <v>1026.779431036676</v>
      </c>
      <c r="BZ44" s="18">
        <f t="shared" si="135"/>
        <v>267.52156970101623</v>
      </c>
      <c r="CA44" s="28">
        <v>38</v>
      </c>
      <c r="CB44" s="22">
        <f>(CA44*(1/60))/$BQ$4</f>
        <v>0.43623441579014383</v>
      </c>
      <c r="CC44" s="18">
        <f>((BX44*(BN$6/BO$6))+BN$4)/$BR$4</f>
        <v>0.16534341886242523</v>
      </c>
      <c r="CD44">
        <f t="shared" si="24"/>
        <v>-0.36028007466253492</v>
      </c>
      <c r="CE44">
        <f t="shared" si="24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25"/>
        <v>855</v>
      </c>
      <c r="CN44" s="18">
        <f t="shared" si="25"/>
        <v>574.5</v>
      </c>
      <c r="CO44" s="18">
        <f t="shared" si="136"/>
        <v>322.5</v>
      </c>
      <c r="CP44" s="18">
        <f t="shared" si="137"/>
        <v>-13.5</v>
      </c>
      <c r="CQ44" s="18">
        <f t="shared" si="27"/>
        <v>322.78243446631353</v>
      </c>
      <c r="CR44" s="18">
        <f t="shared" si="28"/>
        <v>1030.0850693025309</v>
      </c>
      <c r="CS44" s="18">
        <f t="shared" si="138"/>
        <v>236.8005995188347</v>
      </c>
      <c r="CT44" s="28">
        <v>38</v>
      </c>
      <c r="CU44" s="22">
        <f>(CT44*(1/60))/$CJ$4</f>
        <v>0.36939368845535492</v>
      </c>
      <c r="CV44" s="18">
        <f>((CQ44*(CG$6/CH$6))+CG$4)/$CK$4</f>
        <v>0.11994806965687412</v>
      </c>
      <c r="CW44">
        <f t="shared" si="30"/>
        <v>-0.43251052928675948</v>
      </c>
      <c r="CX44">
        <f t="shared" si="30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31"/>
        <v>993</v>
      </c>
      <c r="DG44" s="18">
        <f t="shared" si="31"/>
        <v>570.5</v>
      </c>
      <c r="DH44" s="18">
        <f t="shared" si="139"/>
        <v>451</v>
      </c>
      <c r="DI44" s="18">
        <f t="shared" si="140"/>
        <v>-14</v>
      </c>
      <c r="DJ44" s="18">
        <f t="shared" si="33"/>
        <v>451.21724257833944</v>
      </c>
      <c r="DK44" s="18">
        <f t="shared" si="34"/>
        <v>1145.2158093564724</v>
      </c>
      <c r="DL44" s="18">
        <f t="shared" si="141"/>
        <v>348.09332817807785</v>
      </c>
      <c r="DM44" s="28">
        <v>38</v>
      </c>
      <c r="DN44" s="22">
        <f>(DM44*(1/60))/$DC$4</f>
        <v>0.33329518885420728</v>
      </c>
      <c r="DO44" s="18">
        <f>((DJ44*(CZ$6/DA$6))+CZ$4)/$DD$4</f>
        <v>0.1474415511014856</v>
      </c>
      <c r="DP44">
        <f t="shared" si="36"/>
        <v>-0.47717095537382359</v>
      </c>
      <c r="DQ44">
        <f t="shared" si="36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37"/>
        <v>1013.5</v>
      </c>
      <c r="DZ44" s="18">
        <f t="shared" si="37"/>
        <v>595.5</v>
      </c>
      <c r="EA44" s="18">
        <f t="shared" si="142"/>
        <v>408</v>
      </c>
      <c r="EB44" s="18">
        <f t="shared" si="143"/>
        <v>-10.5</v>
      </c>
      <c r="EC44" s="18">
        <f t="shared" si="39"/>
        <v>408.13508793045469</v>
      </c>
      <c r="ED44" s="18">
        <f t="shared" si="40"/>
        <v>1175.500957039168</v>
      </c>
      <c r="EE44" s="18">
        <f t="shared" si="144"/>
        <v>318.8410186738912</v>
      </c>
      <c r="EF44" s="28">
        <v>38</v>
      </c>
      <c r="EG44" s="22">
        <f>(EF44*(1/60))/$DV$4</f>
        <v>0.7889296553296018</v>
      </c>
      <c r="EH44" s="18">
        <f>((EC44*(DS$6/DT$6))+DS$4)/$DW$4</f>
        <v>0.3350838833693518</v>
      </c>
      <c r="EI44">
        <f t="shared" si="42"/>
        <v>-0.102961718798373</v>
      </c>
      <c r="EJ44">
        <f t="shared" si="42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43"/>
        <v>1160.5</v>
      </c>
      <c r="ES44" s="18">
        <f t="shared" si="43"/>
        <v>596.5</v>
      </c>
      <c r="ET44" s="18">
        <f t="shared" si="145"/>
        <v>544.5</v>
      </c>
      <c r="EU44" s="18">
        <f t="shared" si="146"/>
        <v>-13</v>
      </c>
      <c r="EV44" s="18">
        <f t="shared" si="45"/>
        <v>544.65516613725424</v>
      </c>
      <c r="EW44" s="18">
        <f t="shared" si="46"/>
        <v>1304.8266168345892</v>
      </c>
      <c r="EX44" s="18">
        <f t="shared" si="147"/>
        <v>438.25506756701725</v>
      </c>
      <c r="EY44" s="28">
        <v>38</v>
      </c>
      <c r="EZ44" s="22">
        <f>(EY44*(1/60))/$EO$4</f>
        <v>0.64218887368289679</v>
      </c>
      <c r="FA44" s="18">
        <f>((EV44*(EL$6/EM$6))+EL$4)/$EP$4</f>
        <v>0.35263754194975538</v>
      </c>
      <c r="FB44">
        <f t="shared" si="48"/>
        <v>-0.19233722312327078</v>
      </c>
      <c r="FC44">
        <f t="shared" si="48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49"/>
        <v>1171</v>
      </c>
      <c r="FL44" s="18">
        <f t="shared" si="49"/>
        <v>594</v>
      </c>
      <c r="FM44" s="18">
        <f t="shared" si="148"/>
        <v>559</v>
      </c>
      <c r="FN44" s="18">
        <f t="shared" si="149"/>
        <v>-17</v>
      </c>
      <c r="FO44" s="18">
        <f t="shared" si="51"/>
        <v>559.25843757604582</v>
      </c>
      <c r="FP44" s="18">
        <f t="shared" si="52"/>
        <v>1313.0411265455473</v>
      </c>
      <c r="FQ44" s="18">
        <f t="shared" si="150"/>
        <v>448.24924406745652</v>
      </c>
      <c r="FR44" s="28">
        <v>38</v>
      </c>
      <c r="FS44" s="22">
        <f>(FR44*(1/60))/$FH$4</f>
        <v>0.58172462285638094</v>
      </c>
      <c r="FT44" s="18">
        <f>((FO44*(FE$6/FF$6))+FE$4)/$FI$4</f>
        <v>0.33976869397926585</v>
      </c>
      <c r="FU44">
        <f t="shared" si="54"/>
        <v>-0.23528255328202322</v>
      </c>
      <c r="FV44">
        <f t="shared" si="54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55"/>
        <v>558</v>
      </c>
      <c r="GE44">
        <f t="shared" si="55"/>
        <v>587</v>
      </c>
      <c r="GF44" s="18">
        <f t="shared" si="151"/>
        <v>332</v>
      </c>
      <c r="GG44" s="18">
        <f t="shared" si="152"/>
        <v>-15</v>
      </c>
      <c r="GH44" s="18">
        <f t="shared" si="57"/>
        <v>332.33868267175882</v>
      </c>
      <c r="GI44">
        <f t="shared" si="58"/>
        <v>809.89690701965276</v>
      </c>
      <c r="GJ44">
        <v>38</v>
      </c>
      <c r="GK44" s="22">
        <f>(GJ44*(1/60))/$GA$4</f>
        <v>0.52418434118734103</v>
      </c>
      <c r="GL44" s="18">
        <f>((GH44*($FX$6/$FY$6))+FX$4)/$GB$4</f>
        <v>0.18347475866106022</v>
      </c>
      <c r="GM44">
        <f t="shared" si="59"/>
        <v>-0.28051595675360225</v>
      </c>
      <c r="GN44">
        <f t="shared" si="60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61"/>
        <v>736</v>
      </c>
      <c r="GW44">
        <f t="shared" si="61"/>
        <v>581</v>
      </c>
      <c r="GX44" s="18">
        <f t="shared" si="153"/>
        <v>491</v>
      </c>
      <c r="GY44" s="18">
        <f t="shared" si="154"/>
        <v>-23.5</v>
      </c>
      <c r="GZ44" s="18">
        <f t="shared" si="63"/>
        <v>491.56205101695963</v>
      </c>
      <c r="HA44">
        <f t="shared" si="64"/>
        <v>937.68704800695627</v>
      </c>
      <c r="HB44">
        <v>38</v>
      </c>
      <c r="HC44" s="22">
        <f>(HB44*(1/60))/$GS$4</f>
        <v>0.47065339664796468</v>
      </c>
      <c r="HD44" s="18">
        <f>((GZ44*(GP$6/GQ$6))+GP$4)/$GT$4</f>
        <v>0.26107865752986414</v>
      </c>
      <c r="HE44">
        <f t="shared" si="65"/>
        <v>-0.32729880271451739</v>
      </c>
      <c r="HF44">
        <f t="shared" si="66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67"/>
        <v>743.5</v>
      </c>
      <c r="HO44">
        <f t="shared" si="67"/>
        <v>582</v>
      </c>
      <c r="HP44" s="18">
        <f t="shared" si="161"/>
        <v>488.5</v>
      </c>
      <c r="HQ44" s="18">
        <f t="shared" si="155"/>
        <v>-19.5</v>
      </c>
      <c r="HR44" s="18">
        <f t="shared" si="160"/>
        <v>488.88904671714624</v>
      </c>
      <c r="HS44">
        <f t="shared" si="70"/>
        <v>944.20138212142012</v>
      </c>
      <c r="HT44">
        <v>38</v>
      </c>
      <c r="HU44" s="22">
        <f>(HT44*(1/60))/$HK$4</f>
        <v>0.50589224447124348</v>
      </c>
      <c r="HV44" s="18">
        <f>((HR44*(HH$6/HI$6))+HH$4)/$HL$4</f>
        <v>0.28745089959560827</v>
      </c>
      <c r="HW44">
        <f t="shared" si="71"/>
        <v>-0.295941978447058</v>
      </c>
      <c r="HX44">
        <f t="shared" si="72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73"/>
        <v>992.5</v>
      </c>
      <c r="IG44">
        <f t="shared" si="74"/>
        <v>572</v>
      </c>
      <c r="IH44">
        <f t="shared" si="75"/>
        <v>446</v>
      </c>
      <c r="II44">
        <f t="shared" si="76"/>
        <v>-11.5</v>
      </c>
      <c r="IJ44">
        <f t="shared" si="77"/>
        <v>446.14823769684443</v>
      </c>
      <c r="IL44">
        <v>38</v>
      </c>
      <c r="IM44">
        <f>(IL44*(1/60))/$IC$4</f>
        <v>0.47418117209355615</v>
      </c>
      <c r="IN44">
        <f>((IJ44*$HZ$6/$IA$6)+$HZ$4)/$ID$4</f>
        <v>0.25032608948606322</v>
      </c>
      <c r="IO44">
        <f t="shared" si="78"/>
        <v>-0.32405569417522401</v>
      </c>
      <c r="IP44">
        <f t="shared" si="79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56"/>
        <v>931.5</v>
      </c>
      <c r="P45" s="18">
        <f t="shared" si="157"/>
        <v>577.5</v>
      </c>
      <c r="Q45" s="18">
        <f t="shared" si="125"/>
        <v>155</v>
      </c>
      <c r="R45" s="18">
        <f t="shared" si="126"/>
        <v>-3</v>
      </c>
      <c r="S45" s="49">
        <f t="shared" si="6"/>
        <v>155.02902953963169</v>
      </c>
      <c r="T45" s="26">
        <f t="shared" si="158"/>
        <v>12.843097468281973</v>
      </c>
      <c r="U45" s="18">
        <f t="shared" si="159"/>
        <v>126.49085600301999</v>
      </c>
      <c r="V45" s="28">
        <v>39</v>
      </c>
      <c r="W45" s="22">
        <f>(V45*(1/60))/$L$4</f>
        <v>0.14027665936749481</v>
      </c>
      <c r="X45" s="18">
        <f>(S45*(I$6/J$6)+I$4)/$M$4</f>
        <v>1.7451935337732462E-2</v>
      </c>
      <c r="Y45">
        <f>LOG10(W45)</f>
        <v>-0.8530145852166704</v>
      </c>
      <c r="Z45">
        <f t="shared" si="7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8"/>
        <v>852.5</v>
      </c>
      <c r="AI45" s="18">
        <f t="shared" si="8"/>
        <v>573.5</v>
      </c>
      <c r="AJ45" s="18">
        <f t="shared" si="127"/>
        <v>190</v>
      </c>
      <c r="AK45" s="18">
        <f t="shared" si="128"/>
        <v>3</v>
      </c>
      <c r="AL45" s="18">
        <f t="shared" si="10"/>
        <v>190.02368273454758</v>
      </c>
      <c r="AM45" s="18">
        <f t="shared" si="11"/>
        <v>1027.452431988946</v>
      </c>
      <c r="AN45" s="18">
        <f t="shared" si="129"/>
        <v>153.16615164365783</v>
      </c>
      <c r="AO45" s="28">
        <v>39</v>
      </c>
      <c r="AP45" s="22">
        <f>(AO45*(1/60))/AE$4</f>
        <v>0.11683404980430545</v>
      </c>
      <c r="AQ45" s="18">
        <f>((AL45*(AB$6/AC$6))+AB$4)/AF$4</f>
        <v>2.0891146744824767E-2</v>
      </c>
      <c r="AR45">
        <f t="shared" si="12"/>
        <v>-0.93243056914934819</v>
      </c>
      <c r="AS45">
        <f t="shared" si="12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13"/>
        <v>998</v>
      </c>
      <c r="BB45" s="18">
        <f t="shared" si="13"/>
        <v>579</v>
      </c>
      <c r="BC45" s="18">
        <f t="shared" si="130"/>
        <v>166.5</v>
      </c>
      <c r="BD45" s="18">
        <f t="shared" si="131"/>
        <v>-2</v>
      </c>
      <c r="BE45" s="18">
        <f t="shared" si="15"/>
        <v>166.51201157874468</v>
      </c>
      <c r="BF45" s="18">
        <f t="shared" si="16"/>
        <v>1153.795909162448</v>
      </c>
      <c r="BG45" s="18">
        <f t="shared" si="132"/>
        <v>139.42258045156359</v>
      </c>
      <c r="BH45" s="28">
        <v>39</v>
      </c>
      <c r="BI45" s="22">
        <f>(BH45*(1/60))/$AX$4</f>
        <v>0.10389433553457443</v>
      </c>
      <c r="BJ45" s="18">
        <f>((BE45*(AU$6/AV$6))+AU$4)/$AY$4</f>
        <v>1.3961817932287582E-2</v>
      </c>
      <c r="BK45">
        <f t="shared" si="18"/>
        <v>-0.98340813014386808</v>
      </c>
      <c r="BL45">
        <f t="shared" si="18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19"/>
        <v>862.5</v>
      </c>
      <c r="BU45" s="18">
        <f t="shared" si="19"/>
        <v>576</v>
      </c>
      <c r="BV45" s="18">
        <f t="shared" si="133"/>
        <v>384</v>
      </c>
      <c r="BW45" s="18">
        <f t="shared" si="134"/>
        <v>-13.5</v>
      </c>
      <c r="BX45" s="18">
        <f t="shared" si="21"/>
        <v>384.23723140788945</v>
      </c>
      <c r="BY45" s="18">
        <f t="shared" si="22"/>
        <v>1037.1510256466991</v>
      </c>
      <c r="BZ45" s="18">
        <f t="shared" si="135"/>
        <v>277.8931643110393</v>
      </c>
      <c r="CA45" s="28">
        <v>39</v>
      </c>
      <c r="CB45" s="22">
        <f>(CA45*(1/60))/$BQ$4</f>
        <v>0.4477142688372529</v>
      </c>
      <c r="CC45" s="18">
        <f>((BX45*(BN$6/BO$6))+BN$4)/$BR$4</f>
        <v>0.17089957328940339</v>
      </c>
      <c r="CD45">
        <f t="shared" si="24"/>
        <v>-0.34899906425284583</v>
      </c>
      <c r="CE45">
        <f t="shared" si="24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25"/>
        <v>865</v>
      </c>
      <c r="CN45" s="18">
        <f t="shared" si="25"/>
        <v>573.5</v>
      </c>
      <c r="CO45" s="18">
        <f t="shared" si="136"/>
        <v>332.5</v>
      </c>
      <c r="CP45" s="18">
        <f t="shared" si="137"/>
        <v>-14.5</v>
      </c>
      <c r="CQ45" s="18">
        <f t="shared" si="27"/>
        <v>332.81601523965156</v>
      </c>
      <c r="CR45" s="18">
        <f t="shared" si="28"/>
        <v>1037.8474117133019</v>
      </c>
      <c r="CS45" s="18">
        <f t="shared" si="138"/>
        <v>244.5629419296057</v>
      </c>
      <c r="CT45" s="28">
        <v>39</v>
      </c>
      <c r="CU45" s="22">
        <f>(CT45*(1/60))/$CJ$4</f>
        <v>0.37911457499365375</v>
      </c>
      <c r="CV45" s="18">
        <f>((CQ45*(CG$6/CH$6))+CG$4)/$CK$4</f>
        <v>0.12367661407874793</v>
      </c>
      <c r="CW45">
        <f t="shared" si="30"/>
        <v>-0.42122951887707039</v>
      </c>
      <c r="CX45">
        <f t="shared" si="30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31"/>
        <v>1006</v>
      </c>
      <c r="DG45" s="18">
        <f t="shared" si="31"/>
        <v>570</v>
      </c>
      <c r="DH45" s="18">
        <f t="shared" si="139"/>
        <v>464</v>
      </c>
      <c r="DI45" s="18">
        <f t="shared" si="140"/>
        <v>-14.5</v>
      </c>
      <c r="DJ45" s="18">
        <f t="shared" si="33"/>
        <v>464.22650721388152</v>
      </c>
      <c r="DK45" s="18">
        <f t="shared" si="34"/>
        <v>1156.2594864475707</v>
      </c>
      <c r="DL45" s="18">
        <f t="shared" si="141"/>
        <v>359.13700526917614</v>
      </c>
      <c r="DM45" s="28">
        <v>39</v>
      </c>
      <c r="DN45" s="22">
        <f>(DM45*(1/60))/$DC$4</f>
        <v>0.34206611487668648</v>
      </c>
      <c r="DO45" s="18">
        <f>((DJ45*(CZ$6/DA$6))+CZ$4)/$DD$4</f>
        <v>0.15169251045222673</v>
      </c>
      <c r="DP45">
        <f t="shared" si="36"/>
        <v>-0.46588994496413444</v>
      </c>
      <c r="DQ45">
        <f t="shared" si="36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37"/>
        <v>1027.5</v>
      </c>
      <c r="DZ45" s="18">
        <f t="shared" si="37"/>
        <v>595</v>
      </c>
      <c r="EA45" s="18">
        <f t="shared" si="142"/>
        <v>422</v>
      </c>
      <c r="EB45" s="18">
        <f t="shared" si="143"/>
        <v>-11</v>
      </c>
      <c r="EC45" s="18">
        <f t="shared" si="39"/>
        <v>422.14334058468813</v>
      </c>
      <c r="ED45" s="18">
        <f t="shared" si="40"/>
        <v>1187.342094764605</v>
      </c>
      <c r="EE45" s="18">
        <f t="shared" si="144"/>
        <v>330.68215639932816</v>
      </c>
      <c r="EF45" s="28">
        <v>39</v>
      </c>
      <c r="EG45" s="22">
        <f>(EF45*(1/60))/$DV$4</f>
        <v>0.80969096204880187</v>
      </c>
      <c r="EH45" s="18">
        <f>((EC45*(DS$6/DT$6))+DS$4)/$DW$4</f>
        <v>0.34658482959380232</v>
      </c>
      <c r="EI45">
        <f t="shared" si="42"/>
        <v>-9.1680708388683946E-2</v>
      </c>
      <c r="EJ45">
        <f t="shared" si="42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43"/>
        <v>1180</v>
      </c>
      <c r="ES45" s="18">
        <f t="shared" si="43"/>
        <v>595.5</v>
      </c>
      <c r="ET45" s="18">
        <f t="shared" si="145"/>
        <v>564</v>
      </c>
      <c r="EU45" s="18">
        <f t="shared" si="146"/>
        <v>-14</v>
      </c>
      <c r="EV45" s="18">
        <f t="shared" si="45"/>
        <v>564.17373210740675</v>
      </c>
      <c r="EW45" s="18">
        <f t="shared" si="46"/>
        <v>1321.7489360691766</v>
      </c>
      <c r="EX45" s="18">
        <f t="shared" si="147"/>
        <v>455.1773868016046</v>
      </c>
      <c r="EY45" s="28">
        <v>39</v>
      </c>
      <c r="EZ45" s="22">
        <f>(EY45*(1/60))/$EO$4</f>
        <v>0.65908858088507838</v>
      </c>
      <c r="FA45" s="18">
        <f>((EV45*(EL$6/EM$6))+EL$4)/$EP$4</f>
        <v>0.36527485736331045</v>
      </c>
      <c r="FB45">
        <f t="shared" si="48"/>
        <v>-0.18105621271358166</v>
      </c>
      <c r="FC45">
        <f t="shared" si="48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49"/>
        <v>1192</v>
      </c>
      <c r="FL45" s="18">
        <f t="shared" si="49"/>
        <v>596.5</v>
      </c>
      <c r="FM45" s="18">
        <f t="shared" si="148"/>
        <v>580</v>
      </c>
      <c r="FN45" s="18">
        <f t="shared" si="149"/>
        <v>-14.5</v>
      </c>
      <c r="FO45" s="18">
        <f t="shared" si="51"/>
        <v>580.18122168853415</v>
      </c>
      <c r="FP45" s="18">
        <f t="shared" si="52"/>
        <v>1332.9201964108729</v>
      </c>
      <c r="FQ45" s="18">
        <f t="shared" si="150"/>
        <v>468.12831393278213</v>
      </c>
      <c r="FR45" s="28">
        <v>39</v>
      </c>
      <c r="FS45" s="22">
        <f>(FR45*(1/60))/$FH$4</f>
        <v>0.5970331655631278</v>
      </c>
      <c r="FT45" s="18">
        <f>((FO45*(FE$6/FF$6))+FE$4)/$FI$4</f>
        <v>0.35248000337519009</v>
      </c>
      <c r="FU45">
        <f t="shared" si="54"/>
        <v>-0.22400154287233415</v>
      </c>
      <c r="FV45">
        <f t="shared" si="54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55"/>
        <v>570.5</v>
      </c>
      <c r="GE45">
        <f t="shared" si="55"/>
        <v>586</v>
      </c>
      <c r="GF45" s="18">
        <f t="shared" si="151"/>
        <v>344.5</v>
      </c>
      <c r="GG45" s="18">
        <f t="shared" si="152"/>
        <v>-16</v>
      </c>
      <c r="GH45" s="18">
        <f t="shared" si="57"/>
        <v>344.87135282594869</v>
      </c>
      <c r="GI45">
        <f t="shared" si="58"/>
        <v>817.84243592516032</v>
      </c>
      <c r="GJ45">
        <v>39</v>
      </c>
      <c r="GK45" s="22">
        <f>(GJ45*(1/60))/$GA$4</f>
        <v>0.53797866595542898</v>
      </c>
      <c r="GL45" s="18">
        <f>((GH45*($FX$6/$FY$6))+FX$4)/$GB$4</f>
        <v>0.19039369031666212</v>
      </c>
      <c r="GM45">
        <f t="shared" si="59"/>
        <v>-0.26923494634391315</v>
      </c>
      <c r="GN45">
        <f t="shared" si="60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61"/>
        <v>754.5</v>
      </c>
      <c r="GW45">
        <f t="shared" si="61"/>
        <v>581</v>
      </c>
      <c r="GX45" s="18">
        <f t="shared" si="153"/>
        <v>509.5</v>
      </c>
      <c r="GY45" s="18">
        <f t="shared" si="154"/>
        <v>-23.5</v>
      </c>
      <c r="GZ45" s="18">
        <f t="shared" si="63"/>
        <v>510.04166496473601</v>
      </c>
      <c r="HA45">
        <f t="shared" si="64"/>
        <v>952.27687675381469</v>
      </c>
      <c r="HB45">
        <v>39</v>
      </c>
      <c r="HC45" s="22">
        <f>(HB45*(1/60))/$GS$4</f>
        <v>0.48303901234922691</v>
      </c>
      <c r="HD45" s="18">
        <f>((GZ45*(GP$6/GQ$6))+GP$4)/$GT$4</f>
        <v>0.27089355839776935</v>
      </c>
      <c r="HE45">
        <f t="shared" si="65"/>
        <v>-0.31601779230482829</v>
      </c>
      <c r="HF45">
        <f t="shared" si="66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67"/>
        <v>761</v>
      </c>
      <c r="HO45">
        <f t="shared" si="67"/>
        <v>581.5</v>
      </c>
      <c r="HP45" s="18">
        <f t="shared" si="161"/>
        <v>506</v>
      </c>
      <c r="HQ45" s="18">
        <f t="shared" si="155"/>
        <v>-20</v>
      </c>
      <c r="HR45" s="18">
        <f t="shared" si="160"/>
        <v>506.39510266194321</v>
      </c>
      <c r="HS45">
        <f t="shared" si="70"/>
        <v>957.73861256608006</v>
      </c>
      <c r="HT45">
        <v>39</v>
      </c>
      <c r="HU45" s="22">
        <f>(HT45*(1/60))/$HK$4</f>
        <v>0.5192051982731184</v>
      </c>
      <c r="HV45" s="18">
        <f>((HR45*(HH$6/HI$6))+HH$4)/$HL$4</f>
        <v>0.29774389258347189</v>
      </c>
      <c r="HW45">
        <f t="shared" si="71"/>
        <v>-0.28466096803736884</v>
      </c>
      <c r="HX45">
        <f t="shared" si="72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73"/>
        <v>1006</v>
      </c>
      <c r="IG45">
        <f t="shared" si="74"/>
        <v>572</v>
      </c>
      <c r="IH45">
        <f t="shared" si="75"/>
        <v>459.5</v>
      </c>
      <c r="II45">
        <f t="shared" si="76"/>
        <v>-11.5</v>
      </c>
      <c r="IJ45">
        <f t="shared" si="77"/>
        <v>459.64388389273711</v>
      </c>
      <c r="IL45">
        <v>39</v>
      </c>
      <c r="IM45">
        <f>(IL45*(1/60))/$IC$4</f>
        <v>0.48665962399075502</v>
      </c>
      <c r="IN45">
        <f>((IJ45*$HZ$6/$IA$6)+$HZ$4)/$ID$4</f>
        <v>0.25789826405016142</v>
      </c>
      <c r="IO45">
        <f t="shared" si="78"/>
        <v>-0.31277468376553491</v>
      </c>
      <c r="IP45">
        <f t="shared" si="79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56"/>
        <v>938</v>
      </c>
      <c r="P46" s="18">
        <f t="shared" si="157"/>
        <v>579</v>
      </c>
      <c r="Q46" s="18">
        <f t="shared" si="125"/>
        <v>161.5</v>
      </c>
      <c r="R46" s="18">
        <f t="shared" si="126"/>
        <v>-1.5</v>
      </c>
      <c r="S46" s="49">
        <f t="shared" si="6"/>
        <v>161.50696579404865</v>
      </c>
      <c r="T46" s="26">
        <f t="shared" si="158"/>
        <v>13.379750293600255</v>
      </c>
      <c r="U46" s="18">
        <f t="shared" si="159"/>
        <v>132.80777996983477</v>
      </c>
      <c r="V46" s="28">
        <v>40</v>
      </c>
      <c r="W46" s="22">
        <f>(V46*(1/60))/$L$4</f>
        <v>0.14387349678717415</v>
      </c>
      <c r="X46" s="18">
        <f>(S46*(I$6/J$6)+I$4)/$M$4</f>
        <v>1.8181169887995431E-2</v>
      </c>
      <c r="Y46">
        <f>LOG10(W46)</f>
        <v>-0.84201920091520721</v>
      </c>
      <c r="Z46">
        <f t="shared" si="7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8"/>
        <v>859</v>
      </c>
      <c r="AI46" s="18">
        <f t="shared" si="8"/>
        <v>573.5</v>
      </c>
      <c r="AJ46" s="18">
        <f t="shared" si="127"/>
        <v>196.5</v>
      </c>
      <c r="AK46" s="18">
        <f t="shared" si="128"/>
        <v>3</v>
      </c>
      <c r="AL46" s="18">
        <f t="shared" si="10"/>
        <v>196.52289942904872</v>
      </c>
      <c r="AM46" s="18">
        <f t="shared" si="11"/>
        <v>1032.8519981100874</v>
      </c>
      <c r="AN46" s="18">
        <f t="shared" si="129"/>
        <v>158.56571776479916</v>
      </c>
      <c r="AO46" s="28">
        <v>40</v>
      </c>
      <c r="AP46" s="22">
        <f>(AO46*(1/60))/AE$4</f>
        <v>0.1198297946710825</v>
      </c>
      <c r="AQ46" s="18">
        <f>((AL46*(AB$6/AC$6))+AB$4)/AF$4</f>
        <v>2.1605668680918965E-2</v>
      </c>
      <c r="AR46">
        <f t="shared" si="12"/>
        <v>-0.92143518484788511</v>
      </c>
      <c r="AS46">
        <f t="shared" si="12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13"/>
        <v>1004</v>
      </c>
      <c r="BB46" s="18">
        <f t="shared" si="13"/>
        <v>579</v>
      </c>
      <c r="BC46" s="18">
        <f t="shared" si="130"/>
        <v>172.5</v>
      </c>
      <c r="BD46" s="18">
        <f t="shared" si="131"/>
        <v>-2</v>
      </c>
      <c r="BE46" s="18">
        <f t="shared" si="15"/>
        <v>172.51159381328549</v>
      </c>
      <c r="BF46" s="18">
        <f t="shared" si="16"/>
        <v>1158.9896462005172</v>
      </c>
      <c r="BG46" s="18">
        <f t="shared" si="132"/>
        <v>144.61631748963282</v>
      </c>
      <c r="BH46" s="28">
        <v>40</v>
      </c>
      <c r="BI46" s="22">
        <f>(BH46*(1/60))/$AX$4</f>
        <v>0.10655829285597378</v>
      </c>
      <c r="BJ46" s="18">
        <f>((BE46*(AU$6/AV$6))+AU$4)/$AY$4</f>
        <v>1.4464875183438695E-2</v>
      </c>
      <c r="BK46">
        <f t="shared" si="18"/>
        <v>-0.97241274584240489</v>
      </c>
      <c r="BL46">
        <f t="shared" si="18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19"/>
        <v>875.5</v>
      </c>
      <c r="BU46" s="18">
        <f t="shared" si="19"/>
        <v>576</v>
      </c>
      <c r="BV46" s="18">
        <f t="shared" si="133"/>
        <v>397</v>
      </c>
      <c r="BW46" s="18">
        <f t="shared" si="134"/>
        <v>-13.5</v>
      </c>
      <c r="BX46" s="18">
        <f t="shared" si="21"/>
        <v>397.2294676883879</v>
      </c>
      <c r="BY46" s="18">
        <f t="shared" si="22"/>
        <v>1047.9867604125541</v>
      </c>
      <c r="BZ46" s="18">
        <f t="shared" si="135"/>
        <v>288.72889907689432</v>
      </c>
      <c r="CA46" s="28">
        <v>40</v>
      </c>
      <c r="CB46" s="22">
        <f>(CA46*(1/60))/$BQ$4</f>
        <v>0.45919412188436193</v>
      </c>
      <c r="CC46" s="18">
        <f>((BX46*(BN$6/BO$6))+BN$4)/$BR$4</f>
        <v>0.17667821069077289</v>
      </c>
      <c r="CD46">
        <f t="shared" si="24"/>
        <v>-0.3380036799513827</v>
      </c>
      <c r="CE46">
        <f t="shared" si="24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25"/>
        <v>875</v>
      </c>
      <c r="CN46" s="18">
        <f t="shared" si="25"/>
        <v>573</v>
      </c>
      <c r="CO46" s="18">
        <f t="shared" si="136"/>
        <v>342.5</v>
      </c>
      <c r="CP46" s="18">
        <f t="shared" si="137"/>
        <v>-15</v>
      </c>
      <c r="CQ46" s="18">
        <f t="shared" si="27"/>
        <v>342.82830979952632</v>
      </c>
      <c r="CR46" s="18">
        <f t="shared" si="28"/>
        <v>1045.9225592748251</v>
      </c>
      <c r="CS46" s="18">
        <f t="shared" si="138"/>
        <v>252.63808949112888</v>
      </c>
      <c r="CT46" s="28">
        <v>40</v>
      </c>
      <c r="CU46" s="22">
        <f>(CT46*(1/60))/$CJ$4</f>
        <v>0.38883546153195253</v>
      </c>
      <c r="CV46" s="18">
        <f>((CQ46*(CG$6/CH$6))+CG$4)/$CK$4</f>
        <v>0.1273972484040905</v>
      </c>
      <c r="CW46">
        <f t="shared" si="30"/>
        <v>-0.41023413457560726</v>
      </c>
      <c r="CX46">
        <f t="shared" si="30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31"/>
        <v>1019</v>
      </c>
      <c r="DG46" s="18">
        <f t="shared" si="31"/>
        <v>568.5</v>
      </c>
      <c r="DH46" s="18">
        <f t="shared" si="139"/>
        <v>477</v>
      </c>
      <c r="DI46" s="18">
        <f t="shared" si="140"/>
        <v>-16</v>
      </c>
      <c r="DJ46" s="18">
        <f t="shared" si="33"/>
        <v>477.26826837743988</v>
      </c>
      <c r="DK46" s="18">
        <f t="shared" si="34"/>
        <v>1166.85613937623</v>
      </c>
      <c r="DL46" s="18">
        <f t="shared" si="141"/>
        <v>369.73365819783544</v>
      </c>
      <c r="DM46" s="28">
        <v>40</v>
      </c>
      <c r="DN46" s="22">
        <f>(DM46*(1/60))/$DC$4</f>
        <v>0.35083704089916556</v>
      </c>
      <c r="DO46" s="18">
        <f>((DJ46*(CZ$6/DA$6))+CZ$4)/$DD$4</f>
        <v>0.15595408849845202</v>
      </c>
      <c r="DP46">
        <f t="shared" si="36"/>
        <v>-0.45489456066267137</v>
      </c>
      <c r="DQ46">
        <f t="shared" si="36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37"/>
        <v>1042</v>
      </c>
      <c r="DZ46" s="18">
        <f t="shared" si="37"/>
        <v>594.5</v>
      </c>
      <c r="EA46" s="18">
        <f t="shared" si="142"/>
        <v>436.5</v>
      </c>
      <c r="EB46" s="18">
        <f t="shared" si="143"/>
        <v>-11.5</v>
      </c>
      <c r="EC46" s="18">
        <f t="shared" si="39"/>
        <v>436.65146283964287</v>
      </c>
      <c r="ED46" s="18">
        <f t="shared" si="40"/>
        <v>1199.6642238559921</v>
      </c>
      <c r="EE46" s="18">
        <f t="shared" si="144"/>
        <v>343.00428549071523</v>
      </c>
      <c r="EF46" s="28">
        <v>40</v>
      </c>
      <c r="EG46" s="22">
        <f>(EF46*(1/60))/$DV$4</f>
        <v>0.83045226876800182</v>
      </c>
      <c r="EH46" s="18">
        <f>((EC46*(DS$6/DT$6))+DS$4)/$DW$4</f>
        <v>0.35849617485509466</v>
      </c>
      <c r="EI46">
        <f t="shared" si="42"/>
        <v>-8.0685324087220803E-2</v>
      </c>
      <c r="EJ46">
        <f t="shared" si="42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43"/>
        <v>1199</v>
      </c>
      <c r="ES46" s="18">
        <f t="shared" si="43"/>
        <v>595.5</v>
      </c>
      <c r="ET46" s="18">
        <f t="shared" si="145"/>
        <v>583</v>
      </c>
      <c r="EU46" s="18">
        <f t="shared" si="146"/>
        <v>-14</v>
      </c>
      <c r="EV46" s="18">
        <f t="shared" si="45"/>
        <v>583.16807182835373</v>
      </c>
      <c r="EW46" s="18">
        <f t="shared" si="46"/>
        <v>1338.7386787569858</v>
      </c>
      <c r="EX46" s="18">
        <f t="shared" si="147"/>
        <v>472.16712948941381</v>
      </c>
      <c r="EY46" s="28">
        <v>40</v>
      </c>
      <c r="EZ46" s="22">
        <f>(EY46*(1/60))/$EO$4</f>
        <v>0.67598828808725975</v>
      </c>
      <c r="FA46" s="18">
        <f>((EV46*(EL$6/EM$6))+EL$4)/$EP$4</f>
        <v>0.37757276195798645</v>
      </c>
      <c r="FB46">
        <f t="shared" si="48"/>
        <v>-0.17006082841211856</v>
      </c>
      <c r="FC46">
        <f t="shared" si="48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49"/>
        <v>1212.5</v>
      </c>
      <c r="FL46" s="18">
        <f t="shared" si="49"/>
        <v>595.5</v>
      </c>
      <c r="FM46" s="18">
        <f t="shared" si="148"/>
        <v>600.5</v>
      </c>
      <c r="FN46" s="18">
        <f t="shared" si="149"/>
        <v>-15.5</v>
      </c>
      <c r="FO46" s="18">
        <f t="shared" si="51"/>
        <v>600.70000832362234</v>
      </c>
      <c r="FP46" s="18">
        <f t="shared" si="52"/>
        <v>1350.8428850166106</v>
      </c>
      <c r="FQ46" s="18">
        <f t="shared" si="150"/>
        <v>486.05100253851981</v>
      </c>
      <c r="FR46" s="28">
        <v>40</v>
      </c>
      <c r="FS46" s="22">
        <f>(FR46*(1/60))/$FH$4</f>
        <v>0.61234170826987466</v>
      </c>
      <c r="FT46" s="18">
        <f>((FO46*(FE$6/FF$6))+FE$4)/$FI$4</f>
        <v>0.36494587043883209</v>
      </c>
      <c r="FU46">
        <f t="shared" si="54"/>
        <v>-0.21300615857087099</v>
      </c>
      <c r="FV46">
        <f t="shared" si="54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55"/>
        <v>584</v>
      </c>
      <c r="GE46">
        <f t="shared" si="55"/>
        <v>585.5</v>
      </c>
      <c r="GF46" s="18">
        <f t="shared" si="151"/>
        <v>358</v>
      </c>
      <c r="GG46" s="18">
        <f t="shared" si="152"/>
        <v>-16.5</v>
      </c>
      <c r="GH46" s="18">
        <f t="shared" si="57"/>
        <v>358.38003571627701</v>
      </c>
      <c r="GI46">
        <f t="shared" si="58"/>
        <v>826.9620607984383</v>
      </c>
      <c r="GJ46">
        <v>40</v>
      </c>
      <c r="GK46" s="22">
        <f>(GJ46*(1/60))/$GA$4</f>
        <v>0.55177299072351682</v>
      </c>
      <c r="GL46" s="18">
        <f>((GH46*($FX$6/$FY$6))+FX$4)/$GB$4</f>
        <v>0.19785145091559825</v>
      </c>
      <c r="GM46">
        <f t="shared" si="59"/>
        <v>-0.25823956204245002</v>
      </c>
      <c r="GN46">
        <f t="shared" si="60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61"/>
        <v>771.5</v>
      </c>
      <c r="GW46">
        <f t="shared" si="61"/>
        <v>580</v>
      </c>
      <c r="GX46" s="18">
        <f t="shared" si="153"/>
        <v>526.5</v>
      </c>
      <c r="GY46" s="18">
        <f t="shared" si="154"/>
        <v>-24.5</v>
      </c>
      <c r="GZ46" s="18">
        <f t="shared" si="63"/>
        <v>527.06972973222435</v>
      </c>
      <c r="HA46">
        <f t="shared" si="64"/>
        <v>965.20062681289221</v>
      </c>
      <c r="HB46">
        <v>40</v>
      </c>
      <c r="HC46" s="22">
        <f>(HB46*(1/60))/$GS$4</f>
        <v>0.49542462805048909</v>
      </c>
      <c r="HD46" s="18">
        <f>((GZ46*(GP$6/GQ$6))+GP$4)/$GT$4</f>
        <v>0.27993751181246052</v>
      </c>
      <c r="HE46">
        <f t="shared" si="65"/>
        <v>-0.30502240800336516</v>
      </c>
      <c r="HF46">
        <f t="shared" si="66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67"/>
        <v>778.5</v>
      </c>
      <c r="HO46">
        <f t="shared" si="67"/>
        <v>580</v>
      </c>
      <c r="HP46" s="18">
        <f t="shared" si="161"/>
        <v>523.5</v>
      </c>
      <c r="HQ46" s="18">
        <f t="shared" si="155"/>
        <v>-21.5</v>
      </c>
      <c r="HR46" s="18">
        <f t="shared" si="160"/>
        <v>523.94131350753401</v>
      </c>
      <c r="HS46">
        <f t="shared" si="70"/>
        <v>970.80494951354672</v>
      </c>
      <c r="HT46">
        <v>40</v>
      </c>
      <c r="HU46" s="22">
        <f>(HT46*(1/60))/$HK$4</f>
        <v>0.53251815207499309</v>
      </c>
      <c r="HV46" s="18">
        <f>((HR46*(HH$6/HI$6))+HH$4)/$HL$4</f>
        <v>0.30806049535035163</v>
      </c>
      <c r="HW46">
        <f t="shared" si="71"/>
        <v>-0.27366558373590577</v>
      </c>
      <c r="HX46">
        <f t="shared" si="72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73"/>
        <v>1020</v>
      </c>
      <c r="IG46">
        <f t="shared" si="74"/>
        <v>570</v>
      </c>
      <c r="IH46">
        <f t="shared" si="75"/>
        <v>473.5</v>
      </c>
      <c r="II46">
        <f t="shared" si="76"/>
        <v>-13.5</v>
      </c>
      <c r="IJ46">
        <f t="shared" si="77"/>
        <v>473.69241074773407</v>
      </c>
      <c r="IL46">
        <v>40</v>
      </c>
      <c r="IM46">
        <f>(IL46*(1/60))/$IC$4</f>
        <v>0.49913807588795384</v>
      </c>
      <c r="IN46">
        <f>((IJ46*$HZ$6/$IA$6)+$HZ$4)/$ID$4</f>
        <v>0.26578065042650506</v>
      </c>
      <c r="IO46">
        <f t="shared" si="78"/>
        <v>-0.30177929946407178</v>
      </c>
      <c r="IP46">
        <f t="shared" si="79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56"/>
        <v>942.5</v>
      </c>
      <c r="P47" s="18">
        <f t="shared" si="157"/>
        <v>578.5</v>
      </c>
      <c r="Q47" s="18">
        <f t="shared" ref="Q47:Q78" si="162">O47-O$6</f>
        <v>166</v>
      </c>
      <c r="R47" s="18">
        <f t="shared" ref="R47:R78" si="163">P47-P$6</f>
        <v>-2</v>
      </c>
      <c r="S47" s="49">
        <f t="shared" si="6"/>
        <v>166.01204775557707</v>
      </c>
      <c r="T47" s="26">
        <f t="shared" si="158"/>
        <v>13.752965599832416</v>
      </c>
      <c r="U47" s="18">
        <f t="shared" si="159"/>
        <v>136.37790171272957</v>
      </c>
      <c r="V47" s="28">
        <v>41</v>
      </c>
      <c r="W47" s="22">
        <f>(V47*(1/60))/$L$4</f>
        <v>0.14747033420685352</v>
      </c>
      <c r="X47" s="18">
        <f>(S47*(I$6/J$6)+I$4)/$M$4</f>
        <v>1.8688316190318632E-2</v>
      </c>
      <c r="Y47">
        <f>LOG10(W47)</f>
        <v>-0.83129533552343404</v>
      </c>
      <c r="Z47">
        <f t="shared" si="7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8"/>
        <v>866.5</v>
      </c>
      <c r="AI47" s="18">
        <f t="shared" si="8"/>
        <v>573</v>
      </c>
      <c r="AJ47" s="18">
        <f t="shared" ref="AJ47:AJ78" si="164">AH47-AH$6</f>
        <v>204</v>
      </c>
      <c r="AK47" s="18">
        <f t="shared" ref="AK47:AK78" si="165">AI47-AI$6</f>
        <v>2.5</v>
      </c>
      <c r="AL47" s="18">
        <f t="shared" si="10"/>
        <v>204.01531805234626</v>
      </c>
      <c r="AM47" s="18">
        <f t="shared" si="11"/>
        <v>1038.8220492461642</v>
      </c>
      <c r="AN47" s="18">
        <f t="shared" ref="AN47:AN78" si="166">AM47-AM$6</f>
        <v>164.53576890087595</v>
      </c>
      <c r="AO47" s="28">
        <v>41</v>
      </c>
      <c r="AP47" s="22">
        <f>(AO47*(1/60))/AE$4</f>
        <v>0.12282553953785957</v>
      </c>
      <c r="AQ47" s="18">
        <f>((AL47*(AB$6/AC$6))+AB$4)/AF$4</f>
        <v>2.2429382939481272E-2</v>
      </c>
      <c r="AR47">
        <f t="shared" si="12"/>
        <v>-0.91071131945611195</v>
      </c>
      <c r="AS47">
        <f t="shared" si="12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13"/>
        <v>1009</v>
      </c>
      <c r="BB47" s="18">
        <f t="shared" si="13"/>
        <v>578.5</v>
      </c>
      <c r="BC47" s="18">
        <f t="shared" ref="BC47:BC78" si="167">BA47-BA$6</f>
        <v>177.5</v>
      </c>
      <c r="BD47" s="18">
        <f t="shared" ref="BD47:BD78" si="168">BB47-BB$6</f>
        <v>-2.5</v>
      </c>
      <c r="BE47" s="18">
        <f t="shared" si="15"/>
        <v>177.51760476076731</v>
      </c>
      <c r="BF47" s="18">
        <f t="shared" si="16"/>
        <v>1163.0749116028596</v>
      </c>
      <c r="BG47" s="18">
        <f t="shared" ref="BG47:BG78" si="169">BF47-BF$6</f>
        <v>148.70158289197525</v>
      </c>
      <c r="BH47" s="28">
        <v>41</v>
      </c>
      <c r="BI47" s="22">
        <f>(BH47*(1/60))/$AX$4</f>
        <v>0.10922225017737312</v>
      </c>
      <c r="BJ47" s="18">
        <f>((BE47*(AU$6/AV$6))+AU$4)/$AY$4</f>
        <v>1.4884622760524008E-2</v>
      </c>
      <c r="BK47">
        <f t="shared" si="18"/>
        <v>-0.96168888045063172</v>
      </c>
      <c r="BL47">
        <f t="shared" si="18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19"/>
        <v>886</v>
      </c>
      <c r="BU47" s="18">
        <f t="shared" si="19"/>
        <v>576</v>
      </c>
      <c r="BV47" s="18">
        <f t="shared" ref="BV47:BV78" si="170">BT47-BT$6</f>
        <v>407.5</v>
      </c>
      <c r="BW47" s="18">
        <f t="shared" ref="BW47:BW78" si="171">BU47-BU$6</f>
        <v>-13.5</v>
      </c>
      <c r="BX47" s="18">
        <f t="shared" si="21"/>
        <v>407.72355830881298</v>
      </c>
      <c r="BY47" s="18">
        <f t="shared" si="22"/>
        <v>1056.7743373114242</v>
      </c>
      <c r="BZ47" s="18">
        <f t="shared" ref="BZ47:BZ78" si="172">BY47-BY$6</f>
        <v>297.51647597576448</v>
      </c>
      <c r="CA47" s="28">
        <v>41</v>
      </c>
      <c r="CB47" s="22">
        <f>(CA47*(1/60))/$BQ$4</f>
        <v>0.47067397493147101</v>
      </c>
      <c r="CC47" s="18">
        <f>((BX47*(BN$6/BO$6))+BN$4)/$BR$4</f>
        <v>0.18134573237397789</v>
      </c>
      <c r="CD47">
        <f t="shared" si="24"/>
        <v>-0.32727981455960953</v>
      </c>
      <c r="CE47">
        <f t="shared" si="24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25"/>
        <v>883.5</v>
      </c>
      <c r="CN47" s="18">
        <f t="shared" si="25"/>
        <v>573</v>
      </c>
      <c r="CO47" s="18">
        <f t="shared" ref="CO47:CO78" si="173">CM47-CM$6</f>
        <v>351</v>
      </c>
      <c r="CP47" s="18">
        <f t="shared" ref="CP47:CP78" si="174">CN47-CN$6</f>
        <v>-15</v>
      </c>
      <c r="CQ47" s="18">
        <f t="shared" si="27"/>
        <v>351.32036661713767</v>
      </c>
      <c r="CR47" s="18">
        <f t="shared" si="28"/>
        <v>1053.043802507759</v>
      </c>
      <c r="CS47" s="18">
        <f t="shared" ref="CS47:CS78" si="175">CR47-CR$6</f>
        <v>259.7593327240628</v>
      </c>
      <c r="CT47" s="28">
        <v>41</v>
      </c>
      <c r="CU47" s="22">
        <f>(CT47*(1/60))/$CJ$4</f>
        <v>0.39855634807025137</v>
      </c>
      <c r="CV47" s="18">
        <f>((CQ47*(CG$6/CH$6))+CG$4)/$CK$4</f>
        <v>0.13055295241373752</v>
      </c>
      <c r="CW47">
        <f t="shared" si="30"/>
        <v>-0.39951026918383414</v>
      </c>
      <c r="CX47">
        <f t="shared" si="30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31"/>
        <v>1033.5</v>
      </c>
      <c r="DG47" s="18">
        <f t="shared" si="31"/>
        <v>567</v>
      </c>
      <c r="DH47" s="18">
        <f t="shared" ref="DH47:DH78" si="176">DF47-DF$6</f>
        <v>491.5</v>
      </c>
      <c r="DI47" s="18">
        <f t="shared" ref="DI47:DI78" si="177">DG47-DG$6</f>
        <v>-17.5</v>
      </c>
      <c r="DJ47" s="18">
        <f t="shared" si="33"/>
        <v>491.81144760975218</v>
      </c>
      <c r="DK47" s="18">
        <f t="shared" si="34"/>
        <v>1178.8177340030138</v>
      </c>
      <c r="DL47" s="18">
        <f t="shared" ref="DL47:DL78" si="178">DK47-DK$6</f>
        <v>381.69525282461927</v>
      </c>
      <c r="DM47" s="28">
        <v>41</v>
      </c>
      <c r="DN47" s="22">
        <f>(DM47*(1/60))/$DC$4</f>
        <v>0.35960796692164471</v>
      </c>
      <c r="DO47" s="18">
        <f>((DJ47*(CZ$6/DA$6))+CZ$4)/$DD$4</f>
        <v>0.16070627591865408</v>
      </c>
      <c r="DP47">
        <f t="shared" si="36"/>
        <v>-0.44417069527089825</v>
      </c>
      <c r="DQ47">
        <f t="shared" si="36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37"/>
        <v>1057</v>
      </c>
      <c r="DZ47" s="18">
        <f t="shared" si="37"/>
        <v>595</v>
      </c>
      <c r="EA47" s="18">
        <f t="shared" ref="EA47:EA78" si="179">DY47-DY$6</f>
        <v>451.5</v>
      </c>
      <c r="EB47" s="18">
        <f t="shared" ref="EB47:EB78" si="180">DZ47-DZ$6</f>
        <v>-11</v>
      </c>
      <c r="EC47" s="18">
        <f t="shared" si="39"/>
        <v>451.63397790688867</v>
      </c>
      <c r="ED47" s="18">
        <f t="shared" si="40"/>
        <v>1212.9608402582501</v>
      </c>
      <c r="EE47" s="18">
        <f t="shared" ref="EE47:EE78" si="181">ED47-ED$6</f>
        <v>356.30090189297323</v>
      </c>
      <c r="EF47" s="28">
        <v>41</v>
      </c>
      <c r="EG47" s="22">
        <f>(EF47*(1/60))/$DV$4</f>
        <v>0.85121357548720189</v>
      </c>
      <c r="EH47" s="18">
        <f>((EC47*(DS$6/DT$6))+DS$4)/$DW$4</f>
        <v>0.37079700239930236</v>
      </c>
      <c r="EI47">
        <f t="shared" si="42"/>
        <v>-6.996145869544769E-2</v>
      </c>
      <c r="EJ47">
        <f t="shared" si="42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43"/>
        <v>1218</v>
      </c>
      <c r="ES47" s="18">
        <f t="shared" si="43"/>
        <v>595.5</v>
      </c>
      <c r="ET47" s="18">
        <f t="shared" ref="ET47:ET70" si="182">ER47-ER$6</f>
        <v>602</v>
      </c>
      <c r="EU47" s="18">
        <f t="shared" ref="EU47:EU70" si="183">ES47-ES$6</f>
        <v>-14</v>
      </c>
      <c r="EV47" s="18">
        <f t="shared" si="45"/>
        <v>602.16276869298383</v>
      </c>
      <c r="EW47" s="18">
        <f t="shared" si="46"/>
        <v>1355.7817855392511</v>
      </c>
      <c r="EX47" s="18">
        <f t="shared" ref="EX47:EX70" si="184">EW47-EW$6</f>
        <v>489.21023627167915</v>
      </c>
      <c r="EY47" s="28">
        <v>41</v>
      </c>
      <c r="EZ47" s="22">
        <f>(EY47*(1/60))/$EO$4</f>
        <v>0.69288799528944134</v>
      </c>
      <c r="FA47" s="18">
        <f>((EV47*(EL$6/EM$6))+EL$4)/$EP$4</f>
        <v>0.38987089778570372</v>
      </c>
      <c r="FB47">
        <f t="shared" si="48"/>
        <v>-0.15933696302034539</v>
      </c>
      <c r="FC47">
        <f t="shared" si="48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49"/>
        <v>1235</v>
      </c>
      <c r="FL47" s="18">
        <f t="shared" si="49"/>
        <v>596</v>
      </c>
      <c r="FM47" s="18">
        <f t="shared" ref="FM47:FM69" si="185">FK47-FK$6</f>
        <v>623</v>
      </c>
      <c r="FN47" s="18">
        <f t="shared" ref="FN47:FN69" si="186">FL47-FL$6</f>
        <v>-15</v>
      </c>
      <c r="FO47" s="18">
        <f t="shared" si="51"/>
        <v>623.18055168626688</v>
      </c>
      <c r="FP47" s="18">
        <f t="shared" si="52"/>
        <v>1371.2917268036003</v>
      </c>
      <c r="FQ47" s="18">
        <f t="shared" ref="FQ47:FQ69" si="187">FP47-FP$6</f>
        <v>506.49984432550957</v>
      </c>
      <c r="FR47" s="28">
        <v>41</v>
      </c>
      <c r="FS47" s="22">
        <f>(FR47*(1/60))/$FH$4</f>
        <v>0.62765025097662153</v>
      </c>
      <c r="FT47" s="18">
        <f>((FO47*(FE$6/FF$6))+FE$4)/$FI$4</f>
        <v>0.37860357203985867</v>
      </c>
      <c r="FU47">
        <f t="shared" si="54"/>
        <v>-0.20228229317909788</v>
      </c>
      <c r="FV47">
        <f t="shared" si="54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55"/>
        <v>599.5</v>
      </c>
      <c r="GE47">
        <f t="shared" si="55"/>
        <v>585</v>
      </c>
      <c r="GF47" s="18">
        <f t="shared" ref="GF47:GF78" si="188">GD47-GD$6</f>
        <v>373.5</v>
      </c>
      <c r="GG47" s="18">
        <f t="shared" ref="GG47:GG78" si="189">GE47-GE$6</f>
        <v>-17</v>
      </c>
      <c r="GH47" s="18">
        <f t="shared" si="57"/>
        <v>373.88668069349569</v>
      </c>
      <c r="GI47">
        <f t="shared" si="58"/>
        <v>837.63073606452622</v>
      </c>
      <c r="GJ47">
        <v>41</v>
      </c>
      <c r="GK47" s="22">
        <f>(GJ47*(1/60))/$GA$4</f>
        <v>0.56556731549160488</v>
      </c>
      <c r="GL47" s="18">
        <f>((GH47*($FX$6/$FY$6))+FX$4)/$GB$4</f>
        <v>0.20641222970296538</v>
      </c>
      <c r="GM47">
        <f t="shared" si="59"/>
        <v>-0.24751569665067683</v>
      </c>
      <c r="GN47">
        <f t="shared" si="60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61"/>
        <v>786</v>
      </c>
      <c r="GW47">
        <f t="shared" si="61"/>
        <v>578.5</v>
      </c>
      <c r="GX47" s="18">
        <f t="shared" ref="GX47:GX78" si="190">GV47-GV$6</f>
        <v>541</v>
      </c>
      <c r="GY47" s="18">
        <f t="shared" ref="GY47:GY78" si="191">GW47-GW$6</f>
        <v>-26</v>
      </c>
      <c r="GZ47" s="18">
        <f t="shared" si="63"/>
        <v>541.62440860803167</v>
      </c>
      <c r="HA47">
        <f t="shared" si="64"/>
        <v>975.93967538982656</v>
      </c>
      <c r="HB47">
        <v>41</v>
      </c>
      <c r="HC47" s="22">
        <f>(HB47*(1/60))/$GS$4</f>
        <v>0.50781024375175143</v>
      </c>
      <c r="HD47" s="18">
        <f>((GZ47*(GP$6/GQ$6))+GP$4)/$GT$4</f>
        <v>0.287667799400391</v>
      </c>
      <c r="HE47">
        <f t="shared" si="65"/>
        <v>-0.294298542611592</v>
      </c>
      <c r="HF47">
        <f t="shared" si="66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67"/>
        <v>796</v>
      </c>
      <c r="HO47">
        <f t="shared" si="67"/>
        <v>579.5</v>
      </c>
      <c r="HP47" s="18">
        <f t="shared" si="161"/>
        <v>541</v>
      </c>
      <c r="HQ47" s="18">
        <f t="shared" ref="HQ47:HQ78" si="192">HO47-HO$6</f>
        <v>-22</v>
      </c>
      <c r="HR47" s="18">
        <f t="shared" si="160"/>
        <v>541.44713500026944</v>
      </c>
      <c r="HS47">
        <f t="shared" si="70"/>
        <v>984.59953788329597</v>
      </c>
      <c r="HT47">
        <v>41</v>
      </c>
      <c r="HU47" s="22">
        <f>(HT47*(1/60))/$HK$4</f>
        <v>0.54583110587686801</v>
      </c>
      <c r="HV47" s="18">
        <f>((HR47*(HH$6/HI$6))+HH$4)/$HL$4</f>
        <v>0.31835335048800889</v>
      </c>
      <c r="HW47">
        <f t="shared" si="71"/>
        <v>-0.2629417183441326</v>
      </c>
      <c r="HX47">
        <f t="shared" si="72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73"/>
        <v>1036.5</v>
      </c>
      <c r="IG47">
        <f t="shared" si="74"/>
        <v>568</v>
      </c>
      <c r="IH47">
        <f t="shared" si="75"/>
        <v>490</v>
      </c>
      <c r="II47">
        <f t="shared" si="76"/>
        <v>-15.5</v>
      </c>
      <c r="IJ47">
        <f t="shared" si="77"/>
        <v>490.24509176533326</v>
      </c>
      <c r="IL47">
        <v>41</v>
      </c>
      <c r="IM47">
        <f>(IL47*(1/60))/$IC$4</f>
        <v>0.51161652778515265</v>
      </c>
      <c r="IN47">
        <f>((IJ47*$HZ$6/$IA$6)+$HZ$4)/$ID$4</f>
        <v>0.27506807455942595</v>
      </c>
      <c r="IO47">
        <f t="shared" si="78"/>
        <v>-0.29105543407229867</v>
      </c>
      <c r="IP47">
        <f t="shared" si="79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56"/>
        <v>946.5</v>
      </c>
      <c r="P48" s="18">
        <f t="shared" si="157"/>
        <v>578.5</v>
      </c>
      <c r="Q48" s="18">
        <f t="shared" si="162"/>
        <v>170</v>
      </c>
      <c r="R48" s="18">
        <f t="shared" si="163"/>
        <v>-2</v>
      </c>
      <c r="S48" s="49">
        <f t="shared" si="6"/>
        <v>170.01176429882727</v>
      </c>
      <c r="T48" s="26">
        <f t="shared" si="158"/>
        <v>14.084314828831687</v>
      </c>
      <c r="U48" s="18">
        <f t="shared" si="159"/>
        <v>139.78892790845941</v>
      </c>
      <c r="V48" s="28">
        <v>42</v>
      </c>
      <c r="W48" s="22">
        <f>(V48*(1/60))/$L$4</f>
        <v>0.15106717162653285</v>
      </c>
      <c r="X48" s="18">
        <f>(S48*(I$6/J$6)+I$4)/$M$4</f>
        <v>1.9138572472573286E-2</v>
      </c>
      <c r="Y48">
        <f>LOG10(W48)</f>
        <v>-0.82082990184526916</v>
      </c>
      <c r="Z48">
        <f t="shared" si="7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8"/>
        <v>873</v>
      </c>
      <c r="AI48" s="18">
        <f t="shared" si="8"/>
        <v>574</v>
      </c>
      <c r="AJ48" s="18">
        <f t="shared" si="164"/>
        <v>210.5</v>
      </c>
      <c r="AK48" s="18">
        <f t="shared" si="165"/>
        <v>3.5</v>
      </c>
      <c r="AL48" s="18">
        <f t="shared" si="10"/>
        <v>210.52909537638735</v>
      </c>
      <c r="AM48" s="18">
        <f t="shared" si="11"/>
        <v>1044.7990237361441</v>
      </c>
      <c r="AN48" s="18">
        <f t="shared" si="166"/>
        <v>170.51274339085592</v>
      </c>
      <c r="AO48" s="28">
        <v>42</v>
      </c>
      <c r="AP48" s="22">
        <f>(AO48*(1/60))/AE$4</f>
        <v>0.12582128440463664</v>
      </c>
      <c r="AQ48" s="18">
        <f>((AL48*(AB$6/AC$6))+AB$4)/AF$4</f>
        <v>2.3145505666824422E-2</v>
      </c>
      <c r="AR48">
        <f t="shared" si="12"/>
        <v>-0.90024588577794695</v>
      </c>
      <c r="AS48">
        <f t="shared" si="12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13"/>
        <v>1016</v>
      </c>
      <c r="BB48" s="18">
        <f t="shared" si="13"/>
        <v>578.5</v>
      </c>
      <c r="BC48" s="18">
        <f t="shared" si="167"/>
        <v>184.5</v>
      </c>
      <c r="BD48" s="18">
        <f t="shared" si="168"/>
        <v>-2.5</v>
      </c>
      <c r="BE48" s="18">
        <f t="shared" si="15"/>
        <v>184.51693689198291</v>
      </c>
      <c r="BF48" s="18">
        <f t="shared" si="16"/>
        <v>1169.1527915546369</v>
      </c>
      <c r="BG48" s="18">
        <f t="shared" si="169"/>
        <v>154.77946284375253</v>
      </c>
      <c r="BH48" s="28">
        <v>42</v>
      </c>
      <c r="BI48" s="22">
        <f>(BH48*(1/60))/$AX$4</f>
        <v>0.11188620749877246</v>
      </c>
      <c r="BJ48" s="18">
        <f>((BE48*(AU$6/AV$6))+AU$4)/$AY$4</f>
        <v>1.5471507754207652E-2</v>
      </c>
      <c r="BK48">
        <f t="shared" si="18"/>
        <v>-0.95122344677246684</v>
      </c>
      <c r="BL48">
        <f t="shared" si="18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19"/>
        <v>900</v>
      </c>
      <c r="BU48" s="18">
        <f t="shared" si="19"/>
        <v>576</v>
      </c>
      <c r="BV48" s="18">
        <f t="shared" si="170"/>
        <v>421.5</v>
      </c>
      <c r="BW48" s="18">
        <f t="shared" si="171"/>
        <v>-13.5</v>
      </c>
      <c r="BX48" s="18">
        <f t="shared" si="21"/>
        <v>421.71613675551947</v>
      </c>
      <c r="BY48" s="18">
        <f t="shared" si="22"/>
        <v>1068.5391897352197</v>
      </c>
      <c r="BZ48" s="18">
        <f t="shared" si="172"/>
        <v>309.28132839955992</v>
      </c>
      <c r="CA48" s="28">
        <v>42</v>
      </c>
      <c r="CB48" s="22">
        <f>(CA48*(1/60))/$BQ$4</f>
        <v>0.48215382797858003</v>
      </c>
      <c r="CC48" s="18">
        <f>((BX48*(BN$6/BO$6))+BN$4)/$BR$4</f>
        <v>0.18756929815649862</v>
      </c>
      <c r="CD48">
        <f t="shared" si="24"/>
        <v>-0.31681438088144459</v>
      </c>
      <c r="CE48">
        <f t="shared" si="24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25"/>
        <v>895.5</v>
      </c>
      <c r="CN48" s="18">
        <f t="shared" si="25"/>
        <v>573</v>
      </c>
      <c r="CO48" s="18">
        <f t="shared" si="173"/>
        <v>363</v>
      </c>
      <c r="CP48" s="18">
        <f t="shared" si="174"/>
        <v>-15</v>
      </c>
      <c r="CQ48" s="18">
        <f t="shared" si="27"/>
        <v>363.30978516962625</v>
      </c>
      <c r="CR48" s="18">
        <f t="shared" si="28"/>
        <v>1063.1318121474872</v>
      </c>
      <c r="CS48" s="18">
        <f t="shared" si="175"/>
        <v>269.84734236379097</v>
      </c>
      <c r="CT48" s="28">
        <v>42</v>
      </c>
      <c r="CU48" s="22">
        <f>(CT48*(1/60))/$CJ$4</f>
        <v>0.40827723460855014</v>
      </c>
      <c r="CV48" s="18">
        <f>((CQ48*(CG$6/CH$6))+CG$4)/$CK$4</f>
        <v>0.13500829898195174</v>
      </c>
      <c r="CW48">
        <f t="shared" si="30"/>
        <v>-0.38904483550566921</v>
      </c>
      <c r="CX48">
        <f t="shared" si="30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31"/>
        <v>1047.5</v>
      </c>
      <c r="DG48" s="18">
        <f t="shared" si="31"/>
        <v>566.5</v>
      </c>
      <c r="DH48" s="18">
        <f t="shared" si="176"/>
        <v>505.5</v>
      </c>
      <c r="DI48" s="18">
        <f t="shared" si="177"/>
        <v>-18</v>
      </c>
      <c r="DJ48" s="18">
        <f t="shared" si="33"/>
        <v>505.82037325517052</v>
      </c>
      <c r="DK48" s="18">
        <f t="shared" si="34"/>
        <v>1190.872999106118</v>
      </c>
      <c r="DL48" s="18">
        <f t="shared" si="178"/>
        <v>393.75051792772342</v>
      </c>
      <c r="DM48" s="28">
        <v>42</v>
      </c>
      <c r="DN48" s="22">
        <f>(DM48*(1/60))/$DC$4</f>
        <v>0.36837889294412385</v>
      </c>
      <c r="DO48" s="18">
        <f>((DJ48*(CZ$6/DA$6))+CZ$4)/$DD$4</f>
        <v>0.16528388849973191</v>
      </c>
      <c r="DP48">
        <f t="shared" si="36"/>
        <v>-0.43370526159273326</v>
      </c>
      <c r="DQ48">
        <f t="shared" si="36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37"/>
        <v>1072.5</v>
      </c>
      <c r="DZ48" s="18">
        <f t="shared" si="37"/>
        <v>594</v>
      </c>
      <c r="EA48" s="18">
        <f t="shared" si="179"/>
        <v>467</v>
      </c>
      <c r="EB48" s="18">
        <f t="shared" si="180"/>
        <v>-12</v>
      </c>
      <c r="EC48" s="18">
        <f t="shared" si="39"/>
        <v>467.15415014746469</v>
      </c>
      <c r="ED48" s="18">
        <f t="shared" si="40"/>
        <v>1226.0066272251549</v>
      </c>
      <c r="EE48" s="18">
        <f t="shared" si="181"/>
        <v>369.3466888598781</v>
      </c>
      <c r="EF48" s="28">
        <v>42</v>
      </c>
      <c r="EG48" s="22">
        <f>(EF48*(1/60))/$DV$4</f>
        <v>0.87197488220640196</v>
      </c>
      <c r="EH48" s="18">
        <f>((EC48*(DS$6/DT$6))+DS$4)/$DW$4</f>
        <v>0.38353925303818781</v>
      </c>
      <c r="EI48">
        <f t="shared" si="42"/>
        <v>-5.9496025017282711E-2</v>
      </c>
      <c r="EJ48">
        <f t="shared" si="42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43"/>
        <v>1238.5</v>
      </c>
      <c r="ES48" s="18">
        <f t="shared" si="43"/>
        <v>596.5</v>
      </c>
      <c r="ET48" s="18">
        <f t="shared" si="182"/>
        <v>622.5</v>
      </c>
      <c r="EU48" s="18">
        <f t="shared" si="183"/>
        <v>-13</v>
      </c>
      <c r="EV48" s="18">
        <f t="shared" si="45"/>
        <v>622.63572817498994</v>
      </c>
      <c r="EW48" s="18">
        <f t="shared" si="46"/>
        <v>1374.661594720679</v>
      </c>
      <c r="EX48" s="18">
        <f t="shared" si="184"/>
        <v>508.090045453107</v>
      </c>
      <c r="EY48" s="28">
        <v>42</v>
      </c>
      <c r="EZ48" s="22">
        <f>(EY48*(1/60))/$EO$4</f>
        <v>0.70978770249162271</v>
      </c>
      <c r="FA48" s="18">
        <f>((EV48*(EL$6/EM$6))+EL$4)/$EP$4</f>
        <v>0.40312613625038807</v>
      </c>
      <c r="FB48">
        <f t="shared" si="48"/>
        <v>-0.14887152934218051</v>
      </c>
      <c r="FC48">
        <f t="shared" si="48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49"/>
        <v>1256</v>
      </c>
      <c r="FL48" s="18">
        <f t="shared" si="49"/>
        <v>595.5</v>
      </c>
      <c r="FM48" s="18">
        <f t="shared" si="185"/>
        <v>644</v>
      </c>
      <c r="FN48" s="18">
        <f t="shared" si="186"/>
        <v>-15.5</v>
      </c>
      <c r="FO48" s="18">
        <f t="shared" si="51"/>
        <v>644.18650249752977</v>
      </c>
      <c r="FP48" s="18">
        <f t="shared" si="52"/>
        <v>1390.020233665683</v>
      </c>
      <c r="FQ48" s="18">
        <f t="shared" si="187"/>
        <v>525.22835118759224</v>
      </c>
      <c r="FR48" s="28">
        <v>42</v>
      </c>
      <c r="FS48" s="22">
        <f>(FR48*(1/60))/$FH$4</f>
        <v>0.64295879368336839</v>
      </c>
      <c r="FT48" s="18">
        <f>((FO48*(FE$6/FF$6))+FE$4)/$FI$4</f>
        <v>0.39136540805948061</v>
      </c>
      <c r="FU48">
        <f t="shared" si="54"/>
        <v>-0.19181685950093291</v>
      </c>
      <c r="FV48">
        <f t="shared" si="54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55"/>
        <v>614</v>
      </c>
      <c r="GE48">
        <f t="shared" si="55"/>
        <v>584.5</v>
      </c>
      <c r="GF48" s="18">
        <f t="shared" si="188"/>
        <v>388</v>
      </c>
      <c r="GG48" s="18">
        <f t="shared" si="189"/>
        <v>-17.5</v>
      </c>
      <c r="GH48" s="18">
        <f t="shared" si="57"/>
        <v>388.39445155666164</v>
      </c>
      <c r="GI48">
        <f t="shared" si="58"/>
        <v>847.72415914612225</v>
      </c>
      <c r="GJ48">
        <v>42</v>
      </c>
      <c r="GK48" s="22">
        <f>(GJ48*(1/60))/$GA$4</f>
        <v>0.57936164025969272</v>
      </c>
      <c r="GL48" s="18">
        <f>((GH48*($FX$6/$FY$6))+FX$4)/$GB$4</f>
        <v>0.21442155842880117</v>
      </c>
      <c r="GM48">
        <f t="shared" si="59"/>
        <v>-0.23705026297251192</v>
      </c>
      <c r="GN48">
        <f t="shared" si="60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61"/>
        <v>802.5</v>
      </c>
      <c r="GW48">
        <f t="shared" si="61"/>
        <v>577.5</v>
      </c>
      <c r="GX48" s="18">
        <f t="shared" si="190"/>
        <v>557.5</v>
      </c>
      <c r="GY48" s="18">
        <f t="shared" si="191"/>
        <v>-27</v>
      </c>
      <c r="GZ48" s="18">
        <f t="shared" si="63"/>
        <v>558.15342872726308</v>
      </c>
      <c r="HA48">
        <f t="shared" si="64"/>
        <v>988.69231816576792</v>
      </c>
      <c r="HB48">
        <v>42</v>
      </c>
      <c r="HC48" s="22">
        <f>(HB48*(1/60))/$GS$4</f>
        <v>0.52019585945301361</v>
      </c>
      <c r="HD48" s="18">
        <f>((GZ48*(GP$6/GQ$6))+GP$4)/$GT$4</f>
        <v>0.29644669999714224</v>
      </c>
      <c r="HE48">
        <f t="shared" si="65"/>
        <v>-0.28383310893342706</v>
      </c>
      <c r="HF48">
        <f t="shared" si="66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67"/>
        <v>814</v>
      </c>
      <c r="HO48">
        <f t="shared" si="67"/>
        <v>579.5</v>
      </c>
      <c r="HP48" s="18">
        <f t="shared" si="161"/>
        <v>559</v>
      </c>
      <c r="HQ48" s="18">
        <f t="shared" si="192"/>
        <v>-22</v>
      </c>
      <c r="HR48" s="18">
        <f t="shared" si="160"/>
        <v>559.4327484157501</v>
      </c>
      <c r="HS48">
        <f t="shared" si="70"/>
        <v>999.20781121846721</v>
      </c>
      <c r="HT48">
        <v>42</v>
      </c>
      <c r="HU48" s="22">
        <f>(HT48*(1/60))/$HK$4</f>
        <v>0.55914405967874281</v>
      </c>
      <c r="HV48" s="18">
        <f>((HR48*(HH$6/HI$6))+HH$4)/$HL$4</f>
        <v>0.32892830771148279</v>
      </c>
      <c r="HW48">
        <f t="shared" si="71"/>
        <v>-0.25247628466596767</v>
      </c>
      <c r="HX48">
        <f t="shared" si="72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73"/>
        <v>1054</v>
      </c>
      <c r="IG48">
        <f t="shared" si="74"/>
        <v>569</v>
      </c>
      <c r="IH48">
        <f t="shared" si="75"/>
        <v>507.5</v>
      </c>
      <c r="II48">
        <f t="shared" si="76"/>
        <v>-14.5</v>
      </c>
      <c r="IJ48">
        <f t="shared" si="77"/>
        <v>507.70710060033628</v>
      </c>
      <c r="IL48">
        <v>42</v>
      </c>
      <c r="IM48">
        <f>(IL48*(1/60))/$IC$4</f>
        <v>0.52409497968235152</v>
      </c>
      <c r="IN48">
        <f>((IJ48*$HZ$6/$IA$6)+$HZ$4)/$ID$4</f>
        <v>0.28486570686388796</v>
      </c>
      <c r="IO48">
        <f t="shared" si="78"/>
        <v>-0.28059000039413368</v>
      </c>
      <c r="IP48">
        <f t="shared" si="79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56"/>
        <v>952</v>
      </c>
      <c r="P49" s="18">
        <f t="shared" si="157"/>
        <v>578.5</v>
      </c>
      <c r="Q49" s="18">
        <f t="shared" si="162"/>
        <v>175.5</v>
      </c>
      <c r="R49" s="18">
        <f t="shared" si="163"/>
        <v>-2</v>
      </c>
      <c r="S49" s="49">
        <f t="shared" si="6"/>
        <v>175.51139564142267</v>
      </c>
      <c r="T49" s="26">
        <f t="shared" si="158"/>
        <v>14.539921766334412</v>
      </c>
      <c r="U49" s="18">
        <f t="shared" si="159"/>
        <v>144.48548674594861</v>
      </c>
      <c r="V49" s="28">
        <v>43</v>
      </c>
      <c r="W49" s="22">
        <f>(V49*(1/60))/$L$4</f>
        <v>0.15466400904621222</v>
      </c>
      <c r="X49" s="18">
        <f>(S49*(I$6/J$6)+I$4)/$M$4</f>
        <v>1.9757677235451295E-2</v>
      </c>
      <c r="Y49">
        <f>LOG10(W49)</f>
        <v>-0.81061073666358308</v>
      </c>
      <c r="Z49">
        <f t="shared" si="7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8"/>
        <v>879.5</v>
      </c>
      <c r="AI49" s="18">
        <f t="shared" si="8"/>
        <v>574.5</v>
      </c>
      <c r="AJ49" s="18">
        <f t="shared" si="164"/>
        <v>217</v>
      </c>
      <c r="AK49" s="18">
        <f t="shared" si="165"/>
        <v>4</v>
      </c>
      <c r="AL49" s="18">
        <f t="shared" si="10"/>
        <v>217.03686322834653</v>
      </c>
      <c r="AM49" s="18">
        <f t="shared" si="11"/>
        <v>1050.5096382232769</v>
      </c>
      <c r="AN49" s="18">
        <f t="shared" si="166"/>
        <v>176.22335787798863</v>
      </c>
      <c r="AO49" s="28">
        <v>43</v>
      </c>
      <c r="AP49" s="22">
        <f>(AO49*(1/60))/AE$4</f>
        <v>0.1288170292714137</v>
      </c>
      <c r="AQ49" s="18">
        <f>((AL49*(AB$6/AC$6))+AB$4)/AF$4</f>
        <v>2.3860967714607457E-2</v>
      </c>
      <c r="AR49">
        <f t="shared" si="12"/>
        <v>-0.89002672059626098</v>
      </c>
      <c r="AS49">
        <f t="shared" si="12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13"/>
        <v>1022.5</v>
      </c>
      <c r="BB49" s="18">
        <f t="shared" si="13"/>
        <v>578.5</v>
      </c>
      <c r="BC49" s="18">
        <f t="shared" si="167"/>
        <v>191</v>
      </c>
      <c r="BD49" s="18">
        <f t="shared" si="168"/>
        <v>-2.5</v>
      </c>
      <c r="BE49" s="18">
        <f t="shared" si="15"/>
        <v>191.01636055584348</v>
      </c>
      <c r="BF49" s="18">
        <f t="shared" si="16"/>
        <v>1174.805728620694</v>
      </c>
      <c r="BG49" s="18">
        <f t="shared" si="169"/>
        <v>160.43239990980965</v>
      </c>
      <c r="BH49" s="28">
        <v>43</v>
      </c>
      <c r="BI49" s="22">
        <f>(BH49*(1/60))/$AX$4</f>
        <v>0.11455016482017182</v>
      </c>
      <c r="BJ49" s="18">
        <f>((BE49*(AU$6/AV$6))+AU$4)/$AY$4</f>
        <v>1.6016476066098531E-2</v>
      </c>
      <c r="BK49">
        <f t="shared" si="18"/>
        <v>-0.94100428159078076</v>
      </c>
      <c r="BL49">
        <f t="shared" si="18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19"/>
        <v>911.5</v>
      </c>
      <c r="BU49" s="18">
        <f t="shared" si="19"/>
        <v>576</v>
      </c>
      <c r="BV49" s="18">
        <f t="shared" si="170"/>
        <v>433</v>
      </c>
      <c r="BW49" s="18">
        <f t="shared" si="171"/>
        <v>-13.5</v>
      </c>
      <c r="BX49" s="18">
        <f t="shared" si="21"/>
        <v>433.21039922882738</v>
      </c>
      <c r="BY49" s="18">
        <f t="shared" si="22"/>
        <v>1078.2431312092833</v>
      </c>
      <c r="BZ49" s="18">
        <f t="shared" si="172"/>
        <v>318.98526987362357</v>
      </c>
      <c r="CA49" s="28">
        <v>43</v>
      </c>
      <c r="CB49" s="22">
        <f>(CA49*(1/60))/$BQ$4</f>
        <v>0.49363368102568911</v>
      </c>
      <c r="CC49" s="18">
        <f>((BX49*(BN$6/BO$6))+BN$4)/$BR$4</f>
        <v>0.19268167246954232</v>
      </c>
      <c r="CD49">
        <f t="shared" si="24"/>
        <v>-0.30659521569975851</v>
      </c>
      <c r="CE49">
        <f t="shared" si="24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25"/>
        <v>906</v>
      </c>
      <c r="CN49" s="18">
        <f t="shared" si="25"/>
        <v>570.5</v>
      </c>
      <c r="CO49" s="18">
        <f t="shared" si="173"/>
        <v>373.5</v>
      </c>
      <c r="CP49" s="18">
        <f t="shared" si="174"/>
        <v>-17.5</v>
      </c>
      <c r="CQ49" s="18">
        <f t="shared" si="27"/>
        <v>373.90974846879828</v>
      </c>
      <c r="CR49" s="18">
        <f t="shared" si="28"/>
        <v>1070.656924509434</v>
      </c>
      <c r="CS49" s="18">
        <f t="shared" si="175"/>
        <v>277.37245472573784</v>
      </c>
      <c r="CT49" s="28">
        <v>43</v>
      </c>
      <c r="CU49" s="22">
        <f>(CT49*(1/60))/$CJ$4</f>
        <v>0.41799812114684898</v>
      </c>
      <c r="CV49" s="18">
        <f>((CQ49*(CG$6/CH$6))+CG$4)/$CK$4</f>
        <v>0.13894731486511649</v>
      </c>
      <c r="CW49">
        <f t="shared" si="30"/>
        <v>-0.37882567032398312</v>
      </c>
      <c r="CX49">
        <f t="shared" si="30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31"/>
        <v>1062.5</v>
      </c>
      <c r="DG49" s="18">
        <f t="shared" si="31"/>
        <v>567</v>
      </c>
      <c r="DH49" s="18">
        <f t="shared" si="176"/>
        <v>520.5</v>
      </c>
      <c r="DI49" s="18">
        <f t="shared" si="177"/>
        <v>-17.5</v>
      </c>
      <c r="DJ49" s="18">
        <f t="shared" si="33"/>
        <v>520.79410518937323</v>
      </c>
      <c r="DK49" s="18">
        <f t="shared" si="34"/>
        <v>1204.3235653261959</v>
      </c>
      <c r="DL49" s="18">
        <f t="shared" si="178"/>
        <v>407.20108414780134</v>
      </c>
      <c r="DM49" s="28">
        <v>43</v>
      </c>
      <c r="DN49" s="22">
        <f>(DM49*(1/60))/$DC$4</f>
        <v>0.37714981896660299</v>
      </c>
      <c r="DO49" s="18">
        <f>((DJ49*(CZ$6/DA$6))+CZ$4)/$DD$4</f>
        <v>0.17017676504305992</v>
      </c>
      <c r="DP49">
        <f t="shared" si="36"/>
        <v>-0.42348609641104717</v>
      </c>
      <c r="DQ49">
        <f t="shared" si="36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37"/>
        <v>1087.5</v>
      </c>
      <c r="DZ49" s="18">
        <f t="shared" si="37"/>
        <v>594</v>
      </c>
      <c r="EA49" s="18">
        <f t="shared" si="179"/>
        <v>482</v>
      </c>
      <c r="EB49" s="18">
        <f t="shared" si="180"/>
        <v>-12</v>
      </c>
      <c r="EC49" s="18">
        <f t="shared" si="39"/>
        <v>482.14935445357594</v>
      </c>
      <c r="ED49" s="18">
        <f t="shared" si="40"/>
        <v>1239.1498093451009</v>
      </c>
      <c r="EE49" s="18">
        <f t="shared" si="181"/>
        <v>382.4898709798241</v>
      </c>
      <c r="EF49" s="28">
        <v>43</v>
      </c>
      <c r="EG49" s="22">
        <f>(EF49*(1/60))/$DV$4</f>
        <v>0.89273618892560203</v>
      </c>
      <c r="EH49" s="18">
        <f>((EC49*(DS$6/DT$6))+DS$4)/$DW$4</f>
        <v>0.39585049860221733</v>
      </c>
      <c r="EI49">
        <f t="shared" si="42"/>
        <v>-4.9276859835596633E-2</v>
      </c>
      <c r="EJ49">
        <f t="shared" si="42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43"/>
        <v>1259</v>
      </c>
      <c r="ES49" s="18">
        <f t="shared" si="43"/>
        <v>596.5</v>
      </c>
      <c r="ET49" s="18">
        <f t="shared" si="182"/>
        <v>643</v>
      </c>
      <c r="EU49" s="18">
        <f t="shared" si="183"/>
        <v>-13</v>
      </c>
      <c r="EV49" s="18">
        <f t="shared" si="45"/>
        <v>643.13140181459028</v>
      </c>
      <c r="EW49" s="18">
        <f t="shared" si="46"/>
        <v>1393.1594488786989</v>
      </c>
      <c r="EX49" s="18">
        <f t="shared" si="184"/>
        <v>526.58789961112689</v>
      </c>
      <c r="EY49" s="28">
        <v>43</v>
      </c>
      <c r="EZ49" s="22">
        <f>(EY49*(1/60))/$EO$4</f>
        <v>0.7266874096938043</v>
      </c>
      <c r="FA49" s="18">
        <f>((EV49*(EL$6/EM$6))+EL$4)/$EP$4</f>
        <v>0.41639608101953712</v>
      </c>
      <c r="FB49">
        <f t="shared" si="48"/>
        <v>-0.1386523641604944</v>
      </c>
      <c r="FC49">
        <f t="shared" si="48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49"/>
        <v>1277.5</v>
      </c>
      <c r="FL49" s="18">
        <f t="shared" si="49"/>
        <v>596</v>
      </c>
      <c r="FM49" s="18">
        <f t="shared" si="185"/>
        <v>665.5</v>
      </c>
      <c r="FN49" s="18">
        <f t="shared" si="186"/>
        <v>-15</v>
      </c>
      <c r="FO49" s="18">
        <f t="shared" si="51"/>
        <v>665.66902436571286</v>
      </c>
      <c r="FP49" s="18">
        <f t="shared" si="52"/>
        <v>1409.6887067718178</v>
      </c>
      <c r="FQ49" s="18">
        <f t="shared" si="187"/>
        <v>544.89682429372704</v>
      </c>
      <c r="FR49" s="28">
        <v>43</v>
      </c>
      <c r="FS49" s="22">
        <f>(FR49*(1/60))/$FH$4</f>
        <v>0.65826733639011525</v>
      </c>
      <c r="FT49" s="18">
        <f>((FO49*(FE$6/FF$6))+FE$4)/$FI$4</f>
        <v>0.40441677735159098</v>
      </c>
      <c r="FU49">
        <f t="shared" si="54"/>
        <v>-0.18159769431924686</v>
      </c>
      <c r="FV49">
        <f t="shared" si="54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55"/>
        <v>629</v>
      </c>
      <c r="GE49">
        <f t="shared" si="55"/>
        <v>584</v>
      </c>
      <c r="GF49" s="18">
        <f t="shared" si="188"/>
        <v>403</v>
      </c>
      <c r="GG49" s="18">
        <f t="shared" si="189"/>
        <v>-18</v>
      </c>
      <c r="GH49" s="18">
        <f t="shared" si="57"/>
        <v>403.40178482500545</v>
      </c>
      <c r="GI49">
        <f t="shared" si="58"/>
        <v>858.31054985943172</v>
      </c>
      <c r="GJ49">
        <v>43</v>
      </c>
      <c r="GK49" s="22">
        <f>(GJ49*(1/60))/$GA$4</f>
        <v>0.59315596502778067</v>
      </c>
      <c r="GL49" s="18">
        <f>((GH49*($FX$6/$FY$6))+FX$4)/$GB$4</f>
        <v>0.22270668138656111</v>
      </c>
      <c r="GM49">
        <f t="shared" si="59"/>
        <v>-0.22683109779082583</v>
      </c>
      <c r="GN49">
        <f t="shared" si="60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61"/>
        <v>821.5</v>
      </c>
      <c r="GW49">
        <f t="shared" si="61"/>
        <v>577.5</v>
      </c>
      <c r="GX49" s="18">
        <f t="shared" si="190"/>
        <v>576.5</v>
      </c>
      <c r="GY49" s="18">
        <f t="shared" si="191"/>
        <v>-27</v>
      </c>
      <c r="GZ49" s="18">
        <f t="shared" si="63"/>
        <v>577.13191732913197</v>
      </c>
      <c r="HA49">
        <f t="shared" si="64"/>
        <v>1004.1755324643198</v>
      </c>
      <c r="HB49">
        <v>43</v>
      </c>
      <c r="HC49" s="22">
        <f>(HB49*(1/60))/$GS$4</f>
        <v>0.53258147515427579</v>
      </c>
      <c r="HD49" s="18">
        <f>((GZ49*(GP$6/GQ$6))+GP$4)/$GT$4</f>
        <v>0.30652656339561035</v>
      </c>
      <c r="HE49">
        <f t="shared" si="65"/>
        <v>-0.27361394375174103</v>
      </c>
      <c r="HF49">
        <f t="shared" si="66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67"/>
        <v>833.5</v>
      </c>
      <c r="HO49">
        <f t="shared" si="67"/>
        <v>578</v>
      </c>
      <c r="HP49" s="18">
        <f t="shared" si="161"/>
        <v>578.5</v>
      </c>
      <c r="HQ49" s="18">
        <f t="shared" si="192"/>
        <v>-23.5</v>
      </c>
      <c r="HR49" s="18">
        <f t="shared" si="160"/>
        <v>578.97711526449814</v>
      </c>
      <c r="HS49">
        <f t="shared" si="70"/>
        <v>1014.3008675930431</v>
      </c>
      <c r="HT49">
        <v>43</v>
      </c>
      <c r="HU49" s="22">
        <f>(HT49*(1/60))/$HK$4</f>
        <v>0.57245701348061762</v>
      </c>
      <c r="HV49" s="18">
        <f>((HR49*(HH$6/HI$6))+HH$4)/$HL$4</f>
        <v>0.34041976138675728</v>
      </c>
      <c r="HW49">
        <f t="shared" si="71"/>
        <v>-0.24225711948428161</v>
      </c>
      <c r="HX49">
        <f t="shared" si="72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73"/>
        <v>1068</v>
      </c>
      <c r="IG49">
        <f t="shared" si="74"/>
        <v>568</v>
      </c>
      <c r="IH49">
        <f t="shared" si="75"/>
        <v>521.5</v>
      </c>
      <c r="II49">
        <f t="shared" si="76"/>
        <v>-15.5</v>
      </c>
      <c r="IJ49">
        <f t="shared" si="77"/>
        <v>521.73029430923407</v>
      </c>
      <c r="IL49">
        <v>43</v>
      </c>
      <c r="IM49">
        <f>(IL49*(1/60))/$IC$4</f>
        <v>0.5365734315795504</v>
      </c>
      <c r="IN49">
        <f>((IJ49*$HZ$6/$IA$6)+$HZ$4)/$ID$4</f>
        <v>0.29273387924841998</v>
      </c>
      <c r="IO49">
        <f t="shared" si="78"/>
        <v>-0.27037083521244759</v>
      </c>
      <c r="IP49">
        <f t="shared" si="79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56"/>
        <v>958.5</v>
      </c>
      <c r="P50" s="18">
        <f t="shared" si="157"/>
        <v>577.5</v>
      </c>
      <c r="Q50" s="18">
        <f t="shared" si="162"/>
        <v>182</v>
      </c>
      <c r="R50" s="18">
        <f t="shared" si="163"/>
        <v>-3</v>
      </c>
      <c r="S50" s="49">
        <f t="shared" si="6"/>
        <v>182.02472359545007</v>
      </c>
      <c r="T50" s="26">
        <f t="shared" si="158"/>
        <v>15.07950655251844</v>
      </c>
      <c r="U50" s="18">
        <f t="shared" si="159"/>
        <v>149.5290000601907</v>
      </c>
      <c r="V50" s="28">
        <v>44</v>
      </c>
      <c r="W50" s="22">
        <f>(V50*(1/60))/$L$4</f>
        <v>0.15826084646589156</v>
      </c>
      <c r="X50" s="18">
        <f>(S50*(I$6/J$6)+I$4)/$M$4</f>
        <v>2.049089590181773E-2</v>
      </c>
      <c r="Y50">
        <f>LOG10(W50)</f>
        <v>-0.80062651575698218</v>
      </c>
      <c r="Z50">
        <f t="shared" si="7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8"/>
        <v>885.5</v>
      </c>
      <c r="AI50" s="18">
        <f t="shared" si="8"/>
        <v>575</v>
      </c>
      <c r="AJ50" s="18">
        <f t="shared" si="164"/>
        <v>223</v>
      </c>
      <c r="AK50" s="18">
        <f t="shared" si="165"/>
        <v>4.5</v>
      </c>
      <c r="AL50" s="18">
        <f t="shared" si="10"/>
        <v>223.04539896621944</v>
      </c>
      <c r="AM50" s="18">
        <f t="shared" si="11"/>
        <v>1055.8102338962244</v>
      </c>
      <c r="AN50" s="18">
        <f t="shared" si="166"/>
        <v>181.5239535509362</v>
      </c>
      <c r="AO50" s="28">
        <v>44</v>
      </c>
      <c r="AP50" s="22">
        <f>(AO50*(1/60))/AE$4</f>
        <v>0.13181277413819076</v>
      </c>
      <c r="AQ50" s="18">
        <f>((AL50*(AB$6/AC$6))+AB$4)/AF$4</f>
        <v>2.4521544333348074E-2</v>
      </c>
      <c r="AR50">
        <f t="shared" si="12"/>
        <v>-0.88004249968966008</v>
      </c>
      <c r="AS50">
        <f t="shared" si="12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13"/>
        <v>1028</v>
      </c>
      <c r="BB50" s="18">
        <f t="shared" si="13"/>
        <v>578.5</v>
      </c>
      <c r="BC50" s="18">
        <f t="shared" si="167"/>
        <v>196.5</v>
      </c>
      <c r="BD50" s="18">
        <f t="shared" si="168"/>
        <v>-2.5</v>
      </c>
      <c r="BE50" s="18">
        <f t="shared" si="15"/>
        <v>196.51590266438998</v>
      </c>
      <c r="BF50" s="18">
        <f t="shared" si="16"/>
        <v>1179.5957994160542</v>
      </c>
      <c r="BG50" s="18">
        <f t="shared" si="169"/>
        <v>165.22247070516983</v>
      </c>
      <c r="BH50" s="28">
        <v>44</v>
      </c>
      <c r="BI50" s="22">
        <f>(BH50*(1/60))/$AX$4</f>
        <v>0.11721412214157115</v>
      </c>
      <c r="BJ50" s="18">
        <f>((BE50*(AU$6/AV$6))+AU$4)/$AY$4</f>
        <v>1.6477605596049372E-2</v>
      </c>
      <c r="BK50">
        <f t="shared" si="18"/>
        <v>-0.93102006068417986</v>
      </c>
      <c r="BL50">
        <f t="shared" si="18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19"/>
        <v>922</v>
      </c>
      <c r="BU50" s="18">
        <f t="shared" si="19"/>
        <v>577</v>
      </c>
      <c r="BV50" s="18">
        <f t="shared" si="170"/>
        <v>443.5</v>
      </c>
      <c r="BW50" s="18">
        <f t="shared" si="171"/>
        <v>-12.5</v>
      </c>
      <c r="BX50" s="18">
        <f t="shared" si="21"/>
        <v>443.67612061051921</v>
      </c>
      <c r="BY50" s="18">
        <f t="shared" si="22"/>
        <v>1087.664010620927</v>
      </c>
      <c r="BZ50" s="18">
        <f t="shared" si="172"/>
        <v>328.40614928526725</v>
      </c>
      <c r="CA50" s="28">
        <v>44</v>
      </c>
      <c r="CB50" s="22">
        <f>(CA50*(1/60))/$BQ$4</f>
        <v>0.50511353407279813</v>
      </c>
      <c r="CC50" s="18">
        <f>((BX50*(BN$6/BO$6))+BN$4)/$BR$4</f>
        <v>0.19733657619072345</v>
      </c>
      <c r="CD50">
        <f t="shared" si="24"/>
        <v>-0.29661099479315761</v>
      </c>
      <c r="CE50">
        <f t="shared" si="24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25"/>
        <v>917.5</v>
      </c>
      <c r="CN50" s="18">
        <f t="shared" si="25"/>
        <v>570.5</v>
      </c>
      <c r="CO50" s="18">
        <f t="shared" si="173"/>
        <v>385</v>
      </c>
      <c r="CP50" s="18">
        <f t="shared" si="174"/>
        <v>-17.5</v>
      </c>
      <c r="CQ50" s="18">
        <f t="shared" si="27"/>
        <v>385.39752204704172</v>
      </c>
      <c r="CR50" s="18">
        <f t="shared" si="28"/>
        <v>1080.4057108327409</v>
      </c>
      <c r="CS50" s="18">
        <f t="shared" si="175"/>
        <v>287.12124104904467</v>
      </c>
      <c r="CT50" s="28">
        <v>44</v>
      </c>
      <c r="CU50" s="22">
        <f>(CT50*(1/60))/$CJ$4</f>
        <v>0.42771900768514776</v>
      </c>
      <c r="CV50" s="18">
        <f>((CQ50*(CG$6/CH$6))+CG$4)/$CK$4</f>
        <v>0.14321624687079956</v>
      </c>
      <c r="CW50">
        <f t="shared" si="30"/>
        <v>-0.36884144941738223</v>
      </c>
      <c r="CX50">
        <f t="shared" si="30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31"/>
        <v>1076</v>
      </c>
      <c r="DG50" s="18">
        <f t="shared" si="31"/>
        <v>566.5</v>
      </c>
      <c r="DH50" s="18">
        <f t="shared" si="176"/>
        <v>534</v>
      </c>
      <c r="DI50" s="18">
        <f t="shared" si="177"/>
        <v>-18</v>
      </c>
      <c r="DJ50" s="18">
        <f t="shared" si="33"/>
        <v>534.30328466143646</v>
      </c>
      <c r="DK50" s="18">
        <f t="shared" si="34"/>
        <v>1216.017372408799</v>
      </c>
      <c r="DL50" s="18">
        <f t="shared" si="178"/>
        <v>418.89489123040448</v>
      </c>
      <c r="DM50" s="28">
        <v>44</v>
      </c>
      <c r="DN50" s="22">
        <f>(DM50*(1/60))/$DC$4</f>
        <v>0.38592074498908213</v>
      </c>
      <c r="DO50" s="18">
        <f>((DJ50*(CZ$6/DA$6))+CZ$4)/$DD$4</f>
        <v>0.1745910785654948</v>
      </c>
      <c r="DP50">
        <f t="shared" si="36"/>
        <v>-0.41350187550444628</v>
      </c>
      <c r="DQ50">
        <f t="shared" si="36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37"/>
        <v>1104</v>
      </c>
      <c r="DZ50" s="18">
        <f t="shared" si="37"/>
        <v>593.5</v>
      </c>
      <c r="EA50" s="18">
        <f t="shared" si="179"/>
        <v>498.5</v>
      </c>
      <c r="EB50" s="18">
        <f t="shared" si="180"/>
        <v>-12.5</v>
      </c>
      <c r="EC50" s="18">
        <f t="shared" si="39"/>
        <v>498.65669553310926</v>
      </c>
      <c r="ED50" s="18">
        <f t="shared" si="40"/>
        <v>1253.4186252006948</v>
      </c>
      <c r="EE50" s="18">
        <f t="shared" si="181"/>
        <v>396.75868683541796</v>
      </c>
      <c r="EF50" s="28">
        <v>44</v>
      </c>
      <c r="EG50" s="22">
        <f>(EF50*(1/60))/$DV$4</f>
        <v>0.91349749564480198</v>
      </c>
      <c r="EH50" s="18">
        <f>((EC50*(DS$6/DT$6))+DS$4)/$DW$4</f>
        <v>0.40940322689392195</v>
      </c>
      <c r="EI50">
        <f t="shared" si="42"/>
        <v>-3.9292638928995774E-2</v>
      </c>
      <c r="EJ50">
        <f t="shared" si="42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43"/>
        <v>1279</v>
      </c>
      <c r="ES50" s="18">
        <f t="shared" si="43"/>
        <v>593.5</v>
      </c>
      <c r="ET50" s="18">
        <f t="shared" si="182"/>
        <v>663</v>
      </c>
      <c r="EU50" s="18">
        <f t="shared" si="183"/>
        <v>-16</v>
      </c>
      <c r="EV50" s="18">
        <f t="shared" si="45"/>
        <v>663.19303373904643</v>
      </c>
      <c r="EW50" s="18">
        <f t="shared" si="46"/>
        <v>1409.9940602711772</v>
      </c>
      <c r="EX50" s="18">
        <f t="shared" si="184"/>
        <v>543.42251100360522</v>
      </c>
      <c r="EY50" s="28">
        <v>44</v>
      </c>
      <c r="EZ50" s="22">
        <f>(EY50*(1/60))/$EO$4</f>
        <v>0.74358711689598578</v>
      </c>
      <c r="FA50" s="18">
        <f>((EV50*(EL$6/EM$6))+EL$4)/$EP$4</f>
        <v>0.42938500503822197</v>
      </c>
      <c r="FB50">
        <f t="shared" si="48"/>
        <v>-0.1286681432538935</v>
      </c>
      <c r="FC50">
        <f t="shared" si="48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49"/>
        <v>1298</v>
      </c>
      <c r="FL50" s="18">
        <f t="shared" si="49"/>
        <v>597</v>
      </c>
      <c r="FM50" s="18">
        <f t="shared" si="185"/>
        <v>686</v>
      </c>
      <c r="FN50" s="18">
        <f t="shared" si="186"/>
        <v>-14</v>
      </c>
      <c r="FO50" s="18">
        <f t="shared" si="51"/>
        <v>686.14284227119936</v>
      </c>
      <c r="FP50" s="18">
        <f t="shared" si="52"/>
        <v>1428.7102575399954</v>
      </c>
      <c r="FQ50" s="18">
        <f t="shared" si="187"/>
        <v>563.91837506190461</v>
      </c>
      <c r="FR50" s="28">
        <v>44</v>
      </c>
      <c r="FS50" s="22">
        <f>(FR50*(1/60))/$FH$4</f>
        <v>0.67357587909686212</v>
      </c>
      <c r="FT50" s="18">
        <f>((FO50*(FE$6/FF$6))+FE$4)/$FI$4</f>
        <v>0.41685532436872119</v>
      </c>
      <c r="FU50">
        <f t="shared" si="54"/>
        <v>-0.17161347341264593</v>
      </c>
      <c r="FV50">
        <f t="shared" si="54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55"/>
        <v>644</v>
      </c>
      <c r="GE50">
        <f t="shared" si="55"/>
        <v>583.5</v>
      </c>
      <c r="GF50" s="18">
        <f t="shared" si="188"/>
        <v>418</v>
      </c>
      <c r="GG50" s="18">
        <f t="shared" si="189"/>
        <v>-18.5</v>
      </c>
      <c r="GH50" s="18">
        <f t="shared" si="57"/>
        <v>418.40918966963432</v>
      </c>
      <c r="GI50">
        <f t="shared" si="58"/>
        <v>869.02718599592731</v>
      </c>
      <c r="GJ50">
        <v>44</v>
      </c>
      <c r="GK50" s="22">
        <f>(GJ50*(1/60))/$GA$4</f>
        <v>0.60695028979586851</v>
      </c>
      <c r="GL50" s="18">
        <f>((GH50*($FX$6/$FY$6))+FX$4)/$GB$4</f>
        <v>0.23099184385955746</v>
      </c>
      <c r="GM50">
        <f t="shared" si="59"/>
        <v>-0.21684687688422499</v>
      </c>
      <c r="GN50">
        <f t="shared" si="60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61"/>
        <v>841</v>
      </c>
      <c r="GW50">
        <f t="shared" si="61"/>
        <v>576.5</v>
      </c>
      <c r="GX50" s="18">
        <f t="shared" si="190"/>
        <v>596</v>
      </c>
      <c r="GY50" s="18">
        <f t="shared" si="191"/>
        <v>-28</v>
      </c>
      <c r="GZ50" s="18">
        <f t="shared" si="63"/>
        <v>596.65735560705195</v>
      </c>
      <c r="HA50">
        <f t="shared" si="64"/>
        <v>1019.6240728817655</v>
      </c>
      <c r="HB50">
        <v>44</v>
      </c>
      <c r="HC50" s="22">
        <f>(HB50*(1/60))/$GS$4</f>
        <v>0.54496709085553807</v>
      </c>
      <c r="HD50" s="18">
        <f>((GZ50*(GP$6/GQ$6))+GP$4)/$GT$4</f>
        <v>0.31689692295191729</v>
      </c>
      <c r="HE50">
        <f t="shared" si="65"/>
        <v>-0.26362972284514008</v>
      </c>
      <c r="HF50">
        <f t="shared" si="66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67"/>
        <v>852</v>
      </c>
      <c r="HO50">
        <f t="shared" si="67"/>
        <v>578</v>
      </c>
      <c r="HP50" s="18">
        <f t="shared" si="161"/>
        <v>597</v>
      </c>
      <c r="HQ50" s="18">
        <f t="shared" si="192"/>
        <v>-23.5</v>
      </c>
      <c r="HR50" s="18">
        <f t="shared" si="160"/>
        <v>597.46234190951316</v>
      </c>
      <c r="HS50">
        <f t="shared" si="70"/>
        <v>1029.5571863670323</v>
      </c>
      <c r="HT50">
        <v>44</v>
      </c>
      <c r="HU50" s="22">
        <f>(HT50*(1/60))/$HK$4</f>
        <v>0.58576996728249242</v>
      </c>
      <c r="HV50" s="18">
        <f>((HR50*(HH$6/HI$6))+HH$4)/$HL$4</f>
        <v>0.35128847498142396</v>
      </c>
      <c r="HW50">
        <f t="shared" si="71"/>
        <v>-0.23227289857768071</v>
      </c>
      <c r="HX50">
        <f t="shared" si="72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73"/>
        <v>1082.5</v>
      </c>
      <c r="IG50">
        <f t="shared" si="74"/>
        <v>567</v>
      </c>
      <c r="IH50">
        <f t="shared" si="75"/>
        <v>536</v>
      </c>
      <c r="II50">
        <f t="shared" si="76"/>
        <v>-16.5</v>
      </c>
      <c r="IJ50">
        <f t="shared" si="77"/>
        <v>536.25390441469051</v>
      </c>
      <c r="IL50">
        <v>44</v>
      </c>
      <c r="IM50">
        <f>(IL50*(1/60))/$IC$4</f>
        <v>0.54905188347674916</v>
      </c>
      <c r="IN50">
        <f>((IJ50*$HZ$6/$IA$6)+$HZ$4)/$ID$4</f>
        <v>0.3008828266513896</v>
      </c>
      <c r="IO50">
        <f t="shared" si="78"/>
        <v>-0.26038661430584675</v>
      </c>
      <c r="IP50">
        <f t="shared" si="79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56"/>
        <v>963</v>
      </c>
      <c r="P51" s="18">
        <f t="shared" si="157"/>
        <v>577.5</v>
      </c>
      <c r="Q51" s="18">
        <f t="shared" si="162"/>
        <v>186.5</v>
      </c>
      <c r="R51" s="18">
        <f t="shared" si="163"/>
        <v>-3</v>
      </c>
      <c r="S51" s="49">
        <f t="shared" si="6"/>
        <v>186.52412712568849</v>
      </c>
      <c r="T51" s="26">
        <f t="shared" si="158"/>
        <v>15.452251439457253</v>
      </c>
      <c r="U51" s="18">
        <f t="shared" si="159"/>
        <v>153.38585529642694</v>
      </c>
      <c r="V51" s="28">
        <v>45</v>
      </c>
      <c r="W51" s="22">
        <f>(V51*(1/60))/$L$4</f>
        <v>0.16185768388557092</v>
      </c>
      <c r="X51" s="18">
        <f>(S51*(I$6/J$6)+I$4)/$M$4</f>
        <v>2.0997402971501815E-2</v>
      </c>
      <c r="Y51">
        <f>LOG10(W51)</f>
        <v>-0.79086667846782588</v>
      </c>
      <c r="Z51">
        <f t="shared" si="7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8"/>
        <v>891.5</v>
      </c>
      <c r="AI51" s="18">
        <f t="shared" si="8"/>
        <v>575.5</v>
      </c>
      <c r="AJ51" s="18">
        <f t="shared" si="164"/>
        <v>229</v>
      </c>
      <c r="AK51" s="18">
        <f t="shared" si="165"/>
        <v>5</v>
      </c>
      <c r="AL51" s="18">
        <f t="shared" si="10"/>
        <v>229.05457864884517</v>
      </c>
      <c r="AM51" s="18">
        <f t="shared" si="11"/>
        <v>1061.118513644918</v>
      </c>
      <c r="AN51" s="18">
        <f t="shared" si="166"/>
        <v>186.83223329962982</v>
      </c>
      <c r="AO51" s="28">
        <v>45</v>
      </c>
      <c r="AP51" s="22">
        <f>(AO51*(1/60))/AE$4</f>
        <v>0.13480851900496782</v>
      </c>
      <c r="AQ51" s="18">
        <f>((AL51*(AB$6/AC$6))+AB$4)/AF$4</f>
        <v>2.5182191747181872E-2</v>
      </c>
      <c r="AR51">
        <f t="shared" si="12"/>
        <v>-0.87028266240050378</v>
      </c>
      <c r="AS51">
        <f t="shared" si="12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13"/>
        <v>1034</v>
      </c>
      <c r="BB51" s="18">
        <f t="shared" si="13"/>
        <v>578.5</v>
      </c>
      <c r="BC51" s="18">
        <f t="shared" si="167"/>
        <v>202.5</v>
      </c>
      <c r="BD51" s="18">
        <f t="shared" si="168"/>
        <v>-2.5</v>
      </c>
      <c r="BE51" s="18">
        <f t="shared" si="15"/>
        <v>202.51543151078636</v>
      </c>
      <c r="BF51" s="18">
        <f t="shared" si="16"/>
        <v>1184.8283630973729</v>
      </c>
      <c r="BG51" s="18">
        <f t="shared" si="169"/>
        <v>170.45503438648848</v>
      </c>
      <c r="BH51" s="28">
        <v>45</v>
      </c>
      <c r="BI51" s="22">
        <f>(BH51*(1/60))/$AX$4</f>
        <v>0.11987807946297049</v>
      </c>
      <c r="BJ51" s="18">
        <f>((BE51*(AU$6/AV$6))+AU$4)/$AY$4</f>
        <v>1.6980658370673266E-2</v>
      </c>
      <c r="BK51">
        <f t="shared" si="18"/>
        <v>-0.92126022339502356</v>
      </c>
      <c r="BL51">
        <f t="shared" si="18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19"/>
        <v>932.5</v>
      </c>
      <c r="BU51" s="18">
        <f t="shared" si="19"/>
        <v>576</v>
      </c>
      <c r="BV51" s="18">
        <f t="shared" si="170"/>
        <v>454</v>
      </c>
      <c r="BW51" s="18">
        <f t="shared" si="171"/>
        <v>-13.5</v>
      </c>
      <c r="BX51" s="18">
        <f t="shared" si="21"/>
        <v>454.20067150985147</v>
      </c>
      <c r="BY51" s="18">
        <f t="shared" si="22"/>
        <v>1096.053032476075</v>
      </c>
      <c r="BZ51" s="18">
        <f t="shared" si="172"/>
        <v>336.79517114041528</v>
      </c>
      <c r="CA51" s="28">
        <v>45</v>
      </c>
      <c r="CB51" s="22">
        <f>(CA51*(1/60))/$BQ$4</f>
        <v>0.51659338711990721</v>
      </c>
      <c r="CC51" s="18">
        <f>((BX51*(BN$6/BO$6))+BN$4)/$BR$4</f>
        <v>0.20201764588084187</v>
      </c>
      <c r="CD51">
        <f t="shared" si="24"/>
        <v>-0.28685115750400136</v>
      </c>
      <c r="CE51">
        <f t="shared" si="24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25"/>
        <v>929</v>
      </c>
      <c r="CN51" s="18">
        <f t="shared" si="25"/>
        <v>569</v>
      </c>
      <c r="CO51" s="18">
        <f t="shared" si="173"/>
        <v>396.5</v>
      </c>
      <c r="CP51" s="18">
        <f t="shared" si="174"/>
        <v>-19</v>
      </c>
      <c r="CQ51" s="18">
        <f t="shared" si="27"/>
        <v>396.95497225755969</v>
      </c>
      <c r="CR51" s="18">
        <f t="shared" si="28"/>
        <v>1089.4044244448432</v>
      </c>
      <c r="CS51" s="18">
        <f t="shared" si="175"/>
        <v>296.11995466114706</v>
      </c>
      <c r="CT51" s="28">
        <v>45</v>
      </c>
      <c r="CU51" s="22">
        <f>(CT51*(1/60))/$CJ$4</f>
        <v>0.43743989422344659</v>
      </c>
      <c r="CV51" s="18">
        <f>((CQ51*(CG$6/CH$6))+CG$4)/$CK$4</f>
        <v>0.1475110711700188</v>
      </c>
      <c r="CW51">
        <f t="shared" si="30"/>
        <v>-0.35908161212822598</v>
      </c>
      <c r="CX51">
        <f t="shared" si="30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31"/>
        <v>1092</v>
      </c>
      <c r="DG51" s="18">
        <f t="shared" si="31"/>
        <v>566</v>
      </c>
      <c r="DH51" s="18">
        <f t="shared" si="176"/>
        <v>550</v>
      </c>
      <c r="DI51" s="18">
        <f t="shared" si="177"/>
        <v>-18.5</v>
      </c>
      <c r="DJ51" s="18">
        <f t="shared" si="33"/>
        <v>550.31104840807984</v>
      </c>
      <c r="DK51" s="18">
        <f t="shared" si="34"/>
        <v>1229.9674792448782</v>
      </c>
      <c r="DL51" s="18">
        <f t="shared" si="178"/>
        <v>432.84499806648364</v>
      </c>
      <c r="DM51" s="28">
        <v>45</v>
      </c>
      <c r="DN51" s="22">
        <f>(DM51*(1/60))/$DC$4</f>
        <v>0.39469167101156127</v>
      </c>
      <c r="DO51" s="18">
        <f>((DJ51*(CZ$6/DA$6))+CZ$4)/$DD$4</f>
        <v>0.17982183948009228</v>
      </c>
      <c r="DP51">
        <f t="shared" si="36"/>
        <v>-0.40374203821529003</v>
      </c>
      <c r="DQ51">
        <f t="shared" si="36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37"/>
        <v>1119.5</v>
      </c>
      <c r="DZ51" s="18">
        <f t="shared" si="37"/>
        <v>592.5</v>
      </c>
      <c r="EA51" s="18">
        <f t="shared" si="179"/>
        <v>514</v>
      </c>
      <c r="EB51" s="18">
        <f t="shared" si="180"/>
        <v>-13.5</v>
      </c>
      <c r="EC51" s="18">
        <f t="shared" si="39"/>
        <v>514.17725542851463</v>
      </c>
      <c r="ED51" s="18">
        <f t="shared" si="40"/>
        <v>1266.6240563008425</v>
      </c>
      <c r="EE51" s="18">
        <f t="shared" si="181"/>
        <v>409.9641179355657</v>
      </c>
      <c r="EF51" s="28">
        <v>45</v>
      </c>
      <c r="EG51" s="22">
        <f>(EF51*(1/60))/$DV$4</f>
        <v>0.93425880236400216</v>
      </c>
      <c r="EH51" s="18">
        <f>((EC51*(DS$6/DT$6))+DS$4)/$DW$4</f>
        <v>0.42214579580214884</v>
      </c>
      <c r="EI51">
        <f t="shared" si="42"/>
        <v>-2.9532801639839464E-2</v>
      </c>
      <c r="EJ51">
        <f t="shared" si="42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43"/>
        <v>1299</v>
      </c>
      <c r="ES51" s="18">
        <f t="shared" si="43"/>
        <v>591.5</v>
      </c>
      <c r="ET51" s="18">
        <f t="shared" si="182"/>
        <v>683</v>
      </c>
      <c r="EU51" s="18">
        <f t="shared" si="183"/>
        <v>-18</v>
      </c>
      <c r="EV51" s="18">
        <f t="shared" si="45"/>
        <v>683.23714770202594</v>
      </c>
      <c r="EW51" s="18">
        <f t="shared" si="46"/>
        <v>1427.3308130913449</v>
      </c>
      <c r="EX51" s="18">
        <f t="shared" si="184"/>
        <v>560.75926382377293</v>
      </c>
      <c r="EY51" s="28">
        <v>45</v>
      </c>
      <c r="EZ51" s="22">
        <f>(EY51*(1/60))/$EO$4</f>
        <v>0.76048682409816726</v>
      </c>
      <c r="FA51" s="18">
        <f>((EV51*(EL$6/EM$6))+EL$4)/$EP$4</f>
        <v>0.44236258703490983</v>
      </c>
      <c r="FB51">
        <f t="shared" si="48"/>
        <v>-0.11890830596473725</v>
      </c>
      <c r="FC51">
        <f t="shared" si="48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49"/>
        <v>1319.5</v>
      </c>
      <c r="FL51" s="18">
        <f t="shared" si="49"/>
        <v>596.5</v>
      </c>
      <c r="FM51" s="18">
        <f t="shared" si="185"/>
        <v>707.5</v>
      </c>
      <c r="FN51" s="18">
        <f t="shared" si="186"/>
        <v>-14.5</v>
      </c>
      <c r="FO51" s="18">
        <f t="shared" si="51"/>
        <v>707.64857097290883</v>
      </c>
      <c r="FP51" s="18">
        <f t="shared" si="52"/>
        <v>1448.0650883161295</v>
      </c>
      <c r="FQ51" s="18">
        <f t="shared" si="187"/>
        <v>583.27320583803873</v>
      </c>
      <c r="FR51" s="28">
        <v>45</v>
      </c>
      <c r="FS51" s="22">
        <f>(FR51*(1/60))/$FH$4</f>
        <v>0.68888442180360898</v>
      </c>
      <c r="FT51" s="18">
        <f>((FO51*(FE$6/FF$6))+FE$4)/$FI$4</f>
        <v>0.42992079260863253</v>
      </c>
      <c r="FU51">
        <f t="shared" si="54"/>
        <v>-0.16185363612348969</v>
      </c>
      <c r="FV51">
        <f t="shared" si="54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55"/>
        <v>660</v>
      </c>
      <c r="GE51">
        <f t="shared" si="55"/>
        <v>583</v>
      </c>
      <c r="GF51" s="18">
        <f t="shared" si="188"/>
        <v>434</v>
      </c>
      <c r="GG51" s="18">
        <f t="shared" si="189"/>
        <v>-19</v>
      </c>
      <c r="GH51" s="18">
        <f t="shared" si="57"/>
        <v>434.41569953214167</v>
      </c>
      <c r="GI51">
        <f t="shared" si="58"/>
        <v>880.61853262351906</v>
      </c>
      <c r="GJ51">
        <v>45</v>
      </c>
      <c r="GK51" s="22">
        <f>(GJ51*(1/60))/$GA$4</f>
        <v>0.62074461456395646</v>
      </c>
      <c r="GL51" s="18">
        <f>((GH51*($FX$6/$FY$6))+FX$4)/$GB$4</f>
        <v>0.23982858386953698</v>
      </c>
      <c r="GM51">
        <f t="shared" si="59"/>
        <v>-0.20708703959506872</v>
      </c>
      <c r="GN51">
        <f t="shared" si="60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61"/>
        <v>861</v>
      </c>
      <c r="GW51">
        <f t="shared" si="61"/>
        <v>576.5</v>
      </c>
      <c r="GX51" s="18">
        <f t="shared" si="190"/>
        <v>616</v>
      </c>
      <c r="GY51" s="18">
        <f t="shared" si="191"/>
        <v>-28</v>
      </c>
      <c r="GZ51" s="18">
        <f t="shared" si="63"/>
        <v>616.63603527526675</v>
      </c>
      <c r="HA51">
        <f t="shared" si="64"/>
        <v>1036.1820544672639</v>
      </c>
      <c r="HB51">
        <v>45</v>
      </c>
      <c r="HC51" s="22">
        <f>(HB51*(1/60))/$GS$4</f>
        <v>0.55735270655680025</v>
      </c>
      <c r="HD51" s="18">
        <f>((GZ51*(GP$6/GQ$6))+GP$4)/$GT$4</f>
        <v>0.32750800827920334</v>
      </c>
      <c r="HE51">
        <f t="shared" si="65"/>
        <v>-0.25386988555598389</v>
      </c>
      <c r="HF51">
        <f t="shared" si="66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67"/>
        <v>869.5</v>
      </c>
      <c r="HO51">
        <f t="shared" si="67"/>
        <v>577</v>
      </c>
      <c r="HP51" s="18">
        <f t="shared" si="161"/>
        <v>614.5</v>
      </c>
      <c r="HQ51" s="18">
        <f t="shared" si="192"/>
        <v>-24.5</v>
      </c>
      <c r="HR51" s="18">
        <f t="shared" si="160"/>
        <v>614.98821126912674</v>
      </c>
      <c r="HS51">
        <f t="shared" si="70"/>
        <v>1043.5321030040236</v>
      </c>
      <c r="HT51">
        <v>45</v>
      </c>
      <c r="HU51" s="22">
        <f>(HT51*(1/60))/$HK$4</f>
        <v>0.59908292108436734</v>
      </c>
      <c r="HV51" s="18">
        <f>((HR51*(HH$6/HI$6))+HH$4)/$HL$4</f>
        <v>0.36159311761443991</v>
      </c>
      <c r="HW51">
        <f t="shared" si="71"/>
        <v>-0.22251306128852441</v>
      </c>
      <c r="HX51">
        <f t="shared" si="72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73"/>
        <v>1098.5</v>
      </c>
      <c r="IG51">
        <f t="shared" si="74"/>
        <v>566.5</v>
      </c>
      <c r="IH51">
        <f t="shared" si="75"/>
        <v>552</v>
      </c>
      <c r="II51">
        <f t="shared" si="76"/>
        <v>-17</v>
      </c>
      <c r="IJ51">
        <f t="shared" si="77"/>
        <v>552.26171332077695</v>
      </c>
      <c r="IL51">
        <v>45</v>
      </c>
      <c r="IM51">
        <f>(IL51*(1/60))/$IC$4</f>
        <v>0.56153033537394803</v>
      </c>
      <c r="IN51">
        <f>((IJ51*$HZ$6/$IA$6)+$HZ$4)/$ID$4</f>
        <v>0.30986453243013945</v>
      </c>
      <c r="IO51">
        <f t="shared" si="78"/>
        <v>-0.25062677701669051</v>
      </c>
      <c r="IP51">
        <f t="shared" si="79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56"/>
        <v>969.5</v>
      </c>
      <c r="P52" s="18">
        <f t="shared" si="157"/>
        <v>577.5</v>
      </c>
      <c r="Q52" s="18">
        <f t="shared" si="162"/>
        <v>193</v>
      </c>
      <c r="R52" s="18">
        <f t="shared" si="163"/>
        <v>-3</v>
      </c>
      <c r="S52" s="49">
        <f t="shared" si="6"/>
        <v>193.02331465395574</v>
      </c>
      <c r="T52" s="26">
        <f t="shared" si="158"/>
        <v>15.990664787834957</v>
      </c>
      <c r="U52" s="18">
        <f t="shared" si="159"/>
        <v>158.96527685886906</v>
      </c>
      <c r="V52" s="28">
        <v>46</v>
      </c>
      <c r="W52" s="22">
        <f>(V52*(1/60))/$L$4</f>
        <v>0.16545452130525026</v>
      </c>
      <c r="X52" s="18">
        <f>(S52*(I$6/J$6)+I$4)/$M$4</f>
        <v>2.172902982118239E-2</v>
      </c>
      <c r="Y52">
        <f>LOG10(W52)</f>
        <v>-0.78132136056159562</v>
      </c>
      <c r="Z52">
        <f t="shared" si="7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8"/>
        <v>899</v>
      </c>
      <c r="AI52" s="18">
        <f t="shared" si="8"/>
        <v>574.5</v>
      </c>
      <c r="AJ52" s="18">
        <f t="shared" si="164"/>
        <v>236.5</v>
      </c>
      <c r="AK52" s="18">
        <f t="shared" si="165"/>
        <v>4</v>
      </c>
      <c r="AL52" s="18">
        <f t="shared" si="10"/>
        <v>236.53382421970858</v>
      </c>
      <c r="AM52" s="18">
        <f t="shared" si="11"/>
        <v>1066.8885836862255</v>
      </c>
      <c r="AN52" s="18">
        <f t="shared" si="166"/>
        <v>192.60230334093728</v>
      </c>
      <c r="AO52" s="28">
        <v>46</v>
      </c>
      <c r="AP52" s="22">
        <f>(AO52*(1/60))/AE$4</f>
        <v>0.13780426387174488</v>
      </c>
      <c r="AQ52" s="18">
        <f>((AL52*(AB$6/AC$6))+AB$4)/AF$4</f>
        <v>2.6004457764306488E-2</v>
      </c>
      <c r="AR52">
        <f t="shared" si="12"/>
        <v>-0.86073734449427342</v>
      </c>
      <c r="AS52">
        <f t="shared" si="12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13"/>
        <v>1039.5</v>
      </c>
      <c r="BB52" s="18">
        <f t="shared" si="13"/>
        <v>579.5</v>
      </c>
      <c r="BC52" s="18">
        <f t="shared" si="167"/>
        <v>208</v>
      </c>
      <c r="BD52" s="18">
        <f t="shared" si="168"/>
        <v>-1.5</v>
      </c>
      <c r="BE52" s="18">
        <f t="shared" si="15"/>
        <v>208.00540858352699</v>
      </c>
      <c r="BF52" s="18">
        <f t="shared" si="16"/>
        <v>1190.117851307172</v>
      </c>
      <c r="BG52" s="18">
        <f t="shared" si="169"/>
        <v>175.74452259628765</v>
      </c>
      <c r="BH52" s="28">
        <v>46</v>
      </c>
      <c r="BI52" s="22">
        <f>(BH52*(1/60))/$AX$4</f>
        <v>0.12254203678436984</v>
      </c>
      <c r="BJ52" s="18">
        <f>((BE52*(AU$6/AV$6))+AU$4)/$AY$4</f>
        <v>1.7440985884678399E-2</v>
      </c>
      <c r="BK52">
        <f t="shared" si="18"/>
        <v>-0.91171490548879319</v>
      </c>
      <c r="BL52">
        <f t="shared" si="18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19"/>
        <v>947</v>
      </c>
      <c r="BU52" s="18">
        <f t="shared" si="19"/>
        <v>574</v>
      </c>
      <c r="BV52" s="18">
        <f t="shared" si="170"/>
        <v>468.5</v>
      </c>
      <c r="BW52" s="18">
        <f t="shared" si="171"/>
        <v>-15.5</v>
      </c>
      <c r="BX52" s="18">
        <f t="shared" si="21"/>
        <v>468.75633329054875</v>
      </c>
      <c r="BY52" s="18">
        <f t="shared" si="22"/>
        <v>1107.3775327321753</v>
      </c>
      <c r="BZ52" s="18">
        <f t="shared" si="172"/>
        <v>348.11967139651551</v>
      </c>
      <c r="CA52" s="28">
        <v>46</v>
      </c>
      <c r="CB52" s="22">
        <f>(CA52*(1/60))/$BQ$4</f>
        <v>0.52807324016701618</v>
      </c>
      <c r="CC52" s="18">
        <f>((BX52*(BN$6/BO$6))+BN$4)/$BR$4</f>
        <v>0.20849165772542899</v>
      </c>
      <c r="CD52">
        <f t="shared" si="24"/>
        <v>-0.27730583959777105</v>
      </c>
      <c r="CE52">
        <f t="shared" si="24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25"/>
        <v>940</v>
      </c>
      <c r="CN52" s="18">
        <f t="shared" si="25"/>
        <v>568</v>
      </c>
      <c r="CO52" s="18">
        <f t="shared" si="173"/>
        <v>407.5</v>
      </c>
      <c r="CP52" s="18">
        <f t="shared" si="174"/>
        <v>-20</v>
      </c>
      <c r="CQ52" s="18">
        <f t="shared" si="27"/>
        <v>407.99050234043438</v>
      </c>
      <c r="CR52" s="18">
        <f t="shared" si="28"/>
        <v>1098.282295222863</v>
      </c>
      <c r="CS52" s="18">
        <f t="shared" si="175"/>
        <v>304.99782543916683</v>
      </c>
      <c r="CT52" s="28">
        <v>46</v>
      </c>
      <c r="CU52" s="22">
        <f>(CT52*(1/60))/$CJ$4</f>
        <v>0.44716078076174537</v>
      </c>
      <c r="CV52" s="18">
        <f>((CQ52*(CG$6/CH$6))+CG$4)/$CK$4</f>
        <v>0.15161194652672699</v>
      </c>
      <c r="CW52">
        <f t="shared" si="30"/>
        <v>-0.34953629422199561</v>
      </c>
      <c r="CX52">
        <f t="shared" si="30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31"/>
        <v>1107</v>
      </c>
      <c r="DG52" s="18">
        <f t="shared" si="31"/>
        <v>565.5</v>
      </c>
      <c r="DH52" s="18">
        <f t="shared" si="176"/>
        <v>565</v>
      </c>
      <c r="DI52" s="18">
        <f t="shared" si="177"/>
        <v>-19</v>
      </c>
      <c r="DJ52" s="18">
        <f t="shared" si="33"/>
        <v>565.3193787585916</v>
      </c>
      <c r="DK52" s="18">
        <f t="shared" si="34"/>
        <v>1243.0765262042398</v>
      </c>
      <c r="DL52" s="18">
        <f t="shared" si="178"/>
        <v>445.95404502584529</v>
      </c>
      <c r="DM52" s="28">
        <v>46</v>
      </c>
      <c r="DN52" s="22">
        <f>(DM52*(1/60))/$DC$4</f>
        <v>0.40346259703404036</v>
      </c>
      <c r="DO52" s="18">
        <f>((DJ52*(CZ$6/DA$6))+CZ$4)/$DD$4</f>
        <v>0.18472602154033074</v>
      </c>
      <c r="DP52">
        <f t="shared" si="36"/>
        <v>-0.39419672030905972</v>
      </c>
      <c r="DQ52">
        <f t="shared" si="36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37"/>
        <v>1135.5</v>
      </c>
      <c r="DZ52" s="18">
        <f t="shared" si="37"/>
        <v>592.5</v>
      </c>
      <c r="EA52" s="18">
        <f t="shared" si="179"/>
        <v>530</v>
      </c>
      <c r="EB52" s="18">
        <f t="shared" si="180"/>
        <v>-13.5</v>
      </c>
      <c r="EC52" s="18">
        <f t="shared" si="39"/>
        <v>530.17190608330054</v>
      </c>
      <c r="ED52" s="18">
        <f t="shared" si="40"/>
        <v>1280.7874530928229</v>
      </c>
      <c r="EE52" s="18">
        <f t="shared" si="181"/>
        <v>424.1275147275461</v>
      </c>
      <c r="EF52" s="28">
        <v>46</v>
      </c>
      <c r="EG52" s="22">
        <f>(EF52*(1/60))/$DV$4</f>
        <v>0.95502010908320212</v>
      </c>
      <c r="EH52" s="18">
        <f>((EC52*(DS$6/DT$6))+DS$4)/$DW$4</f>
        <v>0.43527759900416868</v>
      </c>
      <c r="EI52">
        <f t="shared" si="42"/>
        <v>-1.9987483733609108E-2</v>
      </c>
      <c r="EJ52">
        <f t="shared" si="42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43"/>
        <v>1319.5</v>
      </c>
      <c r="ES52" s="18">
        <f t="shared" si="43"/>
        <v>592</v>
      </c>
      <c r="ET52" s="18">
        <f t="shared" si="182"/>
        <v>703.5</v>
      </c>
      <c r="EU52" s="18">
        <f t="shared" si="183"/>
        <v>-17.5</v>
      </c>
      <c r="EV52" s="18">
        <f t="shared" si="45"/>
        <v>703.71762802987962</v>
      </c>
      <c r="EW52" s="18">
        <f t="shared" si="46"/>
        <v>1446.2172208904167</v>
      </c>
      <c r="EX52" s="18">
        <f t="shared" si="184"/>
        <v>579.6456716228447</v>
      </c>
      <c r="EY52" s="28">
        <v>46</v>
      </c>
      <c r="EZ52" s="22">
        <f>(EY52*(1/60))/$EO$4</f>
        <v>0.77738653130034874</v>
      </c>
      <c r="FA52" s="18">
        <f>((EV52*(EL$6/EM$6))+EL$4)/$EP$4</f>
        <v>0.45562269487889678</v>
      </c>
      <c r="FB52">
        <f t="shared" si="48"/>
        <v>-0.10936298805850686</v>
      </c>
      <c r="FC52">
        <f t="shared" si="48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49"/>
        <v>1340.5</v>
      </c>
      <c r="FL52" s="18">
        <f t="shared" si="49"/>
        <v>595.5</v>
      </c>
      <c r="FM52" s="18">
        <f t="shared" si="185"/>
        <v>728.5</v>
      </c>
      <c r="FN52" s="18">
        <f t="shared" si="186"/>
        <v>-15.5</v>
      </c>
      <c r="FO52" s="18">
        <f t="shared" si="51"/>
        <v>728.66487495967579</v>
      </c>
      <c r="FP52" s="18">
        <f t="shared" si="52"/>
        <v>1466.8198594237808</v>
      </c>
      <c r="FQ52" s="18">
        <f t="shared" si="187"/>
        <v>602.02797694569006</v>
      </c>
      <c r="FR52" s="28">
        <v>46</v>
      </c>
      <c r="FS52" s="22">
        <f>(FR52*(1/60))/$FH$4</f>
        <v>0.70419296451035585</v>
      </c>
      <c r="FT52" s="18">
        <f>((FO52*(FE$6/FF$6))+FE$4)/$FI$4</f>
        <v>0.44268891853768311</v>
      </c>
      <c r="FU52">
        <f t="shared" si="54"/>
        <v>-0.15230831821725929</v>
      </c>
      <c r="FV52">
        <f t="shared" si="54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55"/>
        <v>675</v>
      </c>
      <c r="GE52">
        <f t="shared" si="55"/>
        <v>582.5</v>
      </c>
      <c r="GF52" s="18">
        <f t="shared" si="188"/>
        <v>449</v>
      </c>
      <c r="GG52" s="18">
        <f t="shared" si="189"/>
        <v>-19.5</v>
      </c>
      <c r="GH52" s="18">
        <f t="shared" si="57"/>
        <v>449.42324149959131</v>
      </c>
      <c r="GI52">
        <f t="shared" si="58"/>
        <v>891.58917108722221</v>
      </c>
      <c r="GJ52">
        <v>46</v>
      </c>
      <c r="GK52" s="22">
        <f>(GJ52*(1/60))/$GA$4</f>
        <v>0.63453893933204442</v>
      </c>
      <c r="GL52" s="18">
        <f>((GH52*($FX$6/$FY$6))+FX$4)/$GB$4</f>
        <v>0.24811382204415269</v>
      </c>
      <c r="GM52">
        <f t="shared" si="59"/>
        <v>-0.1975417216888383</v>
      </c>
      <c r="GN52">
        <f t="shared" si="60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61"/>
        <v>883</v>
      </c>
      <c r="GW52">
        <f t="shared" si="61"/>
        <v>575</v>
      </c>
      <c r="GX52" s="18">
        <f t="shared" si="190"/>
        <v>638</v>
      </c>
      <c r="GY52" s="18">
        <f t="shared" si="191"/>
        <v>-29.5</v>
      </c>
      <c r="GZ52" s="18">
        <f t="shared" si="63"/>
        <v>638.68164996342273</v>
      </c>
      <c r="HA52">
        <f t="shared" si="64"/>
        <v>1053.7143825534508</v>
      </c>
      <c r="HB52">
        <v>46</v>
      </c>
      <c r="HC52" s="22">
        <f>(HB52*(1/60))/$GS$4</f>
        <v>0.56973832225806242</v>
      </c>
      <c r="HD52" s="18">
        <f>((GZ52*(GP$6/GQ$6))+GP$4)/$GT$4</f>
        <v>0.33921688506352177</v>
      </c>
      <c r="HE52">
        <f t="shared" si="65"/>
        <v>-0.24432456764975352</v>
      </c>
      <c r="HF52">
        <f t="shared" si="66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67"/>
        <v>888.5</v>
      </c>
      <c r="HO52">
        <f t="shared" si="67"/>
        <v>576.5</v>
      </c>
      <c r="HP52" s="18">
        <f t="shared" si="161"/>
        <v>633.5</v>
      </c>
      <c r="HQ52" s="18">
        <f t="shared" si="192"/>
        <v>-25</v>
      </c>
      <c r="HR52" s="18">
        <f t="shared" si="160"/>
        <v>633.99309933153063</v>
      </c>
      <c r="HS52">
        <f t="shared" si="70"/>
        <v>1059.1432858683474</v>
      </c>
      <c r="HT52">
        <v>46</v>
      </c>
      <c r="HU52" s="22">
        <f>(HT52*(1/60))/$HK$4</f>
        <v>0.61239587488624214</v>
      </c>
      <c r="HV52" s="18">
        <f>((HR52*(HH$6/HI$6))+HH$4)/$HL$4</f>
        <v>0.3727673752643817</v>
      </c>
      <c r="HW52">
        <f t="shared" si="71"/>
        <v>-0.21296774338229404</v>
      </c>
      <c r="HX52">
        <f t="shared" si="72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73"/>
        <v>1116</v>
      </c>
      <c r="IG52">
        <f t="shared" si="74"/>
        <v>564</v>
      </c>
      <c r="IH52">
        <f t="shared" si="75"/>
        <v>569.5</v>
      </c>
      <c r="II52">
        <f t="shared" si="76"/>
        <v>-19.5</v>
      </c>
      <c r="IJ52">
        <f t="shared" si="77"/>
        <v>569.83374768435749</v>
      </c>
      <c r="IL52">
        <v>46</v>
      </c>
      <c r="IM52">
        <f>(IL52*(1/60))/$IC$4</f>
        <v>0.5740087872711469</v>
      </c>
      <c r="IN52">
        <f>((IJ52*$HZ$6/$IA$6)+$HZ$4)/$ID$4</f>
        <v>0.31972389816305702</v>
      </c>
      <c r="IO52">
        <f t="shared" si="78"/>
        <v>-0.24108145911046008</v>
      </c>
      <c r="IP52">
        <f t="shared" si="79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56"/>
        <v>975</v>
      </c>
      <c r="P53" s="18">
        <f t="shared" si="157"/>
        <v>577</v>
      </c>
      <c r="Q53" s="18">
        <f t="shared" si="162"/>
        <v>198.5</v>
      </c>
      <c r="R53" s="18">
        <f t="shared" si="163"/>
        <v>-3.5</v>
      </c>
      <c r="S53" s="49">
        <f t="shared" si="6"/>
        <v>198.53085402526227</v>
      </c>
      <c r="T53" s="26">
        <f t="shared" si="158"/>
        <v>16.446926851566754</v>
      </c>
      <c r="U53" s="18">
        <f t="shared" si="159"/>
        <v>163.43926169632698</v>
      </c>
      <c r="V53" s="28">
        <v>47</v>
      </c>
      <c r="W53" s="22">
        <f>(V53*(1/60))/$L$4</f>
        <v>0.16905135872492963</v>
      </c>
      <c r="X53" s="18">
        <f>(S53*(I$6/J$6)+I$4)/$M$4</f>
        <v>2.2349024807047185E-2</v>
      </c>
      <c r="Y53">
        <f>LOG10(W53)</f>
        <v>-0.77198133430745219</v>
      </c>
      <c r="Z53">
        <f t="shared" si="7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8"/>
        <v>906</v>
      </c>
      <c r="AI53" s="18">
        <f t="shared" si="8"/>
        <v>573</v>
      </c>
      <c r="AJ53" s="18">
        <f t="shared" si="164"/>
        <v>243.5</v>
      </c>
      <c r="AK53" s="18">
        <f t="shared" si="165"/>
        <v>2.5</v>
      </c>
      <c r="AL53" s="18">
        <f t="shared" si="10"/>
        <v>243.51283333738286</v>
      </c>
      <c r="AM53" s="18">
        <f t="shared" si="11"/>
        <v>1071.9911380230715</v>
      </c>
      <c r="AN53" s="18">
        <f t="shared" si="166"/>
        <v>197.70485767778325</v>
      </c>
      <c r="AO53" s="28">
        <v>47</v>
      </c>
      <c r="AP53" s="22">
        <f>(AO53*(1/60))/AE$4</f>
        <v>0.14080000873852194</v>
      </c>
      <c r="AQ53" s="18">
        <f>((AL53*(AB$6/AC$6))+AB$4)/AF$4</f>
        <v>2.6771727935648641E-2</v>
      </c>
      <c r="AR53">
        <f t="shared" si="12"/>
        <v>-0.85139731824012999</v>
      </c>
      <c r="AS53">
        <f t="shared" si="12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13"/>
        <v>1045</v>
      </c>
      <c r="BB53" s="18">
        <f t="shared" si="13"/>
        <v>579.5</v>
      </c>
      <c r="BC53" s="18">
        <f t="shared" si="167"/>
        <v>213.5</v>
      </c>
      <c r="BD53" s="18">
        <f t="shared" si="168"/>
        <v>-1.5</v>
      </c>
      <c r="BE53" s="18">
        <f t="shared" si="15"/>
        <v>213.50526925581954</v>
      </c>
      <c r="BF53" s="18">
        <f t="shared" si="16"/>
        <v>1194.9247884281253</v>
      </c>
      <c r="BG53" s="18">
        <f t="shared" si="169"/>
        <v>180.55145971724096</v>
      </c>
      <c r="BH53" s="28">
        <v>47</v>
      </c>
      <c r="BI53" s="22">
        <f>(BH53*(1/60))/$AX$4</f>
        <v>0.12520599410576919</v>
      </c>
      <c r="BJ53" s="18">
        <f>((BE53*(AU$6/AV$6))+AU$4)/$AY$4</f>
        <v>1.7902142125789472E-2</v>
      </c>
      <c r="BK53">
        <f t="shared" si="18"/>
        <v>-0.90237487923464976</v>
      </c>
      <c r="BL53">
        <f t="shared" si="18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19"/>
        <v>957.5</v>
      </c>
      <c r="BU53" s="18">
        <f t="shared" si="19"/>
        <v>574.5</v>
      </c>
      <c r="BV53" s="18">
        <f t="shared" si="170"/>
        <v>479</v>
      </c>
      <c r="BW53" s="18">
        <f t="shared" si="171"/>
        <v>-15</v>
      </c>
      <c r="BX53" s="18">
        <f t="shared" si="21"/>
        <v>479.23480674925941</v>
      </c>
      <c r="BY53" s="18">
        <f t="shared" si="22"/>
        <v>1116.6272878628749</v>
      </c>
      <c r="BZ53" s="18">
        <f t="shared" si="172"/>
        <v>357.36942652721518</v>
      </c>
      <c r="CA53" s="28">
        <v>47</v>
      </c>
      <c r="CB53" s="22">
        <f>(CA53*(1/60))/$BQ$4</f>
        <v>0.53955309321412526</v>
      </c>
      <c r="CC53" s="18">
        <f>((BX53*(BN$6/BO$6))+BN$4)/$BR$4</f>
        <v>0.21315223326688917</v>
      </c>
      <c r="CD53">
        <f t="shared" si="24"/>
        <v>-0.26796581334362762</v>
      </c>
      <c r="CE53">
        <f t="shared" si="24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25"/>
        <v>951.5</v>
      </c>
      <c r="CN53" s="18">
        <f t="shared" si="25"/>
        <v>568</v>
      </c>
      <c r="CO53" s="18">
        <f t="shared" si="173"/>
        <v>419</v>
      </c>
      <c r="CP53" s="18">
        <f t="shared" si="174"/>
        <v>-20</v>
      </c>
      <c r="CQ53" s="18">
        <f t="shared" si="27"/>
        <v>419.47705539159114</v>
      </c>
      <c r="CR53" s="18">
        <f t="shared" si="28"/>
        <v>1108.1408980811059</v>
      </c>
      <c r="CS53" s="18">
        <f t="shared" si="175"/>
        <v>314.85642829740971</v>
      </c>
      <c r="CT53" s="28">
        <v>47</v>
      </c>
      <c r="CU53" s="22">
        <f>(CT53*(1/60))/$CJ$4</f>
        <v>0.4568816673000442</v>
      </c>
      <c r="CV53" s="18">
        <f>((CQ53*(CG$6/CH$6))+CG$4)/$CK$4</f>
        <v>0.15588042497653967</v>
      </c>
      <c r="CW53">
        <f t="shared" si="30"/>
        <v>-0.34019626796785218</v>
      </c>
      <c r="CX53">
        <f t="shared" si="30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31"/>
        <v>1122.5</v>
      </c>
      <c r="DG53" s="18">
        <f t="shared" si="31"/>
        <v>563</v>
      </c>
      <c r="DH53" s="18">
        <f t="shared" si="176"/>
        <v>580.5</v>
      </c>
      <c r="DI53" s="18">
        <f t="shared" si="177"/>
        <v>-21.5</v>
      </c>
      <c r="DJ53" s="18">
        <f t="shared" si="33"/>
        <v>580.89801170257078</v>
      </c>
      <c r="DK53" s="18">
        <f t="shared" si="34"/>
        <v>1255.7767516561214</v>
      </c>
      <c r="DL53" s="18">
        <f t="shared" si="178"/>
        <v>458.65427047772687</v>
      </c>
      <c r="DM53" s="28">
        <v>47</v>
      </c>
      <c r="DN53" s="22">
        <f>(DM53*(1/60))/$DC$4</f>
        <v>0.41223352305651956</v>
      </c>
      <c r="DO53" s="18">
        <f>((DJ53*(CZ$6/DA$6))+CZ$4)/$DD$4</f>
        <v>0.18981655795728117</v>
      </c>
      <c r="DP53">
        <f t="shared" si="36"/>
        <v>-0.38485669405491624</v>
      </c>
      <c r="DQ53">
        <f t="shared" si="36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37"/>
        <v>1150</v>
      </c>
      <c r="DZ53" s="18">
        <f t="shared" si="37"/>
        <v>592.5</v>
      </c>
      <c r="EA53" s="18">
        <f t="shared" si="179"/>
        <v>544.5</v>
      </c>
      <c r="EB53" s="18">
        <f t="shared" si="180"/>
        <v>-13.5</v>
      </c>
      <c r="EC53" s="18">
        <f t="shared" si="39"/>
        <v>544.66732966095924</v>
      </c>
      <c r="ED53" s="18">
        <f t="shared" si="40"/>
        <v>1293.660021025617</v>
      </c>
      <c r="EE53" s="18">
        <f t="shared" si="181"/>
        <v>437.00008266034013</v>
      </c>
      <c r="EF53" s="28">
        <v>47</v>
      </c>
      <c r="EG53" s="22">
        <f>(EF53*(1/60))/$DV$4</f>
        <v>0.97578141580240219</v>
      </c>
      <c r="EH53" s="18">
        <f>((EC53*(DS$6/DT$6))+DS$4)/$DW$4</f>
        <v>0.44717851849657264</v>
      </c>
      <c r="EI53">
        <f t="shared" si="42"/>
        <v>-1.0647457479465709E-2</v>
      </c>
      <c r="EJ53">
        <f t="shared" si="42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43"/>
        <v>1341</v>
      </c>
      <c r="ES53" s="18">
        <f t="shared" si="43"/>
        <v>592</v>
      </c>
      <c r="ET53" s="18">
        <f t="shared" si="182"/>
        <v>725</v>
      </c>
      <c r="EU53" s="18">
        <f t="shared" si="183"/>
        <v>-17.5</v>
      </c>
      <c r="EV53" s="18">
        <f t="shared" si="45"/>
        <v>725.21117614112927</v>
      </c>
      <c r="EW53" s="18">
        <f t="shared" si="46"/>
        <v>1465.8598159442124</v>
      </c>
      <c r="EX53" s="18">
        <f t="shared" si="184"/>
        <v>599.28826667664043</v>
      </c>
      <c r="EY53" s="28">
        <v>47</v>
      </c>
      <c r="EZ53" s="22">
        <f>(EY53*(1/60))/$EO$4</f>
        <v>0.79428623850253033</v>
      </c>
      <c r="FA53" s="18">
        <f>((EV53*(EL$6/EM$6))+EL$4)/$EP$4</f>
        <v>0.46953871449087242</v>
      </c>
      <c r="FB53">
        <f t="shared" si="48"/>
        <v>-0.10002296180436343</v>
      </c>
      <c r="FC53">
        <f t="shared" si="48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49"/>
        <v>1360</v>
      </c>
      <c r="FL53" s="18">
        <f t="shared" si="49"/>
        <v>594.5</v>
      </c>
      <c r="FM53" s="18">
        <f t="shared" si="185"/>
        <v>748</v>
      </c>
      <c r="FN53" s="18">
        <f t="shared" si="186"/>
        <v>-16.5</v>
      </c>
      <c r="FO53" s="18">
        <f t="shared" si="51"/>
        <v>748.18196316136891</v>
      </c>
      <c r="FP53" s="18">
        <f t="shared" si="52"/>
        <v>1484.2608429787535</v>
      </c>
      <c r="FQ53" s="18">
        <f t="shared" si="187"/>
        <v>619.46896050066277</v>
      </c>
      <c r="FR53" s="28">
        <v>47</v>
      </c>
      <c r="FS53" s="22">
        <f>(FR53*(1/60))/$FH$4</f>
        <v>0.71950150721710271</v>
      </c>
      <c r="FT53" s="18">
        <f>((FO53*(FE$6/FF$6))+FE$4)/$FI$4</f>
        <v>0.45454621942581808</v>
      </c>
      <c r="FU53">
        <f t="shared" si="54"/>
        <v>-0.14296829196311592</v>
      </c>
      <c r="FV53">
        <f t="shared" si="54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55"/>
        <v>688.5</v>
      </c>
      <c r="GE53">
        <f t="shared" si="55"/>
        <v>582</v>
      </c>
      <c r="GF53" s="18">
        <f t="shared" si="188"/>
        <v>462.5</v>
      </c>
      <c r="GG53" s="18">
        <f t="shared" si="189"/>
        <v>-20</v>
      </c>
      <c r="GH53" s="18">
        <f t="shared" si="57"/>
        <v>462.93223046143589</v>
      </c>
      <c r="GI53">
        <f t="shared" si="58"/>
        <v>901.52994958570287</v>
      </c>
      <c r="GJ53">
        <v>47</v>
      </c>
      <c r="GK53" s="22">
        <f>(GJ53*(1/60))/$GA$4</f>
        <v>0.64833326410013237</v>
      </c>
      <c r="GL53" s="18">
        <f>((GH53*($FX$6/$FY$6))+FX$4)/$GB$4</f>
        <v>0.25557175161649009</v>
      </c>
      <c r="GM53">
        <f t="shared" si="59"/>
        <v>-0.18820169543469489</v>
      </c>
      <c r="GN53">
        <f t="shared" si="60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61"/>
        <v>900</v>
      </c>
      <c r="GW53">
        <f t="shared" si="61"/>
        <v>575.5</v>
      </c>
      <c r="GX53" s="18">
        <f t="shared" si="190"/>
        <v>655</v>
      </c>
      <c r="GY53" s="18">
        <f t="shared" si="191"/>
        <v>-29</v>
      </c>
      <c r="GZ53" s="18">
        <f t="shared" si="63"/>
        <v>655.64167042676593</v>
      </c>
      <c r="HA53">
        <f t="shared" si="64"/>
        <v>1068.2697458975424</v>
      </c>
      <c r="HB53">
        <v>47</v>
      </c>
      <c r="HC53" s="22">
        <f>(HB53*(1/60))/$GS$4</f>
        <v>0.58212393795932471</v>
      </c>
      <c r="HD53" s="18">
        <f>((GZ53*(GP$6/GQ$6))+GP$4)/$GT$4</f>
        <v>0.3482246987568044</v>
      </c>
      <c r="HE53">
        <f t="shared" si="65"/>
        <v>-0.23498454139561009</v>
      </c>
      <c r="HF53">
        <f t="shared" si="66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67"/>
        <v>906</v>
      </c>
      <c r="HO53">
        <f t="shared" si="67"/>
        <v>575</v>
      </c>
      <c r="HP53" s="18">
        <f t="shared" si="161"/>
        <v>651</v>
      </c>
      <c r="HQ53" s="18">
        <f t="shared" si="192"/>
        <v>-26.5</v>
      </c>
      <c r="HR53" s="18">
        <f t="shared" si="160"/>
        <v>651.53913926946859</v>
      </c>
      <c r="HS53">
        <f t="shared" si="70"/>
        <v>1073.0615080227228</v>
      </c>
      <c r="HT53">
        <v>47</v>
      </c>
      <c r="HU53" s="22">
        <f>(HT53*(1/60))/$HK$4</f>
        <v>0.62570882868811695</v>
      </c>
      <c r="HV53" s="18">
        <f>((HR53*(HH$6/HI$6))+HH$4)/$HL$4</f>
        <v>0.38308387754310591</v>
      </c>
      <c r="HW53">
        <f t="shared" si="71"/>
        <v>-0.20362771712815067</v>
      </c>
      <c r="HX53">
        <f t="shared" si="72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73"/>
        <v>1133</v>
      </c>
      <c r="IG53">
        <f t="shared" si="74"/>
        <v>563</v>
      </c>
      <c r="IH53">
        <f t="shared" si="75"/>
        <v>586.5</v>
      </c>
      <c r="II53">
        <f t="shared" si="76"/>
        <v>-20.5</v>
      </c>
      <c r="IJ53">
        <f t="shared" si="77"/>
        <v>586.85816003528487</v>
      </c>
      <c r="IL53">
        <v>47</v>
      </c>
      <c r="IM53">
        <f>(IL53*(1/60))/$IC$4</f>
        <v>0.58648723916834578</v>
      </c>
      <c r="IN53">
        <f>((IJ53*$HZ$6/$IA$6)+$HZ$4)/$ID$4</f>
        <v>0.32927600261965168</v>
      </c>
      <c r="IO53">
        <f t="shared" si="78"/>
        <v>-0.23174143285631668</v>
      </c>
      <c r="IP53">
        <f t="shared" si="79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56"/>
        <v>981.5</v>
      </c>
      <c r="P54" s="18">
        <f t="shared" si="157"/>
        <v>577</v>
      </c>
      <c r="Q54" s="18">
        <f t="shared" si="162"/>
        <v>205</v>
      </c>
      <c r="R54" s="18">
        <f t="shared" si="163"/>
        <v>-3.5</v>
      </c>
      <c r="S54" s="49">
        <f t="shared" si="6"/>
        <v>205.02987587178606</v>
      </c>
      <c r="T54" s="26">
        <f t="shared" si="158"/>
        <v>16.985326474342315</v>
      </c>
      <c r="U54" s="18">
        <f t="shared" si="159"/>
        <v>169.0379254551591</v>
      </c>
      <c r="V54" s="28">
        <v>48</v>
      </c>
      <c r="W54" s="22">
        <f>(V54*(1/60))/$L$4</f>
        <v>0.172648196144609</v>
      </c>
      <c r="X54" s="18">
        <f>(S54*(I$6/J$6)+I$4)/$M$4</f>
        <v>2.3080633005594601E-2</v>
      </c>
      <c r="Y54">
        <f>LOG10(W54)</f>
        <v>-0.76283795486758232</v>
      </c>
      <c r="Z54">
        <f t="shared" si="7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8"/>
        <v>913.5</v>
      </c>
      <c r="AI54" s="18">
        <f t="shared" si="8"/>
        <v>573.5</v>
      </c>
      <c r="AJ54" s="18">
        <f t="shared" si="164"/>
        <v>251</v>
      </c>
      <c r="AK54" s="18">
        <f t="shared" si="165"/>
        <v>3</v>
      </c>
      <c r="AL54" s="18">
        <f t="shared" si="10"/>
        <v>251.01792764661252</v>
      </c>
      <c r="AM54" s="18">
        <f t="shared" si="11"/>
        <v>1078.6030317035086</v>
      </c>
      <c r="AN54" s="18">
        <f t="shared" si="166"/>
        <v>204.31675135822036</v>
      </c>
      <c r="AO54" s="28">
        <v>48</v>
      </c>
      <c r="AP54" s="22">
        <f>(AO54*(1/60))/AE$4</f>
        <v>0.143795753605299</v>
      </c>
      <c r="AQ54" s="18">
        <f>((AL54*(AB$6/AC$6))+AB$4)/AF$4</f>
        <v>2.7596835755324432E-2</v>
      </c>
      <c r="AR54">
        <f t="shared" si="12"/>
        <v>-0.84225393880026023</v>
      </c>
      <c r="AS54">
        <f t="shared" si="12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13"/>
        <v>1051.5</v>
      </c>
      <c r="BB54" s="18">
        <f t="shared" si="13"/>
        <v>581</v>
      </c>
      <c r="BC54" s="18">
        <f t="shared" si="167"/>
        <v>220</v>
      </c>
      <c r="BD54" s="18">
        <f t="shared" si="168"/>
        <v>0</v>
      </c>
      <c r="BE54" s="18">
        <f t="shared" si="15"/>
        <v>220</v>
      </c>
      <c r="BF54" s="18">
        <f t="shared" si="16"/>
        <v>1201.3381081111179</v>
      </c>
      <c r="BG54" s="18">
        <f t="shared" si="169"/>
        <v>186.96477940023351</v>
      </c>
      <c r="BH54" s="28">
        <v>48</v>
      </c>
      <c r="BI54" s="22">
        <f>(BH54*(1/60))/$AX$4</f>
        <v>0.12786995142716853</v>
      </c>
      <c r="BJ54" s="18">
        <f>((BE54*(AU$6/AV$6))+AU$4)/$AY$4</f>
        <v>1.8446716942403203E-2</v>
      </c>
      <c r="BK54">
        <f t="shared" si="18"/>
        <v>-0.89323149979478</v>
      </c>
      <c r="BL54">
        <f t="shared" si="18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19"/>
        <v>968.5</v>
      </c>
      <c r="BU54" s="18">
        <f t="shared" si="19"/>
        <v>573</v>
      </c>
      <c r="BV54" s="18">
        <f t="shared" si="170"/>
        <v>490</v>
      </c>
      <c r="BW54" s="18">
        <f t="shared" si="171"/>
        <v>-16.5</v>
      </c>
      <c r="BX54" s="18">
        <f t="shared" si="21"/>
        <v>490.27772741579849</v>
      </c>
      <c r="BY54" s="18">
        <f t="shared" si="22"/>
        <v>1125.3094018979846</v>
      </c>
      <c r="BZ54" s="18">
        <f t="shared" si="172"/>
        <v>366.05154056232482</v>
      </c>
      <c r="CA54" s="28">
        <v>48</v>
      </c>
      <c r="CB54" s="22">
        <f>(CA54*(1/60))/$BQ$4</f>
        <v>0.55103294626123434</v>
      </c>
      <c r="CC54" s="18">
        <f>((BX54*(BN$6/BO$6))+BN$4)/$BR$4</f>
        <v>0.21806386148903006</v>
      </c>
      <c r="CD54">
        <f t="shared" si="24"/>
        <v>-0.25882243390375786</v>
      </c>
      <c r="CE54">
        <f t="shared" si="24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25"/>
        <v>962</v>
      </c>
      <c r="CN54" s="18">
        <f t="shared" si="25"/>
        <v>568</v>
      </c>
      <c r="CO54" s="18">
        <f t="shared" si="173"/>
        <v>429.5</v>
      </c>
      <c r="CP54" s="18">
        <f t="shared" si="174"/>
        <v>-20</v>
      </c>
      <c r="CQ54" s="18">
        <f t="shared" si="27"/>
        <v>429.96540558514704</v>
      </c>
      <c r="CR54" s="18">
        <f t="shared" si="28"/>
        <v>1117.1696379690954</v>
      </c>
      <c r="CS54" s="18">
        <f t="shared" si="175"/>
        <v>323.88516818539927</v>
      </c>
      <c r="CT54" s="28">
        <v>48</v>
      </c>
      <c r="CU54" s="22">
        <f>(CT54*(1/60))/$CJ$4</f>
        <v>0.46660255383834309</v>
      </c>
      <c r="CV54" s="18">
        <f>((CQ54*(CG$6/CH$6))+CG$4)/$CK$4</f>
        <v>0.15977796469762889</v>
      </c>
      <c r="CW54">
        <f t="shared" si="30"/>
        <v>-0.33105288852798237</v>
      </c>
      <c r="CX54">
        <f t="shared" si="30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31"/>
        <v>1139</v>
      </c>
      <c r="DG54" s="18">
        <f t="shared" si="31"/>
        <v>561.5</v>
      </c>
      <c r="DH54" s="18">
        <f t="shared" si="176"/>
        <v>597</v>
      </c>
      <c r="DI54" s="18">
        <f t="shared" si="177"/>
        <v>-23</v>
      </c>
      <c r="DJ54" s="18">
        <f t="shared" si="33"/>
        <v>597.4428842994115</v>
      </c>
      <c r="DK54" s="18">
        <f t="shared" si="34"/>
        <v>1269.8831639170589</v>
      </c>
      <c r="DL54" s="18">
        <f t="shared" si="178"/>
        <v>472.7606827386644</v>
      </c>
      <c r="DM54" s="28">
        <v>48</v>
      </c>
      <c r="DN54" s="22">
        <f>(DM54*(1/60))/$DC$4</f>
        <v>0.4210044490789987</v>
      </c>
      <c r="DO54" s="18">
        <f>((DJ54*(CZ$6/DA$6))+CZ$4)/$DD$4</f>
        <v>0.19522282670826122</v>
      </c>
      <c r="DP54">
        <f t="shared" si="36"/>
        <v>-0.37571331461504648</v>
      </c>
      <c r="DQ54">
        <f t="shared" si="36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37"/>
        <v>1165.5</v>
      </c>
      <c r="DZ54" s="18">
        <f t="shared" si="37"/>
        <v>592</v>
      </c>
      <c r="EA54" s="18">
        <f t="shared" si="179"/>
        <v>560</v>
      </c>
      <c r="EB54" s="18">
        <f t="shared" si="180"/>
        <v>-14</v>
      </c>
      <c r="EC54" s="18">
        <f t="shared" si="39"/>
        <v>560.17497266479154</v>
      </c>
      <c r="ED54" s="18">
        <f t="shared" si="40"/>
        <v>1307.2315211927839</v>
      </c>
      <c r="EE54" s="18">
        <f t="shared" si="181"/>
        <v>450.57158282750709</v>
      </c>
      <c r="EF54" s="28">
        <v>48</v>
      </c>
      <c r="EG54" s="22">
        <f>(EF54*(1/60))/$DV$4</f>
        <v>0.99654272252160225</v>
      </c>
      <c r="EH54" s="18">
        <f>((EC54*(DS$6/DT$6))+DS$4)/$DW$4</f>
        <v>0.45991048247932909</v>
      </c>
      <c r="EI54">
        <f t="shared" si="42"/>
        <v>-1.5040780395959462E-3</v>
      </c>
      <c r="EJ54">
        <f t="shared" si="42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43"/>
        <v>1362.5</v>
      </c>
      <c r="ES54" s="18">
        <f t="shared" si="43"/>
        <v>591.5</v>
      </c>
      <c r="ET54" s="18">
        <f t="shared" si="182"/>
        <v>746.5</v>
      </c>
      <c r="EU54" s="18">
        <f t="shared" si="183"/>
        <v>-18</v>
      </c>
      <c r="EV54" s="18">
        <f t="shared" si="45"/>
        <v>746.71698119166945</v>
      </c>
      <c r="EW54" s="18">
        <f t="shared" si="46"/>
        <v>1485.3546714505596</v>
      </c>
      <c r="EX54" s="18">
        <f t="shared" si="184"/>
        <v>618.78312218298765</v>
      </c>
      <c r="EY54" s="28">
        <v>48</v>
      </c>
      <c r="EZ54" s="22">
        <f>(EY54*(1/60))/$EO$4</f>
        <v>0.81118594570471181</v>
      </c>
      <c r="FA54" s="18">
        <f>((EV54*(EL$6/EM$6))+EL$4)/$EP$4</f>
        <v>0.48346266987067327</v>
      </c>
      <c r="FB54">
        <f t="shared" si="48"/>
        <v>-9.0879582364493686E-2</v>
      </c>
      <c r="FC54">
        <f t="shared" si="48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49"/>
        <v>1379.5</v>
      </c>
      <c r="FL54" s="18">
        <f t="shared" si="49"/>
        <v>593</v>
      </c>
      <c r="FM54" s="18">
        <f t="shared" si="185"/>
        <v>767.5</v>
      </c>
      <c r="FN54" s="18">
        <f t="shared" si="186"/>
        <v>-18</v>
      </c>
      <c r="FO54" s="18">
        <f t="shared" si="51"/>
        <v>767.71104590203731</v>
      </c>
      <c r="FP54" s="18">
        <f t="shared" si="52"/>
        <v>1501.5556100258159</v>
      </c>
      <c r="FQ54" s="18">
        <f t="shared" si="187"/>
        <v>636.76372754772513</v>
      </c>
      <c r="FR54" s="28">
        <v>48</v>
      </c>
      <c r="FS54" s="22">
        <f>(FR54*(1/60))/$FH$4</f>
        <v>0.73481004992384968</v>
      </c>
      <c r="FT54" s="18">
        <f>((FO54*(FE$6/FF$6))+FE$4)/$FI$4</f>
        <v>0.46641080740802021</v>
      </c>
      <c r="FU54">
        <f t="shared" si="54"/>
        <v>-0.1338249125232461</v>
      </c>
      <c r="FV54">
        <f t="shared" si="54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55"/>
        <v>702.5</v>
      </c>
      <c r="GE54">
        <f t="shared" si="55"/>
        <v>580.5</v>
      </c>
      <c r="GF54" s="18">
        <f t="shared" si="188"/>
        <v>476.5</v>
      </c>
      <c r="GG54" s="18">
        <f t="shared" si="189"/>
        <v>-21.5</v>
      </c>
      <c r="GH54" s="18">
        <f t="shared" si="57"/>
        <v>476.98480059641315</v>
      </c>
      <c r="GI54">
        <f t="shared" si="58"/>
        <v>911.31032036293766</v>
      </c>
      <c r="GJ54">
        <v>48</v>
      </c>
      <c r="GK54" s="22">
        <f>(GJ54*(1/60))/$GA$4</f>
        <v>0.66212758886822032</v>
      </c>
      <c r="GL54" s="18">
        <f>((GH54*($FX$6/$FY$6))+FX$4)/$GB$4</f>
        <v>0.26332977693378085</v>
      </c>
      <c r="GM54">
        <f t="shared" si="59"/>
        <v>-0.17905831599482511</v>
      </c>
      <c r="GN54">
        <f t="shared" si="60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61"/>
        <v>915.5</v>
      </c>
      <c r="GW54">
        <f t="shared" si="61"/>
        <v>575</v>
      </c>
      <c r="GX54" s="18">
        <f t="shared" si="190"/>
        <v>670.5</v>
      </c>
      <c r="GY54" s="18">
        <f t="shared" si="191"/>
        <v>-29.5</v>
      </c>
      <c r="GZ54" s="18">
        <f t="shared" si="63"/>
        <v>671.14864225445615</v>
      </c>
      <c r="HA54">
        <f t="shared" si="64"/>
        <v>1081.0944685826489</v>
      </c>
      <c r="HB54">
        <v>48</v>
      </c>
      <c r="HC54" s="22">
        <f>(HB54*(1/60))/$GS$4</f>
        <v>0.594509553660587</v>
      </c>
      <c r="HD54" s="18">
        <f>((GZ54*(GP$6/GQ$6))+GP$4)/$GT$4</f>
        <v>0.35646076860546549</v>
      </c>
      <c r="HE54">
        <f t="shared" si="65"/>
        <v>-0.22584116195574028</v>
      </c>
      <c r="HF54">
        <f t="shared" si="66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67"/>
        <v>923</v>
      </c>
      <c r="HO54">
        <f t="shared" si="67"/>
        <v>574</v>
      </c>
      <c r="HP54" s="18">
        <f t="shared" si="161"/>
        <v>668</v>
      </c>
      <c r="HQ54" s="18">
        <f t="shared" si="192"/>
        <v>-27.5</v>
      </c>
      <c r="HR54" s="18">
        <f t="shared" si="160"/>
        <v>668.56581575788039</v>
      </c>
      <c r="HS54">
        <f t="shared" si="70"/>
        <v>1086.9245603996626</v>
      </c>
      <c r="HT54">
        <v>48</v>
      </c>
      <c r="HU54" s="22">
        <f>(HT54*(1/60))/$HK$4</f>
        <v>0.63902178248999186</v>
      </c>
      <c r="HV54" s="18">
        <f>((HR54*(HH$6/HI$6))+HH$4)/$HL$4</f>
        <v>0.39309501096199195</v>
      </c>
      <c r="HW54">
        <f t="shared" si="71"/>
        <v>-0.19448433768828086</v>
      </c>
      <c r="HX54">
        <f t="shared" si="72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73"/>
        <v>1149</v>
      </c>
      <c r="IG54">
        <f t="shared" si="74"/>
        <v>562.5</v>
      </c>
      <c r="IH54">
        <f t="shared" si="75"/>
        <v>602.5</v>
      </c>
      <c r="II54">
        <f t="shared" si="76"/>
        <v>-21</v>
      </c>
      <c r="IJ54">
        <f t="shared" si="77"/>
        <v>602.86586401951797</v>
      </c>
      <c r="IL54">
        <v>48</v>
      </c>
      <c r="IM54">
        <f>(IL54*(1/60))/$IC$4</f>
        <v>0.59896569106554465</v>
      </c>
      <c r="IN54">
        <f>((IJ54*$HZ$6/$IA$6)+$HZ$4)/$ID$4</f>
        <v>0.33825764952855736</v>
      </c>
      <c r="IO54">
        <f t="shared" si="78"/>
        <v>-0.22259805341644689</v>
      </c>
      <c r="IP54">
        <f t="shared" si="79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56"/>
        <v>986</v>
      </c>
      <c r="P55" s="18">
        <f t="shared" si="157"/>
        <v>577.5</v>
      </c>
      <c r="Q55" s="18">
        <f t="shared" si="162"/>
        <v>209.5</v>
      </c>
      <c r="R55" s="18">
        <f t="shared" si="163"/>
        <v>-3</v>
      </c>
      <c r="S55" s="49">
        <f t="shared" si="6"/>
        <v>209.52147861257566</v>
      </c>
      <c r="T55" s="26">
        <f t="shared" si="158"/>
        <v>17.357425119093339</v>
      </c>
      <c r="U55" s="18">
        <f t="shared" si="159"/>
        <v>173.1721306241551</v>
      </c>
      <c r="V55" s="28">
        <v>49</v>
      </c>
      <c r="W55" s="22">
        <f>(V55*(1/60))/$L$4</f>
        <v>0.17624503356428833</v>
      </c>
      <c r="X55" s="18">
        <f>(S55*(I$6/J$6)+I$4)/$M$4</f>
        <v>2.3586261924435269E-2</v>
      </c>
      <c r="Y55">
        <f>LOG10(W55)</f>
        <v>-0.75388311221465598</v>
      </c>
      <c r="Z55">
        <f t="shared" si="7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8"/>
        <v>921.5</v>
      </c>
      <c r="AI55" s="18">
        <f t="shared" si="8"/>
        <v>573.5</v>
      </c>
      <c r="AJ55" s="18">
        <f t="shared" si="164"/>
        <v>259</v>
      </c>
      <c r="AK55" s="18">
        <f t="shared" si="165"/>
        <v>3</v>
      </c>
      <c r="AL55" s="18">
        <f t="shared" si="10"/>
        <v>259.01737393464555</v>
      </c>
      <c r="AM55" s="18">
        <f t="shared" si="11"/>
        <v>1085.3867974137147</v>
      </c>
      <c r="AN55" s="18">
        <f t="shared" si="166"/>
        <v>211.10051706842648</v>
      </c>
      <c r="AO55" s="28">
        <v>49</v>
      </c>
      <c r="AP55" s="22">
        <f>(AO55*(1/60))/AE$4</f>
        <v>0.14679149847207607</v>
      </c>
      <c r="AQ55" s="18">
        <f>((AL55*(AB$6/AC$6))+AB$4)/AF$4</f>
        <v>2.8476292483431819E-2</v>
      </c>
      <c r="AR55">
        <f t="shared" si="12"/>
        <v>-0.83329909614733377</v>
      </c>
      <c r="AS55">
        <f t="shared" si="12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13"/>
        <v>1056.5</v>
      </c>
      <c r="BB55" s="18">
        <f t="shared" si="13"/>
        <v>580</v>
      </c>
      <c r="BC55" s="18">
        <f t="shared" si="167"/>
        <v>225</v>
      </c>
      <c r="BD55" s="18">
        <f t="shared" si="168"/>
        <v>-1</v>
      </c>
      <c r="BE55" s="18">
        <f t="shared" si="15"/>
        <v>225.00222221124838</v>
      </c>
      <c r="BF55" s="18">
        <f t="shared" si="16"/>
        <v>1205.2353504606476</v>
      </c>
      <c r="BG55" s="18">
        <f t="shared" si="169"/>
        <v>190.86202174976324</v>
      </c>
      <c r="BH55" s="28">
        <v>49</v>
      </c>
      <c r="BI55" s="22">
        <f>(BH55*(1/60))/$AX$4</f>
        <v>0.13053390874856788</v>
      </c>
      <c r="BJ55" s="18">
        <f>((BE55*(AU$6/AV$6))+AU$4)/$AY$4</f>
        <v>1.8866146838830027E-2</v>
      </c>
      <c r="BK55">
        <f t="shared" si="18"/>
        <v>-0.88427665714185355</v>
      </c>
      <c r="BL55">
        <f t="shared" si="18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19"/>
        <v>980.5</v>
      </c>
      <c r="BU55" s="18">
        <f t="shared" si="19"/>
        <v>571.5</v>
      </c>
      <c r="BV55" s="18">
        <f t="shared" si="170"/>
        <v>502</v>
      </c>
      <c r="BW55" s="18">
        <f t="shared" si="171"/>
        <v>-18</v>
      </c>
      <c r="BX55" s="18">
        <f t="shared" si="21"/>
        <v>502.32260550367431</v>
      </c>
      <c r="BY55" s="18">
        <f t="shared" si="22"/>
        <v>1134.8975724707495</v>
      </c>
      <c r="BZ55" s="18">
        <f t="shared" si="172"/>
        <v>375.63971113508978</v>
      </c>
      <c r="CA55" s="28">
        <v>49</v>
      </c>
      <c r="CB55" s="22">
        <f>(CA55*(1/60))/$BQ$4</f>
        <v>0.56251279930834341</v>
      </c>
      <c r="CC55" s="18">
        <f>((BX55*(BN$6/BO$6))+BN$4)/$BR$4</f>
        <v>0.22342113651935031</v>
      </c>
      <c r="CD55">
        <f t="shared" si="24"/>
        <v>-0.24986759125083138</v>
      </c>
      <c r="CE55">
        <f t="shared" si="24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25"/>
        <v>972</v>
      </c>
      <c r="CN55" s="18">
        <f t="shared" si="25"/>
        <v>568</v>
      </c>
      <c r="CO55" s="18">
        <f t="shared" si="173"/>
        <v>439.5</v>
      </c>
      <c r="CP55" s="18">
        <f t="shared" si="174"/>
        <v>-20</v>
      </c>
      <c r="CQ55" s="18">
        <f t="shared" si="27"/>
        <v>439.95482722661427</v>
      </c>
      <c r="CR55" s="18">
        <f t="shared" si="28"/>
        <v>1125.7921655438893</v>
      </c>
      <c r="CS55" s="18">
        <f t="shared" si="175"/>
        <v>332.50769576019309</v>
      </c>
      <c r="CT55" s="28">
        <v>49</v>
      </c>
      <c r="CU55" s="22">
        <f>(CT55*(1/60))/$CJ$4</f>
        <v>0.47632344037664187</v>
      </c>
      <c r="CV55" s="18">
        <f>((CQ55*(CG$6/CH$6))+CG$4)/$CK$4</f>
        <v>0.16349009929647626</v>
      </c>
      <c r="CW55">
        <f t="shared" si="30"/>
        <v>-0.32209804587505597</v>
      </c>
      <c r="CX55">
        <f t="shared" si="30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31"/>
        <v>1150.5</v>
      </c>
      <c r="DG55" s="18">
        <f t="shared" si="31"/>
        <v>559.5</v>
      </c>
      <c r="DH55" s="18">
        <f t="shared" si="176"/>
        <v>608.5</v>
      </c>
      <c r="DI55" s="18">
        <f t="shared" si="177"/>
        <v>-25</v>
      </c>
      <c r="DJ55" s="18">
        <f t="shared" si="33"/>
        <v>609.01334139737855</v>
      </c>
      <c r="DK55" s="18">
        <f t="shared" si="34"/>
        <v>1279.3320522835345</v>
      </c>
      <c r="DL55" s="18">
        <f t="shared" si="178"/>
        <v>482.20957110513996</v>
      </c>
      <c r="DM55" s="28">
        <v>49</v>
      </c>
      <c r="DN55" s="22">
        <f>(DM55*(1/60))/$DC$4</f>
        <v>0.42977537510147784</v>
      </c>
      <c r="DO55" s="18">
        <f>((DJ55*(CZ$6/DA$6))+CZ$4)/$DD$4</f>
        <v>0.19900363555264236</v>
      </c>
      <c r="DP55">
        <f t="shared" si="36"/>
        <v>-0.36675847196212003</v>
      </c>
      <c r="DQ55">
        <f t="shared" si="36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37"/>
        <v>1181.5</v>
      </c>
      <c r="DZ55" s="18">
        <f t="shared" si="37"/>
        <v>593.5</v>
      </c>
      <c r="EA55" s="18">
        <f t="shared" si="179"/>
        <v>576</v>
      </c>
      <c r="EB55" s="18">
        <f t="shared" si="180"/>
        <v>-12.5</v>
      </c>
      <c r="EC55" s="18">
        <f t="shared" si="39"/>
        <v>576.1356177151348</v>
      </c>
      <c r="ED55" s="18">
        <f t="shared" si="40"/>
        <v>1322.1892829697267</v>
      </c>
      <c r="EE55" s="18">
        <f t="shared" si="181"/>
        <v>465.52934460444988</v>
      </c>
      <c r="EF55" s="28">
        <v>49</v>
      </c>
      <c r="EG55" s="22">
        <f>(EF55*(1/60))/$DV$4</f>
        <v>1.0173040292408022</v>
      </c>
      <c r="EH55" s="18">
        <f>((EC55*(DS$6/DT$6))+DS$4)/$DW$4</f>
        <v>0.47301436666548896</v>
      </c>
      <c r="EI55">
        <f t="shared" si="42"/>
        <v>7.4507646133304588E-3</v>
      </c>
      <c r="EJ55">
        <f t="shared" si="42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43"/>
        <v>1382.5</v>
      </c>
      <c r="ES55" s="18">
        <f t="shared" si="43"/>
        <v>592.5</v>
      </c>
      <c r="ET55" s="18">
        <f t="shared" si="182"/>
        <v>766.5</v>
      </c>
      <c r="EU55" s="18">
        <f t="shared" si="183"/>
        <v>-17</v>
      </c>
      <c r="EV55" s="18">
        <f t="shared" si="45"/>
        <v>766.6884960660359</v>
      </c>
      <c r="EW55" s="18">
        <f t="shared" si="46"/>
        <v>1504.1151884081219</v>
      </c>
      <c r="EX55" s="18">
        <f t="shared" si="184"/>
        <v>637.54363914054989</v>
      </c>
      <c r="EY55" s="28">
        <v>49</v>
      </c>
      <c r="EZ55" s="22">
        <f>(EY55*(1/60))/$EO$4</f>
        <v>0.82808565290689329</v>
      </c>
      <c r="FA55" s="18">
        <f>((EV55*(EL$6/EM$6))+EL$4)/$EP$4</f>
        <v>0.49639324751350938</v>
      </c>
      <c r="FB55">
        <f t="shared" si="48"/>
        <v>-8.1924739711567246E-2</v>
      </c>
      <c r="FC55">
        <f t="shared" si="48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49"/>
        <v>1401</v>
      </c>
      <c r="FL55" s="18">
        <f t="shared" si="49"/>
        <v>593</v>
      </c>
      <c r="FM55" s="18">
        <f t="shared" si="185"/>
        <v>789</v>
      </c>
      <c r="FN55" s="18">
        <f t="shared" si="186"/>
        <v>-18</v>
      </c>
      <c r="FO55" s="18">
        <f t="shared" si="51"/>
        <v>789.20529648501474</v>
      </c>
      <c r="FP55" s="18">
        <f t="shared" si="52"/>
        <v>1521.3316535193765</v>
      </c>
      <c r="FQ55" s="18">
        <f t="shared" si="187"/>
        <v>656.53977104128569</v>
      </c>
      <c r="FR55" s="28">
        <v>49</v>
      </c>
      <c r="FS55" s="22">
        <f>(FR55*(1/60))/$FH$4</f>
        <v>0.75011859263059644</v>
      </c>
      <c r="FT55" s="18">
        <f>((FO55*(FE$6/FF$6))+FE$4)/$FI$4</f>
        <v>0.47946930229688506</v>
      </c>
      <c r="FU55">
        <f t="shared" si="54"/>
        <v>-0.12487006987031972</v>
      </c>
      <c r="FV55">
        <f t="shared" si="54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55"/>
        <v>718</v>
      </c>
      <c r="GE55">
        <f t="shared" si="55"/>
        <v>580</v>
      </c>
      <c r="GF55" s="18">
        <f t="shared" si="188"/>
        <v>492</v>
      </c>
      <c r="GG55" s="18">
        <f t="shared" si="189"/>
        <v>-22</v>
      </c>
      <c r="GH55" s="18">
        <f t="shared" si="57"/>
        <v>492.4916242942615</v>
      </c>
      <c r="GI55">
        <f t="shared" si="58"/>
        <v>922.99729143697925</v>
      </c>
      <c r="GJ55">
        <v>49</v>
      </c>
      <c r="GK55" s="22">
        <f>(GJ55*(1/60))/$GA$4</f>
        <v>0.67592191363630816</v>
      </c>
      <c r="GL55" s="18">
        <f>((GH55*($FX$6/$FY$6))+FX$4)/$GB$4</f>
        <v>0.27189065438773757</v>
      </c>
      <c r="GM55">
        <f t="shared" si="59"/>
        <v>-0.17010347334189874</v>
      </c>
      <c r="GN55">
        <f t="shared" si="60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61"/>
        <v>932.5</v>
      </c>
      <c r="GW55">
        <f t="shared" si="61"/>
        <v>573</v>
      </c>
      <c r="GX55" s="18">
        <f t="shared" si="190"/>
        <v>687.5</v>
      </c>
      <c r="GY55" s="18">
        <f t="shared" si="191"/>
        <v>-31.5</v>
      </c>
      <c r="GZ55" s="18">
        <f t="shared" si="63"/>
        <v>688.22125802680637</v>
      </c>
      <c r="HA55">
        <f t="shared" si="64"/>
        <v>1094.4794424748234</v>
      </c>
      <c r="HB55">
        <v>49</v>
      </c>
      <c r="HC55" s="22">
        <f>(HB55*(1/60))/$GS$4</f>
        <v>0.60689516936184917</v>
      </c>
      <c r="HD55" s="18">
        <f>((GZ55*(GP$6/GQ$6))+GP$4)/$GT$4</f>
        <v>0.36552838396988796</v>
      </c>
      <c r="HE55">
        <f t="shared" si="65"/>
        <v>-0.21688631930281388</v>
      </c>
      <c r="HF55">
        <f t="shared" si="66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67"/>
        <v>942</v>
      </c>
      <c r="HO55">
        <f t="shared" si="67"/>
        <v>573.5</v>
      </c>
      <c r="HP55" s="18">
        <f t="shared" si="161"/>
        <v>687</v>
      </c>
      <c r="HQ55" s="18">
        <f t="shared" si="192"/>
        <v>-28</v>
      </c>
      <c r="HR55" s="18">
        <f t="shared" si="160"/>
        <v>687.57036003597477</v>
      </c>
      <c r="HS55">
        <f t="shared" si="70"/>
        <v>1102.8446173418993</v>
      </c>
      <c r="HT55">
        <v>49</v>
      </c>
      <c r="HU55" s="22">
        <f>(HT55*(1/60))/$HK$4</f>
        <v>0.65233473629186667</v>
      </c>
      <c r="HV55" s="18">
        <f>((HR55*(HH$6/HI$6))+HH$4)/$HL$4</f>
        <v>0.40426906647791233</v>
      </c>
      <c r="HW55">
        <f t="shared" si="71"/>
        <v>-0.18552949503535443</v>
      </c>
      <c r="HX55">
        <f t="shared" si="72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73"/>
        <v>1162.5</v>
      </c>
      <c r="IG55">
        <f t="shared" si="74"/>
        <v>562.5</v>
      </c>
      <c r="IH55">
        <f t="shared" si="75"/>
        <v>616</v>
      </c>
      <c r="II55">
        <f t="shared" si="76"/>
        <v>-21</v>
      </c>
      <c r="IJ55">
        <f t="shared" si="77"/>
        <v>616.35785060304056</v>
      </c>
      <c r="IL55">
        <v>49</v>
      </c>
      <c r="IM55">
        <f>(IL55*(1/60))/$IC$4</f>
        <v>0.61144414296274341</v>
      </c>
      <c r="IN55">
        <f>((IJ55*$HZ$6/$IA$6)+$HZ$4)/$ID$4</f>
        <v>0.34582777074720611</v>
      </c>
      <c r="IO55">
        <f t="shared" si="78"/>
        <v>-0.21364321076352052</v>
      </c>
      <c r="IP55">
        <f t="shared" si="79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56"/>
        <v>993</v>
      </c>
      <c r="P56" s="18">
        <f t="shared" si="157"/>
        <v>577</v>
      </c>
      <c r="Q56" s="18">
        <f t="shared" si="162"/>
        <v>216.5</v>
      </c>
      <c r="R56" s="18">
        <f t="shared" si="163"/>
        <v>-3.5</v>
      </c>
      <c r="S56" s="49">
        <f t="shared" si="6"/>
        <v>216.52828914485977</v>
      </c>
      <c r="T56" s="26">
        <f t="shared" si="158"/>
        <v>17.937891570280822</v>
      </c>
      <c r="U56" s="18">
        <f t="shared" si="159"/>
        <v>178.96651438239235</v>
      </c>
      <c r="V56" s="28">
        <v>50</v>
      </c>
      <c r="W56" s="22">
        <f>(V56*(1/60))/$L$4</f>
        <v>0.1798418709839677</v>
      </c>
      <c r="X56" s="18">
        <f>(S56*(I$6/J$6)+I$4)/$M$4</f>
        <v>2.437503293523428E-2</v>
      </c>
      <c r="Y56">
        <f>LOG10(W56)</f>
        <v>-0.74510918790715075</v>
      </c>
      <c r="Z56">
        <f t="shared" si="7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8"/>
        <v>930</v>
      </c>
      <c r="AI56" s="18">
        <f t="shared" si="8"/>
        <v>573</v>
      </c>
      <c r="AJ56" s="18">
        <f t="shared" si="164"/>
        <v>267.5</v>
      </c>
      <c r="AK56" s="18">
        <f t="shared" si="165"/>
        <v>2.5</v>
      </c>
      <c r="AL56" s="18">
        <f t="shared" si="10"/>
        <v>267.51168198790873</v>
      </c>
      <c r="AM56" s="18">
        <f t="shared" si="11"/>
        <v>1092.3502185654563</v>
      </c>
      <c r="AN56" s="18">
        <f t="shared" si="166"/>
        <v>218.0639382201681</v>
      </c>
      <c r="AO56" s="28">
        <v>50</v>
      </c>
      <c r="AP56" s="22">
        <f>(AO56*(1/60))/AE$4</f>
        <v>0.14978724333885313</v>
      </c>
      <c r="AQ56" s="18">
        <f>((AL56*(AB$6/AC$6))+AB$4)/AF$4</f>
        <v>2.9410154165737827E-2</v>
      </c>
      <c r="AR56">
        <f t="shared" si="12"/>
        <v>-0.82452517183982865</v>
      </c>
      <c r="AS56">
        <f t="shared" si="12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13"/>
        <v>1062.5</v>
      </c>
      <c r="BB56" s="18">
        <f t="shared" si="13"/>
        <v>580</v>
      </c>
      <c r="BC56" s="18">
        <f t="shared" si="167"/>
        <v>231</v>
      </c>
      <c r="BD56" s="18">
        <f t="shared" si="168"/>
        <v>-1</v>
      </c>
      <c r="BE56" s="18">
        <f t="shared" si="15"/>
        <v>231.00216449202375</v>
      </c>
      <c r="BF56" s="18">
        <f t="shared" si="16"/>
        <v>1210.4983477890419</v>
      </c>
      <c r="BG56" s="18">
        <f t="shared" si="169"/>
        <v>196.12501907815749</v>
      </c>
      <c r="BH56" s="28">
        <v>50</v>
      </c>
      <c r="BI56" s="22">
        <f>(BH56*(1/60))/$AX$4</f>
        <v>0.13319786606996722</v>
      </c>
      <c r="BJ56" s="18">
        <f>((BE56*(AU$6/AV$6))+AU$4)/$AY$4</f>
        <v>1.9369234279394663E-2</v>
      </c>
      <c r="BK56">
        <f t="shared" si="18"/>
        <v>-0.87550273283434843</v>
      </c>
      <c r="BL56">
        <f t="shared" si="18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19"/>
        <v>992.5</v>
      </c>
      <c r="BU56" s="18">
        <f t="shared" si="19"/>
        <v>569</v>
      </c>
      <c r="BV56" s="18">
        <f t="shared" si="170"/>
        <v>514</v>
      </c>
      <c r="BW56" s="18">
        <f t="shared" si="171"/>
        <v>-20.5</v>
      </c>
      <c r="BX56" s="18">
        <f t="shared" si="21"/>
        <v>514.40864106272556</v>
      </c>
      <c r="BY56" s="18">
        <f t="shared" si="22"/>
        <v>1144.0355108124922</v>
      </c>
      <c r="BZ56" s="18">
        <f t="shared" si="172"/>
        <v>384.77764947683249</v>
      </c>
      <c r="CA56" s="28">
        <v>50</v>
      </c>
      <c r="CB56" s="22">
        <f>(CA56*(1/60))/$BQ$4</f>
        <v>0.57399265235545249</v>
      </c>
      <c r="CC56" s="18">
        <f>((BX56*(BN$6/BO$6))+BN$4)/$BR$4</f>
        <v>0.22879671741304503</v>
      </c>
      <c r="CD56">
        <f t="shared" si="24"/>
        <v>-0.24109366694332621</v>
      </c>
      <c r="CE56">
        <f t="shared" si="24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25"/>
        <v>982.5</v>
      </c>
      <c r="CN56" s="18">
        <f t="shared" si="25"/>
        <v>567.5</v>
      </c>
      <c r="CO56" s="18">
        <f t="shared" si="173"/>
        <v>450</v>
      </c>
      <c r="CP56" s="18">
        <f t="shared" si="174"/>
        <v>-20.5</v>
      </c>
      <c r="CQ56" s="18">
        <f t="shared" si="27"/>
        <v>450.46670243204437</v>
      </c>
      <c r="CR56" s="18">
        <f t="shared" si="28"/>
        <v>1134.6199804339776</v>
      </c>
      <c r="CS56" s="18">
        <f t="shared" si="175"/>
        <v>341.33551065028144</v>
      </c>
      <c r="CT56" s="28">
        <v>50</v>
      </c>
      <c r="CU56" s="22">
        <f>(CT56*(1/60))/$CJ$4</f>
        <v>0.48604432691494071</v>
      </c>
      <c r="CV56" s="18">
        <f>((CQ56*(CG$6/CH$6))+CG$4)/$CK$4</f>
        <v>0.16739638106626969</v>
      </c>
      <c r="CW56">
        <f t="shared" si="30"/>
        <v>-0.3133241215675508</v>
      </c>
      <c r="CX56">
        <f t="shared" si="30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31"/>
        <v>1165.5</v>
      </c>
      <c r="DG56" s="18">
        <f t="shared" si="31"/>
        <v>559.5</v>
      </c>
      <c r="DH56" s="18">
        <f t="shared" si="176"/>
        <v>623.5</v>
      </c>
      <c r="DI56" s="18">
        <f t="shared" si="177"/>
        <v>-25</v>
      </c>
      <c r="DJ56" s="18">
        <f t="shared" si="33"/>
        <v>624.00100160176021</v>
      </c>
      <c r="DK56" s="18">
        <f t="shared" si="34"/>
        <v>1292.8381569245239</v>
      </c>
      <c r="DL56" s="18">
        <f t="shared" si="178"/>
        <v>495.71567574612936</v>
      </c>
      <c r="DM56" s="28">
        <v>50</v>
      </c>
      <c r="DN56" s="22">
        <f>(DM56*(1/60))/$DC$4</f>
        <v>0.43854630112395698</v>
      </c>
      <c r="DO56" s="18">
        <f>((DJ56*(CZ$6/DA$6))+CZ$4)/$DD$4</f>
        <v>0.20390106335324859</v>
      </c>
      <c r="DP56">
        <f t="shared" si="36"/>
        <v>-0.3579845476546149</v>
      </c>
      <c r="DQ56">
        <f t="shared" si="36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37"/>
        <v>1196.5</v>
      </c>
      <c r="DZ56" s="18">
        <f t="shared" si="37"/>
        <v>591.5</v>
      </c>
      <c r="EA56" s="18">
        <f t="shared" si="179"/>
        <v>591</v>
      </c>
      <c r="EB56" s="18">
        <f t="shared" si="180"/>
        <v>-14.5</v>
      </c>
      <c r="EC56" s="18">
        <f t="shared" si="39"/>
        <v>591.17784972036964</v>
      </c>
      <c r="ED56" s="18">
        <f t="shared" si="40"/>
        <v>1334.722630361829</v>
      </c>
      <c r="EE56" s="18">
        <f t="shared" si="181"/>
        <v>478.06269199655219</v>
      </c>
      <c r="EF56" s="28">
        <v>50</v>
      </c>
      <c r="EG56" s="22">
        <f>(EF56*(1/60))/$DV$4</f>
        <v>1.0380653359600025</v>
      </c>
      <c r="EH56" s="18">
        <f>((EC56*(DS$6/DT$6))+DS$4)/$DW$4</f>
        <v>0.48536422254388312</v>
      </c>
      <c r="EI56">
        <f t="shared" si="42"/>
        <v>1.6224688920835704E-2</v>
      </c>
      <c r="EJ56">
        <f t="shared" si="42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43"/>
        <v>1403</v>
      </c>
      <c r="ES56" s="18">
        <f t="shared" si="43"/>
        <v>591.5</v>
      </c>
      <c r="ET56" s="18">
        <f t="shared" si="182"/>
        <v>787</v>
      </c>
      <c r="EU56" s="18">
        <f t="shared" si="183"/>
        <v>-18</v>
      </c>
      <c r="EV56" s="18">
        <f t="shared" si="45"/>
        <v>787.20581806793075</v>
      </c>
      <c r="EW56" s="18">
        <f t="shared" si="46"/>
        <v>1522.5903093084496</v>
      </c>
      <c r="EX56" s="18">
        <f t="shared" si="184"/>
        <v>656.01876004087762</v>
      </c>
      <c r="EY56" s="28">
        <v>50</v>
      </c>
      <c r="EZ56" s="22">
        <f>(EY56*(1/60))/$EO$4</f>
        <v>0.84498536010907477</v>
      </c>
      <c r="FA56" s="18">
        <f>((EV56*(EL$6/EM$6))+EL$4)/$EP$4</f>
        <v>0.50967720853687093</v>
      </c>
      <c r="FB56">
        <f t="shared" si="48"/>
        <v>-7.3150815404062111E-2</v>
      </c>
      <c r="FC56">
        <f t="shared" si="48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49"/>
        <v>1422</v>
      </c>
      <c r="FL56" s="18">
        <f t="shared" si="49"/>
        <v>591</v>
      </c>
      <c r="FM56" s="18">
        <f t="shared" si="185"/>
        <v>810</v>
      </c>
      <c r="FN56" s="18">
        <f t="shared" si="186"/>
        <v>-20</v>
      </c>
      <c r="FO56" s="18">
        <f t="shared" si="51"/>
        <v>810.24687595818602</v>
      </c>
      <c r="FP56" s="18">
        <f t="shared" si="52"/>
        <v>1539.9236994085129</v>
      </c>
      <c r="FQ56" s="18">
        <f t="shared" si="187"/>
        <v>675.13181693042213</v>
      </c>
      <c r="FR56" s="28">
        <v>50</v>
      </c>
      <c r="FS56" s="22">
        <f>(FR56*(1/60))/$FH$4</f>
        <v>0.76542713533734341</v>
      </c>
      <c r="FT56" s="18">
        <f>((FO56*(FE$6/FF$6))+FE$4)/$FI$4</f>
        <v>0.49225278395135402</v>
      </c>
      <c r="FU56">
        <f t="shared" si="54"/>
        <v>-0.11609614556281452</v>
      </c>
      <c r="FV56">
        <f t="shared" si="54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55"/>
        <v>734</v>
      </c>
      <c r="GE56">
        <f t="shared" si="55"/>
        <v>580</v>
      </c>
      <c r="GF56" s="18">
        <f t="shared" si="188"/>
        <v>508</v>
      </c>
      <c r="GG56" s="18">
        <f t="shared" si="189"/>
        <v>-22</v>
      </c>
      <c r="GH56" s="18">
        <f t="shared" si="57"/>
        <v>508.47615479980965</v>
      </c>
      <c r="GI56">
        <f t="shared" si="58"/>
        <v>935.49772848468206</v>
      </c>
      <c r="GJ56">
        <v>50</v>
      </c>
      <c r="GK56" s="22">
        <f>(GJ56*(1/60))/$GA$4</f>
        <v>0.68971623840439611</v>
      </c>
      <c r="GL56" s="18">
        <f>((GH56*($FX$6/$FY$6))+FX$4)/$GB$4</f>
        <v>0.28071526021826737</v>
      </c>
      <c r="GM56">
        <f t="shared" si="59"/>
        <v>-0.16132954903439356</v>
      </c>
      <c r="GN56">
        <f t="shared" si="60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61"/>
        <v>950</v>
      </c>
      <c r="GW56">
        <f t="shared" si="61"/>
        <v>573</v>
      </c>
      <c r="GX56" s="18">
        <f t="shared" si="190"/>
        <v>705</v>
      </c>
      <c r="GY56" s="18">
        <f t="shared" si="191"/>
        <v>-31.5</v>
      </c>
      <c r="GZ56" s="18">
        <f t="shared" si="63"/>
        <v>705.703372529847</v>
      </c>
      <c r="HA56">
        <f t="shared" si="64"/>
        <v>1109.4273297517057</v>
      </c>
      <c r="HB56">
        <v>50</v>
      </c>
      <c r="HC56" s="22">
        <f>(HB56*(1/60))/$GS$4</f>
        <v>0.61928078506311146</v>
      </c>
      <c r="HD56" s="18">
        <f>((GZ56*(GP$6/GQ$6))+GP$4)/$GT$4</f>
        <v>0.37481349248425477</v>
      </c>
      <c r="HE56">
        <f t="shared" si="65"/>
        <v>-0.2081123949953087</v>
      </c>
      <c r="HF56">
        <f t="shared" si="66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67"/>
        <v>960.5</v>
      </c>
      <c r="HO56">
        <f t="shared" si="67"/>
        <v>573.5</v>
      </c>
      <c r="HP56" s="18">
        <f t="shared" si="161"/>
        <v>705.5</v>
      </c>
      <c r="HQ56" s="18">
        <f t="shared" si="192"/>
        <v>-28</v>
      </c>
      <c r="HR56" s="18">
        <f t="shared" si="160"/>
        <v>706.05541567216949</v>
      </c>
      <c r="HS56">
        <f t="shared" si="70"/>
        <v>1118.6878474355569</v>
      </c>
      <c r="HT56">
        <v>50</v>
      </c>
      <c r="HU56" s="22">
        <f>(HT56*(1/60))/$HK$4</f>
        <v>0.66564769009374147</v>
      </c>
      <c r="HV56" s="18">
        <f>((HR56*(HH$6/HI$6))+HH$4)/$HL$4</f>
        <v>0.41513767952494035</v>
      </c>
      <c r="HW56">
        <f t="shared" si="71"/>
        <v>-0.17675557072784931</v>
      </c>
      <c r="HX56">
        <f t="shared" si="72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73"/>
        <v>1177.5</v>
      </c>
      <c r="IG56">
        <f t="shared" si="74"/>
        <v>562</v>
      </c>
      <c r="IH56">
        <f t="shared" si="75"/>
        <v>631</v>
      </c>
      <c r="II56">
        <f t="shared" si="76"/>
        <v>-21.5</v>
      </c>
      <c r="IJ56">
        <f t="shared" si="77"/>
        <v>631.36617742796454</v>
      </c>
      <c r="IL56">
        <v>50</v>
      </c>
      <c r="IM56">
        <f>(IL56*(1/60))/$IC$4</f>
        <v>0.62392259485994228</v>
      </c>
      <c r="IN56">
        <f>((IJ56*$HZ$6/$IA$6)+$HZ$4)/$ID$4</f>
        <v>0.35424868435028711</v>
      </c>
      <c r="IO56">
        <f t="shared" si="78"/>
        <v>-0.20486928645601535</v>
      </c>
      <c r="IP56">
        <f t="shared" si="79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56"/>
        <v>999.5</v>
      </c>
      <c r="P57" s="18">
        <f t="shared" si="157"/>
        <v>578</v>
      </c>
      <c r="Q57" s="18">
        <f t="shared" si="162"/>
        <v>223</v>
      </c>
      <c r="R57" s="18">
        <f t="shared" si="163"/>
        <v>-2.5</v>
      </c>
      <c r="S57" s="49">
        <f t="shared" si="6"/>
        <v>223.01401301263559</v>
      </c>
      <c r="T57" s="26">
        <f t="shared" si="158"/>
        <v>18.475189546237729</v>
      </c>
      <c r="U57" s="18">
        <f t="shared" si="159"/>
        <v>185.09151670313406</v>
      </c>
      <c r="V57" s="28">
        <v>51</v>
      </c>
      <c r="W57" s="22">
        <f>(V57*(1/60))/$L$4</f>
        <v>0.18343870840364704</v>
      </c>
      <c r="X57" s="18">
        <f>(S57*(I$6/J$6)+I$4)/$M$4</f>
        <v>2.5105144153081235E-2</v>
      </c>
      <c r="Y57">
        <f>LOG10(W57)</f>
        <v>-0.73650901614523323</v>
      </c>
      <c r="Z57">
        <f t="shared" si="7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8"/>
        <v>939</v>
      </c>
      <c r="AI57" s="18">
        <f t="shared" si="8"/>
        <v>573</v>
      </c>
      <c r="AJ57" s="18">
        <f t="shared" si="164"/>
        <v>276.5</v>
      </c>
      <c r="AK57" s="18">
        <f t="shared" si="165"/>
        <v>2.5</v>
      </c>
      <c r="AL57" s="18">
        <f t="shared" si="10"/>
        <v>276.51130175817406</v>
      </c>
      <c r="AM57" s="18">
        <f t="shared" si="11"/>
        <v>1100.0227270379462</v>
      </c>
      <c r="AN57" s="18">
        <f t="shared" si="166"/>
        <v>225.73644669265798</v>
      </c>
      <c r="AO57" s="28">
        <v>51</v>
      </c>
      <c r="AP57" s="22">
        <f>(AO57*(1/60))/AE$4</f>
        <v>0.15278298820563019</v>
      </c>
      <c r="AQ57" s="18">
        <f>((AL57*(AB$6/AC$6))+AB$4)/AF$4</f>
        <v>3.0399569666809248E-2</v>
      </c>
      <c r="AR57">
        <f t="shared" si="12"/>
        <v>-0.81592500007791113</v>
      </c>
      <c r="AS57">
        <f t="shared" si="12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13"/>
        <v>1069</v>
      </c>
      <c r="BB57" s="18">
        <f t="shared" si="13"/>
        <v>580</v>
      </c>
      <c r="BC57" s="18">
        <f t="shared" si="167"/>
        <v>237.5</v>
      </c>
      <c r="BD57" s="18">
        <f t="shared" si="168"/>
        <v>-1</v>
      </c>
      <c r="BE57" s="18">
        <f t="shared" si="15"/>
        <v>237.50210525382718</v>
      </c>
      <c r="BF57" s="18">
        <f t="shared" si="16"/>
        <v>1216.207630300024</v>
      </c>
      <c r="BG57" s="18">
        <f t="shared" si="169"/>
        <v>201.83430158913961</v>
      </c>
      <c r="BH57" s="28">
        <v>51</v>
      </c>
      <c r="BI57" s="22">
        <f>(BH57*(1/60))/$AX$4</f>
        <v>0.13586182339136657</v>
      </c>
      <c r="BJ57" s="18">
        <f>((BE57*(AU$6/AV$6))+AU$4)/$AY$4</f>
        <v>1.991424594928274E-2</v>
      </c>
      <c r="BK57">
        <f t="shared" si="18"/>
        <v>-0.86690256107243091</v>
      </c>
      <c r="BL57">
        <f t="shared" si="18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19"/>
        <v>1005</v>
      </c>
      <c r="BU57" s="18">
        <f t="shared" si="19"/>
        <v>568</v>
      </c>
      <c r="BV57" s="18">
        <f t="shared" si="170"/>
        <v>526.5</v>
      </c>
      <c r="BW57" s="18">
        <f t="shared" si="171"/>
        <v>-21.5</v>
      </c>
      <c r="BX57" s="18">
        <f t="shared" si="21"/>
        <v>526.93880100064746</v>
      </c>
      <c r="BY57" s="18">
        <f t="shared" si="22"/>
        <v>1154.4041753216245</v>
      </c>
      <c r="BZ57" s="18">
        <f t="shared" si="172"/>
        <v>395.14631398596475</v>
      </c>
      <c r="CA57" s="28">
        <v>51</v>
      </c>
      <c r="CB57" s="22">
        <f>(CA57*(1/60))/$BQ$4</f>
        <v>0.58547250540256146</v>
      </c>
      <c r="CC57" s="18">
        <f>((BX57*(BN$6/BO$6))+BN$4)/$BR$4</f>
        <v>0.23436983425753327</v>
      </c>
      <c r="CD57">
        <f t="shared" si="24"/>
        <v>-0.23249349518140872</v>
      </c>
      <c r="CE57">
        <f t="shared" si="24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25"/>
        <v>993.5</v>
      </c>
      <c r="CN57" s="18">
        <f t="shared" si="25"/>
        <v>567.5</v>
      </c>
      <c r="CO57" s="18">
        <f t="shared" si="173"/>
        <v>461</v>
      </c>
      <c r="CP57" s="18">
        <f t="shared" si="174"/>
        <v>-20.5</v>
      </c>
      <c r="CQ57" s="18">
        <f t="shared" si="27"/>
        <v>461.45557749365213</v>
      </c>
      <c r="CR57" s="18">
        <f t="shared" si="28"/>
        <v>1144.1584243451603</v>
      </c>
      <c r="CS57" s="18">
        <f t="shared" si="175"/>
        <v>350.87395456146407</v>
      </c>
      <c r="CT57" s="28">
        <v>51</v>
      </c>
      <c r="CU57" s="22">
        <f>(CT57*(1/60))/$CJ$4</f>
        <v>0.49576521345323948</v>
      </c>
      <c r="CV57" s="18">
        <f>((CQ57*(CG$6/CH$6))+CG$4)/$CK$4</f>
        <v>0.17147991911108229</v>
      </c>
      <c r="CW57">
        <f t="shared" si="30"/>
        <v>-0.30472394980563328</v>
      </c>
      <c r="CX57">
        <f t="shared" si="30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31"/>
        <v>1178.5</v>
      </c>
      <c r="DG57" s="18">
        <f t="shared" si="31"/>
        <v>559.5</v>
      </c>
      <c r="DH57" s="18">
        <f t="shared" si="176"/>
        <v>636.5</v>
      </c>
      <c r="DI57" s="18">
        <f t="shared" si="177"/>
        <v>-25</v>
      </c>
      <c r="DJ57" s="18">
        <f t="shared" si="33"/>
        <v>636.99077701329395</v>
      </c>
      <c r="DK57" s="18">
        <f t="shared" si="34"/>
        <v>1304.5698524801192</v>
      </c>
      <c r="DL57" s="18">
        <f t="shared" si="178"/>
        <v>507.44737130172462</v>
      </c>
      <c r="DM57" s="28">
        <v>51</v>
      </c>
      <c r="DN57" s="22">
        <f>(DM57*(1/60))/$DC$4</f>
        <v>0.44731722714643612</v>
      </c>
      <c r="DO57" s="18">
        <f>((DJ57*(CZ$6/DA$6))+CZ$4)/$DD$4</f>
        <v>0.20814565432719381</v>
      </c>
      <c r="DP57">
        <f t="shared" si="36"/>
        <v>-0.34938437589269733</v>
      </c>
      <c r="DQ57">
        <f t="shared" si="36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37"/>
        <v>1212.5</v>
      </c>
      <c r="DZ57" s="18">
        <f t="shared" si="37"/>
        <v>590</v>
      </c>
      <c r="EA57" s="18">
        <f t="shared" si="179"/>
        <v>607</v>
      </c>
      <c r="EB57" s="18">
        <f t="shared" si="180"/>
        <v>-16</v>
      </c>
      <c r="EC57" s="18">
        <f t="shared" si="39"/>
        <v>607.21083653044275</v>
      </c>
      <c r="ED57" s="18">
        <f t="shared" si="40"/>
        <v>1348.4273247008903</v>
      </c>
      <c r="EE57" s="18">
        <f t="shared" si="181"/>
        <v>491.76738633561342</v>
      </c>
      <c r="EF57" s="28">
        <v>51</v>
      </c>
      <c r="EG57" s="22">
        <f>(EF57*(1/60))/$DV$4</f>
        <v>1.0588266426792023</v>
      </c>
      <c r="EH57" s="18">
        <f>((EC57*(DS$6/DT$6))+DS$4)/$DW$4</f>
        <v>0.49852750019680653</v>
      </c>
      <c r="EI57">
        <f t="shared" si="42"/>
        <v>2.4824860682753181E-2</v>
      </c>
      <c r="EJ57">
        <f t="shared" si="42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43"/>
        <v>1424.5</v>
      </c>
      <c r="ES57" s="18">
        <f t="shared" si="43"/>
        <v>592.5</v>
      </c>
      <c r="ET57" s="18">
        <f t="shared" si="182"/>
        <v>808.5</v>
      </c>
      <c r="EU57" s="18">
        <f t="shared" si="183"/>
        <v>-17</v>
      </c>
      <c r="EV57" s="18">
        <f t="shared" si="45"/>
        <v>808.67870628575349</v>
      </c>
      <c r="EW57" s="18">
        <f t="shared" si="46"/>
        <v>1542.8079919419656</v>
      </c>
      <c r="EX57" s="18">
        <f t="shared" si="184"/>
        <v>676.23644267439363</v>
      </c>
      <c r="EY57" s="28">
        <v>51</v>
      </c>
      <c r="EZ57" s="22">
        <f>(EY57*(1/60))/$EO$4</f>
        <v>0.86188506731125625</v>
      </c>
      <c r="FA57" s="18">
        <f>((EV57*(EL$6/EM$6))+EL$4)/$EP$4</f>
        <v>0.52357985187980893</v>
      </c>
      <c r="FB57">
        <f t="shared" si="48"/>
        <v>-6.4550643642144551E-2</v>
      </c>
      <c r="FC57">
        <f t="shared" si="48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49"/>
        <v>1444.5</v>
      </c>
      <c r="FL57" s="18">
        <f t="shared" si="49"/>
        <v>591</v>
      </c>
      <c r="FM57" s="18">
        <f t="shared" si="185"/>
        <v>832.5</v>
      </c>
      <c r="FN57" s="18">
        <f t="shared" si="186"/>
        <v>-20</v>
      </c>
      <c r="FO57" s="18">
        <f t="shared" si="51"/>
        <v>832.74020558635209</v>
      </c>
      <c r="FP57" s="18">
        <f t="shared" si="52"/>
        <v>1560.724591335704</v>
      </c>
      <c r="FQ57" s="18">
        <f t="shared" si="187"/>
        <v>695.93270885761319</v>
      </c>
      <c r="FR57" s="28">
        <v>51</v>
      </c>
      <c r="FS57" s="22">
        <f>(FR57*(1/60))/$FH$4</f>
        <v>0.78073567804409016</v>
      </c>
      <c r="FT57" s="18">
        <f>((FO57*(FE$6/FF$6))+FE$4)/$FI$4</f>
        <v>0.50591825364749587</v>
      </c>
      <c r="FU57">
        <f t="shared" si="54"/>
        <v>-0.10749597380089702</v>
      </c>
      <c r="FV57">
        <f t="shared" si="54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55"/>
        <v>751</v>
      </c>
      <c r="GE57">
        <f t="shared" si="55"/>
        <v>579.5</v>
      </c>
      <c r="GF57" s="18">
        <f t="shared" si="188"/>
        <v>525</v>
      </c>
      <c r="GG57" s="18">
        <f t="shared" si="189"/>
        <v>-22.5</v>
      </c>
      <c r="GH57" s="18">
        <f t="shared" si="57"/>
        <v>525.48192166810077</v>
      </c>
      <c r="GI57">
        <f t="shared" si="58"/>
        <v>948.58908385032555</v>
      </c>
      <c r="GJ57">
        <v>51</v>
      </c>
      <c r="GK57" s="22">
        <f>(GJ57*(1/60))/$GA$4</f>
        <v>0.70351056317248406</v>
      </c>
      <c r="GL57" s="18">
        <f>((GH57*($FX$6/$FY$6))+FX$4)/$GB$4</f>
        <v>0.29010366167344082</v>
      </c>
      <c r="GM57">
        <f t="shared" si="59"/>
        <v>-0.15272937727247599</v>
      </c>
      <c r="GN57">
        <f t="shared" si="60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61"/>
        <v>969.5</v>
      </c>
      <c r="GW57">
        <f t="shared" si="61"/>
        <v>572</v>
      </c>
      <c r="GX57" s="18">
        <f t="shared" si="190"/>
        <v>724.5</v>
      </c>
      <c r="GY57" s="18">
        <f t="shared" si="191"/>
        <v>-32.5</v>
      </c>
      <c r="GZ57" s="18">
        <f t="shared" si="63"/>
        <v>725.22858465452123</v>
      </c>
      <c r="HA57">
        <f t="shared" si="64"/>
        <v>1125.6616942936275</v>
      </c>
      <c r="HB57">
        <v>51</v>
      </c>
      <c r="HC57" s="22">
        <f>(HB57*(1/60))/$GS$4</f>
        <v>0.63166640076437364</v>
      </c>
      <c r="HD57" s="18">
        <f>((GZ57*(GP$6/GQ$6))+GP$4)/$GT$4</f>
        <v>0.38518373192594818</v>
      </c>
      <c r="HE57">
        <f t="shared" si="65"/>
        <v>-0.19951222323339118</v>
      </c>
      <c r="HF57">
        <f t="shared" si="66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67"/>
        <v>980.5</v>
      </c>
      <c r="HO57">
        <f t="shared" si="67"/>
        <v>572.5</v>
      </c>
      <c r="HP57" s="18">
        <f t="shared" si="161"/>
        <v>725.5</v>
      </c>
      <c r="HQ57" s="18">
        <f t="shared" si="192"/>
        <v>-29</v>
      </c>
      <c r="HR57" s="18">
        <f t="shared" si="160"/>
        <v>726.07936893978751</v>
      </c>
      <c r="HS57">
        <f t="shared" si="70"/>
        <v>1135.4014708463258</v>
      </c>
      <c r="HT57">
        <v>51</v>
      </c>
      <c r="HU57" s="22">
        <f>(HT57*(1/60))/$HK$4</f>
        <v>0.67896064389561628</v>
      </c>
      <c r="HV57" s="18">
        <f>((HR57*(HH$6/HI$6))+HH$4)/$HL$4</f>
        <v>0.42691111445641955</v>
      </c>
      <c r="HW57">
        <f t="shared" si="71"/>
        <v>-0.16815539896593176</v>
      </c>
      <c r="HX57">
        <f t="shared" si="72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73"/>
        <v>1194</v>
      </c>
      <c r="IG57">
        <f t="shared" si="74"/>
        <v>560.5</v>
      </c>
      <c r="IH57">
        <f t="shared" si="75"/>
        <v>647.5</v>
      </c>
      <c r="II57">
        <f t="shared" si="76"/>
        <v>-23</v>
      </c>
      <c r="IJ57">
        <f t="shared" si="77"/>
        <v>647.90836543449564</v>
      </c>
      <c r="IL57">
        <v>51</v>
      </c>
      <c r="IM57">
        <f>(IL57*(1/60))/$IC$4</f>
        <v>0.63640104675714115</v>
      </c>
      <c r="IN57">
        <f>((IJ57*$HZ$6/$IA$6)+$HZ$4)/$ID$4</f>
        <v>0.36353022103548177</v>
      </c>
      <c r="IO57">
        <f t="shared" si="78"/>
        <v>-0.19626911469409777</v>
      </c>
      <c r="IP57">
        <f t="shared" si="79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56"/>
        <v>1006.5</v>
      </c>
      <c r="P58" s="18">
        <f t="shared" si="157"/>
        <v>578</v>
      </c>
      <c r="Q58" s="18">
        <f t="shared" si="162"/>
        <v>230</v>
      </c>
      <c r="R58" s="18">
        <f t="shared" si="163"/>
        <v>-2.5</v>
      </c>
      <c r="S58" s="49">
        <f t="shared" si="6"/>
        <v>230.01358655522938</v>
      </c>
      <c r="T58" s="26">
        <f t="shared" si="158"/>
        <v>19.055056462201094</v>
      </c>
      <c r="U58" s="18">
        <f t="shared" si="159"/>
        <v>191.15651954714428</v>
      </c>
      <c r="V58" s="28">
        <v>52</v>
      </c>
      <c r="W58" s="22">
        <f>(V58*(1/60))/$L$4</f>
        <v>0.1870355458233264</v>
      </c>
      <c r="X58" s="18">
        <f>(S58*(I$6/J$6)+I$4)/$M$4</f>
        <v>2.5893100481130242E-2</v>
      </c>
      <c r="Y58">
        <f>LOG10(W58)</f>
        <v>-0.72807584860837049</v>
      </c>
      <c r="Z58">
        <f t="shared" si="7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8"/>
        <v>948.5</v>
      </c>
      <c r="AI58" s="18">
        <f t="shared" si="8"/>
        <v>574</v>
      </c>
      <c r="AJ58" s="18">
        <f t="shared" si="164"/>
        <v>286</v>
      </c>
      <c r="AK58" s="18">
        <f t="shared" si="165"/>
        <v>3.5</v>
      </c>
      <c r="AL58" s="18">
        <f t="shared" si="10"/>
        <v>286.02141528214281</v>
      </c>
      <c r="AM58" s="18">
        <f t="shared" si="11"/>
        <v>1108.6605657278517</v>
      </c>
      <c r="AN58" s="18">
        <f t="shared" si="166"/>
        <v>234.37428538256347</v>
      </c>
      <c r="AO58" s="28">
        <v>52</v>
      </c>
      <c r="AP58" s="22">
        <f>(AO58*(1/60))/AE$4</f>
        <v>0.15577873307240725</v>
      </c>
      <c r="AQ58" s="18">
        <f>((AL58*(AB$6/AC$6))+AB$4)/AF$4</f>
        <v>3.1445108698208372E-2</v>
      </c>
      <c r="AR58">
        <f t="shared" si="12"/>
        <v>-0.80749183254104839</v>
      </c>
      <c r="AS58">
        <f t="shared" si="12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13"/>
        <v>1077</v>
      </c>
      <c r="BB58" s="18">
        <f t="shared" si="13"/>
        <v>580</v>
      </c>
      <c r="BC58" s="18">
        <f t="shared" si="167"/>
        <v>245.5</v>
      </c>
      <c r="BD58" s="18">
        <f t="shared" si="168"/>
        <v>-1</v>
      </c>
      <c r="BE58" s="18">
        <f t="shared" si="15"/>
        <v>245.50203665142985</v>
      </c>
      <c r="BF58" s="18">
        <f t="shared" si="16"/>
        <v>1223.2452738514871</v>
      </c>
      <c r="BG58" s="18">
        <f t="shared" si="169"/>
        <v>208.87194514060275</v>
      </c>
      <c r="BH58" s="28">
        <v>52</v>
      </c>
      <c r="BI58" s="22">
        <f>(BH58*(1/60))/$AX$4</f>
        <v>0.13852578071276592</v>
      </c>
      <c r="BJ58" s="18">
        <f>((BE58*(AU$6/AV$6))+AU$4)/$AY$4</f>
        <v>2.058502990405647E-2</v>
      </c>
      <c r="BK58">
        <f t="shared" si="18"/>
        <v>-0.85846939353556806</v>
      </c>
      <c r="BL58">
        <f t="shared" si="18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19"/>
        <v>1017</v>
      </c>
      <c r="BU58" s="18">
        <f t="shared" si="19"/>
        <v>567.5</v>
      </c>
      <c r="BV58" s="18">
        <f t="shared" si="170"/>
        <v>538.5</v>
      </c>
      <c r="BW58" s="18">
        <f t="shared" si="171"/>
        <v>-22</v>
      </c>
      <c r="BX58" s="18">
        <f t="shared" si="21"/>
        <v>538.94920910972678</v>
      </c>
      <c r="BY58" s="18">
        <f t="shared" si="22"/>
        <v>1164.6223636870452</v>
      </c>
      <c r="BZ58" s="18">
        <f t="shared" si="172"/>
        <v>405.36450235138545</v>
      </c>
      <c r="CA58" s="28">
        <v>52</v>
      </c>
      <c r="CB58" s="22">
        <f>(CA58*(1/60))/$BQ$4</f>
        <v>0.59695235844967054</v>
      </c>
      <c r="CC58" s="18">
        <f>((BX58*(BN$6/BO$6))+BN$4)/$BR$4</f>
        <v>0.23971177786188513</v>
      </c>
      <c r="CD58">
        <f t="shared" si="24"/>
        <v>-0.22406032764454589</v>
      </c>
      <c r="CE58">
        <f t="shared" si="24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25"/>
        <v>1004.5</v>
      </c>
      <c r="CN58" s="18">
        <f t="shared" si="25"/>
        <v>566.5</v>
      </c>
      <c r="CO58" s="18">
        <f t="shared" si="173"/>
        <v>472</v>
      </c>
      <c r="CP58" s="18">
        <f t="shared" si="174"/>
        <v>-21.5</v>
      </c>
      <c r="CQ58" s="18">
        <f t="shared" si="27"/>
        <v>472.48941787091911</v>
      </c>
      <c r="CR58" s="18">
        <f t="shared" si="28"/>
        <v>1153.2313297860062</v>
      </c>
      <c r="CS58" s="18">
        <f t="shared" si="175"/>
        <v>359.94686000231002</v>
      </c>
      <c r="CT58" s="28">
        <v>52</v>
      </c>
      <c r="CU58" s="22">
        <f>(CT58*(1/60))/$CJ$4</f>
        <v>0.50548609999153826</v>
      </c>
      <c r="CV58" s="18">
        <f>((CQ58*(CG$6/CH$6))+CG$4)/$CK$4</f>
        <v>0.17558016656210451</v>
      </c>
      <c r="CW58">
        <f t="shared" si="30"/>
        <v>-0.29629078226877048</v>
      </c>
      <c r="CX58">
        <f t="shared" si="30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31"/>
        <v>1193.5</v>
      </c>
      <c r="DG58" s="18">
        <f t="shared" si="31"/>
        <v>559</v>
      </c>
      <c r="DH58" s="18">
        <f t="shared" si="176"/>
        <v>651.5</v>
      </c>
      <c r="DI58" s="18">
        <f t="shared" si="177"/>
        <v>-25.5</v>
      </c>
      <c r="DJ58" s="18">
        <f t="shared" si="33"/>
        <v>651.99884969223683</v>
      </c>
      <c r="DK58" s="18">
        <f t="shared" si="34"/>
        <v>1317.9238407434627</v>
      </c>
      <c r="DL58" s="18">
        <f t="shared" si="178"/>
        <v>520.8013595650682</v>
      </c>
      <c r="DM58" s="28">
        <v>52</v>
      </c>
      <c r="DN58" s="22">
        <f>(DM58*(1/60))/$DC$4</f>
        <v>0.45608815316891527</v>
      </c>
      <c r="DO58" s="18">
        <f>((DJ58*(CZ$6/DA$6))+CZ$4)/$DD$4</f>
        <v>0.2130497521896397</v>
      </c>
      <c r="DP58">
        <f t="shared" si="36"/>
        <v>-0.34095120835583453</v>
      </c>
      <c r="DQ58">
        <f t="shared" si="36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37"/>
        <v>1228.5</v>
      </c>
      <c r="DZ58" s="18">
        <f t="shared" si="37"/>
        <v>590.5</v>
      </c>
      <c r="EA58" s="18">
        <f t="shared" si="179"/>
        <v>623</v>
      </c>
      <c r="EB58" s="18">
        <f t="shared" si="180"/>
        <v>-15.5</v>
      </c>
      <c r="EC58" s="18">
        <f t="shared" si="39"/>
        <v>623.19278718547446</v>
      </c>
      <c r="ED58" s="18">
        <f t="shared" si="40"/>
        <v>1363.0489719742282</v>
      </c>
      <c r="EE58" s="18">
        <f t="shared" si="181"/>
        <v>506.38903360895131</v>
      </c>
      <c r="EF58" s="28">
        <v>52</v>
      </c>
      <c r="EG58" s="22">
        <f>(EF58*(1/60))/$DV$4</f>
        <v>1.0795879493984024</v>
      </c>
      <c r="EH58" s="18">
        <f>((EC58*(DS$6/DT$6))+DS$4)/$DW$4</f>
        <v>0.51164887654418378</v>
      </c>
      <c r="EI58">
        <f t="shared" si="42"/>
        <v>3.3258028219615987E-2</v>
      </c>
      <c r="EJ58">
        <f t="shared" si="42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43"/>
        <v>1444.5</v>
      </c>
      <c r="ES58" s="18">
        <f t="shared" si="43"/>
        <v>591</v>
      </c>
      <c r="ET58" s="18">
        <f t="shared" si="182"/>
        <v>828.5</v>
      </c>
      <c r="EU58" s="18">
        <f t="shared" si="183"/>
        <v>-18.5</v>
      </c>
      <c r="EV58" s="18">
        <f t="shared" si="45"/>
        <v>828.70652223812021</v>
      </c>
      <c r="EW58" s="18">
        <f t="shared" si="46"/>
        <v>1560.724591335704</v>
      </c>
      <c r="EX58" s="18">
        <f t="shared" si="184"/>
        <v>694.15304206813198</v>
      </c>
      <c r="EY58" s="28">
        <v>52</v>
      </c>
      <c r="EZ58" s="22">
        <f>(EY58*(1/60))/$EO$4</f>
        <v>0.87878477451343784</v>
      </c>
      <c r="FA58" s="18">
        <f>((EV58*(EL$6/EM$6))+EL$4)/$EP$4</f>
        <v>0.53654688171292897</v>
      </c>
      <c r="FB58">
        <f t="shared" si="48"/>
        <v>-5.6117476105281713E-2</v>
      </c>
      <c r="FC58">
        <f t="shared" si="48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49"/>
        <v>1467</v>
      </c>
      <c r="FL58" s="18">
        <f t="shared" si="49"/>
        <v>591.5</v>
      </c>
      <c r="FM58" s="18">
        <f t="shared" si="185"/>
        <v>855</v>
      </c>
      <c r="FN58" s="18">
        <f t="shared" si="186"/>
        <v>-19.5</v>
      </c>
      <c r="FO58" s="18">
        <f t="shared" si="51"/>
        <v>855.22233951177861</v>
      </c>
      <c r="FP58" s="18">
        <f t="shared" si="52"/>
        <v>1581.7589102009194</v>
      </c>
      <c r="FQ58" s="18">
        <f t="shared" si="187"/>
        <v>716.96702772282867</v>
      </c>
      <c r="FR58" s="28">
        <v>52</v>
      </c>
      <c r="FS58" s="22">
        <f>(FR58*(1/60))/$FH$4</f>
        <v>0.79604422075083714</v>
      </c>
      <c r="FT58" s="18">
        <f>((FO58*(FE$6/FF$6))+FE$4)/$FI$4</f>
        <v>0.51957692156999891</v>
      </c>
      <c r="FU58">
        <f t="shared" si="54"/>
        <v>-9.9062806264034173E-2</v>
      </c>
      <c r="FV58">
        <f t="shared" si="54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55"/>
        <v>766.5</v>
      </c>
      <c r="GE58">
        <f t="shared" si="55"/>
        <v>578.5</v>
      </c>
      <c r="GF58" s="18">
        <f t="shared" si="188"/>
        <v>540.5</v>
      </c>
      <c r="GG58" s="18">
        <f t="shared" si="189"/>
        <v>-23.5</v>
      </c>
      <c r="GH58" s="18">
        <f t="shared" si="57"/>
        <v>541.01062836140295</v>
      </c>
      <c r="GI58">
        <f t="shared" si="58"/>
        <v>960.30437882996239</v>
      </c>
      <c r="GJ58">
        <v>52</v>
      </c>
      <c r="GK58" s="22">
        <f>(GJ58*(1/60))/$GA$4</f>
        <v>0.71730488794057201</v>
      </c>
      <c r="GL58" s="18">
        <f>((GH58*($FX$6/$FY$6))+FX$4)/$GB$4</f>
        <v>0.29867662010839385</v>
      </c>
      <c r="GM58">
        <f t="shared" si="59"/>
        <v>-0.14429620973561319</v>
      </c>
      <c r="GN58">
        <f t="shared" si="60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61"/>
        <v>990.5</v>
      </c>
      <c r="GW58">
        <f t="shared" si="61"/>
        <v>571</v>
      </c>
      <c r="GX58" s="18">
        <f t="shared" si="190"/>
        <v>745.5</v>
      </c>
      <c r="GY58" s="18">
        <f t="shared" si="191"/>
        <v>-33.5</v>
      </c>
      <c r="GZ58" s="18">
        <f t="shared" si="63"/>
        <v>746.25230317902538</v>
      </c>
      <c r="HA58">
        <f t="shared" si="64"/>
        <v>1143.2984081157465</v>
      </c>
      <c r="HB58">
        <v>52</v>
      </c>
      <c r="HC58" s="22">
        <f>(HB58*(1/60))/$GS$4</f>
        <v>0.64405201646563592</v>
      </c>
      <c r="HD58" s="18">
        <f>((GZ58*(GP$6/GQ$6))+GP$4)/$GT$4</f>
        <v>0.3963498587604094</v>
      </c>
      <c r="HE58">
        <f t="shared" si="65"/>
        <v>-0.19107905569652833</v>
      </c>
      <c r="HF58">
        <f t="shared" si="66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67"/>
        <v>999.5</v>
      </c>
      <c r="HO58">
        <f t="shared" si="67"/>
        <v>571</v>
      </c>
      <c r="HP58" s="18">
        <f t="shared" si="161"/>
        <v>744.5</v>
      </c>
      <c r="HQ58" s="18">
        <f t="shared" si="192"/>
        <v>-30.5</v>
      </c>
      <c r="HR58" s="18">
        <f t="shared" si="160"/>
        <v>745.12448624374167</v>
      </c>
      <c r="HS58">
        <f t="shared" si="70"/>
        <v>1151.1043610376951</v>
      </c>
      <c r="HT58">
        <v>52</v>
      </c>
      <c r="HU58" s="22">
        <f>(HT58*(1/60))/$HK$4</f>
        <v>0.69227359769749119</v>
      </c>
      <c r="HV58" s="18">
        <f>((HR58*(HH$6/HI$6))+HH$4)/$HL$4</f>
        <v>0.43810902559533055</v>
      </c>
      <c r="HW58">
        <f t="shared" si="71"/>
        <v>-0.15972223142906891</v>
      </c>
      <c r="HX58">
        <f t="shared" si="72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73"/>
        <v>1210</v>
      </c>
      <c r="IG58">
        <f t="shared" si="74"/>
        <v>560.5</v>
      </c>
      <c r="IH58">
        <f t="shared" si="75"/>
        <v>663.5</v>
      </c>
      <c r="II58">
        <f t="shared" si="76"/>
        <v>-23</v>
      </c>
      <c r="IJ58">
        <f t="shared" si="77"/>
        <v>663.89852387243639</v>
      </c>
      <c r="IL58">
        <v>52</v>
      </c>
      <c r="IM58">
        <f>(IL58*(1/60))/$IC$4</f>
        <v>0.64887949865434003</v>
      </c>
      <c r="IN58">
        <f>((IJ58*$HZ$6/$IA$6)+$HZ$4)/$ID$4</f>
        <v>0.37250202344065486</v>
      </c>
      <c r="IO58">
        <f t="shared" si="78"/>
        <v>-0.18783594715723495</v>
      </c>
      <c r="IP58">
        <f t="shared" si="79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56"/>
        <v>1012</v>
      </c>
      <c r="P59" s="18">
        <f t="shared" si="157"/>
        <v>578</v>
      </c>
      <c r="Q59" s="18">
        <f t="shared" si="162"/>
        <v>235.5</v>
      </c>
      <c r="R59" s="18">
        <f t="shared" si="163"/>
        <v>-2.5</v>
      </c>
      <c r="S59" s="49">
        <f t="shared" si="6"/>
        <v>235.51326926523694</v>
      </c>
      <c r="T59" s="26">
        <f t="shared" si="158"/>
        <v>19.510667655143482</v>
      </c>
      <c r="U59" s="18">
        <f t="shared" si="159"/>
        <v>195.92923221054582</v>
      </c>
      <c r="V59" s="28">
        <v>53</v>
      </c>
      <c r="W59" s="22">
        <f>(V59*(1/60))/$L$4</f>
        <v>0.19063238324300577</v>
      </c>
      <c r="X59" s="18">
        <f>(S59*(I$6/J$6)+I$4)/$M$4</f>
        <v>2.6512211026543036E-2</v>
      </c>
      <c r="Y59">
        <f>LOG10(W59)</f>
        <v>-0.71980332264238056</v>
      </c>
      <c r="Z59">
        <f t="shared" si="7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8"/>
        <v>956.5</v>
      </c>
      <c r="AI59" s="18">
        <f t="shared" si="8"/>
        <v>572.5</v>
      </c>
      <c r="AJ59" s="18">
        <f t="shared" si="164"/>
        <v>294</v>
      </c>
      <c r="AK59" s="18">
        <f t="shared" si="165"/>
        <v>2</v>
      </c>
      <c r="AL59" s="18">
        <f t="shared" si="10"/>
        <v>294.00680264238787</v>
      </c>
      <c r="AM59" s="18">
        <f t="shared" si="11"/>
        <v>1114.7414498438641</v>
      </c>
      <c r="AN59" s="18">
        <f t="shared" si="166"/>
        <v>240.45516949857586</v>
      </c>
      <c r="AO59" s="28">
        <v>53</v>
      </c>
      <c r="AP59" s="22">
        <f>(AO59*(1/60))/AE$4</f>
        <v>0.15877447793918431</v>
      </c>
      <c r="AQ59" s="18">
        <f>((AL59*(AB$6/AC$6))+AB$4)/AF$4</f>
        <v>3.23230197920071E-2</v>
      </c>
      <c r="AR59">
        <f t="shared" si="12"/>
        <v>-0.79921930657505846</v>
      </c>
      <c r="AS59">
        <f t="shared" si="12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13"/>
        <v>1083</v>
      </c>
      <c r="BB59" s="18">
        <f t="shared" si="13"/>
        <v>580</v>
      </c>
      <c r="BC59" s="18">
        <f t="shared" si="167"/>
        <v>251.5</v>
      </c>
      <c r="BD59" s="18">
        <f t="shared" si="168"/>
        <v>-1</v>
      </c>
      <c r="BE59" s="18">
        <f t="shared" si="15"/>
        <v>251.50198806371293</v>
      </c>
      <c r="BF59" s="18">
        <f t="shared" si="16"/>
        <v>1228.5312368841096</v>
      </c>
      <c r="BG59" s="18">
        <f t="shared" si="169"/>
        <v>214.15790817322522</v>
      </c>
      <c r="BH59" s="28">
        <v>53</v>
      </c>
      <c r="BI59" s="22">
        <f>(BH59*(1/60))/$AX$4</f>
        <v>0.14118973803416524</v>
      </c>
      <c r="BJ59" s="18">
        <f>((BE59*(AU$6/AV$6))+AU$4)/$AY$4</f>
        <v>2.108811811028628E-2</v>
      </c>
      <c r="BK59">
        <f t="shared" si="18"/>
        <v>-0.85019686756957824</v>
      </c>
      <c r="BL59">
        <f t="shared" si="18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19"/>
        <v>1029</v>
      </c>
      <c r="BU59" s="18">
        <f t="shared" si="19"/>
        <v>567</v>
      </c>
      <c r="BV59" s="18">
        <f t="shared" si="170"/>
        <v>550.5</v>
      </c>
      <c r="BW59" s="18">
        <f t="shared" si="171"/>
        <v>-22.5</v>
      </c>
      <c r="BX59" s="18">
        <f t="shared" si="21"/>
        <v>550.95961739495931</v>
      </c>
      <c r="BY59" s="18">
        <f t="shared" si="22"/>
        <v>1174.8744613787467</v>
      </c>
      <c r="BZ59" s="18">
        <f t="shared" si="172"/>
        <v>415.61660004308692</v>
      </c>
      <c r="CA59" s="28">
        <v>53</v>
      </c>
      <c r="CB59" s="22">
        <f>(CA59*(1/60))/$BQ$4</f>
        <v>0.60843221149677951</v>
      </c>
      <c r="CC59" s="18">
        <f>((BX59*(BN$6/BO$6))+BN$4)/$BR$4</f>
        <v>0.24505372154458577</v>
      </c>
      <c r="CD59">
        <f t="shared" si="24"/>
        <v>-0.21578780167855607</v>
      </c>
      <c r="CE59">
        <f t="shared" si="24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25"/>
        <v>1015.5</v>
      </c>
      <c r="CN59" s="18">
        <f t="shared" si="25"/>
        <v>567.5</v>
      </c>
      <c r="CO59" s="18">
        <f t="shared" si="173"/>
        <v>483</v>
      </c>
      <c r="CP59" s="18">
        <f t="shared" si="174"/>
        <v>-20.5</v>
      </c>
      <c r="CQ59" s="18">
        <f t="shared" si="27"/>
        <v>483.43484566174993</v>
      </c>
      <c r="CR59" s="18">
        <f t="shared" si="28"/>
        <v>1163.3127266560784</v>
      </c>
      <c r="CS59" s="18">
        <f t="shared" si="175"/>
        <v>370.02825687238226</v>
      </c>
      <c r="CT59" s="28">
        <v>53</v>
      </c>
      <c r="CU59" s="22">
        <f>(CT59*(1/60))/$CJ$4</f>
        <v>0.5152069865298371</v>
      </c>
      <c r="CV59" s="18">
        <f>((CQ59*(CG$6/CH$6))+CG$4)/$CK$4</f>
        <v>0.17964755931614199</v>
      </c>
      <c r="CW59">
        <f t="shared" si="30"/>
        <v>-0.28801825630278061</v>
      </c>
      <c r="CX59">
        <f t="shared" si="30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31"/>
        <v>1209.5</v>
      </c>
      <c r="DG59" s="18">
        <f t="shared" si="31"/>
        <v>561</v>
      </c>
      <c r="DH59" s="18">
        <f t="shared" si="176"/>
        <v>667.5</v>
      </c>
      <c r="DI59" s="18">
        <f t="shared" si="177"/>
        <v>-23.5</v>
      </c>
      <c r="DJ59" s="18">
        <f t="shared" si="33"/>
        <v>667.91354230918239</v>
      </c>
      <c r="DK59" s="18">
        <f t="shared" si="34"/>
        <v>1333.2708839541949</v>
      </c>
      <c r="DL59" s="18">
        <f t="shared" si="178"/>
        <v>536.14840277580038</v>
      </c>
      <c r="DM59" s="28">
        <v>53</v>
      </c>
      <c r="DN59" s="22">
        <f>(DM59*(1/60))/$DC$4</f>
        <v>0.46485907919139435</v>
      </c>
      <c r="DO59" s="18">
        <f>((DJ59*(CZ$6/DA$6))+CZ$4)/$DD$4</f>
        <v>0.21825010080960278</v>
      </c>
      <c r="DP59">
        <f t="shared" si="36"/>
        <v>-0.33267868238984472</v>
      </c>
      <c r="DQ59">
        <f t="shared" si="36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37"/>
        <v>1245</v>
      </c>
      <c r="DZ59" s="18">
        <f t="shared" si="37"/>
        <v>590.5</v>
      </c>
      <c r="EA59" s="18">
        <f t="shared" si="179"/>
        <v>639.5</v>
      </c>
      <c r="EB59" s="18">
        <f t="shared" si="180"/>
        <v>-15.5</v>
      </c>
      <c r="EC59" s="18">
        <f t="shared" si="39"/>
        <v>639.68781448453433</v>
      </c>
      <c r="ED59" s="18">
        <f t="shared" si="40"/>
        <v>1377.9387685960505</v>
      </c>
      <c r="EE59" s="18">
        <f t="shared" si="181"/>
        <v>521.27883023077368</v>
      </c>
      <c r="EF59" s="28">
        <v>53</v>
      </c>
      <c r="EG59" s="22">
        <f>(EF59*(1/60))/$DV$4</f>
        <v>1.1003492561176025</v>
      </c>
      <c r="EH59" s="18">
        <f>((EC59*(DS$6/DT$6))+DS$4)/$DW$4</f>
        <v>0.52519149507198415</v>
      </c>
      <c r="EI59">
        <f t="shared" si="42"/>
        <v>4.1530554185605875E-2</v>
      </c>
      <c r="EJ59">
        <f t="shared" si="42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43"/>
        <v>1465.5</v>
      </c>
      <c r="ES59" s="18">
        <f t="shared" si="43"/>
        <v>591</v>
      </c>
      <c r="ET59" s="18">
        <f t="shared" si="182"/>
        <v>849.5</v>
      </c>
      <c r="EU59" s="18">
        <f t="shared" si="183"/>
        <v>-18.5</v>
      </c>
      <c r="EV59" s="18">
        <f t="shared" si="45"/>
        <v>849.70141814639805</v>
      </c>
      <c r="EW59" s="18">
        <f t="shared" si="46"/>
        <v>1580.1807649759569</v>
      </c>
      <c r="EX59" s="18">
        <f t="shared" si="184"/>
        <v>713.60921570838491</v>
      </c>
      <c r="EY59" s="28">
        <v>53</v>
      </c>
      <c r="EZ59" s="22">
        <f>(EY59*(1/60))/$EO$4</f>
        <v>0.89568448171561921</v>
      </c>
      <c r="FA59" s="18">
        <f>((EV59*(EL$6/EM$6))+EL$4)/$EP$4</f>
        <v>0.55014004844830211</v>
      </c>
      <c r="FB59">
        <f t="shared" si="48"/>
        <v>-4.7844950139291888E-2</v>
      </c>
      <c r="FC59">
        <f t="shared" si="48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49"/>
        <v>1489</v>
      </c>
      <c r="FL59" s="18">
        <f t="shared" si="49"/>
        <v>589.5</v>
      </c>
      <c r="FM59" s="18">
        <f t="shared" si="185"/>
        <v>877</v>
      </c>
      <c r="FN59" s="18">
        <f t="shared" si="186"/>
        <v>-21.5</v>
      </c>
      <c r="FO59" s="18">
        <f t="shared" si="51"/>
        <v>877.26350089354571</v>
      </c>
      <c r="FP59" s="18">
        <f t="shared" si="52"/>
        <v>1601.4466116608446</v>
      </c>
      <c r="FQ59" s="18">
        <f t="shared" si="187"/>
        <v>736.65472918275384</v>
      </c>
      <c r="FR59" s="28">
        <v>53</v>
      </c>
      <c r="FS59" s="22">
        <f>(FR59*(1/60))/$FH$4</f>
        <v>0.81135276345758389</v>
      </c>
      <c r="FT59" s="18">
        <f>((FO59*(FE$6/FF$6))+FE$4)/$FI$4</f>
        <v>0.53296768353852253</v>
      </c>
      <c r="FU59">
        <f t="shared" si="54"/>
        <v>-9.079028029804434E-2</v>
      </c>
      <c r="FV59">
        <f t="shared" si="54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55"/>
        <v>783</v>
      </c>
      <c r="GE59">
        <f t="shared" si="55"/>
        <v>577.5</v>
      </c>
      <c r="GF59" s="18">
        <f t="shared" si="188"/>
        <v>557</v>
      </c>
      <c r="GG59" s="18">
        <f t="shared" si="189"/>
        <v>-24.5</v>
      </c>
      <c r="GH59" s="18">
        <f t="shared" si="57"/>
        <v>557.53856368864751</v>
      </c>
      <c r="GI59">
        <f t="shared" si="58"/>
        <v>972.93126684262745</v>
      </c>
      <c r="GJ59">
        <v>53</v>
      </c>
      <c r="GK59" s="22">
        <f>(GJ59*(1/60))/$GA$4</f>
        <v>0.73109921270865985</v>
      </c>
      <c r="GL59" s="18">
        <f>((GH59*($FX$6/$FY$6))+FX$4)/$GB$4</f>
        <v>0.30780122432525192</v>
      </c>
      <c r="GM59">
        <f t="shared" si="59"/>
        <v>-0.13602368376962334</v>
      </c>
      <c r="GN59">
        <f t="shared" si="60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61"/>
        <v>1012</v>
      </c>
      <c r="GW59">
        <f t="shared" si="61"/>
        <v>569.5</v>
      </c>
      <c r="GX59" s="18">
        <f t="shared" si="190"/>
        <v>767</v>
      </c>
      <c r="GY59" s="18">
        <f t="shared" si="191"/>
        <v>-35</v>
      </c>
      <c r="GZ59" s="18">
        <f t="shared" si="63"/>
        <v>767.79815055781421</v>
      </c>
      <c r="HA59">
        <f t="shared" si="64"/>
        <v>1161.2382399835101</v>
      </c>
      <c r="HB59">
        <v>53</v>
      </c>
      <c r="HC59" s="22">
        <f>(HB59*(1/60))/$GS$4</f>
        <v>0.6564376321668981</v>
      </c>
      <c r="HD59" s="18">
        <f>((GZ59*(GP$6/GQ$6))+GP$4)/$GT$4</f>
        <v>0.40779329890669413</v>
      </c>
      <c r="HE59">
        <f t="shared" si="65"/>
        <v>-0.18280652973053849</v>
      </c>
      <c r="HF59">
        <f t="shared" si="66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67"/>
        <v>1018</v>
      </c>
      <c r="HO59">
        <f t="shared" si="67"/>
        <v>570</v>
      </c>
      <c r="HP59" s="18">
        <f t="shared" si="161"/>
        <v>763</v>
      </c>
      <c r="HQ59" s="18">
        <f t="shared" si="192"/>
        <v>-31.5</v>
      </c>
      <c r="HR59" s="18">
        <f t="shared" si="160"/>
        <v>763.64995253060806</v>
      </c>
      <c r="HS59">
        <f t="shared" si="70"/>
        <v>1166.7150466159251</v>
      </c>
      <c r="HT59">
        <v>53</v>
      </c>
      <c r="HU59" s="22">
        <f>(HT59*(1/60))/$HK$4</f>
        <v>0.70558655149936589</v>
      </c>
      <c r="HV59" s="18">
        <f>((HR59*(HH$6/HI$6))+HH$4)/$HL$4</f>
        <v>0.44900139879400602</v>
      </c>
      <c r="HW59">
        <f t="shared" si="71"/>
        <v>-0.15144970546307909</v>
      </c>
      <c r="HX59">
        <f t="shared" si="72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73"/>
        <v>1226</v>
      </c>
      <c r="IG59">
        <f t="shared" si="74"/>
        <v>560.5</v>
      </c>
      <c r="IH59">
        <f t="shared" si="75"/>
        <v>679.5</v>
      </c>
      <c r="II59">
        <f t="shared" si="76"/>
        <v>-23</v>
      </c>
      <c r="IJ59">
        <f t="shared" si="77"/>
        <v>679.88914537592086</v>
      </c>
      <c r="IL59">
        <v>53</v>
      </c>
      <c r="IM59">
        <f>(IL59*(1/60))/$IC$4</f>
        <v>0.66135795055153879</v>
      </c>
      <c r="IN59">
        <f>((IJ59*$HZ$6/$IA$6)+$HZ$4)/$ID$4</f>
        <v>0.38147408566392643</v>
      </c>
      <c r="IO59">
        <f t="shared" si="78"/>
        <v>-0.17956342119124513</v>
      </c>
      <c r="IP59">
        <f t="shared" si="79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56"/>
        <v>1019.5</v>
      </c>
      <c r="P60" s="18">
        <f t="shared" si="157"/>
        <v>578</v>
      </c>
      <c r="Q60" s="18">
        <f t="shared" si="162"/>
        <v>243</v>
      </c>
      <c r="R60" s="18">
        <f t="shared" si="163"/>
        <v>-2.5</v>
      </c>
      <c r="S60" s="49">
        <f t="shared" si="6"/>
        <v>243.01285974203094</v>
      </c>
      <c r="T60" s="26">
        <f t="shared" si="158"/>
        <v>20.131957562921958</v>
      </c>
      <c r="U60" s="18">
        <f t="shared" si="159"/>
        <v>202.4477506112629</v>
      </c>
      <c r="V60" s="28">
        <v>54</v>
      </c>
      <c r="W60" s="22">
        <f>(V60*(1/60))/$L$4</f>
        <v>0.19422922066268514</v>
      </c>
      <c r="X60" s="18">
        <f>(S60*(I$6/J$6)+I$4)/$M$4</f>
        <v>2.7356455284854822E-2</v>
      </c>
      <c r="Y60">
        <f>LOG10(W60)</f>
        <v>-0.71168543242020099</v>
      </c>
      <c r="Z60">
        <f t="shared" si="7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8"/>
        <v>966</v>
      </c>
      <c r="AI60" s="18">
        <f t="shared" si="8"/>
        <v>573.5</v>
      </c>
      <c r="AJ60" s="18">
        <f t="shared" si="164"/>
        <v>303.5</v>
      </c>
      <c r="AK60" s="18">
        <f t="shared" si="165"/>
        <v>3</v>
      </c>
      <c r="AL60" s="18">
        <f t="shared" si="10"/>
        <v>303.51482665596421</v>
      </c>
      <c r="AM60" s="18">
        <f t="shared" si="11"/>
        <v>1123.4136593436988</v>
      </c>
      <c r="AN60" s="18">
        <f t="shared" si="166"/>
        <v>249.12737899841056</v>
      </c>
      <c r="AO60" s="28">
        <v>54</v>
      </c>
      <c r="AP60" s="22">
        <f>(AO60*(1/60))/AE$4</f>
        <v>0.16177022280596137</v>
      </c>
      <c r="AQ60" s="18">
        <f>((AL60*(AB$6/AC$6))+AB$4)/AF$4</f>
        <v>3.3368329103259743E-2</v>
      </c>
      <c r="AR60">
        <f t="shared" si="12"/>
        <v>-0.79110141635287901</v>
      </c>
      <c r="AS60">
        <f t="shared" si="12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13"/>
        <v>1089.5</v>
      </c>
      <c r="BB60" s="18">
        <f t="shared" si="13"/>
        <v>580</v>
      </c>
      <c r="BC60" s="18">
        <f t="shared" si="167"/>
        <v>258</v>
      </c>
      <c r="BD60" s="18">
        <f t="shared" si="168"/>
        <v>-1</v>
      </c>
      <c r="BE60" s="18">
        <f t="shared" si="15"/>
        <v>258.00193797721755</v>
      </c>
      <c r="BF60" s="18">
        <f t="shared" si="16"/>
        <v>1234.2650647247535</v>
      </c>
      <c r="BG60" s="18">
        <f t="shared" si="169"/>
        <v>219.89173601386915</v>
      </c>
      <c r="BH60" s="28">
        <v>54</v>
      </c>
      <c r="BI60" s="22">
        <f>(BH60*(1/60))/$AX$4</f>
        <v>0.14385369535556461</v>
      </c>
      <c r="BJ60" s="18">
        <f>((BE60*(AU$6/AV$6))+AU$4)/$AY$4</f>
        <v>2.1633130547532724E-2</v>
      </c>
      <c r="BK60">
        <f t="shared" si="18"/>
        <v>-0.84207897734739878</v>
      </c>
      <c r="BL60">
        <f t="shared" si="18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19"/>
        <v>1040</v>
      </c>
      <c r="BU60" s="18">
        <f t="shared" si="19"/>
        <v>566</v>
      </c>
      <c r="BV60" s="18">
        <f t="shared" si="170"/>
        <v>561.5</v>
      </c>
      <c r="BW60" s="18">
        <f t="shared" si="171"/>
        <v>-23.5</v>
      </c>
      <c r="BX60" s="18">
        <f t="shared" si="21"/>
        <v>561.99154797914889</v>
      </c>
      <c r="BY60" s="18">
        <f t="shared" si="22"/>
        <v>1184.0422289766527</v>
      </c>
      <c r="BZ60" s="18">
        <f t="shared" si="172"/>
        <v>424.78436764099297</v>
      </c>
      <c r="CA60" s="28">
        <v>54</v>
      </c>
      <c r="CB60" s="22">
        <f>(CA60*(1/60))/$BQ$4</f>
        <v>0.61991206454388859</v>
      </c>
      <c r="CC60" s="18">
        <f>((BX60*(BN$6/BO$6))+BN$4)/$BR$4</f>
        <v>0.24996046163973004</v>
      </c>
      <c r="CD60">
        <f t="shared" si="24"/>
        <v>-0.20766991145637659</v>
      </c>
      <c r="CE60">
        <f t="shared" si="24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25"/>
        <v>1028</v>
      </c>
      <c r="CN60" s="18">
        <f t="shared" si="25"/>
        <v>567.5</v>
      </c>
      <c r="CO60" s="18">
        <f t="shared" si="173"/>
        <v>495.5</v>
      </c>
      <c r="CP60" s="18">
        <f t="shared" si="174"/>
        <v>-20.5</v>
      </c>
      <c r="CQ60" s="18">
        <f t="shared" si="27"/>
        <v>495.92388528886164</v>
      </c>
      <c r="CR60" s="18">
        <f t="shared" si="28"/>
        <v>1174.2402863128143</v>
      </c>
      <c r="CS60" s="18">
        <f t="shared" si="175"/>
        <v>380.95581652911812</v>
      </c>
      <c r="CT60" s="28">
        <v>54</v>
      </c>
      <c r="CU60" s="22">
        <f>(CT60*(1/60))/$CJ$4</f>
        <v>0.52492787306813593</v>
      </c>
      <c r="CV60" s="18">
        <f>((CQ60*(CG$6/CH$6))+CG$4)/$CK$4</f>
        <v>0.18428856835251381</v>
      </c>
      <c r="CW60">
        <f t="shared" si="30"/>
        <v>-0.27990036608060109</v>
      </c>
      <c r="CX60">
        <f t="shared" si="30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31"/>
        <v>1225.5</v>
      </c>
      <c r="DG60" s="18">
        <f t="shared" si="31"/>
        <v>562</v>
      </c>
      <c r="DH60" s="18">
        <f t="shared" si="176"/>
        <v>683.5</v>
      </c>
      <c r="DI60" s="18">
        <f t="shared" si="177"/>
        <v>-22.5</v>
      </c>
      <c r="DJ60" s="18">
        <f t="shared" si="33"/>
        <v>683.87023622906702</v>
      </c>
      <c r="DK60" s="18">
        <f t="shared" si="34"/>
        <v>1348.218917683623</v>
      </c>
      <c r="DL60" s="18">
        <f t="shared" si="178"/>
        <v>551.09643650522844</v>
      </c>
      <c r="DM60" s="28">
        <v>54</v>
      </c>
      <c r="DN60" s="22">
        <f>(DM60*(1/60))/$DC$4</f>
        <v>0.47363000521387355</v>
      </c>
      <c r="DO60" s="18">
        <f>((DJ60*(CZ$6/DA$6))+CZ$4)/$DD$4</f>
        <v>0.22346417394332391</v>
      </c>
      <c r="DP60">
        <f t="shared" si="36"/>
        <v>-0.3245607921676652</v>
      </c>
      <c r="DQ60">
        <f t="shared" si="36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37"/>
        <v>1260</v>
      </c>
      <c r="DZ60" s="18">
        <f t="shared" si="37"/>
        <v>588.5</v>
      </c>
      <c r="EA60" s="18">
        <f t="shared" si="179"/>
        <v>654.5</v>
      </c>
      <c r="EB60" s="18">
        <f t="shared" si="180"/>
        <v>-17.5</v>
      </c>
      <c r="EC60" s="18">
        <f t="shared" si="39"/>
        <v>654.73391541908074</v>
      </c>
      <c r="ED60" s="18">
        <f t="shared" si="40"/>
        <v>1390.6589265524456</v>
      </c>
      <c r="EE60" s="18">
        <f t="shared" si="181"/>
        <v>533.99898818716872</v>
      </c>
      <c r="EF60" s="28">
        <v>54</v>
      </c>
      <c r="EG60" s="22">
        <f>(EF60*(1/60))/$DV$4</f>
        <v>1.1211105628368025</v>
      </c>
      <c r="EH60" s="18">
        <f>((EC60*(DS$6/DT$6))+DS$4)/$DW$4</f>
        <v>0.53754452738851499</v>
      </c>
      <c r="EI60">
        <f t="shared" si="42"/>
        <v>4.9648444407785347E-2</v>
      </c>
      <c r="EJ60">
        <f t="shared" si="42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43"/>
        <v>1487</v>
      </c>
      <c r="ES60" s="18">
        <f t="shared" si="43"/>
        <v>590.5</v>
      </c>
      <c r="ET60" s="18">
        <f t="shared" si="182"/>
        <v>871</v>
      </c>
      <c r="EU60" s="18">
        <f t="shared" si="183"/>
        <v>-19</v>
      </c>
      <c r="EV60" s="18">
        <f t="shared" si="45"/>
        <v>871.20720841829586</v>
      </c>
      <c r="EW60" s="18">
        <f t="shared" si="46"/>
        <v>1599.9560150204129</v>
      </c>
      <c r="EX60" s="18">
        <f t="shared" si="184"/>
        <v>733.38446575284092</v>
      </c>
      <c r="EY60" s="28">
        <v>54</v>
      </c>
      <c r="EZ60" s="22">
        <f>(EY60*(1/60))/$EO$4</f>
        <v>0.9125841889178008</v>
      </c>
      <c r="FA60" s="18">
        <f>((EV60*(EL$6/EM$6))+EL$4)/$EP$4</f>
        <v>0.56406399425965592</v>
      </c>
      <c r="FB60">
        <f t="shared" si="48"/>
        <v>-3.9727059917112381E-2</v>
      </c>
      <c r="FC60">
        <f t="shared" si="48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49"/>
        <v>1512.5</v>
      </c>
      <c r="FL60" s="18">
        <f t="shared" si="49"/>
        <v>588.5</v>
      </c>
      <c r="FM60" s="18">
        <f t="shared" si="185"/>
        <v>900.5</v>
      </c>
      <c r="FN60" s="18">
        <f t="shared" si="186"/>
        <v>-22.5</v>
      </c>
      <c r="FO60" s="18">
        <f t="shared" si="51"/>
        <v>900.78104997829519</v>
      </c>
      <c r="FP60" s="18">
        <f t="shared" si="52"/>
        <v>1622.9567153809123</v>
      </c>
      <c r="FQ60" s="18">
        <f t="shared" si="187"/>
        <v>758.16483290282156</v>
      </c>
      <c r="FR60" s="28">
        <v>54</v>
      </c>
      <c r="FS60" s="22">
        <f>(FR60*(1/60))/$FH$4</f>
        <v>0.82666130616433087</v>
      </c>
      <c r="FT60" s="18">
        <f>((FO60*(FE$6/FF$6))+FE$4)/$FI$4</f>
        <v>0.54725540170465581</v>
      </c>
      <c r="FU60">
        <f t="shared" si="54"/>
        <v>-8.2672390075864827E-2</v>
      </c>
      <c r="FV60">
        <f t="shared" si="54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55"/>
        <v>797</v>
      </c>
      <c r="GE60">
        <f t="shared" si="55"/>
        <v>578</v>
      </c>
      <c r="GF60" s="18">
        <f t="shared" si="188"/>
        <v>571</v>
      </c>
      <c r="GG60" s="18">
        <f t="shared" si="189"/>
        <v>-24</v>
      </c>
      <c r="GH60" s="18">
        <f t="shared" si="57"/>
        <v>571.5041557154243</v>
      </c>
      <c r="GI60">
        <f t="shared" si="58"/>
        <v>984.52678988435855</v>
      </c>
      <c r="GJ60">
        <v>54</v>
      </c>
      <c r="GK60" s="22">
        <f>(GJ60*(1/60))/$GA$4</f>
        <v>0.7448935374767478</v>
      </c>
      <c r="GL60" s="18">
        <f>((GH60*($FX$6/$FY$6))+FX$4)/$GB$4</f>
        <v>0.31551123149646781</v>
      </c>
      <c r="GM60">
        <f t="shared" si="59"/>
        <v>-0.12790579354744386</v>
      </c>
      <c r="GN60">
        <f t="shared" si="60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61"/>
        <v>1030</v>
      </c>
      <c r="GW60">
        <f t="shared" si="61"/>
        <v>569</v>
      </c>
      <c r="GX60" s="18">
        <f t="shared" si="190"/>
        <v>785</v>
      </c>
      <c r="GY60" s="18">
        <f t="shared" si="191"/>
        <v>-35.5</v>
      </c>
      <c r="GZ60" s="18">
        <f t="shared" si="63"/>
        <v>785.80229701878579</v>
      </c>
      <c r="HA60">
        <f t="shared" si="64"/>
        <v>1176.7161934808239</v>
      </c>
      <c r="HB60">
        <v>54</v>
      </c>
      <c r="HC60" s="22">
        <f>(HB60*(1/60))/$GS$4</f>
        <v>0.66882324786816039</v>
      </c>
      <c r="HD60" s="18">
        <f>((GZ60*(GP$6/GQ$6))+GP$4)/$GT$4</f>
        <v>0.41735566926924955</v>
      </c>
      <c r="HE60">
        <f t="shared" si="65"/>
        <v>-0.174688639508359</v>
      </c>
      <c r="HF60">
        <f t="shared" si="66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67"/>
        <v>1035.5</v>
      </c>
      <c r="HO60">
        <f t="shared" si="67"/>
        <v>568.5</v>
      </c>
      <c r="HP60" s="18">
        <f t="shared" si="161"/>
        <v>780.5</v>
      </c>
      <c r="HQ60" s="18">
        <f t="shared" si="192"/>
        <v>-33</v>
      </c>
      <c r="HR60" s="18">
        <f t="shared" si="160"/>
        <v>781.19731822376355</v>
      </c>
      <c r="HS60">
        <f t="shared" si="70"/>
        <v>1181.2927240950908</v>
      </c>
      <c r="HT60">
        <v>54</v>
      </c>
      <c r="HU60" s="22">
        <f>(HT60*(1/60))/$HK$4</f>
        <v>0.7188995053012408</v>
      </c>
      <c r="HV60" s="18">
        <f>((HR60*(HH$6/HI$6))+HH$4)/$HL$4</f>
        <v>0.45931868057378977</v>
      </c>
      <c r="HW60">
        <f t="shared" si="71"/>
        <v>-0.14333181524089958</v>
      </c>
      <c r="HX60">
        <f t="shared" si="72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73"/>
        <v>1242</v>
      </c>
      <c r="IG60">
        <f t="shared" si="74"/>
        <v>559</v>
      </c>
      <c r="IH60">
        <f t="shared" si="75"/>
        <v>695.5</v>
      </c>
      <c r="II60">
        <f t="shared" si="76"/>
        <v>-24.5</v>
      </c>
      <c r="IJ60">
        <f t="shared" si="77"/>
        <v>695.93139029648603</v>
      </c>
      <c r="IL60">
        <v>54</v>
      </c>
      <c r="IM60">
        <f>(IL60*(1/60))/$IC$4</f>
        <v>0.67383640244873766</v>
      </c>
      <c r="IN60">
        <f>((IJ60*$HZ$6/$IA$6)+$HZ$4)/$ID$4</f>
        <v>0.39047511289710229</v>
      </c>
      <c r="IO60">
        <f t="shared" si="78"/>
        <v>-0.17144553096906565</v>
      </c>
      <c r="IP60">
        <f t="shared" si="79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56"/>
        <v>1025</v>
      </c>
      <c r="P61" s="18">
        <f t="shared" si="157"/>
        <v>578</v>
      </c>
      <c r="Q61" s="18">
        <f t="shared" si="162"/>
        <v>248.5</v>
      </c>
      <c r="R61" s="18">
        <f t="shared" si="163"/>
        <v>-2.5</v>
      </c>
      <c r="S61" s="49">
        <f t="shared" si="6"/>
        <v>248.51257513453922</v>
      </c>
      <c r="T61" s="26">
        <f t="shared" si="158"/>
        <v>20.587571463386567</v>
      </c>
      <c r="U61" s="18">
        <f t="shared" si="159"/>
        <v>207.23542865490356</v>
      </c>
      <c r="V61" s="28">
        <v>55</v>
      </c>
      <c r="W61" s="22">
        <f>(V61*(1/60))/$L$4</f>
        <v>0.19782605808236448</v>
      </c>
      <c r="X61" s="18">
        <f>(S61*(I$6/J$6)+I$4)/$M$4</f>
        <v>2.7975569509403653E-2</v>
      </c>
      <c r="Y61">
        <f>LOG10(W61)</f>
        <v>-0.70371650274892572</v>
      </c>
      <c r="Z61">
        <f t="shared" si="7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8"/>
        <v>974</v>
      </c>
      <c r="AI61" s="18">
        <f t="shared" si="8"/>
        <v>574.5</v>
      </c>
      <c r="AJ61" s="18">
        <f t="shared" si="164"/>
        <v>311.5</v>
      </c>
      <c r="AK61" s="18">
        <f t="shared" si="165"/>
        <v>4</v>
      </c>
      <c r="AL61" s="18">
        <f t="shared" si="10"/>
        <v>311.52568112436575</v>
      </c>
      <c r="AM61" s="18">
        <f t="shared" si="11"/>
        <v>1130.8077864960076</v>
      </c>
      <c r="AN61" s="18">
        <f t="shared" si="166"/>
        <v>256.52150615071935</v>
      </c>
      <c r="AO61" s="28">
        <v>55</v>
      </c>
      <c r="AP61" s="22">
        <f>(AO61*(1/60))/AE$4</f>
        <v>0.16476596767273843</v>
      </c>
      <c r="AQ61" s="18">
        <f>((AL61*(AB$6/AC$6))+AB$4)/AF$4</f>
        <v>3.424904004329872E-2</v>
      </c>
      <c r="AR61">
        <f t="shared" si="12"/>
        <v>-0.78313248668160362</v>
      </c>
      <c r="AS61">
        <f t="shared" si="12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13"/>
        <v>1096.5</v>
      </c>
      <c r="BB61" s="18">
        <f t="shared" si="13"/>
        <v>579</v>
      </c>
      <c r="BC61" s="18">
        <f t="shared" si="167"/>
        <v>265</v>
      </c>
      <c r="BD61" s="18">
        <f t="shared" si="168"/>
        <v>-2</v>
      </c>
      <c r="BE61" s="18">
        <f t="shared" si="15"/>
        <v>265.00754706234312</v>
      </c>
      <c r="BF61" s="18">
        <f t="shared" si="16"/>
        <v>1239.9811490502586</v>
      </c>
      <c r="BG61" s="18">
        <f t="shared" si="169"/>
        <v>225.60782033937426</v>
      </c>
      <c r="BH61" s="28">
        <v>55</v>
      </c>
      <c r="BI61" s="22">
        <f>(BH61*(1/60))/$AX$4</f>
        <v>0.14651765267696393</v>
      </c>
      <c r="BJ61" s="18">
        <f>((BE61*(AU$6/AV$6))+AU$4)/$AY$4</f>
        <v>2.2220541855725633E-2</v>
      </c>
      <c r="BK61">
        <f t="shared" si="18"/>
        <v>-0.83411004767612351</v>
      </c>
      <c r="BL61">
        <f t="shared" si="18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19"/>
        <v>1051.5</v>
      </c>
      <c r="BU61" s="18">
        <f t="shared" si="19"/>
        <v>565.5</v>
      </c>
      <c r="BV61" s="18">
        <f t="shared" si="170"/>
        <v>573</v>
      </c>
      <c r="BW61" s="18">
        <f t="shared" si="171"/>
        <v>-24</v>
      </c>
      <c r="BX61" s="18">
        <f t="shared" si="21"/>
        <v>573.50239755383757</v>
      </c>
      <c r="BY61" s="18">
        <f t="shared" si="22"/>
        <v>1193.9189670995263</v>
      </c>
      <c r="BZ61" s="18">
        <f t="shared" si="172"/>
        <v>434.66110576386654</v>
      </c>
      <c r="CA61" s="28">
        <v>55</v>
      </c>
      <c r="CB61" s="22">
        <f>(CA61*(1/60))/$BQ$4</f>
        <v>0.63139191759099766</v>
      </c>
      <c r="CC61" s="18">
        <f>((BX61*(BN$6/BO$6))+BN$4)/$BR$4</f>
        <v>0.25508021350059151</v>
      </c>
      <c r="CD61">
        <f t="shared" si="24"/>
        <v>-0.19970098178510123</v>
      </c>
      <c r="CE61">
        <f t="shared" si="24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25"/>
        <v>1039</v>
      </c>
      <c r="CN61" s="18">
        <f t="shared" si="25"/>
        <v>567.5</v>
      </c>
      <c r="CO61" s="18">
        <f t="shared" si="173"/>
        <v>506.5</v>
      </c>
      <c r="CP61" s="18">
        <f t="shared" si="174"/>
        <v>-20.5</v>
      </c>
      <c r="CQ61" s="18">
        <f t="shared" si="27"/>
        <v>506.91468710227758</v>
      </c>
      <c r="CR61" s="18">
        <f t="shared" si="28"/>
        <v>1183.8822787760614</v>
      </c>
      <c r="CS61" s="18">
        <f t="shared" si="175"/>
        <v>390.59780899236523</v>
      </c>
      <c r="CT61" s="28">
        <v>55</v>
      </c>
      <c r="CU61" s="22">
        <f>(CT61*(1/60))/$CJ$4</f>
        <v>0.53464875960643476</v>
      </c>
      <c r="CV61" s="18">
        <f>((CQ61*(CG$6/CH$6))+CG$4)/$CK$4</f>
        <v>0.18837282239093514</v>
      </c>
      <c r="CW61">
        <f t="shared" si="30"/>
        <v>-0.27193143640932577</v>
      </c>
      <c r="CX61">
        <f t="shared" si="30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31"/>
        <v>1241.5</v>
      </c>
      <c r="DG61" s="18">
        <f t="shared" si="31"/>
        <v>562.5</v>
      </c>
      <c r="DH61" s="18">
        <f t="shared" si="176"/>
        <v>699.5</v>
      </c>
      <c r="DI61" s="18">
        <f t="shared" si="177"/>
        <v>-22</v>
      </c>
      <c r="DJ61" s="18">
        <f t="shared" si="33"/>
        <v>699.84587588982765</v>
      </c>
      <c r="DK61" s="18">
        <f t="shared" si="34"/>
        <v>1362.985142985792</v>
      </c>
      <c r="DL61" s="18">
        <f t="shared" si="178"/>
        <v>565.86266180739744</v>
      </c>
      <c r="DM61" s="28">
        <v>55</v>
      </c>
      <c r="DN61" s="22">
        <f>(DM61*(1/60))/$DC$4</f>
        <v>0.48240093123635264</v>
      </c>
      <c r="DO61" s="18">
        <f>((DJ61*(CZ$6/DA$6))+CZ$4)/$DD$4</f>
        <v>0.22868443786311859</v>
      </c>
      <c r="DP61">
        <f t="shared" si="36"/>
        <v>-0.31659186249638988</v>
      </c>
      <c r="DQ61">
        <f t="shared" si="36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37"/>
        <v>1275.5</v>
      </c>
      <c r="DZ61" s="18">
        <f t="shared" si="37"/>
        <v>589</v>
      </c>
      <c r="EA61" s="18">
        <f t="shared" si="179"/>
        <v>670</v>
      </c>
      <c r="EB61" s="18">
        <f t="shared" si="180"/>
        <v>-17</v>
      </c>
      <c r="EC61" s="18">
        <f t="shared" si="39"/>
        <v>670.21563694082818</v>
      </c>
      <c r="ED61" s="18">
        <f t="shared" si="40"/>
        <v>1404.9274892320955</v>
      </c>
      <c r="EE61" s="18">
        <f t="shared" si="181"/>
        <v>548.26755086681862</v>
      </c>
      <c r="EF61" s="28">
        <v>55</v>
      </c>
      <c r="EG61" s="22">
        <f>(EF61*(1/60))/$DV$4</f>
        <v>1.1418718695560026</v>
      </c>
      <c r="EH61" s="18">
        <f>((EC61*(DS$6/DT$6))+DS$4)/$DW$4</f>
        <v>0.55025520951843265</v>
      </c>
      <c r="EI61">
        <f t="shared" si="42"/>
        <v>5.7617374079060694E-2</v>
      </c>
      <c r="EJ61">
        <f t="shared" si="42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43"/>
        <v>1508.5</v>
      </c>
      <c r="ES61" s="18">
        <f t="shared" si="43"/>
        <v>590.5</v>
      </c>
      <c r="ET61" s="18">
        <f t="shared" si="182"/>
        <v>892.5</v>
      </c>
      <c r="EU61" s="18">
        <f t="shared" si="183"/>
        <v>-19</v>
      </c>
      <c r="EV61" s="18">
        <f t="shared" si="45"/>
        <v>892.70221798761088</v>
      </c>
      <c r="EW61" s="18">
        <f t="shared" si="46"/>
        <v>1619.9575611725143</v>
      </c>
      <c r="EX61" s="18">
        <f t="shared" si="184"/>
        <v>753.38601190494228</v>
      </c>
      <c r="EY61" s="28">
        <v>55</v>
      </c>
      <c r="EZ61" s="22">
        <f>(EY61*(1/60))/$EO$4</f>
        <v>0.92948389611998217</v>
      </c>
      <c r="FA61" s="18">
        <f>((EV61*(EL$6/EM$6))+EL$4)/$EP$4</f>
        <v>0.57798096009414424</v>
      </c>
      <c r="FB61">
        <f t="shared" si="48"/>
        <v>-3.1758130245837103E-2</v>
      </c>
      <c r="FC61">
        <f t="shared" si="48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49"/>
        <v>1534</v>
      </c>
      <c r="FL61" s="18">
        <f t="shared" si="49"/>
        <v>588</v>
      </c>
      <c r="FM61" s="18">
        <f t="shared" si="185"/>
        <v>922</v>
      </c>
      <c r="FN61" s="18">
        <f t="shared" si="186"/>
        <v>-23</v>
      </c>
      <c r="FO61" s="18">
        <f t="shared" si="51"/>
        <v>922.28683173945399</v>
      </c>
      <c r="FP61" s="18">
        <f t="shared" si="52"/>
        <v>1642.8329190760696</v>
      </c>
      <c r="FQ61" s="18">
        <f t="shared" si="187"/>
        <v>778.04103659797886</v>
      </c>
      <c r="FR61" s="28">
        <v>55</v>
      </c>
      <c r="FS61" s="22">
        <f>(FR61*(1/60))/$FH$4</f>
        <v>0.84196984887107762</v>
      </c>
      <c r="FT61" s="18">
        <f>((FO61*(FE$6/FF$6))+FE$4)/$FI$4</f>
        <v>0.56032090218000352</v>
      </c>
      <c r="FU61">
        <f t="shared" si="54"/>
        <v>-7.4703460404589542E-2</v>
      </c>
      <c r="FV61">
        <f t="shared" si="54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55"/>
        <v>812</v>
      </c>
      <c r="GE61">
        <f t="shared" si="55"/>
        <v>576</v>
      </c>
      <c r="GF61" s="18">
        <f t="shared" si="188"/>
        <v>586</v>
      </c>
      <c r="GG61" s="18">
        <f t="shared" si="189"/>
        <v>-26</v>
      </c>
      <c r="GH61" s="18">
        <f t="shared" si="57"/>
        <v>586.57650822377809</v>
      </c>
      <c r="GI61">
        <f t="shared" si="58"/>
        <v>995.55009919139684</v>
      </c>
      <c r="GJ61">
        <v>55</v>
      </c>
      <c r="GK61" s="22">
        <f>(GJ61*(1/60))/$GA$4</f>
        <v>0.75868786224483575</v>
      </c>
      <c r="GL61" s="18">
        <f>((GH61*($FX$6/$FY$6))+FX$4)/$GB$4</f>
        <v>0.32383224973212094</v>
      </c>
      <c r="GM61">
        <f t="shared" si="59"/>
        <v>-0.1199368638761685</v>
      </c>
      <c r="GN61">
        <f t="shared" si="60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61"/>
        <v>1045.5</v>
      </c>
      <c r="GW61">
        <f t="shared" si="61"/>
        <v>568</v>
      </c>
      <c r="GX61" s="18">
        <f t="shared" si="190"/>
        <v>800.5</v>
      </c>
      <c r="GY61" s="18">
        <f t="shared" si="191"/>
        <v>-36.5</v>
      </c>
      <c r="GZ61" s="18">
        <f t="shared" si="63"/>
        <v>801.33170410261448</v>
      </c>
      <c r="HA61">
        <f t="shared" si="64"/>
        <v>1189.8295045929899</v>
      </c>
      <c r="HB61">
        <v>55</v>
      </c>
      <c r="HC61" s="22">
        <f>(HB61*(1/60))/$GS$4</f>
        <v>0.68120886356942256</v>
      </c>
      <c r="HD61" s="18">
        <f>((GZ61*(GP$6/GQ$6))+GP$4)/$GT$4</f>
        <v>0.4256036549412372</v>
      </c>
      <c r="HE61">
        <f t="shared" si="65"/>
        <v>-0.1667197098370837</v>
      </c>
      <c r="HF61">
        <f t="shared" si="66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67"/>
        <v>1054</v>
      </c>
      <c r="HO61">
        <f t="shared" si="67"/>
        <v>567.5</v>
      </c>
      <c r="HP61" s="18">
        <f t="shared" si="161"/>
        <v>799</v>
      </c>
      <c r="HQ61" s="18">
        <f t="shared" si="192"/>
        <v>-34</v>
      </c>
      <c r="HR61" s="18">
        <f t="shared" si="160"/>
        <v>799.72307707105711</v>
      </c>
      <c r="HS61">
        <f t="shared" si="70"/>
        <v>1197.0681893693441</v>
      </c>
      <c r="HT61">
        <v>55</v>
      </c>
      <c r="HU61" s="22">
        <f>(HT61*(1/60))/$HK$4</f>
        <v>0.73221245910311561</v>
      </c>
      <c r="HV61" s="18">
        <f>((HR61*(HH$6/HI$6))+HH$4)/$HL$4</f>
        <v>0.4702112257885056</v>
      </c>
      <c r="HW61">
        <f t="shared" si="71"/>
        <v>-0.13536288556962425</v>
      </c>
      <c r="HX61">
        <f t="shared" si="72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73"/>
        <v>1256.5</v>
      </c>
      <c r="IG61">
        <f t="shared" si="74"/>
        <v>560.5</v>
      </c>
      <c r="IH61">
        <f t="shared" si="75"/>
        <v>710</v>
      </c>
      <c r="II61">
        <f t="shared" si="76"/>
        <v>-23</v>
      </c>
      <c r="IJ61">
        <f t="shared" si="77"/>
        <v>710.37243752837151</v>
      </c>
      <c r="IL61">
        <v>55</v>
      </c>
      <c r="IM61">
        <f>(IL61*(1/60))/$IC$4</f>
        <v>0.68631485434593653</v>
      </c>
      <c r="IN61">
        <f>((IJ61*$HZ$6/$IA$6)+$HZ$4)/$ID$4</f>
        <v>0.39857773569418653</v>
      </c>
      <c r="IO61">
        <f t="shared" si="78"/>
        <v>-0.16347660129779029</v>
      </c>
      <c r="IP61">
        <f t="shared" si="79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56"/>
        <v>1031</v>
      </c>
      <c r="P62" s="18">
        <f t="shared" si="157"/>
        <v>577</v>
      </c>
      <c r="Q62" s="18">
        <f t="shared" si="162"/>
        <v>254.5</v>
      </c>
      <c r="R62" s="18">
        <f t="shared" si="163"/>
        <v>-3.5</v>
      </c>
      <c r="S62" s="49">
        <f t="shared" si="6"/>
        <v>254.52406565981144</v>
      </c>
      <c r="T62" s="26">
        <f t="shared" si="158"/>
        <v>21.085582442201265</v>
      </c>
      <c r="U62" s="18">
        <f t="shared" si="159"/>
        <v>211.97672767943925</v>
      </c>
      <c r="V62" s="28">
        <v>56</v>
      </c>
      <c r="W62" s="22">
        <f>(V62*(1/60))/$L$4</f>
        <v>0.20142289550204384</v>
      </c>
      <c r="X62" s="18">
        <f>(S62*(I$6/J$6)+I$4)/$M$4</f>
        <v>2.8652295308707082E-2</v>
      </c>
      <c r="Y62">
        <f>LOG10(W62)</f>
        <v>-0.69589116523696914</v>
      </c>
      <c r="Z62">
        <f t="shared" si="7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8"/>
        <v>982.5</v>
      </c>
      <c r="AI62" s="18">
        <f t="shared" si="8"/>
        <v>573.5</v>
      </c>
      <c r="AJ62" s="18">
        <f t="shared" si="164"/>
        <v>320</v>
      </c>
      <c r="AK62" s="18">
        <f t="shared" si="165"/>
        <v>3</v>
      </c>
      <c r="AL62" s="18">
        <f t="shared" si="10"/>
        <v>320.01406219102307</v>
      </c>
      <c r="AM62" s="18">
        <f t="shared" si="11"/>
        <v>1137.6328493850729</v>
      </c>
      <c r="AN62" s="18">
        <f t="shared" si="166"/>
        <v>263.34656903978464</v>
      </c>
      <c r="AO62" s="28">
        <v>56</v>
      </c>
      <c r="AP62" s="22">
        <f>(AO62*(1/60))/AE$4</f>
        <v>0.16776171253951552</v>
      </c>
      <c r="AQ62" s="18">
        <f>((AL62*(AB$6/AC$6))+AB$4)/AF$4</f>
        <v>3.5182250114473131E-2</v>
      </c>
      <c r="AR62">
        <f t="shared" si="12"/>
        <v>-0.77530714916964705</v>
      </c>
      <c r="AS62">
        <f t="shared" si="12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13"/>
        <v>1102.5</v>
      </c>
      <c r="BB62" s="18">
        <f t="shared" si="13"/>
        <v>579.5</v>
      </c>
      <c r="BC62" s="18">
        <f t="shared" si="167"/>
        <v>271</v>
      </c>
      <c r="BD62" s="18">
        <f t="shared" si="168"/>
        <v>-1.5</v>
      </c>
      <c r="BE62" s="18">
        <f t="shared" si="15"/>
        <v>271.00415125971779</v>
      </c>
      <c r="BF62" s="18">
        <f t="shared" si="16"/>
        <v>1245.5225810879544</v>
      </c>
      <c r="BG62" s="18">
        <f t="shared" si="169"/>
        <v>231.14925237707007</v>
      </c>
      <c r="BH62" s="28">
        <v>56</v>
      </c>
      <c r="BI62" s="22">
        <f>(BH62*(1/60))/$AX$4</f>
        <v>0.1491816099983633</v>
      </c>
      <c r="BJ62" s="18">
        <f>((BE62*(AU$6/AV$6))+AU$4)/$AY$4</f>
        <v>2.2723349402291985E-2</v>
      </c>
      <c r="BK62">
        <f t="shared" si="18"/>
        <v>-0.82628471016416682</v>
      </c>
      <c r="BL62">
        <f t="shared" si="18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19"/>
        <v>1062.5</v>
      </c>
      <c r="BU62" s="18">
        <f t="shared" si="19"/>
        <v>566.5</v>
      </c>
      <c r="BV62" s="18">
        <f t="shared" si="170"/>
        <v>584</v>
      </c>
      <c r="BW62" s="18">
        <f t="shared" si="171"/>
        <v>-23</v>
      </c>
      <c r="BX62" s="18">
        <f t="shared" si="21"/>
        <v>584.45273547139811</v>
      </c>
      <c r="BY62" s="18">
        <f t="shared" si="22"/>
        <v>1204.0882442744801</v>
      </c>
      <c r="BZ62" s="18">
        <f t="shared" si="172"/>
        <v>444.83038293882032</v>
      </c>
      <c r="CA62" s="28">
        <v>56</v>
      </c>
      <c r="CB62" s="22">
        <f>(CA62*(1/60))/$BQ$4</f>
        <v>0.64287177063810674</v>
      </c>
      <c r="CC62" s="18">
        <f>((BX62*(BN$6/BO$6))+BN$4)/$BR$4</f>
        <v>0.25995066312003318</v>
      </c>
      <c r="CD62">
        <f t="shared" si="24"/>
        <v>-0.19187564427314463</v>
      </c>
      <c r="CE62">
        <f t="shared" si="24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25"/>
        <v>1049.5</v>
      </c>
      <c r="CN62" s="18">
        <f t="shared" si="25"/>
        <v>568</v>
      </c>
      <c r="CO62" s="18">
        <f t="shared" si="173"/>
        <v>517</v>
      </c>
      <c r="CP62" s="18">
        <f t="shared" si="174"/>
        <v>-20</v>
      </c>
      <c r="CQ62" s="18">
        <f t="shared" si="27"/>
        <v>517.38670257361662</v>
      </c>
      <c r="CR62" s="18">
        <f t="shared" si="28"/>
        <v>1193.3458216292543</v>
      </c>
      <c r="CS62" s="18">
        <f t="shared" si="175"/>
        <v>400.06135184555808</v>
      </c>
      <c r="CT62" s="28">
        <v>56</v>
      </c>
      <c r="CU62" s="22">
        <f>(CT62*(1/60))/$CJ$4</f>
        <v>0.5443696461447336</v>
      </c>
      <c r="CV62" s="18">
        <f>((CQ62*(CG$6/CH$6))+CG$4)/$CK$4</f>
        <v>0.19226429202211523</v>
      </c>
      <c r="CW62">
        <f t="shared" si="30"/>
        <v>-0.26410609889736919</v>
      </c>
      <c r="CX62">
        <f t="shared" si="30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31"/>
        <v>1256</v>
      </c>
      <c r="DG62" s="18">
        <f t="shared" si="31"/>
        <v>561</v>
      </c>
      <c r="DH62" s="18">
        <f t="shared" si="176"/>
        <v>714</v>
      </c>
      <c r="DI62" s="18">
        <f t="shared" si="177"/>
        <v>-23.5</v>
      </c>
      <c r="DJ62" s="18">
        <f t="shared" si="33"/>
        <v>714.38662501477449</v>
      </c>
      <c r="DK62" s="18">
        <f t="shared" si="34"/>
        <v>1375.5933265322276</v>
      </c>
      <c r="DL62" s="18">
        <f t="shared" si="178"/>
        <v>578.47084535383306</v>
      </c>
      <c r="DM62" s="28">
        <v>56</v>
      </c>
      <c r="DN62" s="22">
        <f>(DM62*(1/60))/$DC$4</f>
        <v>0.49117185725883183</v>
      </c>
      <c r="DO62" s="18">
        <f>((DJ62*(CZ$6/DA$6))+CZ$4)/$DD$4</f>
        <v>0.23343583121171721</v>
      </c>
      <c r="DP62">
        <f t="shared" si="36"/>
        <v>-0.3087665249844333</v>
      </c>
      <c r="DQ62">
        <f t="shared" si="36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37"/>
        <v>1290.5</v>
      </c>
      <c r="DZ62" s="18">
        <f t="shared" si="37"/>
        <v>589</v>
      </c>
      <c r="EA62" s="18">
        <f t="shared" si="179"/>
        <v>685</v>
      </c>
      <c r="EB62" s="18">
        <f t="shared" si="180"/>
        <v>-17</v>
      </c>
      <c r="EC62" s="18">
        <f t="shared" si="39"/>
        <v>685.21091643376496</v>
      </c>
      <c r="ED62" s="18">
        <f t="shared" si="40"/>
        <v>1418.5595687175071</v>
      </c>
      <c r="EE62" s="18">
        <f t="shared" si="181"/>
        <v>561.89963035223025</v>
      </c>
      <c r="EF62" s="28">
        <v>56</v>
      </c>
      <c r="EG62" s="22">
        <f>(EF62*(1/60))/$DV$4</f>
        <v>1.1626331762752027</v>
      </c>
      <c r="EH62" s="18">
        <f>((EC62*(DS$6/DT$6))+DS$4)/$DW$4</f>
        <v>0.56256651681176262</v>
      </c>
      <c r="EI62">
        <f t="shared" si="42"/>
        <v>6.5442711591017277E-2</v>
      </c>
      <c r="EJ62">
        <f t="shared" si="42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43"/>
        <v>1530</v>
      </c>
      <c r="ES62" s="18">
        <f t="shared" si="43"/>
        <v>589.5</v>
      </c>
      <c r="ET62" s="18">
        <f t="shared" si="182"/>
        <v>914</v>
      </c>
      <c r="EU62" s="18">
        <f t="shared" si="183"/>
        <v>-20</v>
      </c>
      <c r="EV62" s="18">
        <f t="shared" si="45"/>
        <v>914.21879219364109</v>
      </c>
      <c r="EW62" s="18">
        <f t="shared" si="46"/>
        <v>1639.63723121915</v>
      </c>
      <c r="EX62" s="18">
        <f t="shared" si="184"/>
        <v>773.06568195157797</v>
      </c>
      <c r="EY62" s="28">
        <v>56</v>
      </c>
      <c r="EZ62" s="22">
        <f>(EY62*(1/60))/$EO$4</f>
        <v>0.94638360332216376</v>
      </c>
      <c r="FA62" s="18">
        <f>((EV62*(EL$6/EM$6))+EL$4)/$EP$4</f>
        <v>0.59191188797463345</v>
      </c>
      <c r="FB62">
        <f t="shared" si="48"/>
        <v>-2.3932792733880489E-2</v>
      </c>
      <c r="FC62">
        <f t="shared" si="48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49"/>
        <v>1555.5</v>
      </c>
      <c r="FL62" s="18">
        <f t="shared" si="49"/>
        <v>588</v>
      </c>
      <c r="FM62" s="18">
        <f t="shared" si="185"/>
        <v>943.5</v>
      </c>
      <c r="FN62" s="18">
        <f t="shared" si="186"/>
        <v>-23</v>
      </c>
      <c r="FO62" s="18">
        <f t="shared" si="51"/>
        <v>943.78029752691918</v>
      </c>
      <c r="FP62" s="18">
        <f t="shared" si="52"/>
        <v>1662.9264114806765</v>
      </c>
      <c r="FQ62" s="18">
        <f t="shared" si="187"/>
        <v>798.13452900258574</v>
      </c>
      <c r="FR62" s="28">
        <v>56</v>
      </c>
      <c r="FS62" s="22">
        <f>(FR62*(1/60))/$FH$4</f>
        <v>0.85727839157782459</v>
      </c>
      <c r="FT62" s="18">
        <f>((FO62*(FE$6/FF$6))+FE$4)/$FI$4</f>
        <v>0.57337892027866133</v>
      </c>
      <c r="FU62">
        <f t="shared" si="54"/>
        <v>-6.6878122892632924E-2</v>
      </c>
      <c r="FV62">
        <f t="shared" si="54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55"/>
        <v>828.5</v>
      </c>
      <c r="GE62">
        <f t="shared" si="55"/>
        <v>575.5</v>
      </c>
      <c r="GF62" s="18">
        <f t="shared" si="188"/>
        <v>602.5</v>
      </c>
      <c r="GG62" s="18">
        <f t="shared" si="189"/>
        <v>-26.5</v>
      </c>
      <c r="GH62" s="18">
        <f t="shared" si="57"/>
        <v>603.08249850248512</v>
      </c>
      <c r="GI62">
        <f t="shared" si="58"/>
        <v>1008.7678127299661</v>
      </c>
      <c r="GJ62">
        <v>56</v>
      </c>
      <c r="GK62" s="22">
        <f>(GJ62*(1/60))/$GA$4</f>
        <v>0.7724821870129237</v>
      </c>
      <c r="GL62" s="18">
        <f>((GH62*($FX$6/$FY$6))+FX$4)/$GB$4</f>
        <v>0.33294473871023572</v>
      </c>
      <c r="GM62">
        <f t="shared" si="59"/>
        <v>-0.11211152636421193</v>
      </c>
      <c r="GN62">
        <f t="shared" si="60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61"/>
        <v>1062.5</v>
      </c>
      <c r="GW62">
        <f t="shared" si="61"/>
        <v>566</v>
      </c>
      <c r="GX62" s="18">
        <f t="shared" si="190"/>
        <v>817.5</v>
      </c>
      <c r="GY62" s="18">
        <f t="shared" si="191"/>
        <v>-38.5</v>
      </c>
      <c r="GZ62" s="18">
        <f t="shared" si="63"/>
        <v>818.40607280249333</v>
      </c>
      <c r="HA62">
        <f t="shared" si="64"/>
        <v>1203.8530848903449</v>
      </c>
      <c r="HB62">
        <v>56</v>
      </c>
      <c r="HC62" s="22">
        <f>(HB62*(1/60))/$GS$4</f>
        <v>0.69359447927068485</v>
      </c>
      <c r="HD62" s="18">
        <f>((GZ62*(GP$6/GQ$6))+GP$4)/$GT$4</f>
        <v>0.43467220132131668</v>
      </c>
      <c r="HE62">
        <f t="shared" si="65"/>
        <v>-0.15889437232512707</v>
      </c>
      <c r="HF62">
        <f t="shared" si="66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67"/>
        <v>1072.5</v>
      </c>
      <c r="HO62">
        <f t="shared" si="67"/>
        <v>567</v>
      </c>
      <c r="HP62" s="18">
        <f t="shared" si="161"/>
        <v>817.5</v>
      </c>
      <c r="HQ62" s="18">
        <f t="shared" si="192"/>
        <v>-34.5</v>
      </c>
      <c r="HR62" s="18">
        <f t="shared" si="160"/>
        <v>818.2276578067989</v>
      </c>
      <c r="HS62">
        <f t="shared" si="70"/>
        <v>1213.1550807707974</v>
      </c>
      <c r="HT62">
        <v>56</v>
      </c>
      <c r="HU62" s="22">
        <f>(HT62*(1/60))/$HK$4</f>
        <v>0.74552541290499041</v>
      </c>
      <c r="HV62" s="18">
        <f>((HR62*(HH$6/HI$6))+HH$4)/$HL$4</f>
        <v>0.48109131896066054</v>
      </c>
      <c r="HW62">
        <f t="shared" si="71"/>
        <v>-0.1275375480576677</v>
      </c>
      <c r="HX62">
        <f t="shared" si="72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73"/>
        <v>1274</v>
      </c>
      <c r="IG62">
        <f t="shared" si="74"/>
        <v>561</v>
      </c>
      <c r="IH62">
        <f t="shared" si="75"/>
        <v>727.5</v>
      </c>
      <c r="II62">
        <f t="shared" si="76"/>
        <v>-22.5</v>
      </c>
      <c r="IJ62">
        <f t="shared" si="77"/>
        <v>727.84785498069584</v>
      </c>
      <c r="IL62">
        <v>56</v>
      </c>
      <c r="IM62">
        <f>(IL62*(1/60))/$IC$4</f>
        <v>0.6987933062431354</v>
      </c>
      <c r="IN62">
        <f>((IJ62*$HZ$6/$IA$6)+$HZ$4)/$ID$4</f>
        <v>0.40838289134281053</v>
      </c>
      <c r="IO62">
        <f t="shared" si="78"/>
        <v>-0.15565126378583372</v>
      </c>
      <c r="IP62">
        <f t="shared" si="79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56"/>
        <v>1038.5</v>
      </c>
      <c r="P63" s="18">
        <f t="shared" si="157"/>
        <v>577</v>
      </c>
      <c r="Q63" s="18">
        <f t="shared" si="162"/>
        <v>262</v>
      </c>
      <c r="R63" s="18">
        <f t="shared" si="163"/>
        <v>-3.5</v>
      </c>
      <c r="S63" s="49">
        <f t="shared" si="6"/>
        <v>262.02337681970289</v>
      </c>
      <c r="T63" s="26">
        <f t="shared" si="158"/>
        <v>21.706849210479902</v>
      </c>
      <c r="U63" s="18">
        <f t="shared" si="159"/>
        <v>218.52714314363459</v>
      </c>
      <c r="V63" s="28">
        <v>57</v>
      </c>
      <c r="W63" s="22">
        <f>(V63*(1/60))/$L$4</f>
        <v>0.20501973292172318</v>
      </c>
      <c r="X63" s="18">
        <f>(S63*(I$6/J$6)+I$4)/$M$4</f>
        <v>2.9496508123743138E-2</v>
      </c>
      <c r="Y63">
        <f>LOG10(W63)</f>
        <v>-0.68820433657067814</v>
      </c>
      <c r="Z63">
        <f t="shared" si="7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8"/>
        <v>991</v>
      </c>
      <c r="AI63" s="18">
        <f t="shared" si="8"/>
        <v>572.5</v>
      </c>
      <c r="AJ63" s="18">
        <f t="shared" si="164"/>
        <v>328.5</v>
      </c>
      <c r="AK63" s="18">
        <f t="shared" si="165"/>
        <v>2</v>
      </c>
      <c r="AL63" s="18">
        <f t="shared" si="10"/>
        <v>328.50608822364313</v>
      </c>
      <c r="AM63" s="18">
        <f t="shared" si="11"/>
        <v>1144.4812143499778</v>
      </c>
      <c r="AN63" s="18">
        <f t="shared" si="166"/>
        <v>270.19493400468957</v>
      </c>
      <c r="AO63" s="28">
        <v>57</v>
      </c>
      <c r="AP63" s="22">
        <f>(AO63*(1/60))/AE$4</f>
        <v>0.17075745740629256</v>
      </c>
      <c r="AQ63" s="18">
        <f>((AL63*(AB$6/AC$6))+AB$4)/AF$4</f>
        <v>3.6115860912113378E-2</v>
      </c>
      <c r="AR63">
        <f t="shared" si="12"/>
        <v>-0.76762032050335616</v>
      </c>
      <c r="AS63">
        <f t="shared" si="12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13"/>
        <v>1109.5</v>
      </c>
      <c r="BB63" s="18">
        <f t="shared" si="13"/>
        <v>579</v>
      </c>
      <c r="BC63" s="18">
        <f t="shared" si="167"/>
        <v>278</v>
      </c>
      <c r="BD63" s="18">
        <f t="shared" si="168"/>
        <v>-2</v>
      </c>
      <c r="BE63" s="18">
        <f t="shared" si="15"/>
        <v>278.00719415151832</v>
      </c>
      <c r="BF63" s="18">
        <f t="shared" si="16"/>
        <v>1251.4916100397957</v>
      </c>
      <c r="BG63" s="18">
        <f t="shared" si="169"/>
        <v>237.11828132891128</v>
      </c>
      <c r="BH63" s="28">
        <v>57</v>
      </c>
      <c r="BI63" s="22">
        <f>(BH63*(1/60))/$AX$4</f>
        <v>0.15184556731976262</v>
      </c>
      <c r="BJ63" s="18">
        <f>((BE63*(AU$6/AV$6))+AU$4)/$AY$4</f>
        <v>2.3310545538476314E-2</v>
      </c>
      <c r="BK63">
        <f t="shared" si="18"/>
        <v>-0.81859788149787593</v>
      </c>
      <c r="BL63">
        <f t="shared" si="18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19"/>
        <v>1075</v>
      </c>
      <c r="BU63" s="18">
        <f t="shared" si="19"/>
        <v>566</v>
      </c>
      <c r="BV63" s="18">
        <f t="shared" si="170"/>
        <v>596.5</v>
      </c>
      <c r="BW63" s="18">
        <f t="shared" si="171"/>
        <v>-23.5</v>
      </c>
      <c r="BX63" s="18">
        <f t="shared" si="21"/>
        <v>596.96272915484428</v>
      </c>
      <c r="BY63" s="18">
        <f t="shared" si="22"/>
        <v>1214.8995843278572</v>
      </c>
      <c r="BZ63" s="18">
        <f t="shared" si="172"/>
        <v>455.6417229921974</v>
      </c>
      <c r="CA63" s="28">
        <v>57</v>
      </c>
      <c r="CB63" s="22">
        <f>(CA63*(1/60))/$BQ$4</f>
        <v>0.65435162368521571</v>
      </c>
      <c r="CC63" s="18">
        <f>((BX63*(BN$6/BO$6))+BN$4)/$BR$4</f>
        <v>0.26551481049461312</v>
      </c>
      <c r="CD63">
        <f t="shared" si="24"/>
        <v>-0.18418881560685371</v>
      </c>
      <c r="CE63">
        <f t="shared" si="24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25"/>
        <v>1059.5</v>
      </c>
      <c r="CN63" s="18">
        <f t="shared" si="25"/>
        <v>566.5</v>
      </c>
      <c r="CO63" s="18">
        <f t="shared" si="173"/>
        <v>527</v>
      </c>
      <c r="CP63" s="18">
        <f t="shared" si="174"/>
        <v>-21.5</v>
      </c>
      <c r="CQ63" s="18">
        <f t="shared" si="27"/>
        <v>527.43838502710435</v>
      </c>
      <c r="CR63" s="18">
        <f t="shared" si="28"/>
        <v>1201.4418421213738</v>
      </c>
      <c r="CS63" s="18">
        <f t="shared" si="175"/>
        <v>408.15737233767766</v>
      </c>
      <c r="CT63" s="28">
        <v>57</v>
      </c>
      <c r="CU63" s="22">
        <f>(CT63*(1/60))/$CJ$4</f>
        <v>0.55409053268303232</v>
      </c>
      <c r="CV63" s="18">
        <f>((CQ63*(CG$6/CH$6))+CG$4)/$CK$4</f>
        <v>0.19599956314705483</v>
      </c>
      <c r="CW63">
        <f t="shared" si="30"/>
        <v>-0.25641927023107824</v>
      </c>
      <c r="CX63">
        <f t="shared" si="30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31"/>
        <v>1271.5</v>
      </c>
      <c r="DG63" s="18">
        <f t="shared" si="31"/>
        <v>561</v>
      </c>
      <c r="DH63" s="18">
        <f t="shared" si="176"/>
        <v>729.5</v>
      </c>
      <c r="DI63" s="18">
        <f t="shared" si="177"/>
        <v>-23.5</v>
      </c>
      <c r="DJ63" s="18">
        <f t="shared" si="33"/>
        <v>729.87841453217402</v>
      </c>
      <c r="DK63" s="18">
        <f t="shared" si="34"/>
        <v>1389.7601411754476</v>
      </c>
      <c r="DL63" s="18">
        <f t="shared" si="178"/>
        <v>592.63765999705311</v>
      </c>
      <c r="DM63" s="28">
        <v>57</v>
      </c>
      <c r="DN63" s="22">
        <f>(DM63*(1/60))/$DC$4</f>
        <v>0.49994278328131092</v>
      </c>
      <c r="DO63" s="18">
        <f>((DJ63*(CZ$6/DA$6))+CZ$4)/$DD$4</f>
        <v>0.23849799032321561</v>
      </c>
      <c r="DP63">
        <f t="shared" si="36"/>
        <v>-0.30107969631814235</v>
      </c>
      <c r="DQ63">
        <f t="shared" si="36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37"/>
        <v>1307.5</v>
      </c>
      <c r="DZ63" s="18">
        <f t="shared" si="37"/>
        <v>589.5</v>
      </c>
      <c r="EA63" s="18">
        <f t="shared" si="179"/>
        <v>702</v>
      </c>
      <c r="EB63" s="18">
        <f t="shared" si="180"/>
        <v>-16.5</v>
      </c>
      <c r="EC63" s="18">
        <f t="shared" si="39"/>
        <v>702.19388348233281</v>
      </c>
      <c r="ED63" s="18">
        <f t="shared" si="40"/>
        <v>1434.2477122171051</v>
      </c>
      <c r="EE63" s="18">
        <f t="shared" si="181"/>
        <v>577.58777385182827</v>
      </c>
      <c r="EF63" s="28">
        <v>57</v>
      </c>
      <c r="EG63" s="22">
        <f>(EF63*(1/60))/$DV$4</f>
        <v>1.1833944829944025</v>
      </c>
      <c r="EH63" s="18">
        <f>((EC63*(DS$6/DT$6))+DS$4)/$DW$4</f>
        <v>0.57650973982310416</v>
      </c>
      <c r="EI63">
        <f t="shared" si="42"/>
        <v>7.3129540257308182E-2</v>
      </c>
      <c r="EJ63">
        <f t="shared" si="42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43"/>
        <v>1550.5</v>
      </c>
      <c r="ES63" s="18">
        <f t="shared" si="43"/>
        <v>589.5</v>
      </c>
      <c r="ET63" s="18">
        <f t="shared" si="182"/>
        <v>934.5</v>
      </c>
      <c r="EU63" s="18">
        <f t="shared" si="183"/>
        <v>-20</v>
      </c>
      <c r="EV63" s="18">
        <f t="shared" si="45"/>
        <v>934.71399369004848</v>
      </c>
      <c r="EW63" s="18">
        <f t="shared" si="46"/>
        <v>1658.782836901805</v>
      </c>
      <c r="EX63" s="18">
        <f t="shared" si="184"/>
        <v>792.21128763423303</v>
      </c>
      <c r="EY63" s="28">
        <v>57</v>
      </c>
      <c r="EZ63" s="22">
        <f>(EY63*(1/60))/$EO$4</f>
        <v>0.96328331052434524</v>
      </c>
      <c r="FA63" s="18">
        <f>((EV63*(EL$6/EM$6))+EL$4)/$EP$4</f>
        <v>0.60518152705419137</v>
      </c>
      <c r="FB63">
        <f t="shared" si="48"/>
        <v>-1.6245964067589515E-2</v>
      </c>
      <c r="FC63">
        <f t="shared" si="48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49"/>
        <v>1576.5</v>
      </c>
      <c r="FL63" s="18">
        <f t="shared" si="49"/>
        <v>587</v>
      </c>
      <c r="FM63" s="18">
        <f t="shared" si="185"/>
        <v>964.5</v>
      </c>
      <c r="FN63" s="18">
        <f t="shared" si="186"/>
        <v>-24</v>
      </c>
      <c r="FO63" s="18">
        <f t="shared" si="51"/>
        <v>964.79855410339417</v>
      </c>
      <c r="FP63" s="18">
        <f t="shared" si="52"/>
        <v>1682.2369779552464</v>
      </c>
      <c r="FQ63" s="18">
        <f t="shared" si="187"/>
        <v>817.44509547715563</v>
      </c>
      <c r="FR63" s="28">
        <v>57</v>
      </c>
      <c r="FS63" s="22">
        <f>(FR63*(1/60))/$FH$4</f>
        <v>0.87258693428457135</v>
      </c>
      <c r="FT63" s="18">
        <f>((FO63*(FE$6/FF$6))+FE$4)/$FI$4</f>
        <v>0.58614823247297043</v>
      </c>
      <c r="FU63">
        <f t="shared" si="54"/>
        <v>-5.9191294226341992E-2</v>
      </c>
      <c r="FV63">
        <f t="shared" si="54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55"/>
        <v>845</v>
      </c>
      <c r="GE63">
        <f t="shared" si="55"/>
        <v>575</v>
      </c>
      <c r="GF63" s="18">
        <f t="shared" si="188"/>
        <v>619</v>
      </c>
      <c r="GG63" s="18">
        <f t="shared" si="189"/>
        <v>-27</v>
      </c>
      <c r="GH63" s="18">
        <f t="shared" si="57"/>
        <v>619.58857316771105</v>
      </c>
      <c r="GI63">
        <f t="shared" si="58"/>
        <v>1022.0812100806863</v>
      </c>
      <c r="GJ63">
        <v>57</v>
      </c>
      <c r="GK63" s="22">
        <f>(GJ63*(1/60))/$GA$4</f>
        <v>0.78627651178101154</v>
      </c>
      <c r="GL63" s="18">
        <f>((GH63*($FX$6/$FY$6))+FX$4)/$GB$4</f>
        <v>0.34205727427575355</v>
      </c>
      <c r="GM63">
        <f t="shared" si="59"/>
        <v>-0.10442469769792098</v>
      </c>
      <c r="GN63">
        <f t="shared" si="60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61"/>
        <v>1080</v>
      </c>
      <c r="GW63">
        <f t="shared" si="61"/>
        <v>566</v>
      </c>
      <c r="GX63" s="18">
        <f t="shared" si="190"/>
        <v>835</v>
      </c>
      <c r="GY63" s="18">
        <f t="shared" si="191"/>
        <v>-38.5</v>
      </c>
      <c r="GZ63" s="18">
        <f t="shared" si="63"/>
        <v>835.88710362105724</v>
      </c>
      <c r="HA63">
        <f t="shared" si="64"/>
        <v>1219.3260433534585</v>
      </c>
      <c r="HB63">
        <v>57</v>
      </c>
      <c r="HC63" s="22">
        <f>(HB63*(1/60))/$GS$4</f>
        <v>0.70598009497194703</v>
      </c>
      <c r="HD63" s="18">
        <f>((GZ63*(GP$6/GQ$6))+GP$4)/$GT$4</f>
        <v>0.44395673426869714</v>
      </c>
      <c r="HE63">
        <f t="shared" si="65"/>
        <v>-0.15120754365883612</v>
      </c>
      <c r="HF63">
        <f t="shared" si="66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67"/>
        <v>1090.5</v>
      </c>
      <c r="HO63">
        <f t="shared" si="67"/>
        <v>567</v>
      </c>
      <c r="HP63" s="18">
        <f t="shared" si="161"/>
        <v>835.5</v>
      </c>
      <c r="HQ63" s="18">
        <f t="shared" si="192"/>
        <v>-34.5</v>
      </c>
      <c r="HR63" s="18">
        <f t="shared" si="160"/>
        <v>836.21199465207383</v>
      </c>
      <c r="HS63">
        <f t="shared" si="70"/>
        <v>1229.0969245751126</v>
      </c>
      <c r="HT63">
        <v>57</v>
      </c>
      <c r="HU63" s="22">
        <f>(HT63*(1/60))/$HK$4</f>
        <v>0.75883836670686522</v>
      </c>
      <c r="HV63" s="18">
        <f>((HR63*(HH$6/HI$6))+HH$4)/$HL$4</f>
        <v>0.49166552560226617</v>
      </c>
      <c r="HW63">
        <f t="shared" si="71"/>
        <v>-0.11985071939137673</v>
      </c>
      <c r="HX63">
        <f t="shared" si="72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73"/>
        <v>1292.5</v>
      </c>
      <c r="IG63">
        <f t="shared" si="74"/>
        <v>559.5</v>
      </c>
      <c r="IH63">
        <f t="shared" si="75"/>
        <v>746</v>
      </c>
      <c r="II63">
        <f t="shared" si="76"/>
        <v>-24</v>
      </c>
      <c r="IJ63">
        <f t="shared" si="77"/>
        <v>746.38595913910387</v>
      </c>
      <c r="IL63">
        <v>57</v>
      </c>
      <c r="IM63">
        <f>(IL63*(1/60))/$IC$4</f>
        <v>0.71127175814033416</v>
      </c>
      <c r="IN63">
        <f>((IJ63*$HZ$6/$IA$6)+$HZ$4)/$ID$4</f>
        <v>0.41878430219319446</v>
      </c>
      <c r="IO63">
        <f t="shared" si="78"/>
        <v>-0.14796443511954277</v>
      </c>
      <c r="IP63">
        <f t="shared" si="79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56"/>
        <v>1045.5</v>
      </c>
      <c r="P64" s="18">
        <f t="shared" si="157"/>
        <v>575.5</v>
      </c>
      <c r="Q64" s="18">
        <f t="shared" si="162"/>
        <v>269</v>
      </c>
      <c r="R64" s="18">
        <f t="shared" si="163"/>
        <v>-5</v>
      </c>
      <c r="S64" s="49">
        <f t="shared" si="6"/>
        <v>269.04646438858845</v>
      </c>
      <c r="T64" s="26">
        <f t="shared" si="158"/>
        <v>22.288664103105663</v>
      </c>
      <c r="U64" s="18">
        <f t="shared" si="159"/>
        <v>223.92688519841829</v>
      </c>
      <c r="V64" s="28">
        <v>58</v>
      </c>
      <c r="W64" s="22">
        <f>(V64*(1/60))/$L$4</f>
        <v>0.20861657034140255</v>
      </c>
      <c r="X64" s="18">
        <f>(S64*(I$6/J$6)+I$4)/$M$4</f>
        <v>3.0287111473885964E-2</v>
      </c>
      <c r="Y64">
        <f>LOG10(W64)</f>
        <v>-0.68065119868023227</v>
      </c>
      <c r="Z64">
        <f t="shared" si="7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8"/>
        <v>999</v>
      </c>
      <c r="AI64" s="18">
        <f t="shared" si="8"/>
        <v>572</v>
      </c>
      <c r="AJ64" s="18">
        <f t="shared" si="164"/>
        <v>336.5</v>
      </c>
      <c r="AK64" s="18">
        <f t="shared" si="165"/>
        <v>1.5</v>
      </c>
      <c r="AL64" s="18">
        <f t="shared" si="10"/>
        <v>336.50334322261943</v>
      </c>
      <c r="AM64" s="18">
        <f t="shared" si="11"/>
        <v>1151.1667993822616</v>
      </c>
      <c r="AN64" s="18">
        <f t="shared" si="166"/>
        <v>276.8805190369734</v>
      </c>
      <c r="AO64" s="28">
        <v>58</v>
      </c>
      <c r="AP64" s="22">
        <f>(AO64*(1/60))/AE$4</f>
        <v>0.17375320227306965</v>
      </c>
      <c r="AQ64" s="18">
        <f>((AL64*(AB$6/AC$6))+AB$4)/AF$4</f>
        <v>3.6995076730558421E-2</v>
      </c>
      <c r="AR64">
        <f t="shared" si="12"/>
        <v>-0.76006718261291017</v>
      </c>
      <c r="AS64">
        <f t="shared" si="12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13"/>
        <v>1117</v>
      </c>
      <c r="BB64" s="18">
        <f t="shared" si="13"/>
        <v>579</v>
      </c>
      <c r="BC64" s="18">
        <f t="shared" si="167"/>
        <v>285.5</v>
      </c>
      <c r="BD64" s="18">
        <f t="shared" si="168"/>
        <v>-2</v>
      </c>
      <c r="BE64" s="18">
        <f t="shared" si="15"/>
        <v>285.50700516799935</v>
      </c>
      <c r="BF64" s="18">
        <f t="shared" si="16"/>
        <v>1258.1454605887191</v>
      </c>
      <c r="BG64" s="18">
        <f t="shared" si="169"/>
        <v>243.77213187783468</v>
      </c>
      <c r="BH64" s="28">
        <v>58</v>
      </c>
      <c r="BI64" s="22">
        <f>(BH64*(1/60))/$AX$4</f>
        <v>0.15450952464116197</v>
      </c>
      <c r="BJ64" s="18">
        <f>((BE64*(AU$6/AV$6))+AU$4)/$AY$4</f>
        <v>2.3939395042760603E-2</v>
      </c>
      <c r="BK64">
        <f t="shared" si="18"/>
        <v>-0.81104474360743006</v>
      </c>
      <c r="BL64">
        <f t="shared" si="18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19"/>
        <v>1087</v>
      </c>
      <c r="BU64" s="18">
        <f t="shared" si="19"/>
        <v>566</v>
      </c>
      <c r="BV64" s="18">
        <f t="shared" si="170"/>
        <v>608.5</v>
      </c>
      <c r="BW64" s="18">
        <f t="shared" si="171"/>
        <v>-23.5</v>
      </c>
      <c r="BX64" s="18">
        <f t="shared" si="21"/>
        <v>608.95361071267166</v>
      </c>
      <c r="BY64" s="18">
        <f t="shared" si="22"/>
        <v>1225.5304973765442</v>
      </c>
      <c r="BZ64" s="18">
        <f t="shared" si="172"/>
        <v>466.27263604088444</v>
      </c>
      <c r="CA64" s="28">
        <v>58</v>
      </c>
      <c r="CB64" s="22">
        <f>(CA64*(1/60))/$BQ$4</f>
        <v>0.66583147673232479</v>
      </c>
      <c r="CC64" s="18">
        <f>((BX64*(BN$6/BO$6))+BN$4)/$BR$4</f>
        <v>0.27084806915382181</v>
      </c>
      <c r="CD64">
        <f t="shared" si="24"/>
        <v>-0.17663567771640779</v>
      </c>
      <c r="CE64">
        <f t="shared" si="24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25"/>
        <v>1071</v>
      </c>
      <c r="CN64" s="18">
        <f t="shared" si="25"/>
        <v>566.5</v>
      </c>
      <c r="CO64" s="18">
        <f t="shared" si="173"/>
        <v>538.5</v>
      </c>
      <c r="CP64" s="18">
        <f t="shared" si="174"/>
        <v>-21.5</v>
      </c>
      <c r="CQ64" s="18">
        <f t="shared" si="27"/>
        <v>538.92903057823855</v>
      </c>
      <c r="CR64" s="18">
        <f t="shared" si="28"/>
        <v>1211.5953326090357</v>
      </c>
      <c r="CS64" s="18">
        <f t="shared" si="175"/>
        <v>418.31086282533954</v>
      </c>
      <c r="CT64" s="28">
        <v>58</v>
      </c>
      <c r="CU64" s="22">
        <f>(CT64*(1/60))/$CJ$4</f>
        <v>0.56381141922133116</v>
      </c>
      <c r="CV64" s="18">
        <f>((CQ64*(CG$6/CH$6))+CG$4)/$CK$4</f>
        <v>0.2002695623967003</v>
      </c>
      <c r="CW64">
        <f t="shared" si="30"/>
        <v>-0.24886613234063237</v>
      </c>
      <c r="CX64">
        <f t="shared" si="30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31"/>
        <v>1285</v>
      </c>
      <c r="DG64" s="18">
        <f t="shared" si="31"/>
        <v>561.5</v>
      </c>
      <c r="DH64" s="18">
        <f t="shared" si="176"/>
        <v>743</v>
      </c>
      <c r="DI64" s="18">
        <f t="shared" si="177"/>
        <v>-23</v>
      </c>
      <c r="DJ64" s="18">
        <f t="shared" si="33"/>
        <v>743.35590399215903</v>
      </c>
      <c r="DK64" s="18">
        <f t="shared" si="34"/>
        <v>1402.322092102952</v>
      </c>
      <c r="DL64" s="18">
        <f t="shared" si="178"/>
        <v>605.19961092455742</v>
      </c>
      <c r="DM64" s="28">
        <v>58</v>
      </c>
      <c r="DN64" s="22">
        <f>(DM64*(1/60))/$DC$4</f>
        <v>0.50871370930379012</v>
      </c>
      <c r="DO64" s="18">
        <f>((DJ64*(CZ$6/DA$6))+CZ$4)/$DD$4</f>
        <v>0.24290194869054044</v>
      </c>
      <c r="DP64">
        <f t="shared" si="36"/>
        <v>-0.29352655842769643</v>
      </c>
      <c r="DQ64">
        <f t="shared" si="36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37"/>
        <v>1323.5</v>
      </c>
      <c r="DZ64" s="18">
        <f t="shared" si="37"/>
        <v>589</v>
      </c>
      <c r="EA64" s="18">
        <f t="shared" si="179"/>
        <v>718</v>
      </c>
      <c r="EB64" s="18">
        <f t="shared" si="180"/>
        <v>-17</v>
      </c>
      <c r="EC64" s="18">
        <f t="shared" si="39"/>
        <v>718.2012252843906</v>
      </c>
      <c r="ED64" s="18">
        <f t="shared" si="40"/>
        <v>1448.6453154585495</v>
      </c>
      <c r="EE64" s="18">
        <f t="shared" si="181"/>
        <v>591.98537709327263</v>
      </c>
      <c r="EF64" s="28">
        <v>58</v>
      </c>
      <c r="EG64" s="22">
        <f>(EF64*(1/60))/$DV$4</f>
        <v>1.2041557897136028</v>
      </c>
      <c r="EH64" s="18">
        <f>((EC64*(DS$6/DT$6))+DS$4)/$DW$4</f>
        <v>0.58965196261177089</v>
      </c>
      <c r="EI64">
        <f t="shared" si="42"/>
        <v>8.068267814775415E-2</v>
      </c>
      <c r="EJ64">
        <f t="shared" si="42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43"/>
        <v>1571</v>
      </c>
      <c r="ES64" s="18">
        <f t="shared" si="43"/>
        <v>590</v>
      </c>
      <c r="ET64" s="18">
        <f t="shared" si="182"/>
        <v>955</v>
      </c>
      <c r="EU64" s="18">
        <f t="shared" si="183"/>
        <v>-19.5</v>
      </c>
      <c r="EV64" s="18">
        <f t="shared" si="45"/>
        <v>955.19906302299103</v>
      </c>
      <c r="EW64" s="18">
        <f t="shared" si="46"/>
        <v>1678.136168491699</v>
      </c>
      <c r="EX64" s="18">
        <f t="shared" si="184"/>
        <v>811.564619224127</v>
      </c>
      <c r="EY64" s="28">
        <v>58</v>
      </c>
      <c r="EZ64" s="22">
        <f>(EY64*(1/60))/$EO$4</f>
        <v>0.98018301772652672</v>
      </c>
      <c r="FA64" s="18">
        <f>((EV64*(EL$6/EM$6))+EL$4)/$EP$4</f>
        <v>0.61844460605419627</v>
      </c>
      <c r="FB64">
        <f t="shared" si="48"/>
        <v>-8.6928261771436373E-3</v>
      </c>
      <c r="FC64">
        <f t="shared" si="48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49"/>
        <v>1599</v>
      </c>
      <c r="FL64" s="18">
        <f t="shared" si="49"/>
        <v>587</v>
      </c>
      <c r="FM64" s="18">
        <f t="shared" si="185"/>
        <v>987</v>
      </c>
      <c r="FN64" s="18">
        <f t="shared" si="186"/>
        <v>-24</v>
      </c>
      <c r="FO64" s="18">
        <f t="shared" si="51"/>
        <v>987.29175019342688</v>
      </c>
      <c r="FP64" s="18">
        <f t="shared" si="52"/>
        <v>1703.3408349476038</v>
      </c>
      <c r="FQ64" s="18">
        <f t="shared" si="187"/>
        <v>838.54895246951298</v>
      </c>
      <c r="FR64" s="28">
        <v>58</v>
      </c>
      <c r="FS64" s="22">
        <f>(FR64*(1/60))/$FH$4</f>
        <v>0.88789547699131832</v>
      </c>
      <c r="FT64" s="18">
        <f>((FO64*(FE$6/FF$6))+FE$4)/$FI$4</f>
        <v>0.59981362104011338</v>
      </c>
      <c r="FU64">
        <f t="shared" si="54"/>
        <v>-5.1638156335896059E-2</v>
      </c>
      <c r="FV64">
        <f t="shared" si="54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55"/>
        <v>860.5</v>
      </c>
      <c r="GE64">
        <f t="shared" si="55"/>
        <v>574</v>
      </c>
      <c r="GF64" s="18">
        <f t="shared" si="188"/>
        <v>634.5</v>
      </c>
      <c r="GG64" s="18">
        <f t="shared" si="189"/>
        <v>-28</v>
      </c>
      <c r="GH64" s="18">
        <f t="shared" si="57"/>
        <v>635.1175088123457</v>
      </c>
      <c r="GI64">
        <f t="shared" si="58"/>
        <v>1034.3772280942769</v>
      </c>
      <c r="GJ64">
        <v>58</v>
      </c>
      <c r="GK64" s="22">
        <f>(GJ64*(1/60))/$GA$4</f>
        <v>0.8000708365490995</v>
      </c>
      <c r="GL64" s="18">
        <f>((GH64*($FX$6/$FY$6))+FX$4)/$GB$4</f>
        <v>0.35063035910824214</v>
      </c>
      <c r="GM64">
        <f t="shared" si="59"/>
        <v>-9.6871559807475083E-2</v>
      </c>
      <c r="GN64">
        <f t="shared" si="60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61"/>
        <v>1102</v>
      </c>
      <c r="GW64">
        <f t="shared" si="61"/>
        <v>564.5</v>
      </c>
      <c r="GX64" s="18">
        <f t="shared" si="190"/>
        <v>857</v>
      </c>
      <c r="GY64" s="18">
        <f t="shared" si="191"/>
        <v>-40</v>
      </c>
      <c r="GZ64" s="18">
        <f t="shared" si="63"/>
        <v>857.93298106553755</v>
      </c>
      <c r="HA64">
        <f t="shared" si="64"/>
        <v>1238.1697177689334</v>
      </c>
      <c r="HB64">
        <v>58</v>
      </c>
      <c r="HC64" s="22">
        <f>(HB64*(1/60))/$GS$4</f>
        <v>0.71836571067320931</v>
      </c>
      <c r="HD64" s="18">
        <f>((GZ64*(GP$6/GQ$6))+GP$4)/$GT$4</f>
        <v>0.45566575060827258</v>
      </c>
      <c r="HE64">
        <f t="shared" si="65"/>
        <v>-0.14365440576839023</v>
      </c>
      <c r="HF64">
        <f t="shared" si="66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67"/>
        <v>1112</v>
      </c>
      <c r="HO64">
        <f t="shared" si="67"/>
        <v>566.5</v>
      </c>
      <c r="HP64" s="18">
        <f t="shared" si="161"/>
        <v>857</v>
      </c>
      <c r="HQ64" s="18">
        <f t="shared" si="192"/>
        <v>-35</v>
      </c>
      <c r="HR64" s="18">
        <f t="shared" si="160"/>
        <v>857.71440468258436</v>
      </c>
      <c r="HS64">
        <f t="shared" si="70"/>
        <v>1247.9848757096377</v>
      </c>
      <c r="HT64">
        <v>58</v>
      </c>
      <c r="HU64" s="22">
        <f>(HT64*(1/60))/$HK$4</f>
        <v>0.77215132050874014</v>
      </c>
      <c r="HV64" s="18">
        <f>((HR64*(HH$6/HI$6))+HH$4)/$HL$4</f>
        <v>0.50430824514824102</v>
      </c>
      <c r="HW64">
        <f t="shared" si="71"/>
        <v>-0.1122975815009308</v>
      </c>
      <c r="HX64">
        <f t="shared" si="72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73"/>
        <v>1310</v>
      </c>
      <c r="IG64">
        <f t="shared" si="74"/>
        <v>556</v>
      </c>
      <c r="IH64">
        <f t="shared" si="75"/>
        <v>763.5</v>
      </c>
      <c r="II64">
        <f t="shared" si="76"/>
        <v>-27.5</v>
      </c>
      <c r="IJ64">
        <f t="shared" si="77"/>
        <v>763.99509160726939</v>
      </c>
      <c r="IL64">
        <v>58</v>
      </c>
      <c r="IM64">
        <f>(IL64*(1/60))/$IC$4</f>
        <v>0.72375021003753304</v>
      </c>
      <c r="IN64">
        <f>((IJ64*$HZ$6/$IA$6)+$HZ$4)/$ID$4</f>
        <v>0.42866448303343158</v>
      </c>
      <c r="IO64">
        <f t="shared" si="78"/>
        <v>-0.14041129722909687</v>
      </c>
      <c r="IP64">
        <f t="shared" si="79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56"/>
        <v>1053.5</v>
      </c>
      <c r="P65" s="18">
        <f t="shared" si="157"/>
        <v>575.5</v>
      </c>
      <c r="Q65" s="18">
        <f t="shared" si="162"/>
        <v>277</v>
      </c>
      <c r="R65" s="18">
        <f t="shared" si="163"/>
        <v>-5</v>
      </c>
      <c r="S65" s="49">
        <f t="shared" si="6"/>
        <v>277.04512267859906</v>
      </c>
      <c r="T65" s="26">
        <f t="shared" si="158"/>
        <v>22.951298374500794</v>
      </c>
      <c r="U65" s="18">
        <f t="shared" si="159"/>
        <v>230.94146630940816</v>
      </c>
      <c r="V65" s="28">
        <v>59</v>
      </c>
      <c r="W65" s="22">
        <f>(V65*(1/60))/$L$4</f>
        <v>0.21221340776108188</v>
      </c>
      <c r="X65" s="18">
        <f>(S65*(I$6/J$6)+I$4)/$M$4</f>
        <v>3.1187536817967716E-2</v>
      </c>
      <c r="Y65">
        <f>LOG10(W65)</f>
        <v>-0.67322718060102538</v>
      </c>
      <c r="Z65">
        <f t="shared" si="7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8"/>
        <v>1008</v>
      </c>
      <c r="AI65" s="18">
        <f t="shared" si="8"/>
        <v>572.5</v>
      </c>
      <c r="AJ65" s="18">
        <f t="shared" si="164"/>
        <v>345.5</v>
      </c>
      <c r="AK65" s="18">
        <f t="shared" si="165"/>
        <v>2</v>
      </c>
      <c r="AL65" s="18">
        <f t="shared" si="10"/>
        <v>345.50578866351862</v>
      </c>
      <c r="AM65" s="18">
        <f t="shared" si="11"/>
        <v>1159.2326125502163</v>
      </c>
      <c r="AN65" s="18">
        <f t="shared" si="166"/>
        <v>284.94633220492813</v>
      </c>
      <c r="AO65" s="28">
        <v>59</v>
      </c>
      <c r="AP65" s="22">
        <f>(AO65*(1/60))/AE$4</f>
        <v>0.17674894713984668</v>
      </c>
      <c r="AQ65" s="18">
        <f>((AL65*(AB$6/AC$6))+AB$4)/AF$4</f>
        <v>3.79848028850127E-2</v>
      </c>
      <c r="AR65">
        <f t="shared" si="12"/>
        <v>-0.75264316453370328</v>
      </c>
      <c r="AS65">
        <f t="shared" si="12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13"/>
        <v>1123</v>
      </c>
      <c r="BB65" s="18">
        <f t="shared" si="13"/>
        <v>579.5</v>
      </c>
      <c r="BC65" s="18">
        <f t="shared" si="167"/>
        <v>291.5</v>
      </c>
      <c r="BD65" s="18">
        <f t="shared" si="168"/>
        <v>-1.5</v>
      </c>
      <c r="BE65" s="18">
        <f t="shared" si="15"/>
        <v>291.50385932265118</v>
      </c>
      <c r="BF65" s="18">
        <f t="shared" si="16"/>
        <v>1263.7045738621032</v>
      </c>
      <c r="BG65" s="18">
        <f t="shared" si="169"/>
        <v>249.33124515121881</v>
      </c>
      <c r="BH65" s="28">
        <v>59</v>
      </c>
      <c r="BI65" s="22">
        <f>(BH65*(1/60))/$AX$4</f>
        <v>0.15717348196256131</v>
      </c>
      <c r="BJ65" s="18">
        <f>((BE65*(AU$6/AV$6))+AU$4)/$AY$4</f>
        <v>2.4442223547923043E-2</v>
      </c>
      <c r="BK65">
        <f t="shared" si="18"/>
        <v>-0.80362072552822306</v>
      </c>
      <c r="BL65">
        <f t="shared" si="18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19"/>
        <v>1099</v>
      </c>
      <c r="BU65" s="18">
        <f t="shared" si="19"/>
        <v>565.5</v>
      </c>
      <c r="BV65" s="18">
        <f t="shared" si="170"/>
        <v>620.5</v>
      </c>
      <c r="BW65" s="18">
        <f t="shared" si="171"/>
        <v>-24</v>
      </c>
      <c r="BX65" s="18">
        <f t="shared" si="21"/>
        <v>620.96396835887344</v>
      </c>
      <c r="BY65" s="18">
        <f t="shared" si="22"/>
        <v>1235.9576246781278</v>
      </c>
      <c r="BZ65" s="18">
        <f t="shared" si="172"/>
        <v>476.69976334246803</v>
      </c>
      <c r="CA65" s="28">
        <v>59</v>
      </c>
      <c r="CB65" s="22">
        <f>(CA65*(1/60))/$BQ$4</f>
        <v>0.67731132977943387</v>
      </c>
      <c r="CC65" s="18">
        <f>((BX65*(BN$6/BO$6))+BN$4)/$BR$4</f>
        <v>0.27618999031348707</v>
      </c>
      <c r="CD65">
        <f t="shared" si="24"/>
        <v>-0.16921165963720086</v>
      </c>
      <c r="CE65">
        <f t="shared" si="24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25"/>
        <v>1081</v>
      </c>
      <c r="CN65" s="18">
        <f t="shared" si="25"/>
        <v>566</v>
      </c>
      <c r="CO65" s="18">
        <f t="shared" si="173"/>
        <v>548.5</v>
      </c>
      <c r="CP65" s="18">
        <f t="shared" si="174"/>
        <v>-22</v>
      </c>
      <c r="CQ65" s="18">
        <f t="shared" si="27"/>
        <v>548.94102597637936</v>
      </c>
      <c r="CR65" s="18">
        <f t="shared" si="28"/>
        <v>1220.2118668493599</v>
      </c>
      <c r="CS65" s="18">
        <f t="shared" si="175"/>
        <v>426.92739706566374</v>
      </c>
      <c r="CT65" s="28">
        <v>59</v>
      </c>
      <c r="CU65" s="22">
        <f>(CT65*(1/60))/$CJ$4</f>
        <v>0.57353230575962999</v>
      </c>
      <c r="CV65" s="18">
        <f>((CQ65*(CG$6/CH$6))+CG$4)/$CK$4</f>
        <v>0.20399008555158044</v>
      </c>
      <c r="CW65">
        <f t="shared" si="30"/>
        <v>-0.24144211426142545</v>
      </c>
      <c r="CX65">
        <f t="shared" si="30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31"/>
        <v>1299</v>
      </c>
      <c r="DG65" s="18">
        <f t="shared" si="31"/>
        <v>560.5</v>
      </c>
      <c r="DH65" s="18">
        <f t="shared" si="176"/>
        <v>757</v>
      </c>
      <c r="DI65" s="18">
        <f t="shared" si="177"/>
        <v>-24</v>
      </c>
      <c r="DJ65" s="18">
        <f t="shared" si="33"/>
        <v>757.38035358728439</v>
      </c>
      <c r="DK65" s="18">
        <f t="shared" si="34"/>
        <v>1414.7654399228163</v>
      </c>
      <c r="DL65" s="18">
        <f t="shared" si="178"/>
        <v>617.64295874442178</v>
      </c>
      <c r="DM65" s="28">
        <v>59</v>
      </c>
      <c r="DN65" s="22">
        <f>(DM65*(1/60))/$DC$4</f>
        <v>0.5174846353262692</v>
      </c>
      <c r="DO65" s="18">
        <f>((DJ65*(CZ$6/DA$6))+CZ$4)/$DD$4</f>
        <v>0.24748463393952197</v>
      </c>
      <c r="DP65">
        <f t="shared" si="36"/>
        <v>-0.28610254034848953</v>
      </c>
      <c r="DQ65">
        <f t="shared" si="36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37"/>
        <v>1340</v>
      </c>
      <c r="DZ65" s="18">
        <f t="shared" si="37"/>
        <v>589.5</v>
      </c>
      <c r="EA65" s="18">
        <f t="shared" si="179"/>
        <v>734.5</v>
      </c>
      <c r="EB65" s="18">
        <f t="shared" si="180"/>
        <v>-16.5</v>
      </c>
      <c r="EC65" s="18">
        <f t="shared" si="39"/>
        <v>734.68530678107345</v>
      </c>
      <c r="ED65" s="18">
        <f t="shared" si="40"/>
        <v>1463.9365594177912</v>
      </c>
      <c r="EE65" s="18">
        <f t="shared" si="181"/>
        <v>607.27662105251432</v>
      </c>
      <c r="EF65" s="28">
        <v>59</v>
      </c>
      <c r="EG65" s="22">
        <f>(EF65*(1/60))/$DV$4</f>
        <v>1.2249170964328027</v>
      </c>
      <c r="EH65" s="18">
        <f>((EC65*(DS$6/DT$6))+DS$4)/$DW$4</f>
        <v>0.60318559450236331</v>
      </c>
      <c r="EI65">
        <f t="shared" si="42"/>
        <v>8.810669622696099E-2</v>
      </c>
      <c r="EJ65">
        <f t="shared" si="42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43"/>
        <v>1594</v>
      </c>
      <c r="ES65" s="18">
        <f t="shared" si="43"/>
        <v>590</v>
      </c>
      <c r="ET65" s="18">
        <f t="shared" si="182"/>
        <v>978</v>
      </c>
      <c r="EU65" s="18">
        <f t="shared" si="183"/>
        <v>-19.5</v>
      </c>
      <c r="EV65" s="18">
        <f t="shared" si="45"/>
        <v>978.19438252322834</v>
      </c>
      <c r="EW65" s="18">
        <f t="shared" si="46"/>
        <v>1699.6870300146436</v>
      </c>
      <c r="EX65" s="18">
        <f t="shared" si="184"/>
        <v>833.11548074707162</v>
      </c>
      <c r="EY65" s="28">
        <v>59</v>
      </c>
      <c r="EZ65" s="22">
        <f>(EY65*(1/60))/$EO$4</f>
        <v>0.9970827249287082</v>
      </c>
      <c r="FA65" s="18">
        <f>((EV65*(EL$6/EM$6))+EL$4)/$EP$4</f>
        <v>0.63333294908125837</v>
      </c>
      <c r="FB65">
        <f t="shared" si="48"/>
        <v>-1.2688080979367359E-3</v>
      </c>
      <c r="FC65">
        <f t="shared" si="48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49"/>
        <v>1620.5</v>
      </c>
      <c r="FL65" s="18">
        <f t="shared" si="49"/>
        <v>589</v>
      </c>
      <c r="FM65" s="18">
        <f t="shared" si="185"/>
        <v>1008.5</v>
      </c>
      <c r="FN65" s="18">
        <f t="shared" si="186"/>
        <v>-22</v>
      </c>
      <c r="FO65" s="18">
        <f t="shared" si="51"/>
        <v>1008.7399317960998</v>
      </c>
      <c r="FP65" s="18">
        <f t="shared" si="52"/>
        <v>1724.2219259712481</v>
      </c>
      <c r="FQ65" s="18">
        <f t="shared" si="187"/>
        <v>859.43004349315731</v>
      </c>
      <c r="FR65" s="28">
        <v>59</v>
      </c>
      <c r="FS65" s="22">
        <f>(FR65*(1/60))/$FH$4</f>
        <v>0.90320401969806507</v>
      </c>
      <c r="FT65" s="18">
        <f>((FO65*(FE$6/FF$6))+FE$4)/$FI$4</f>
        <v>0.61284412744240502</v>
      </c>
      <c r="FU65">
        <f t="shared" si="54"/>
        <v>-4.4214138256689205E-2</v>
      </c>
      <c r="FV65">
        <f t="shared" si="54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55"/>
        <v>877.5</v>
      </c>
      <c r="GE65">
        <f t="shared" si="55"/>
        <v>573.5</v>
      </c>
      <c r="GF65" s="18">
        <f t="shared" si="188"/>
        <v>651.5</v>
      </c>
      <c r="GG65" s="18">
        <f t="shared" si="189"/>
        <v>-28.5</v>
      </c>
      <c r="GH65" s="18">
        <f t="shared" si="57"/>
        <v>652.12307120665503</v>
      </c>
      <c r="GI65">
        <f t="shared" si="58"/>
        <v>1048.2883668151621</v>
      </c>
      <c r="GJ65">
        <v>59</v>
      </c>
      <c r="GK65" s="22">
        <f>(GJ65*(1/60))/$GA$4</f>
        <v>0.81386516131718734</v>
      </c>
      <c r="GL65" s="18">
        <f>((GH65*($FX$6/$FY$6))+FX$4)/$GB$4</f>
        <v>0.36001864767913089</v>
      </c>
      <c r="GM65">
        <f t="shared" si="59"/>
        <v>-8.9447541728268229E-2</v>
      </c>
      <c r="GN65">
        <f t="shared" si="60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61"/>
        <v>1122</v>
      </c>
      <c r="GW65">
        <f t="shared" si="61"/>
        <v>565.5</v>
      </c>
      <c r="GX65" s="18">
        <f t="shared" si="190"/>
        <v>877</v>
      </c>
      <c r="GY65" s="18">
        <f t="shared" si="191"/>
        <v>-39</v>
      </c>
      <c r="GZ65" s="18">
        <f t="shared" si="63"/>
        <v>877.86673248278407</v>
      </c>
      <c r="HA65">
        <f t="shared" si="64"/>
        <v>1256.4530432929039</v>
      </c>
      <c r="HB65">
        <v>59</v>
      </c>
      <c r="HC65" s="22">
        <f>(HB65*(1/60))/$GS$4</f>
        <v>0.73075132637447149</v>
      </c>
      <c r="HD65" s="18">
        <f>((GZ65*(GP$6/GQ$6))+GP$4)/$GT$4</f>
        <v>0.46625297362270585</v>
      </c>
      <c r="HE65">
        <f t="shared" si="65"/>
        <v>-0.13623038768918333</v>
      </c>
      <c r="HF65">
        <f t="shared" si="66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67"/>
        <v>1130</v>
      </c>
      <c r="HO65">
        <f t="shared" si="67"/>
        <v>566</v>
      </c>
      <c r="HP65" s="18">
        <f t="shared" si="161"/>
        <v>875</v>
      </c>
      <c r="HQ65" s="18">
        <f t="shared" si="192"/>
        <v>-35.5</v>
      </c>
      <c r="HR65" s="18">
        <f t="shared" si="160"/>
        <v>875.71984675465706</v>
      </c>
      <c r="HS65">
        <f t="shared" si="70"/>
        <v>1263.8259373822013</v>
      </c>
      <c r="HT65">
        <v>59</v>
      </c>
      <c r="HU65" s="22">
        <f>(HT65*(1/60))/$HK$4</f>
        <v>0.78546427431061483</v>
      </c>
      <c r="HV65" s="18">
        <f>((HR65*(HH$6/HI$6))+HH$4)/$HL$4</f>
        <v>0.51489486097853676</v>
      </c>
      <c r="HW65">
        <f t="shared" si="71"/>
        <v>-0.10487356342172396</v>
      </c>
      <c r="HX65">
        <f t="shared" si="72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73"/>
        <v>1324.5</v>
      </c>
      <c r="IG65">
        <f t="shared" si="74"/>
        <v>554</v>
      </c>
      <c r="IH65">
        <f t="shared" si="75"/>
        <v>778</v>
      </c>
      <c r="II65">
        <f t="shared" si="76"/>
        <v>-29.5</v>
      </c>
      <c r="IJ65">
        <f t="shared" si="77"/>
        <v>778.55908574751084</v>
      </c>
      <c r="IL65">
        <v>59</v>
      </c>
      <c r="IM65">
        <f>(IL65*(1/60))/$IC$4</f>
        <v>0.73622866193473191</v>
      </c>
      <c r="IN65">
        <f>((IJ65*$HZ$6/$IA$6)+$HZ$4)/$ID$4</f>
        <v>0.4368360892225428</v>
      </c>
      <c r="IO65">
        <f t="shared" si="78"/>
        <v>-0.13298727914988995</v>
      </c>
      <c r="IP65">
        <f t="shared" si="79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56"/>
        <v>1060.5</v>
      </c>
      <c r="P66" s="18">
        <f t="shared" si="157"/>
        <v>577</v>
      </c>
      <c r="Q66" s="18">
        <f t="shared" si="162"/>
        <v>284</v>
      </c>
      <c r="R66" s="18">
        <f t="shared" si="163"/>
        <v>-3.5</v>
      </c>
      <c r="S66" s="49">
        <f t="shared" si="6"/>
        <v>284.02156608257764</v>
      </c>
      <c r="T66" s="26">
        <f t="shared" si="158"/>
        <v>23.529249116276834</v>
      </c>
      <c r="U66" s="18">
        <f t="shared" si="159"/>
        <v>237.80544938108744</v>
      </c>
      <c r="V66" s="28">
        <v>60</v>
      </c>
      <c r="W66" s="22">
        <f>(V66*(1/60))/$L$4</f>
        <v>0.21581024518076125</v>
      </c>
      <c r="X66" s="18">
        <f>(S66*(I$6/J$6)+I$4)/$M$4</f>
        <v>3.1972889338944821E-2</v>
      </c>
      <c r="Y66">
        <f>LOG10(W66)</f>
        <v>-0.66592794185952597</v>
      </c>
      <c r="Z66">
        <f t="shared" si="7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8"/>
        <v>1016.5</v>
      </c>
      <c r="AI66" s="18">
        <f t="shared" si="8"/>
        <v>573.5</v>
      </c>
      <c r="AJ66" s="18">
        <f t="shared" si="164"/>
        <v>354</v>
      </c>
      <c r="AK66" s="18">
        <f t="shared" si="165"/>
        <v>3</v>
      </c>
      <c r="AL66" s="18">
        <f t="shared" si="10"/>
        <v>354.01271163617838</v>
      </c>
      <c r="AM66" s="18">
        <f t="shared" si="11"/>
        <v>1167.1223157835686</v>
      </c>
      <c r="AN66" s="18">
        <f t="shared" si="166"/>
        <v>292.83603543828042</v>
      </c>
      <c r="AO66" s="28">
        <v>60</v>
      </c>
      <c r="AP66" s="22">
        <f>(AO66*(1/60))/AE$4</f>
        <v>0.17974469200662377</v>
      </c>
      <c r="AQ66" s="18">
        <f>((AL66*(AB$6/AC$6))+AB$4)/AF$4</f>
        <v>3.8920051447777479E-2</v>
      </c>
      <c r="AR66">
        <f t="shared" si="12"/>
        <v>-0.74534392579220377</v>
      </c>
      <c r="AS66">
        <f t="shared" si="12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13"/>
        <v>1130</v>
      </c>
      <c r="BB66" s="18">
        <f t="shared" si="13"/>
        <v>579.5</v>
      </c>
      <c r="BC66" s="18">
        <f t="shared" si="167"/>
        <v>298.5</v>
      </c>
      <c r="BD66" s="18">
        <f t="shared" si="168"/>
        <v>-1.5</v>
      </c>
      <c r="BE66" s="18">
        <f t="shared" si="15"/>
        <v>298.50376882042877</v>
      </c>
      <c r="BF66" s="18">
        <f t="shared" si="16"/>
        <v>1269.9292303116738</v>
      </c>
      <c r="BG66" s="18">
        <f t="shared" si="169"/>
        <v>255.55590160078941</v>
      </c>
      <c r="BH66" s="28">
        <v>60</v>
      </c>
      <c r="BI66" s="22">
        <f>(BH66*(1/60))/$AX$4</f>
        <v>0.15983743928396066</v>
      </c>
      <c r="BJ66" s="18">
        <f>((BE66*(AU$6/AV$6))+AU$4)/$AY$4</f>
        <v>2.5029156953050056E-2</v>
      </c>
      <c r="BK66">
        <f t="shared" si="18"/>
        <v>-0.79632148678672365</v>
      </c>
      <c r="BL66">
        <f t="shared" si="18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19"/>
        <v>1110.5</v>
      </c>
      <c r="BU66" s="18">
        <f t="shared" si="19"/>
        <v>564.5</v>
      </c>
      <c r="BV66" s="18">
        <f t="shared" si="170"/>
        <v>632</v>
      </c>
      <c r="BW66" s="18">
        <f t="shared" si="171"/>
        <v>-25</v>
      </c>
      <c r="BX66" s="18">
        <f t="shared" si="21"/>
        <v>632.49426874873734</v>
      </c>
      <c r="BY66" s="18">
        <f t="shared" si="22"/>
        <v>1245.7409441774</v>
      </c>
      <c r="BZ66" s="18">
        <f t="shared" si="172"/>
        <v>486.48308284174027</v>
      </c>
      <c r="CA66" s="28">
        <v>60</v>
      </c>
      <c r="CB66" s="22">
        <f>(CA66*(1/60))/$BQ$4</f>
        <v>0.68879118282654295</v>
      </c>
      <c r="CC66" s="18">
        <f>((BX66*(BN$6/BO$6))+BN$4)/$BR$4</f>
        <v>0.28131839343388781</v>
      </c>
      <c r="CD66">
        <f t="shared" si="24"/>
        <v>-0.1619124208957014</v>
      </c>
      <c r="CE66">
        <f t="shared" si="24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25"/>
        <v>1093</v>
      </c>
      <c r="CN66" s="18">
        <f t="shared" si="25"/>
        <v>565.5</v>
      </c>
      <c r="CO66" s="18">
        <f t="shared" si="173"/>
        <v>560.5</v>
      </c>
      <c r="CP66" s="18">
        <f t="shared" si="174"/>
        <v>-22.5</v>
      </c>
      <c r="CQ66" s="18">
        <f t="shared" si="27"/>
        <v>560.95142392189359</v>
      </c>
      <c r="CR66" s="18">
        <f t="shared" si="28"/>
        <v>1230.6255523106938</v>
      </c>
      <c r="CS66" s="18">
        <f t="shared" si="175"/>
        <v>437.34108252699764</v>
      </c>
      <c r="CT66" s="28">
        <v>60</v>
      </c>
      <c r="CU66" s="22">
        <f>(CT66*(1/60))/$CJ$4</f>
        <v>0.58325319229792882</v>
      </c>
      <c r="CV66" s="18">
        <f>((CQ66*(CG$6/CH$6))+CG$4)/$CK$4</f>
        <v>0.20845322819983897</v>
      </c>
      <c r="CW66">
        <f t="shared" si="30"/>
        <v>-0.23414287551992599</v>
      </c>
      <c r="CX66">
        <f t="shared" si="30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31"/>
        <v>1314</v>
      </c>
      <c r="DG66" s="18">
        <f t="shared" si="31"/>
        <v>560.5</v>
      </c>
      <c r="DH66" s="18">
        <f t="shared" si="176"/>
        <v>772</v>
      </c>
      <c r="DI66" s="18">
        <f t="shared" si="177"/>
        <v>-24</v>
      </c>
      <c r="DJ66" s="18">
        <f t="shared" si="33"/>
        <v>772.37296690135395</v>
      </c>
      <c r="DK66" s="18">
        <f t="shared" si="34"/>
        <v>1428.5504016309681</v>
      </c>
      <c r="DL66" s="18">
        <f t="shared" si="178"/>
        <v>631.42792045257352</v>
      </c>
      <c r="DM66" s="28">
        <v>60</v>
      </c>
      <c r="DN66" s="22">
        <f>(DM66*(1/60))/$DC$4</f>
        <v>0.5262555613487484</v>
      </c>
      <c r="DO66" s="18">
        <f>((DJ66*(CZ$6/DA$6))+CZ$4)/$DD$4</f>
        <v>0.25238368023806274</v>
      </c>
      <c r="DP66">
        <f t="shared" si="36"/>
        <v>-0.27880330160699007</v>
      </c>
      <c r="DQ66">
        <f t="shared" si="36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37"/>
        <v>1356.5</v>
      </c>
      <c r="DZ66" s="18">
        <f t="shared" si="37"/>
        <v>589.5</v>
      </c>
      <c r="EA66" s="18">
        <f t="shared" si="179"/>
        <v>751</v>
      </c>
      <c r="EB66" s="18">
        <f t="shared" si="180"/>
        <v>-16.5</v>
      </c>
      <c r="EC66" s="18">
        <f t="shared" si="39"/>
        <v>751.18123645362709</v>
      </c>
      <c r="ED66" s="18">
        <f t="shared" si="40"/>
        <v>1479.0545966934419</v>
      </c>
      <c r="EE66" s="18">
        <f t="shared" si="181"/>
        <v>622.39465832816506</v>
      </c>
      <c r="EF66" s="28">
        <v>60</v>
      </c>
      <c r="EG66" s="22">
        <f>(EF66*(1/60))/$DV$4</f>
        <v>1.2456784031520027</v>
      </c>
      <c r="EH66" s="18">
        <f>((EC66*(DS$6/DT$6))+DS$4)/$DW$4</f>
        <v>0.61672895388980431</v>
      </c>
      <c r="EI66">
        <f t="shared" si="42"/>
        <v>9.5405934968460435E-2</v>
      </c>
      <c r="EJ66">
        <f t="shared" si="42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43"/>
        <v>1614</v>
      </c>
      <c r="ES66" s="18">
        <f t="shared" si="43"/>
        <v>587.5</v>
      </c>
      <c r="ET66" s="18">
        <f t="shared" si="182"/>
        <v>998</v>
      </c>
      <c r="EU66" s="18">
        <f t="shared" si="183"/>
        <v>-22</v>
      </c>
      <c r="EV66" s="18">
        <f t="shared" si="45"/>
        <v>998.24245551869808</v>
      </c>
      <c r="EW66" s="18">
        <f t="shared" si="46"/>
        <v>1717.600724848473</v>
      </c>
      <c r="EX66" s="18">
        <f t="shared" si="184"/>
        <v>851.02917558090098</v>
      </c>
      <c r="EY66" s="28">
        <v>60</v>
      </c>
      <c r="EZ66" s="22">
        <f>(EY66*(1/60))/$EO$4</f>
        <v>1.0139824321308897</v>
      </c>
      <c r="FA66" s="18">
        <f>((EV66*(EL$6/EM$6))+EL$4)/$EP$4</f>
        <v>0.64631309435756368</v>
      </c>
      <c r="FB66">
        <f t="shared" si="48"/>
        <v>6.0304306435626995E-3</v>
      </c>
      <c r="FC66">
        <f t="shared" si="48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49"/>
        <v>1642.5</v>
      </c>
      <c r="FL66" s="18">
        <f t="shared" si="49"/>
        <v>587</v>
      </c>
      <c r="FM66" s="18">
        <f t="shared" si="185"/>
        <v>1030.5</v>
      </c>
      <c r="FN66" s="18">
        <f t="shared" si="186"/>
        <v>-24</v>
      </c>
      <c r="FO66" s="18">
        <f t="shared" si="51"/>
        <v>1030.7794380952698</v>
      </c>
      <c r="FP66" s="18">
        <f t="shared" si="52"/>
        <v>1744.2405940695223</v>
      </c>
      <c r="FQ66" s="18">
        <f t="shared" si="187"/>
        <v>879.44871159143156</v>
      </c>
      <c r="FR66" s="28">
        <v>60</v>
      </c>
      <c r="FS66" s="22">
        <f>(FR66*(1/60))/$FH$4</f>
        <v>0.91851256240481205</v>
      </c>
      <c r="FT66" s="18">
        <f>((FO66*(FE$6/FF$6))+FE$4)/$FI$4</f>
        <v>0.62623388389145018</v>
      </c>
      <c r="FU66">
        <f t="shared" si="54"/>
        <v>-3.6914899515189711E-2</v>
      </c>
      <c r="FV66">
        <f t="shared" si="54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55"/>
        <v>896</v>
      </c>
      <c r="GE66">
        <f t="shared" si="55"/>
        <v>573.5</v>
      </c>
      <c r="GF66" s="18">
        <f t="shared" si="188"/>
        <v>670</v>
      </c>
      <c r="GG66" s="18">
        <f t="shared" si="189"/>
        <v>-28.5</v>
      </c>
      <c r="GH66" s="18">
        <f t="shared" si="57"/>
        <v>670.60588276572696</v>
      </c>
      <c r="GI66">
        <f t="shared" si="58"/>
        <v>1063.8224710918641</v>
      </c>
      <c r="GJ66">
        <v>60</v>
      </c>
      <c r="GK66" s="22">
        <f>(GJ66*(1/60))/$GA$4</f>
        <v>0.82765948608527529</v>
      </c>
      <c r="GL66" s="18">
        <f>((GH66*($FX$6/$FY$6))+FX$4)/$GB$4</f>
        <v>0.3702224836061328</v>
      </c>
      <c r="GM66">
        <f t="shared" si="59"/>
        <v>-8.214830298676877E-2</v>
      </c>
      <c r="GN66">
        <f t="shared" si="60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61"/>
        <v>1142</v>
      </c>
      <c r="GW66">
        <f t="shared" si="61"/>
        <v>564</v>
      </c>
      <c r="GX66" s="18">
        <f t="shared" si="190"/>
        <v>897</v>
      </c>
      <c r="GY66" s="18">
        <f t="shared" si="191"/>
        <v>-40.5</v>
      </c>
      <c r="GZ66" s="18">
        <f t="shared" si="63"/>
        <v>897.91383216876659</v>
      </c>
      <c r="HA66">
        <f t="shared" si="64"/>
        <v>1273.6797085609867</v>
      </c>
      <c r="HB66">
        <v>60</v>
      </c>
      <c r="HC66" s="22">
        <f>(HB66*(1/60))/$GS$4</f>
        <v>0.74313694207573366</v>
      </c>
      <c r="HD66" s="18">
        <f>((GZ66*(GP$6/GQ$6))+GP$4)/$GT$4</f>
        <v>0.47690039822058855</v>
      </c>
      <c r="HE66">
        <f t="shared" si="65"/>
        <v>-0.12893114894768393</v>
      </c>
      <c r="HF66">
        <f t="shared" si="66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67"/>
        <v>1148</v>
      </c>
      <c r="HO66">
        <f t="shared" si="67"/>
        <v>565</v>
      </c>
      <c r="HP66" s="18">
        <f t="shared" si="161"/>
        <v>893</v>
      </c>
      <c r="HQ66" s="18">
        <f t="shared" si="192"/>
        <v>-36.5</v>
      </c>
      <c r="HR66" s="18">
        <f t="shared" si="160"/>
        <v>893.74562935994265</v>
      </c>
      <c r="HS66">
        <f t="shared" si="70"/>
        <v>1279.5034192998469</v>
      </c>
      <c r="HT66">
        <v>60</v>
      </c>
      <c r="HU66" s="22">
        <f>(HT66*(1/60))/$HK$4</f>
        <v>0.79877722811248975</v>
      </c>
      <c r="HV66" s="18">
        <f>((HR66*(HH$6/HI$6))+HH$4)/$HL$4</f>
        <v>0.52549343638250168</v>
      </c>
      <c r="HW66">
        <f t="shared" si="71"/>
        <v>-9.7574324680224478E-2</v>
      </c>
      <c r="HX66">
        <f t="shared" si="72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73"/>
        <v>1340.5</v>
      </c>
      <c r="IG66">
        <f t="shared" si="74"/>
        <v>552.5</v>
      </c>
      <c r="IH66">
        <f t="shared" si="75"/>
        <v>794</v>
      </c>
      <c r="II66">
        <f t="shared" si="76"/>
        <v>-31</v>
      </c>
      <c r="IJ66">
        <f t="shared" si="77"/>
        <v>794.60493328445932</v>
      </c>
      <c r="IL66">
        <v>60</v>
      </c>
      <c r="IM66">
        <f>(IL66*(1/60))/$IC$4</f>
        <v>0.74870711383193078</v>
      </c>
      <c r="IN66">
        <f>((IJ66*$HZ$6/$IA$6)+$HZ$4)/$ID$4</f>
        <v>0.44583913782170204</v>
      </c>
      <c r="IO66">
        <f t="shared" si="78"/>
        <v>-0.12568804040839049</v>
      </c>
      <c r="IP66">
        <f t="shared" si="79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56"/>
        <v>1068</v>
      </c>
      <c r="P67" s="18">
        <f t="shared" si="157"/>
        <v>575.5</v>
      </c>
      <c r="Q67" s="18">
        <f t="shared" si="162"/>
        <v>291.5</v>
      </c>
      <c r="R67" s="18">
        <f t="shared" si="163"/>
        <v>-5</v>
      </c>
      <c r="S67" s="49">
        <f t="shared" si="6"/>
        <v>291.54287849302716</v>
      </c>
      <c r="T67" s="26">
        <f t="shared" si="158"/>
        <v>24.152338538068694</v>
      </c>
      <c r="U67" s="18">
        <f t="shared" si="159"/>
        <v>243.68647967106756</v>
      </c>
      <c r="V67" s="28">
        <v>61</v>
      </c>
      <c r="W67" s="22">
        <f>(V67*(1/60))/$L$4</f>
        <v>0.21940708260044059</v>
      </c>
      <c r="X67" s="18">
        <f>(S67*(I$6/J$6)+I$4)/$M$4</f>
        <v>3.2819578879812357E-2</v>
      </c>
      <c r="Y67">
        <f>LOG10(W67)</f>
        <v>-0.65874935723240258</v>
      </c>
      <c r="Z67">
        <f t="shared" si="7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8"/>
        <v>1024.5</v>
      </c>
      <c r="AI67" s="18">
        <f t="shared" si="8"/>
        <v>572.5</v>
      </c>
      <c r="AJ67" s="18">
        <f t="shared" si="164"/>
        <v>362</v>
      </c>
      <c r="AK67" s="18">
        <f t="shared" si="165"/>
        <v>2</v>
      </c>
      <c r="AL67" s="18">
        <f t="shared" si="10"/>
        <v>362.00552481971874</v>
      </c>
      <c r="AM67" s="18">
        <f t="shared" si="11"/>
        <v>1173.6083247830172</v>
      </c>
      <c r="AN67" s="18">
        <f t="shared" si="166"/>
        <v>299.32204443772901</v>
      </c>
      <c r="AO67" s="28">
        <v>61</v>
      </c>
      <c r="AP67" s="22">
        <f>(AO67*(1/60))/AE$4</f>
        <v>0.1827404368734008</v>
      </c>
      <c r="AQ67" s="18">
        <f>((AL67*(AB$6/AC$6))+AB$4)/AF$4</f>
        <v>3.9798778934364364E-2</v>
      </c>
      <c r="AR67">
        <f t="shared" si="12"/>
        <v>-0.73816534116508048</v>
      </c>
      <c r="AS67">
        <f t="shared" si="12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13"/>
        <v>1136.5</v>
      </c>
      <c r="BB67" s="18">
        <f t="shared" si="13"/>
        <v>579</v>
      </c>
      <c r="BC67" s="18">
        <f t="shared" si="167"/>
        <v>305</v>
      </c>
      <c r="BD67" s="18">
        <f t="shared" si="168"/>
        <v>-2</v>
      </c>
      <c r="BE67" s="18">
        <f t="shared" si="15"/>
        <v>305.00655730656024</v>
      </c>
      <c r="BF67" s="18">
        <f t="shared" si="16"/>
        <v>1275.4894158714137</v>
      </c>
      <c r="BG67" s="18">
        <f t="shared" si="169"/>
        <v>261.11608716052933</v>
      </c>
      <c r="BH67" s="28">
        <v>61</v>
      </c>
      <c r="BI67" s="22">
        <f>(BH67*(1/60))/$AX$4</f>
        <v>0.16250139660536</v>
      </c>
      <c r="BJ67" s="18">
        <f>((BE67*(AU$6/AV$6))+AU$4)/$AY$4</f>
        <v>2.5574407400959082E-2</v>
      </c>
      <c r="BK67">
        <f t="shared" si="18"/>
        <v>-0.78914290215960026</v>
      </c>
      <c r="BL67">
        <f t="shared" si="18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19"/>
        <v>1121.5</v>
      </c>
      <c r="BU67" s="18">
        <f t="shared" si="19"/>
        <v>565.5</v>
      </c>
      <c r="BV67" s="18">
        <f t="shared" si="170"/>
        <v>643</v>
      </c>
      <c r="BW67" s="18">
        <f t="shared" si="171"/>
        <v>-24</v>
      </c>
      <c r="BX67" s="18">
        <f t="shared" si="21"/>
        <v>643.44774457604558</v>
      </c>
      <c r="BY67" s="18">
        <f t="shared" si="22"/>
        <v>1256.0065684541621</v>
      </c>
      <c r="BZ67" s="18">
        <f t="shared" si="172"/>
        <v>496.74870711850235</v>
      </c>
      <c r="CA67" s="28">
        <v>61</v>
      </c>
      <c r="CB67" s="22">
        <f>(CA67*(1/60))/$BQ$4</f>
        <v>0.70027103587365191</v>
      </c>
      <c r="CC67" s="18">
        <f>((BX67*(BN$6/BO$6))+BN$4)/$BR$4</f>
        <v>0.28619023872088351</v>
      </c>
      <c r="CD67">
        <f t="shared" si="24"/>
        <v>-0.15473383626857806</v>
      </c>
      <c r="CE67">
        <f t="shared" si="24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25"/>
        <v>1105</v>
      </c>
      <c r="CN67" s="18">
        <f t="shared" si="25"/>
        <v>564.5</v>
      </c>
      <c r="CO67" s="18">
        <f t="shared" si="173"/>
        <v>572.5</v>
      </c>
      <c r="CP67" s="18">
        <f t="shared" si="174"/>
        <v>-23.5</v>
      </c>
      <c r="CQ67" s="18">
        <f t="shared" si="27"/>
        <v>572.98211141361128</v>
      </c>
      <c r="CR67" s="18">
        <f t="shared" si="28"/>
        <v>1240.8405417296776</v>
      </c>
      <c r="CS67" s="18">
        <f t="shared" si="175"/>
        <v>447.55607194598144</v>
      </c>
      <c r="CT67" s="28">
        <v>61</v>
      </c>
      <c r="CU67" s="22">
        <f>(CT67*(1/60))/$CJ$4</f>
        <v>0.59297407883622755</v>
      </c>
      <c r="CV67" s="18">
        <f>((CQ67*(CG$6/CH$6))+CG$4)/$CK$4</f>
        <v>0.21292391057653823</v>
      </c>
      <c r="CW67">
        <f t="shared" si="30"/>
        <v>-0.22696429089280265</v>
      </c>
      <c r="CX67">
        <f t="shared" si="30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31"/>
        <v>1330</v>
      </c>
      <c r="DG67" s="18">
        <f t="shared" si="31"/>
        <v>560</v>
      </c>
      <c r="DH67" s="18">
        <f t="shared" si="176"/>
        <v>788</v>
      </c>
      <c r="DI67" s="18">
        <f t="shared" si="177"/>
        <v>-24.5</v>
      </c>
      <c r="DJ67" s="18">
        <f t="shared" si="33"/>
        <v>788.38077728975611</v>
      </c>
      <c r="DK67" s="18">
        <f t="shared" si="34"/>
        <v>1443.0869689661813</v>
      </c>
      <c r="DL67" s="18">
        <f t="shared" si="178"/>
        <v>645.96448778778677</v>
      </c>
      <c r="DM67" s="28">
        <v>61</v>
      </c>
      <c r="DN67" s="22">
        <f>(DM67*(1/60))/$DC$4</f>
        <v>0.53502648737122749</v>
      </c>
      <c r="DO67" s="18">
        <f>((DJ67*(CZ$6/DA$6))+CZ$4)/$DD$4</f>
        <v>0.25761445639350794</v>
      </c>
      <c r="DP67">
        <f t="shared" si="36"/>
        <v>-0.27162471697986668</v>
      </c>
      <c r="DQ67">
        <f t="shared" si="36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37"/>
        <v>1372</v>
      </c>
      <c r="DZ67" s="18">
        <f t="shared" si="37"/>
        <v>589.5</v>
      </c>
      <c r="EA67" s="18">
        <f t="shared" si="179"/>
        <v>766.5</v>
      </c>
      <c r="EB67" s="18">
        <f t="shared" si="180"/>
        <v>-16.5</v>
      </c>
      <c r="EC67" s="18">
        <f t="shared" si="39"/>
        <v>766.67757238620197</v>
      </c>
      <c r="ED67" s="18">
        <f t="shared" si="40"/>
        <v>1493.2830441681176</v>
      </c>
      <c r="EE67" s="18">
        <f t="shared" si="181"/>
        <v>636.62310580284077</v>
      </c>
      <c r="EF67" s="28">
        <v>61</v>
      </c>
      <c r="EG67" s="22">
        <f>(EF67*(1/60))/$DV$4</f>
        <v>1.2664397098712028</v>
      </c>
      <c r="EH67" s="18">
        <f>((EC67*(DS$6/DT$6))+DS$4)/$DW$4</f>
        <v>0.62945163462919729</v>
      </c>
      <c r="EI67">
        <f t="shared" si="42"/>
        <v>0.10258451959558385</v>
      </c>
      <c r="EJ67">
        <f t="shared" si="42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43"/>
        <v>1636</v>
      </c>
      <c r="ES67" s="18">
        <f t="shared" si="43"/>
        <v>587.5</v>
      </c>
      <c r="ET67" s="18">
        <f t="shared" si="182"/>
        <v>1020</v>
      </c>
      <c r="EU67" s="18">
        <f t="shared" si="183"/>
        <v>-22</v>
      </c>
      <c r="EV67" s="18">
        <f t="shared" si="45"/>
        <v>1020.2372273152946</v>
      </c>
      <c r="EW67" s="18">
        <f t="shared" si="46"/>
        <v>1738.29003621375</v>
      </c>
      <c r="EX67" s="18">
        <f t="shared" si="184"/>
        <v>871.71848694617802</v>
      </c>
      <c r="EY67" s="28">
        <v>61</v>
      </c>
      <c r="EZ67" s="22">
        <f>(EY67*(1/60))/$EO$4</f>
        <v>1.0308821393330712</v>
      </c>
      <c r="FA67" s="18">
        <f>((EV67*(EL$6/EM$6))+EL$4)/$EP$4</f>
        <v>0.66055363175502413</v>
      </c>
      <c r="FB67">
        <f t="shared" si="48"/>
        <v>1.3209015270686094E-2</v>
      </c>
      <c r="FC67">
        <f t="shared" si="48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49"/>
        <v>1663.5</v>
      </c>
      <c r="FL67" s="18">
        <f t="shared" si="49"/>
        <v>588</v>
      </c>
      <c r="FM67" s="18">
        <f t="shared" si="185"/>
        <v>1051.5</v>
      </c>
      <c r="FN67" s="18">
        <f t="shared" si="186"/>
        <v>-23</v>
      </c>
      <c r="FO67" s="18">
        <f t="shared" si="51"/>
        <v>1051.7515153304985</v>
      </c>
      <c r="FP67" s="18">
        <f t="shared" si="52"/>
        <v>1764.362845335392</v>
      </c>
      <c r="FQ67" s="18">
        <f t="shared" si="187"/>
        <v>899.5709628573012</v>
      </c>
      <c r="FR67" s="28">
        <v>61</v>
      </c>
      <c r="FS67" s="22">
        <f>(FR67*(1/60))/$FH$4</f>
        <v>0.9338211051115588</v>
      </c>
      <c r="FT67" s="18">
        <f>((FO67*(FE$6/FF$6))+FE$4)/$FI$4</f>
        <v>0.63897514055112647</v>
      </c>
      <c r="FU67">
        <f t="shared" si="54"/>
        <v>-2.973631488806636E-2</v>
      </c>
      <c r="FV67">
        <f t="shared" si="54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55"/>
        <v>912</v>
      </c>
      <c r="GE67">
        <f t="shared" si="55"/>
        <v>572</v>
      </c>
      <c r="GF67" s="18">
        <f t="shared" si="188"/>
        <v>686</v>
      </c>
      <c r="GG67" s="18">
        <f t="shared" si="189"/>
        <v>-30</v>
      </c>
      <c r="GH67" s="18">
        <f t="shared" si="57"/>
        <v>686.65566334226071</v>
      </c>
      <c r="GI67">
        <f t="shared" si="58"/>
        <v>1076.5351828899973</v>
      </c>
      <c r="GJ67">
        <v>61</v>
      </c>
      <c r="GK67" s="22">
        <f>(GJ67*(1/60))/$GA$4</f>
        <v>0.84145381085336324</v>
      </c>
      <c r="GL67" s="18">
        <f>((GH67*($FX$6/$FY$6))+FX$4)/$GB$4</f>
        <v>0.37908311214978901</v>
      </c>
      <c r="GM67">
        <f t="shared" si="59"/>
        <v>-7.4969718359645346E-2</v>
      </c>
      <c r="GN67">
        <f t="shared" si="60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61"/>
        <v>1159</v>
      </c>
      <c r="GW67">
        <f t="shared" si="61"/>
        <v>564</v>
      </c>
      <c r="GX67" s="18">
        <f t="shared" si="190"/>
        <v>914</v>
      </c>
      <c r="GY67" s="18">
        <f t="shared" si="191"/>
        <v>-40.5</v>
      </c>
      <c r="GZ67" s="18">
        <f t="shared" si="63"/>
        <v>914.89685210956975</v>
      </c>
      <c r="HA67">
        <f t="shared" si="64"/>
        <v>1288.9441415360093</v>
      </c>
      <c r="HB67">
        <v>61</v>
      </c>
      <c r="HC67" s="22">
        <f>(HB67*(1/60))/$GS$4</f>
        <v>0.75552255777699595</v>
      </c>
      <c r="HD67" s="18">
        <f>((GZ67*(GP$6/GQ$6))+GP$4)/$GT$4</f>
        <v>0.48592042740667973</v>
      </c>
      <c r="HE67">
        <f t="shared" si="65"/>
        <v>-0.12175256432056049</v>
      </c>
      <c r="HF67">
        <f t="shared" si="66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67"/>
        <v>1166</v>
      </c>
      <c r="HO67">
        <f t="shared" si="67"/>
        <v>564</v>
      </c>
      <c r="HP67" s="18">
        <f t="shared" si="161"/>
        <v>911</v>
      </c>
      <c r="HQ67" s="18">
        <f t="shared" si="192"/>
        <v>-37.5</v>
      </c>
      <c r="HR67" s="18">
        <f t="shared" si="160"/>
        <v>911.77149001271141</v>
      </c>
      <c r="HS67">
        <f t="shared" si="70"/>
        <v>1295.2420623188548</v>
      </c>
      <c r="HT67">
        <v>61</v>
      </c>
      <c r="HU67" s="22">
        <f>(HT67*(1/60))/$HK$4</f>
        <v>0.81209018191436455</v>
      </c>
      <c r="HV67" s="18">
        <f>((HR67*(HH$6/HI$6))+HH$4)/$HL$4</f>
        <v>0.53609205767585477</v>
      </c>
      <c r="HW67">
        <f t="shared" si="71"/>
        <v>-9.0395740053101095E-2</v>
      </c>
      <c r="HX67">
        <f t="shared" si="72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73"/>
        <v>1356</v>
      </c>
      <c r="IG67">
        <f t="shared" si="74"/>
        <v>551</v>
      </c>
      <c r="IH67">
        <f t="shared" si="75"/>
        <v>809.5</v>
      </c>
      <c r="II67">
        <f t="shared" si="76"/>
        <v>-32.5</v>
      </c>
      <c r="IJ67">
        <f t="shared" si="77"/>
        <v>810.15214620464963</v>
      </c>
      <c r="IL67">
        <v>61</v>
      </c>
      <c r="IM67">
        <f>(IL67*(1/60))/$IC$4</f>
        <v>0.76118556572912954</v>
      </c>
      <c r="IN67">
        <f>((IJ67*$HZ$6/$IA$6)+$HZ$4)/$ID$4</f>
        <v>0.45456241112837126</v>
      </c>
      <c r="IO67">
        <f t="shared" si="78"/>
        <v>-0.11850945578126715</v>
      </c>
      <c r="IP67">
        <f t="shared" si="79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56"/>
        <v>1075</v>
      </c>
      <c r="P68" s="18">
        <f t="shared" si="157"/>
        <v>576.5</v>
      </c>
      <c r="Q68" s="18">
        <f t="shared" si="162"/>
        <v>298.5</v>
      </c>
      <c r="R68" s="18">
        <f t="shared" si="163"/>
        <v>-4</v>
      </c>
      <c r="S68" s="49">
        <f t="shared" si="6"/>
        <v>298.52679946698254</v>
      </c>
      <c r="T68" s="26">
        <f t="shared" si="158"/>
        <v>24.730908745504312</v>
      </c>
      <c r="U68" s="18">
        <f t="shared" si="159"/>
        <v>250.32556910764686</v>
      </c>
      <c r="V68" s="28">
        <v>62</v>
      </c>
      <c r="W68" s="22">
        <f>(V68*(1/60))/$L$4</f>
        <v>0.22300392002011993</v>
      </c>
      <c r="X68" s="18">
        <f>(S68*(I$6/J$6)+I$4)/$M$4</f>
        <v>3.3605773166154991E-2</v>
      </c>
      <c r="Y68">
        <f>LOG10(W68)</f>
        <v>-0.65168750274491571</v>
      </c>
      <c r="Z68">
        <f t="shared" si="7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8"/>
        <v>1030.5</v>
      </c>
      <c r="AI68" s="18">
        <f t="shared" si="8"/>
        <v>573.5</v>
      </c>
      <c r="AJ68" s="18">
        <f t="shared" si="164"/>
        <v>368</v>
      </c>
      <c r="AK68" s="18">
        <f t="shared" si="165"/>
        <v>3</v>
      </c>
      <c r="AL68" s="18">
        <f t="shared" si="10"/>
        <v>368.01222805771005</v>
      </c>
      <c r="AM68" s="18">
        <f t="shared" si="11"/>
        <v>1179.3356180494168</v>
      </c>
      <c r="AN68" s="18">
        <f t="shared" si="166"/>
        <v>305.04933770412856</v>
      </c>
      <c r="AO68" s="28">
        <v>62</v>
      </c>
      <c r="AP68" s="22">
        <f>(AO68*(1/60))/AE$4</f>
        <v>0.18573618174017786</v>
      </c>
      <c r="AQ68" s="18">
        <f>((AL68*(AB$6/AC$6))+AB$4)/AF$4</f>
        <v>4.0459154088617048E-2</v>
      </c>
      <c r="AR68">
        <f t="shared" si="12"/>
        <v>-0.73110348667759362</v>
      </c>
      <c r="AS68">
        <f t="shared" si="12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13"/>
        <v>1144</v>
      </c>
      <c r="BB68" s="18">
        <f t="shared" si="13"/>
        <v>578.5</v>
      </c>
      <c r="BC68" s="18">
        <f t="shared" si="167"/>
        <v>312.5</v>
      </c>
      <c r="BD68" s="18">
        <f t="shared" si="168"/>
        <v>-2.5</v>
      </c>
      <c r="BE68" s="18">
        <f t="shared" si="15"/>
        <v>312.50999984000509</v>
      </c>
      <c r="BF68" s="18">
        <f t="shared" si="16"/>
        <v>1281.9509546000579</v>
      </c>
      <c r="BG68" s="18">
        <f t="shared" si="169"/>
        <v>267.57762588917353</v>
      </c>
      <c r="BH68" s="28">
        <v>62</v>
      </c>
      <c r="BI68" s="22">
        <f>(BH68*(1/60))/$AX$4</f>
        <v>0.16516535392675932</v>
      </c>
      <c r="BJ68" s="18">
        <f>((BE68*(AU$6/AV$6))+AU$4)/$AY$4</f>
        <v>2.6203561403268384E-2</v>
      </c>
      <c r="BK68">
        <f t="shared" si="18"/>
        <v>-0.78208104767211351</v>
      </c>
      <c r="BL68">
        <f t="shared" si="18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19"/>
        <v>1134</v>
      </c>
      <c r="BU68" s="11">
        <f t="shared" si="19"/>
        <v>565</v>
      </c>
      <c r="BV68" s="11">
        <f t="shared" si="170"/>
        <v>655.5</v>
      </c>
      <c r="BW68" s="11">
        <f t="shared" si="171"/>
        <v>-24.5</v>
      </c>
      <c r="BX68" s="11">
        <f t="shared" si="21"/>
        <v>655.95769680673766</v>
      </c>
      <c r="BY68" s="11">
        <f t="shared" si="22"/>
        <v>1266.9573789200645</v>
      </c>
      <c r="BZ68" s="11">
        <f t="shared" si="172"/>
        <v>507.6995175844047</v>
      </c>
      <c r="CA68" s="28">
        <v>62</v>
      </c>
      <c r="CB68" s="38">
        <f>(CA68*(1/60))/$BQ$4</f>
        <v>0.71175088892076088</v>
      </c>
      <c r="CC68" s="11">
        <f>((BX68*(BN$6/BO$6))+BN$4)/$BR$4</f>
        <v>0.29175436765826523</v>
      </c>
      <c r="CD68" s="10">
        <f t="shared" si="24"/>
        <v>-0.14767198178109125</v>
      </c>
      <c r="CE68" s="10">
        <f t="shared" si="24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25"/>
        <v>1117</v>
      </c>
      <c r="CN68" s="18">
        <f t="shared" si="25"/>
        <v>561.5</v>
      </c>
      <c r="CO68" s="18">
        <f t="shared" si="173"/>
        <v>584.5</v>
      </c>
      <c r="CP68" s="18">
        <f t="shared" si="174"/>
        <v>-26.5</v>
      </c>
      <c r="CQ68" s="18">
        <f t="shared" si="27"/>
        <v>585.10041873169087</v>
      </c>
      <c r="CR68" s="18">
        <f t="shared" si="28"/>
        <v>1250.1884857892428</v>
      </c>
      <c r="CS68" s="18">
        <f t="shared" si="175"/>
        <v>456.90401600554662</v>
      </c>
      <c r="CT68" s="28">
        <v>62</v>
      </c>
      <c r="CU68" s="22">
        <f>(CT68*(1/60))/$CJ$4</f>
        <v>0.60269496537452638</v>
      </c>
      <c r="CV68" s="18">
        <f>((CQ68*(CG$6/CH$6))+CG$4)/$CK$4</f>
        <v>0.21742715305537924</v>
      </c>
      <c r="CW68">
        <f t="shared" si="30"/>
        <v>-0.21990243640531579</v>
      </c>
      <c r="CX68">
        <f t="shared" si="30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31"/>
        <v>1344</v>
      </c>
      <c r="DG68" s="18">
        <f t="shared" si="31"/>
        <v>555</v>
      </c>
      <c r="DH68" s="18">
        <f t="shared" si="176"/>
        <v>802</v>
      </c>
      <c r="DI68" s="18">
        <f t="shared" si="177"/>
        <v>-29.5</v>
      </c>
      <c r="DJ68" s="18">
        <f t="shared" si="33"/>
        <v>802.54236648291658</v>
      </c>
      <c r="DK68" s="18">
        <f t="shared" si="34"/>
        <v>1454.0842479031262</v>
      </c>
      <c r="DL68" s="18">
        <f t="shared" si="178"/>
        <v>656.96176672473166</v>
      </c>
      <c r="DM68" s="28">
        <v>62</v>
      </c>
      <c r="DN68" s="22">
        <f>(DM68*(1/60))/$DC$4</f>
        <v>0.54379741339370657</v>
      </c>
      <c r="DO68" s="18">
        <f>((DJ68*(CZ$6/DA$6))+CZ$4)/$DD$4</f>
        <v>0.26224195392611627</v>
      </c>
      <c r="DP68">
        <f t="shared" si="36"/>
        <v>-0.26456286249237987</v>
      </c>
      <c r="DQ68">
        <f t="shared" si="36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37"/>
        <v>1388</v>
      </c>
      <c r="DZ68" s="18">
        <f t="shared" si="37"/>
        <v>588</v>
      </c>
      <c r="EA68" s="18">
        <f t="shared" si="179"/>
        <v>782.5</v>
      </c>
      <c r="EB68" s="18">
        <f t="shared" si="180"/>
        <v>-18</v>
      </c>
      <c r="EC68" s="18">
        <f t="shared" si="39"/>
        <v>782.70700137407744</v>
      </c>
      <c r="ED68" s="18">
        <f t="shared" si="40"/>
        <v>1507.4110255666833</v>
      </c>
      <c r="EE68" s="18">
        <f t="shared" si="181"/>
        <v>650.75108720140645</v>
      </c>
      <c r="EF68" s="28">
        <v>62</v>
      </c>
      <c r="EG68" s="22">
        <f>(EF68*(1/60))/$DV$4</f>
        <v>1.2872010165904029</v>
      </c>
      <c r="EH68" s="18">
        <f>((EC68*(DS$6/DT$6))+DS$4)/$DW$4</f>
        <v>0.64261199126671764</v>
      </c>
      <c r="EI68">
        <f t="shared" si="42"/>
        <v>0.10964637408307069</v>
      </c>
      <c r="EJ68">
        <f t="shared" si="42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43"/>
        <v>1656.5</v>
      </c>
      <c r="ES68" s="18">
        <f t="shared" si="43"/>
        <v>587.5</v>
      </c>
      <c r="ET68" s="18">
        <f t="shared" si="182"/>
        <v>1040.5</v>
      </c>
      <c r="EU68" s="18">
        <f t="shared" si="183"/>
        <v>-22</v>
      </c>
      <c r="EV68" s="18">
        <f t="shared" si="45"/>
        <v>1040.7325545018759</v>
      </c>
      <c r="EW68" s="18">
        <f t="shared" si="46"/>
        <v>1757.5973657240158</v>
      </c>
      <c r="EX68" s="18">
        <f t="shared" si="184"/>
        <v>891.02581645644386</v>
      </c>
      <c r="EY68" s="28">
        <v>62</v>
      </c>
      <c r="EZ68" s="22">
        <f>(EY68*(1/60))/$EO$4</f>
        <v>1.0477818465352526</v>
      </c>
      <c r="FA68" s="18">
        <f>((EV68*(EL$6/EM$6))+EL$4)/$EP$4</f>
        <v>0.6738233522128132</v>
      </c>
      <c r="FB68">
        <f t="shared" si="48"/>
        <v>2.0270869758172931E-2</v>
      </c>
      <c r="FC68">
        <f t="shared" si="48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49"/>
        <v>1686.5</v>
      </c>
      <c r="FL68" s="18">
        <f t="shared" si="49"/>
        <v>587.5</v>
      </c>
      <c r="FM68" s="18">
        <f t="shared" si="185"/>
        <v>1074.5</v>
      </c>
      <c r="FN68" s="18">
        <f t="shared" si="186"/>
        <v>-23.5</v>
      </c>
      <c r="FO68" s="18">
        <f t="shared" si="51"/>
        <v>1074.7569492680659</v>
      </c>
      <c r="FP68" s="18">
        <f t="shared" si="52"/>
        <v>1785.8999132090241</v>
      </c>
      <c r="FQ68" s="18">
        <f t="shared" si="187"/>
        <v>921.10803073093336</v>
      </c>
      <c r="FR68" s="28">
        <v>62</v>
      </c>
      <c r="FS68" s="22">
        <f>(FR68*(1/60))/$FH$4</f>
        <v>0.94912964781830567</v>
      </c>
      <c r="FT68" s="18">
        <f>((FO68*(FE$6/FF$6))+FE$4)/$FI$4</f>
        <v>0.65295173119010219</v>
      </c>
      <c r="FU68">
        <f t="shared" si="54"/>
        <v>-2.2674460400579521E-2</v>
      </c>
      <c r="FV68">
        <f t="shared" si="54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55"/>
        <v>928</v>
      </c>
      <c r="GE68">
        <f t="shared" si="55"/>
        <v>570.5</v>
      </c>
      <c r="GF68" s="18">
        <f t="shared" si="188"/>
        <v>702</v>
      </c>
      <c r="GG68" s="18">
        <f t="shared" si="189"/>
        <v>-31.5</v>
      </c>
      <c r="GH68" s="18">
        <f t="shared" si="57"/>
        <v>702.70637538021526</v>
      </c>
      <c r="GI68">
        <f t="shared" si="58"/>
        <v>1089.3366100521914</v>
      </c>
      <c r="GJ68">
        <v>62</v>
      </c>
      <c r="GK68" s="22">
        <f>(GJ68*(1/60))/$GA$4</f>
        <v>0.85524813562145108</v>
      </c>
      <c r="GL68" s="18">
        <f>((GH68*($FX$6/$FY$6))+FX$4)/$GB$4</f>
        <v>0.38794425492687129</v>
      </c>
      <c r="GM68">
        <f t="shared" si="59"/>
        <v>-6.7907863872158553E-2</v>
      </c>
      <c r="GN68">
        <f t="shared" si="60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61"/>
        <v>1175</v>
      </c>
      <c r="GW68">
        <f t="shared" si="61"/>
        <v>563</v>
      </c>
      <c r="GX68" s="18">
        <f t="shared" si="190"/>
        <v>930</v>
      </c>
      <c r="GY68" s="18">
        <f t="shared" si="191"/>
        <v>-41.5</v>
      </c>
      <c r="GZ68" s="18">
        <f t="shared" si="63"/>
        <v>930.92548036886387</v>
      </c>
      <c r="HA68">
        <f t="shared" si="64"/>
        <v>1302.9174954693026</v>
      </c>
      <c r="HB68">
        <v>62</v>
      </c>
      <c r="HC68" s="22">
        <f>(HB68*(1/60))/$GS$4</f>
        <v>0.76790817347825813</v>
      </c>
      <c r="HD68" s="18">
        <f>((GZ68*(GP$6/GQ$6))+GP$4)/$GT$4</f>
        <v>0.49443355965381769</v>
      </c>
      <c r="HE68">
        <f t="shared" si="65"/>
        <v>-0.11469070983307368</v>
      </c>
      <c r="HF68">
        <f t="shared" si="66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67"/>
        <v>1185.5</v>
      </c>
      <c r="HO68">
        <f t="shared" si="67"/>
        <v>562.5</v>
      </c>
      <c r="HP68" s="18">
        <f t="shared" si="161"/>
        <v>930.5</v>
      </c>
      <c r="HQ68" s="18">
        <f t="shared" si="192"/>
        <v>-39</v>
      </c>
      <c r="HR68" s="18">
        <f t="shared" si="160"/>
        <v>931.3169439025578</v>
      </c>
      <c r="HS68">
        <f t="shared" si="70"/>
        <v>1312.1800562422827</v>
      </c>
      <c r="HT68">
        <v>62</v>
      </c>
      <c r="HU68" s="22">
        <f>(HT68*(1/60))/$HK$4</f>
        <v>0.82540313571623936</v>
      </c>
      <c r="HV68" s="18">
        <f>((HR68*(HH$6/HI$6))+HH$4)/$HL$4</f>
        <v>0.54758415049603082</v>
      </c>
      <c r="HW68">
        <f t="shared" si="71"/>
        <v>-8.333388556561426E-2</v>
      </c>
      <c r="HX68">
        <f t="shared" si="72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73"/>
        <v>1371.5</v>
      </c>
      <c r="IG68">
        <f t="shared" si="74"/>
        <v>551</v>
      </c>
      <c r="IH68">
        <f t="shared" si="75"/>
        <v>825</v>
      </c>
      <c r="II68">
        <f t="shared" si="76"/>
        <v>-32.5</v>
      </c>
      <c r="IJ68">
        <f t="shared" si="77"/>
        <v>825.6399033477004</v>
      </c>
      <c r="IL68">
        <v>62</v>
      </c>
      <c r="IM68">
        <f>(IL68*(1/60))/$IC$4</f>
        <v>0.77366401762632842</v>
      </c>
      <c r="IN68">
        <f>((IJ68*$HZ$6/$IA$6)+$HZ$4)/$ID$4</f>
        <v>0.46325232482285078</v>
      </c>
      <c r="IO68">
        <f t="shared" si="78"/>
        <v>-0.11144760129378029</v>
      </c>
      <c r="IP68">
        <f t="shared" si="79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56"/>
        <v>1080.5</v>
      </c>
      <c r="P69" s="18">
        <f t="shared" si="157"/>
        <v>578.5</v>
      </c>
      <c r="Q69" s="18">
        <f t="shared" si="162"/>
        <v>304</v>
      </c>
      <c r="R69" s="18">
        <f t="shared" si="163"/>
        <v>-2</v>
      </c>
      <c r="S69" s="49">
        <f t="shared" si="6"/>
        <v>304.00657887618155</v>
      </c>
      <c r="T69" s="26">
        <f t="shared" si="158"/>
        <v>25.184871085757731</v>
      </c>
      <c r="U69" s="18">
        <f t="shared" si="159"/>
        <v>256.11807085472503</v>
      </c>
      <c r="V69" s="28">
        <v>63</v>
      </c>
      <c r="W69" s="22">
        <f>(V69*(1/60))/$L$4</f>
        <v>0.22660075743979932</v>
      </c>
      <c r="X69" s="18">
        <f>(S69*(I$6/J$6)+I$4)/$M$4</f>
        <v>3.4222643156235986E-2</v>
      </c>
      <c r="Y69">
        <f>LOG10(W69)</f>
        <v>-0.64473864278958781</v>
      </c>
      <c r="Z69">
        <f t="shared" si="7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8"/>
        <v>1039.5</v>
      </c>
      <c r="AI69" s="18">
        <f t="shared" si="8"/>
        <v>573</v>
      </c>
      <c r="AJ69" s="18">
        <f t="shared" si="164"/>
        <v>377</v>
      </c>
      <c r="AK69" s="18">
        <f t="shared" si="165"/>
        <v>2.5</v>
      </c>
      <c r="AL69" s="18">
        <f t="shared" si="10"/>
        <v>377.00828903354369</v>
      </c>
      <c r="AM69" s="18">
        <f t="shared" si="11"/>
        <v>1186.9664064328022</v>
      </c>
      <c r="AN69" s="18">
        <f t="shared" si="166"/>
        <v>312.68012608751394</v>
      </c>
      <c r="AO69" s="28">
        <v>63</v>
      </c>
      <c r="AP69" s="22">
        <f>(AO69*(1/60))/AE$4</f>
        <v>0.18873192660695495</v>
      </c>
      <c r="AQ69" s="18">
        <f>((AL69*(AB$6/AC$6))+AB$4)/AF$4</f>
        <v>4.1448178336894931E-2</v>
      </c>
      <c r="AR69">
        <f t="shared" si="12"/>
        <v>-0.72415462672226572</v>
      </c>
      <c r="AS69">
        <f t="shared" si="12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13"/>
        <v>1150.5</v>
      </c>
      <c r="BB69" s="18">
        <f t="shared" si="13"/>
        <v>579.5</v>
      </c>
      <c r="BC69" s="18">
        <f t="shared" si="167"/>
        <v>319</v>
      </c>
      <c r="BD69" s="18">
        <f t="shared" si="168"/>
        <v>-1.5</v>
      </c>
      <c r="BE69" s="18">
        <f t="shared" si="15"/>
        <v>319.00352662627415</v>
      </c>
      <c r="BF69" s="18">
        <f t="shared" si="16"/>
        <v>1288.204370431959</v>
      </c>
      <c r="BG69" s="18">
        <f t="shared" si="169"/>
        <v>273.8310417210746</v>
      </c>
      <c r="BH69" s="28">
        <v>63</v>
      </c>
      <c r="BI69" s="22">
        <f>(BH69*(1/60))/$AX$4</f>
        <v>0.1678293112481587</v>
      </c>
      <c r="BJ69" s="18">
        <f>((BE69*(AU$6/AV$6))+AU$4)/$AY$4</f>
        <v>2.6748035269560284E-2</v>
      </c>
      <c r="BK69">
        <f t="shared" si="18"/>
        <v>-0.7751321877167856</v>
      </c>
      <c r="BL69">
        <f t="shared" si="18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19"/>
        <v>1144.5</v>
      </c>
      <c r="BU69" s="18">
        <f t="shared" si="19"/>
        <v>565</v>
      </c>
      <c r="BV69" s="18">
        <f t="shared" si="170"/>
        <v>666</v>
      </c>
      <c r="BW69" s="18">
        <f t="shared" si="171"/>
        <v>-24.5</v>
      </c>
      <c r="BX69" s="18">
        <f t="shared" si="21"/>
        <v>666.45048578270234</v>
      </c>
      <c r="BY69" s="18">
        <f t="shared" si="22"/>
        <v>1276.3640742358741</v>
      </c>
      <c r="BZ69" s="18">
        <f t="shared" si="172"/>
        <v>517.10621290021436</v>
      </c>
      <c r="CA69" s="28">
        <v>63</v>
      </c>
      <c r="CB69" s="22">
        <f>(CA69*(1/60))/$BQ$4</f>
        <v>0.72323074196787007</v>
      </c>
      <c r="CC69" s="18">
        <f>((BX69*(BN$6/BO$6))+BN$4)/$BR$4</f>
        <v>0.2964213104010015</v>
      </c>
      <c r="CD69">
        <f t="shared" si="24"/>
        <v>-0.14072312182576335</v>
      </c>
      <c r="CE69">
        <f t="shared" si="24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25"/>
        <v>1125.5</v>
      </c>
      <c r="CN69" s="18">
        <f t="shared" si="25"/>
        <v>560</v>
      </c>
      <c r="CO69" s="18">
        <f t="shared" si="173"/>
        <v>593</v>
      </c>
      <c r="CP69" s="18">
        <f t="shared" si="174"/>
        <v>-28</v>
      </c>
      <c r="CQ69" s="18">
        <f t="shared" si="27"/>
        <v>593.66067749178069</v>
      </c>
      <c r="CR69" s="18">
        <f t="shared" si="28"/>
        <v>1257.1198232467739</v>
      </c>
      <c r="CS69" s="18">
        <f t="shared" si="175"/>
        <v>463.83535346307769</v>
      </c>
      <c r="CT69" s="28">
        <v>63</v>
      </c>
      <c r="CU69" s="22">
        <f>(CT69*(1/60))/$CJ$4</f>
        <v>0.61241585191282522</v>
      </c>
      <c r="CV69" s="18">
        <f>((CQ69*(CG$6/CH$6))+CG$4)/$CK$4</f>
        <v>0.22060820135416229</v>
      </c>
      <c r="CW69">
        <f t="shared" si="30"/>
        <v>-0.21295357644998794</v>
      </c>
      <c r="CX69">
        <f t="shared" si="30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31"/>
        <v>1360</v>
      </c>
      <c r="DG69" s="18">
        <f t="shared" si="31"/>
        <v>554</v>
      </c>
      <c r="DH69" s="18">
        <f t="shared" si="176"/>
        <v>818</v>
      </c>
      <c r="DI69" s="18">
        <f t="shared" si="177"/>
        <v>-30.5</v>
      </c>
      <c r="DJ69" s="18">
        <f t="shared" si="33"/>
        <v>818.56841497824723</v>
      </c>
      <c r="DK69" s="18">
        <f t="shared" si="34"/>
        <v>1468.5080864605411</v>
      </c>
      <c r="DL69" s="18">
        <f t="shared" si="178"/>
        <v>671.38560528214657</v>
      </c>
      <c r="DM69" s="28">
        <v>63</v>
      </c>
      <c r="DN69" s="22">
        <f>(DM69*(1/60))/$DC$4</f>
        <v>0.55256833941618577</v>
      </c>
      <c r="DO69" s="18">
        <f>((DJ69*(CZ$6/DA$6))+CZ$4)/$DD$4</f>
        <v>0.26747868963833576</v>
      </c>
      <c r="DP69">
        <f t="shared" si="36"/>
        <v>-0.25761400253705202</v>
      </c>
      <c r="DQ69">
        <f t="shared" si="36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37"/>
        <v>1403</v>
      </c>
      <c r="DZ69" s="18">
        <f t="shared" si="37"/>
        <v>585</v>
      </c>
      <c r="EA69" s="18">
        <f t="shared" si="179"/>
        <v>797.5</v>
      </c>
      <c r="EB69" s="18">
        <f t="shared" si="180"/>
        <v>-21</v>
      </c>
      <c r="EC69" s="18">
        <f t="shared" si="39"/>
        <v>797.77644111618133</v>
      </c>
      <c r="ED69" s="18">
        <f t="shared" si="40"/>
        <v>1520.0769717353132</v>
      </c>
      <c r="EE69" s="18">
        <f t="shared" si="181"/>
        <v>663.41703337003639</v>
      </c>
      <c r="EF69" s="28">
        <v>63</v>
      </c>
      <c r="EG69" s="22">
        <f>(EF69*(1/60))/$DV$4</f>
        <v>1.3079623233096029</v>
      </c>
      <c r="EH69" s="18">
        <f>((EC69*(DS$6/DT$6))+DS$4)/$DW$4</f>
        <v>0.65498418502881117</v>
      </c>
      <c r="EI69">
        <f t="shared" si="42"/>
        <v>0.11659523403839854</v>
      </c>
      <c r="EJ69">
        <f t="shared" si="42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43"/>
        <v>1678.5</v>
      </c>
      <c r="ES69" s="18">
        <f t="shared" si="43"/>
        <v>585.5</v>
      </c>
      <c r="ET69" s="18">
        <f t="shared" si="182"/>
        <v>1062.5</v>
      </c>
      <c r="EU69" s="18">
        <f t="shared" si="183"/>
        <v>-24</v>
      </c>
      <c r="EV69" s="18">
        <f t="shared" si="45"/>
        <v>1062.7710242568717</v>
      </c>
      <c r="EW69" s="18">
        <f t="shared" si="46"/>
        <v>1777.6874022167115</v>
      </c>
      <c r="EX69" s="18">
        <f t="shared" si="184"/>
        <v>911.11585294913948</v>
      </c>
      <c r="EY69" s="28">
        <v>63</v>
      </c>
      <c r="EZ69" s="22">
        <f>(EY69*(1/60))/$EO$4</f>
        <v>1.0646815537374343</v>
      </c>
      <c r="FA69" s="18">
        <f>((EV69*(EL$6/EM$6))+EL$4)/$EP$4</f>
        <v>0.68809218189793786</v>
      </c>
      <c r="FB69">
        <f t="shared" si="48"/>
        <v>2.7219729713500847E-2</v>
      </c>
      <c r="FC69">
        <f t="shared" si="48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49"/>
        <v>1707.5</v>
      </c>
      <c r="FL69" s="18">
        <f t="shared" si="49"/>
        <v>588</v>
      </c>
      <c r="FM69" s="18">
        <f t="shared" si="185"/>
        <v>1095.5</v>
      </c>
      <c r="FN69" s="18">
        <f t="shared" si="186"/>
        <v>-23</v>
      </c>
      <c r="FO69" s="18">
        <f t="shared" si="51"/>
        <v>1095.7414156633854</v>
      </c>
      <c r="FP69" s="18">
        <f t="shared" si="52"/>
        <v>1805.9070435656427</v>
      </c>
      <c r="FQ69" s="18">
        <f t="shared" si="187"/>
        <v>941.11516108755188</v>
      </c>
      <c r="FR69" s="28">
        <v>63</v>
      </c>
      <c r="FS69" s="22">
        <f>(FR69*(1/60))/$FH$4</f>
        <v>0.96443819052505264</v>
      </c>
      <c r="FT69" s="18">
        <f>((FO69*(FE$6/FF$6))+FE$4)/$FI$4</f>
        <v>0.66570051468971636</v>
      </c>
      <c r="FU69">
        <f t="shared" si="54"/>
        <v>-1.572560044525164E-2</v>
      </c>
      <c r="FV69">
        <f t="shared" si="54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55"/>
        <v>942.5</v>
      </c>
      <c r="GE69">
        <f t="shared" si="55"/>
        <v>570.5</v>
      </c>
      <c r="GF69" s="18">
        <f t="shared" si="188"/>
        <v>716.5</v>
      </c>
      <c r="GG69" s="18">
        <f t="shared" si="189"/>
        <v>-31.5</v>
      </c>
      <c r="GH69" s="18">
        <f t="shared" si="57"/>
        <v>717.19209421186451</v>
      </c>
      <c r="GI69">
        <f t="shared" si="58"/>
        <v>1101.7152535932323</v>
      </c>
      <c r="GJ69">
        <v>63</v>
      </c>
      <c r="GK69" s="22">
        <f>(GJ69*(1/60))/$GA$4</f>
        <v>0.86904246038953914</v>
      </c>
      <c r="GL69" s="18">
        <f>((GH69*($FX$6/$FY$6))+FX$4)/$GB$4</f>
        <v>0.39594140935169586</v>
      </c>
      <c r="GM69">
        <f t="shared" si="59"/>
        <v>-6.0959003916830651E-2</v>
      </c>
      <c r="GN69">
        <f t="shared" si="60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61"/>
        <v>1192.5</v>
      </c>
      <c r="GW69">
        <f t="shared" si="61"/>
        <v>562</v>
      </c>
      <c r="GX69" s="18">
        <f t="shared" si="190"/>
        <v>947.5</v>
      </c>
      <c r="GY69" s="18">
        <f t="shared" si="191"/>
        <v>-42.5</v>
      </c>
      <c r="GZ69" s="18">
        <f t="shared" si="63"/>
        <v>948.45268727543817</v>
      </c>
      <c r="HA69">
        <f t="shared" si="64"/>
        <v>1318.2944473826778</v>
      </c>
      <c r="HB69">
        <v>63</v>
      </c>
      <c r="HC69" s="22">
        <f>(HB69*(1/60))/$GS$4</f>
        <v>0.78029378917952041</v>
      </c>
      <c r="HD69" s="18">
        <f>((GZ69*(GP$6/GQ$6))+GP$4)/$GT$4</f>
        <v>0.50374261766582185</v>
      </c>
      <c r="HE69">
        <f t="shared" si="65"/>
        <v>-0.10774184987774582</v>
      </c>
      <c r="HF69">
        <f t="shared" si="66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67"/>
        <v>1204</v>
      </c>
      <c r="HO69">
        <f t="shared" si="67"/>
        <v>561.5</v>
      </c>
      <c r="HP69" s="18">
        <f t="shared" si="161"/>
        <v>949</v>
      </c>
      <c r="HQ69" s="18">
        <f t="shared" si="192"/>
        <v>-40</v>
      </c>
      <c r="HR69" s="18">
        <f t="shared" si="160"/>
        <v>949.84261854267208</v>
      </c>
      <c r="HS69">
        <f t="shared" si="70"/>
        <v>1328.4947308890614</v>
      </c>
      <c r="HT69">
        <v>63</v>
      </c>
      <c r="HU69" s="22">
        <f>(HT69*(1/60))/$HK$4</f>
        <v>0.83871608951811427</v>
      </c>
      <c r="HV69" s="18">
        <f>((HR69*(HH$6/HI$6))+HH$4)/$HL$4</f>
        <v>0.55847664619965698</v>
      </c>
      <c r="HW69">
        <f t="shared" si="71"/>
        <v>-7.6385025610286386E-2</v>
      </c>
      <c r="HX69">
        <f t="shared" si="72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73"/>
        <v>1389.5</v>
      </c>
      <c r="IG69">
        <f t="shared" si="74"/>
        <v>551</v>
      </c>
      <c r="IH69">
        <f t="shared" si="75"/>
        <v>843</v>
      </c>
      <c r="II69">
        <f t="shared" si="76"/>
        <v>-32.5</v>
      </c>
      <c r="IJ69">
        <f t="shared" si="77"/>
        <v>843.62625018428628</v>
      </c>
      <c r="IL69">
        <v>63</v>
      </c>
      <c r="IM69">
        <f>(IL69*(1/60))/$IC$4</f>
        <v>0.78614246952352729</v>
      </c>
      <c r="IN69">
        <f>((IJ69*$HZ$6/$IA$6)+$HZ$4)/$ID$4</f>
        <v>0.47334415414618425</v>
      </c>
      <c r="IO69">
        <f t="shared" si="78"/>
        <v>-0.10449874133845244</v>
      </c>
      <c r="IP69">
        <f t="shared" si="79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193">(K70+M70)/2</f>
        <v>1086.5</v>
      </c>
      <c r="P70" s="18">
        <f t="shared" ref="P70:P101" si="194">(L70+N70)/2</f>
        <v>577.5</v>
      </c>
      <c r="Q70" s="18">
        <f t="shared" si="162"/>
        <v>310</v>
      </c>
      <c r="R70" s="18">
        <f t="shared" si="163"/>
        <v>-3</v>
      </c>
      <c r="S70" s="49">
        <f t="shared" si="6"/>
        <v>310.01451578918045</v>
      </c>
      <c r="T70" s="26">
        <f t="shared" ref="T70" si="195">S70*($I$6/$J$6)</f>
        <v>25.68258767203881</v>
      </c>
      <c r="U70" s="18">
        <f t="shared" si="159"/>
        <v>260.94123972343016</v>
      </c>
      <c r="V70" s="28">
        <v>64</v>
      </c>
      <c r="W70" s="22">
        <f>(V70*(1/60))/$L$4</f>
        <v>0.23019759485947866</v>
      </c>
      <c r="X70" s="18">
        <f>(S70*(I$6/J$6)+I$4)/$M$4</f>
        <v>3.4898968918128402E-2</v>
      </c>
      <c r="Y70">
        <f>LOG10(W70)</f>
        <v>-0.63789921825928242</v>
      </c>
      <c r="Z70">
        <f t="shared" si="7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8"/>
        <v>1049</v>
      </c>
      <c r="AI70" s="18">
        <f t="shared" si="8"/>
        <v>573.5</v>
      </c>
      <c r="AJ70" s="18">
        <f t="shared" si="164"/>
        <v>386.5</v>
      </c>
      <c r="AK70" s="18">
        <f t="shared" si="165"/>
        <v>3</v>
      </c>
      <c r="AL70" s="18">
        <f t="shared" si="10"/>
        <v>386.51164277418604</v>
      </c>
      <c r="AM70" s="18">
        <f t="shared" si="11"/>
        <v>1195.5347130050218</v>
      </c>
      <c r="AN70" s="18">
        <f t="shared" si="166"/>
        <v>321.24843265973357</v>
      </c>
      <c r="AO70" s="28">
        <v>64</v>
      </c>
      <c r="AP70" s="22">
        <f>(AO70*(1/60))/AE$4</f>
        <v>0.19172767147373201</v>
      </c>
      <c r="AQ70" s="18">
        <f>((AL70*(AB$6/AC$6))+AB$4)/AF$4</f>
        <v>4.2492974199740532E-2</v>
      </c>
      <c r="AR70">
        <f t="shared" si="12"/>
        <v>-0.71731520219196032</v>
      </c>
      <c r="AS70">
        <f t="shared" si="12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13"/>
        <v>1157</v>
      </c>
      <c r="BB70" s="18">
        <f t="shared" si="13"/>
        <v>579</v>
      </c>
      <c r="BC70" s="18">
        <f t="shared" si="167"/>
        <v>325.5</v>
      </c>
      <c r="BD70" s="18">
        <f t="shared" si="168"/>
        <v>-2</v>
      </c>
      <c r="BE70" s="18">
        <f t="shared" si="15"/>
        <v>325.50614433524908</v>
      </c>
      <c r="BF70" s="18">
        <f t="shared" si="16"/>
        <v>1293.789009073736</v>
      </c>
      <c r="BG70" s="18">
        <f t="shared" si="169"/>
        <v>279.41568036285162</v>
      </c>
      <c r="BH70" s="28">
        <v>64</v>
      </c>
      <c r="BI70" s="22">
        <f>(BH70*(1/60))/$AX$4</f>
        <v>0.17049326856955804</v>
      </c>
      <c r="BJ70" s="18">
        <f>((BE70*(AU$6/AV$6))+AU$4)/$AY$4</f>
        <v>2.7293271398024462E-2</v>
      </c>
      <c r="BK70">
        <f t="shared" si="18"/>
        <v>-0.7682927631864801</v>
      </c>
      <c r="BL70">
        <f t="shared" si="18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19"/>
        <v>1157</v>
      </c>
      <c r="BU70" s="18">
        <f t="shared" si="19"/>
        <v>565</v>
      </c>
      <c r="BV70" s="18">
        <f t="shared" si="170"/>
        <v>678.5</v>
      </c>
      <c r="BW70" s="18">
        <f t="shared" si="171"/>
        <v>-24.5</v>
      </c>
      <c r="BX70" s="18">
        <f t="shared" si="21"/>
        <v>678.94219194273091</v>
      </c>
      <c r="BY70" s="18">
        <f t="shared" si="22"/>
        <v>1287.5845603299226</v>
      </c>
      <c r="BZ70" s="18">
        <f t="shared" si="172"/>
        <v>528.32669899426287</v>
      </c>
      <c r="CA70" s="28">
        <v>64</v>
      </c>
      <c r="CB70" s="22">
        <f>(CA70*(1/60))/$BQ$4</f>
        <v>0.73471059501497904</v>
      </c>
      <c r="CC70" s="18">
        <f>((BX70*(BN$6/BO$6))+BN$4)/$BR$4</f>
        <v>0.3019773239205224</v>
      </c>
      <c r="CD70">
        <f t="shared" si="24"/>
        <v>-0.13388369729545793</v>
      </c>
      <c r="CE70">
        <f t="shared" si="24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25"/>
        <v>1138</v>
      </c>
      <c r="CN70" s="18">
        <f t="shared" si="25"/>
        <v>560</v>
      </c>
      <c r="CO70" s="18">
        <f t="shared" si="173"/>
        <v>605.5</v>
      </c>
      <c r="CP70" s="18">
        <f t="shared" si="174"/>
        <v>-28</v>
      </c>
      <c r="CQ70" s="18">
        <f t="shared" si="27"/>
        <v>606.14705311500109</v>
      </c>
      <c r="CR70" s="18">
        <f t="shared" si="28"/>
        <v>1268.3233026322587</v>
      </c>
      <c r="CS70" s="18">
        <f t="shared" si="175"/>
        <v>475.03883284856249</v>
      </c>
      <c r="CT70" s="28">
        <v>64</v>
      </c>
      <c r="CU70" s="22">
        <f>(CT70*(1/60))/$CJ$4</f>
        <v>0.62213673845112405</v>
      </c>
      <c r="CV70" s="18">
        <f>((CQ70*(CG$6/CH$6))+CG$4)/$CK$4</f>
        <v>0.22524822042921591</v>
      </c>
      <c r="CW70">
        <f t="shared" si="30"/>
        <v>-0.20611415191968246</v>
      </c>
      <c r="CX70">
        <f t="shared" si="30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31"/>
        <v>1375.5</v>
      </c>
      <c r="DG70" s="18">
        <f t="shared" si="31"/>
        <v>553.5</v>
      </c>
      <c r="DH70" s="18">
        <f t="shared" si="176"/>
        <v>833.5</v>
      </c>
      <c r="DI70" s="18">
        <f t="shared" si="177"/>
        <v>-31</v>
      </c>
      <c r="DJ70" s="18">
        <f t="shared" si="33"/>
        <v>834.07628547993136</v>
      </c>
      <c r="DK70" s="18">
        <f t="shared" si="34"/>
        <v>1482.6875935273756</v>
      </c>
      <c r="DL70" s="18">
        <f t="shared" si="178"/>
        <v>685.56511234898107</v>
      </c>
      <c r="DM70" s="28">
        <v>64</v>
      </c>
      <c r="DN70" s="22">
        <f>(DM70*(1/60))/$DC$4</f>
        <v>0.56133926543866497</v>
      </c>
      <c r="DO70" s="18">
        <f>((DJ70*(CZ$6/DA$6))+CZ$4)/$DD$4</f>
        <v>0.27254610343658459</v>
      </c>
      <c r="DP70">
        <f t="shared" si="36"/>
        <v>-0.25077457800674652</v>
      </c>
      <c r="DQ70">
        <f t="shared" si="36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37"/>
        <v>1419</v>
      </c>
      <c r="DZ70" s="18">
        <f t="shared" si="37"/>
        <v>584.5</v>
      </c>
      <c r="EA70" s="18">
        <f t="shared" si="179"/>
        <v>813.5</v>
      </c>
      <c r="EB70" s="18">
        <f t="shared" si="180"/>
        <v>-21.5</v>
      </c>
      <c r="EC70" s="18">
        <f t="shared" si="39"/>
        <v>813.7840622671348</v>
      </c>
      <c r="ED70" s="18">
        <f t="shared" si="40"/>
        <v>1534.6664947147312</v>
      </c>
      <c r="EE70" s="18">
        <f t="shared" si="181"/>
        <v>678.0065563494544</v>
      </c>
      <c r="EF70" s="28">
        <v>64</v>
      </c>
      <c r="EG70" s="22">
        <f>(EF70*(1/60))/$DV$4</f>
        <v>1.328723630028803</v>
      </c>
      <c r="EH70" s="18">
        <f>((EC70*(DS$6/DT$6))+DS$4)/$DW$4</f>
        <v>0.66812663716632703</v>
      </c>
      <c r="EI70">
        <f t="shared" si="42"/>
        <v>0.123434658568704</v>
      </c>
      <c r="EJ70">
        <f t="shared" si="42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43"/>
        <v>1699</v>
      </c>
      <c r="ES70" s="18">
        <f t="shared" si="43"/>
        <v>586.5</v>
      </c>
      <c r="ET70" s="18">
        <f t="shared" si="182"/>
        <v>1083</v>
      </c>
      <c r="EU70" s="18">
        <f t="shared" si="183"/>
        <v>-23</v>
      </c>
      <c r="EV70" s="18">
        <f t="shared" si="45"/>
        <v>1083.2442014615172</v>
      </c>
      <c r="EW70" s="18">
        <f t="shared" si="46"/>
        <v>1797.382332727236</v>
      </c>
      <c r="EX70" s="18">
        <f t="shared" si="184"/>
        <v>930.81078345966398</v>
      </c>
      <c r="EY70" s="28">
        <v>64</v>
      </c>
      <c r="EZ70" s="22">
        <f>(EY70*(1/60))/$EO$4</f>
        <v>1.0815812609396156</v>
      </c>
      <c r="FA70" s="18">
        <f>((EV70*(EL$6/EM$6))+EL$4)/$EP$4</f>
        <v>0.70134756132736675</v>
      </c>
      <c r="FB70">
        <f t="shared" si="48"/>
        <v>3.4059154243806213E-2</v>
      </c>
      <c r="FC70">
        <f t="shared" si="48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55"/>
        <v>958</v>
      </c>
      <c r="GE70">
        <f t="shared" si="55"/>
        <v>569.5</v>
      </c>
      <c r="GF70" s="18">
        <f t="shared" si="188"/>
        <v>732</v>
      </c>
      <c r="GG70" s="18">
        <f t="shared" si="189"/>
        <v>-32.5</v>
      </c>
      <c r="GH70" s="18">
        <f t="shared" si="57"/>
        <v>732.72112703265213</v>
      </c>
      <c r="GI70">
        <f t="shared" si="58"/>
        <v>1114.4928218701098</v>
      </c>
      <c r="GJ70">
        <v>64</v>
      </c>
      <c r="GK70" s="22">
        <f>(GJ70*(1/60))/$GA$4</f>
        <v>0.88283678515762698</v>
      </c>
      <c r="GL70" s="18">
        <f>((GH70*($FX$6/$FY$6))+FX$4)/$GB$4</f>
        <v>0.40451454783238167</v>
      </c>
      <c r="GM70">
        <f t="shared" si="59"/>
        <v>-5.4119579386525223E-2</v>
      </c>
      <c r="GN70">
        <f t="shared" si="60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61"/>
        <v>1212.5</v>
      </c>
      <c r="GW70">
        <f t="shared" si="61"/>
        <v>562</v>
      </c>
      <c r="GX70" s="18">
        <f t="shared" si="190"/>
        <v>967.5</v>
      </c>
      <c r="GY70" s="18">
        <f t="shared" si="191"/>
        <v>-42.5</v>
      </c>
      <c r="GZ70" s="18">
        <f t="shared" si="63"/>
        <v>968.43301265497962</v>
      </c>
      <c r="HA70">
        <f t="shared" si="64"/>
        <v>1336.4132033169981</v>
      </c>
      <c r="HB70">
        <v>64</v>
      </c>
      <c r="HC70" s="22">
        <f>(HB70*(1/60))/$GS$4</f>
        <v>0.79267940488078259</v>
      </c>
      <c r="HD70" s="18">
        <f>((GZ70*(GP$6/GQ$6))+GP$4)/$GT$4</f>
        <v>0.51435457706404752</v>
      </c>
      <c r="HE70">
        <f t="shared" si="65"/>
        <v>-0.10090242534744037</v>
      </c>
      <c r="HF70">
        <f t="shared" si="66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67"/>
        <v>1224.5</v>
      </c>
      <c r="HO70">
        <f t="shared" si="67"/>
        <v>560.5</v>
      </c>
      <c r="HP70" s="18">
        <f t="shared" si="161"/>
        <v>969.5</v>
      </c>
      <c r="HQ70" s="18">
        <f t="shared" si="192"/>
        <v>-41</v>
      </c>
      <c r="HR70" s="18">
        <f t="shared" ref="HR70:HR101" si="196">(HP70^2+HQ70^2)^(1/2)</f>
        <v>970.36655445249141</v>
      </c>
      <c r="HS70">
        <f t="shared" si="70"/>
        <v>1346.6850040005643</v>
      </c>
      <c r="HT70">
        <v>64</v>
      </c>
      <c r="HU70" s="22">
        <f>(HT70*(1/60))/$HK$4</f>
        <v>0.85202904331998908</v>
      </c>
      <c r="HV70" s="18">
        <f>((HR70*(HH$6/HI$6))+HH$4)/$HL$4</f>
        <v>0.57054405470499314</v>
      </c>
      <c r="HW70">
        <f t="shared" si="71"/>
        <v>-6.9545601079980937E-2</v>
      </c>
      <c r="HX70">
        <f t="shared" si="72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73"/>
        <v>1405</v>
      </c>
      <c r="IG70">
        <f t="shared" si="74"/>
        <v>550</v>
      </c>
      <c r="IH70">
        <f t="shared" si="75"/>
        <v>858.5</v>
      </c>
      <c r="II70">
        <f t="shared" si="76"/>
        <v>-33.5</v>
      </c>
      <c r="IJ70">
        <f t="shared" si="77"/>
        <v>859.15336232828656</v>
      </c>
      <c r="IL70">
        <v>64</v>
      </c>
      <c r="IM70">
        <f>(IL70*(1/60))/$IC$4</f>
        <v>0.79862092142072616</v>
      </c>
      <c r="IN70">
        <f>((IJ70*$HZ$6/$IA$6)+$HZ$4)/$ID$4</f>
        <v>0.48205614925364954</v>
      </c>
      <c r="IO70">
        <f t="shared" si="78"/>
        <v>-9.7659316808146962E-2</v>
      </c>
      <c r="IP70">
        <f t="shared" si="79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193"/>
        <v>1093</v>
      </c>
      <c r="P71" s="18">
        <f t="shared" si="194"/>
        <v>577</v>
      </c>
      <c r="Q71" s="18">
        <f t="shared" si="162"/>
        <v>316.5</v>
      </c>
      <c r="R71" s="18">
        <f t="shared" si="163"/>
        <v>-3.5</v>
      </c>
      <c r="S71" s="49">
        <f t="shared" ref="S71:S119" si="197">(Q71^2+R71^2)^(1/2)</f>
        <v>316.51935169907068</v>
      </c>
      <c r="T71" s="26">
        <f t="shared" ref="T71:T119" si="198">S71*($I$6/$J$6)</f>
        <v>26.221468950299951</v>
      </c>
      <c r="U71" s="18">
        <f t="shared" si="159"/>
        <v>266.45110405911089</v>
      </c>
      <c r="V71" s="28">
        <v>65</v>
      </c>
      <c r="W71" s="22">
        <f>(V71*(1/60))/$L$4</f>
        <v>0.233794432279158</v>
      </c>
      <c r="X71" s="18">
        <f>(S71*(I$6/J$6)+I$4)/$M$4</f>
        <v>3.563123161769554E-2</v>
      </c>
      <c r="Y71">
        <f>LOG10(W71)</f>
        <v>-0.63116583560031403</v>
      </c>
      <c r="Z71">
        <f t="shared" ref="Z71:Z119" si="199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00">(AD71+AF71)/2</f>
        <v>1059</v>
      </c>
      <c r="AI71" s="18">
        <f t="shared" si="200"/>
        <v>573.5</v>
      </c>
      <c r="AJ71" s="18">
        <f t="shared" si="164"/>
        <v>396.5</v>
      </c>
      <c r="AK71" s="18">
        <f t="shared" si="165"/>
        <v>3</v>
      </c>
      <c r="AL71" s="18">
        <f t="shared" ref="AL71:AL109" si="201">(AJ71^2+AK71^2)^(1/2)</f>
        <v>396.5113491440062</v>
      </c>
      <c r="AM71" s="18">
        <f t="shared" ref="AM71:AM109" si="202">(AI71^2+AH71^2)^(1/2)</f>
        <v>1204.3185832660724</v>
      </c>
      <c r="AN71" s="18">
        <f t="shared" si="166"/>
        <v>330.03230292078422</v>
      </c>
      <c r="AO71" s="28">
        <v>65</v>
      </c>
      <c r="AP71" s="22">
        <f>(AO71*(1/60))/AE$4</f>
        <v>0.19472341634050905</v>
      </c>
      <c r="AQ71" s="18">
        <f>((AL71*(AB$6/AC$6))+AB$4)/AF$4</f>
        <v>4.3592338921920451E-2</v>
      </c>
      <c r="AR71">
        <f t="shared" ref="AR71:AS109" si="203">LOG10(AP71)</f>
        <v>-0.71058181953299193</v>
      </c>
      <c r="AS71">
        <f t="shared" si="203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04">(AW71+AY71)/2</f>
        <v>1164.5</v>
      </c>
      <c r="BB71" s="18">
        <f t="shared" si="204"/>
        <v>579.5</v>
      </c>
      <c r="BC71" s="18">
        <f t="shared" si="167"/>
        <v>333</v>
      </c>
      <c r="BD71" s="18">
        <f t="shared" si="168"/>
        <v>-1.5</v>
      </c>
      <c r="BE71" s="18">
        <f t="shared" ref="BE71:BE108" si="205">(BC71^2+BD71^2)^(1/2)</f>
        <v>333.00337836124123</v>
      </c>
      <c r="BF71" s="18">
        <f t="shared" ref="BF71:BF108" si="206">(BB71^2+BA71^2)^(1/2)</f>
        <v>1300.7230681432538</v>
      </c>
      <c r="BG71" s="18">
        <f t="shared" si="169"/>
        <v>286.34973943236946</v>
      </c>
      <c r="BH71" s="28">
        <v>65</v>
      </c>
      <c r="BI71" s="22">
        <f>(BH71*(1/60))/$AX$4</f>
        <v>0.17315722589095736</v>
      </c>
      <c r="BJ71" s="18">
        <f>((BE71*(AU$6/AV$6))+AU$4)/$AY$4</f>
        <v>2.7921904824971876E-2</v>
      </c>
      <c r="BK71">
        <f t="shared" ref="BK71:BL108" si="207">LOG10(BI71)</f>
        <v>-0.76155938052751171</v>
      </c>
      <c r="BL71">
        <f t="shared" si="207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08">(BP71+BR71)/2</f>
        <v>1168</v>
      </c>
      <c r="BU71" s="18">
        <f t="shared" si="208"/>
        <v>563</v>
      </c>
      <c r="BV71" s="18">
        <f t="shared" si="170"/>
        <v>689.5</v>
      </c>
      <c r="BW71" s="18">
        <f t="shared" si="171"/>
        <v>-26.5</v>
      </c>
      <c r="BX71" s="18">
        <f t="shared" ref="BX71:BX118" si="209">(BV71^2+BW71^2)^(1/2)</f>
        <v>690.00905791156106</v>
      </c>
      <c r="BY71" s="18">
        <f t="shared" ref="BY71:BY118" si="210">(BU71^2+BT71^2)^(1/2)</f>
        <v>1296.6082677509039</v>
      </c>
      <c r="BZ71" s="18">
        <f t="shared" si="172"/>
        <v>537.35040641524415</v>
      </c>
      <c r="CA71" s="28">
        <v>65</v>
      </c>
      <c r="CB71" s="22">
        <f>(CA71*(1/60))/$BQ$4</f>
        <v>0.74619044806208812</v>
      </c>
      <c r="CC71" s="18">
        <f>((BX71*(BN$6/BO$6))+BN$4)/$BR$4</f>
        <v>0.30689960244307485</v>
      </c>
      <c r="CD71">
        <f t="shared" ref="CD71:CE118" si="211">LOG10(CB71)</f>
        <v>-0.12715031463648951</v>
      </c>
      <c r="CE71">
        <f t="shared" si="211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12">(CI71+CK71)/2</f>
        <v>1147.5</v>
      </c>
      <c r="CN71" s="18">
        <f t="shared" si="212"/>
        <v>560.5</v>
      </c>
      <c r="CO71" s="18">
        <f t="shared" si="173"/>
        <v>615</v>
      </c>
      <c r="CP71" s="18">
        <f t="shared" si="174"/>
        <v>-27.5</v>
      </c>
      <c r="CQ71" s="18">
        <f t="shared" ref="CQ71:CQ118" si="213">(CO71^2+CP71^2)^(1/2)</f>
        <v>615.61453036782689</v>
      </c>
      <c r="CR71" s="18">
        <f t="shared" ref="CR71:CR118" si="214">(CN71^2+CM71^2)^(1/2)</f>
        <v>1277.073412141996</v>
      </c>
      <c r="CS71" s="18">
        <f t="shared" si="175"/>
        <v>483.78894235829978</v>
      </c>
      <c r="CT71" s="28">
        <v>65</v>
      </c>
      <c r="CU71" s="22">
        <f>(CT71*(1/60))/$CJ$4</f>
        <v>0.63185762498942288</v>
      </c>
      <c r="CV71" s="18">
        <f>((CQ71*(CG$6/CH$6))+CG$4)/$CK$4</f>
        <v>0.22876639707000626</v>
      </c>
      <c r="CW71">
        <f t="shared" ref="CW71:CX118" si="215">LOG10(CU71)</f>
        <v>-0.19938076926071405</v>
      </c>
      <c r="CX71">
        <f t="shared" si="215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16">(DB71+DD71)/2</f>
        <v>1390.5</v>
      </c>
      <c r="DG71" s="18">
        <f t="shared" si="216"/>
        <v>554.5</v>
      </c>
      <c r="DH71" s="18">
        <f t="shared" si="176"/>
        <v>848.5</v>
      </c>
      <c r="DI71" s="18">
        <f t="shared" si="177"/>
        <v>-30</v>
      </c>
      <c r="DJ71" s="18">
        <f t="shared" ref="DJ71:DJ89" si="217">(DH71^2+DI71^2)^(1/2)</f>
        <v>849.03018203123963</v>
      </c>
      <c r="DK71" s="18">
        <f t="shared" ref="DK71:DK89" si="218">(DG71^2+DF71^2)^(1/2)</f>
        <v>1496.9838008475576</v>
      </c>
      <c r="DL71" s="18">
        <f t="shared" si="178"/>
        <v>699.86131966916309</v>
      </c>
      <c r="DM71" s="28">
        <v>65</v>
      </c>
      <c r="DN71" s="22">
        <f>(DM71*(1/60))/$DC$4</f>
        <v>0.57011019146114406</v>
      </c>
      <c r="DO71" s="18">
        <f>((DJ71*(CZ$6/DA$6))+CZ$4)/$DD$4</f>
        <v>0.27743249849085438</v>
      </c>
      <c r="DP71">
        <f t="shared" ref="DP71:DQ89" si="219">LOG10(DN71)</f>
        <v>-0.24404119534777816</v>
      </c>
      <c r="DQ71">
        <f t="shared" si="219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220">(DU71+DW71)/2</f>
        <v>1434.5</v>
      </c>
      <c r="DZ71" s="18">
        <f t="shared" si="220"/>
        <v>584.5</v>
      </c>
      <c r="EA71" s="18">
        <f t="shared" si="179"/>
        <v>829</v>
      </c>
      <c r="EB71" s="18">
        <f t="shared" si="180"/>
        <v>-21.5</v>
      </c>
      <c r="EC71" s="18">
        <f t="shared" ref="EC71:EC84" si="221">(EA71^2+EB71^2)^(1/2)</f>
        <v>829.27875289313909</v>
      </c>
      <c r="ED71" s="18">
        <f t="shared" ref="ED71:ED84" si="222">(DZ71^2+DY71^2)^(1/2)</f>
        <v>1549.0095222431655</v>
      </c>
      <c r="EE71" s="18">
        <f t="shared" si="181"/>
        <v>692.34958387788868</v>
      </c>
      <c r="EF71" s="28">
        <v>65</v>
      </c>
      <c r="EG71" s="22">
        <f>(EF71*(1/60))/$DV$4</f>
        <v>1.3494849367480029</v>
      </c>
      <c r="EH71" s="18">
        <f>((EC71*(DS$6/DT$6))+DS$4)/$DW$4</f>
        <v>0.68084796708896522</v>
      </c>
      <c r="EI71">
        <f t="shared" ref="EI71:EJ84" si="223">LOG10(EG71)</f>
        <v>0.13016804122767234</v>
      </c>
      <c r="EJ71">
        <f t="shared" si="223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224">AVERAGE(FZ71,GB71)</f>
        <v>976</v>
      </c>
      <c r="GE71">
        <f t="shared" si="224"/>
        <v>568.5</v>
      </c>
      <c r="GF71" s="18">
        <f t="shared" si="188"/>
        <v>750</v>
      </c>
      <c r="GG71" s="18">
        <f t="shared" si="189"/>
        <v>-33.5</v>
      </c>
      <c r="GH71" s="18">
        <f t="shared" ref="GH71:GH115" si="225">(GF71^2+GG71^2)^(1/2)</f>
        <v>750.74779386955242</v>
      </c>
      <c r="GI71">
        <f t="shared" ref="GI71:GI115" si="226">SQRT(GD71^2+GE71^2)</f>
        <v>1129.499114652154</v>
      </c>
      <c r="GJ71">
        <v>65</v>
      </c>
      <c r="GK71" s="22">
        <f>(GJ71*(1/60))/$GA$4</f>
        <v>0.89663110992571493</v>
      </c>
      <c r="GL71" s="18">
        <f>((GH71*($FX$6/$FY$6))+FX$4)/$GB$4</f>
        <v>0.41446655919854059</v>
      </c>
      <c r="GM71">
        <f t="shared" ref="GM71:GM115" si="227">LOG10(GK71)</f>
        <v>-4.7386196727556805E-2</v>
      </c>
      <c r="GN71">
        <f t="shared" ref="GN71:GN115" si="228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229">AVERAGE(GR71,GT71)</f>
        <v>1233.5</v>
      </c>
      <c r="GW71">
        <f t="shared" si="229"/>
        <v>560</v>
      </c>
      <c r="GX71" s="18">
        <f t="shared" si="190"/>
        <v>988.5</v>
      </c>
      <c r="GY71" s="18">
        <f t="shared" si="191"/>
        <v>-44.5</v>
      </c>
      <c r="GZ71" s="18">
        <f t="shared" ref="GZ71:GZ102" si="230">(GX71^2+GY71^2)^(1/2)</f>
        <v>989.50113693719425</v>
      </c>
      <c r="HA71">
        <f t="shared" ref="HA71:HA102" si="231">SQRT(GV71^2+GW71^2)</f>
        <v>1354.6668409612748</v>
      </c>
      <c r="HB71">
        <v>65</v>
      </c>
      <c r="HC71" s="22">
        <f>(HB71*(1/60))/$GS$4</f>
        <v>0.80506502058204477</v>
      </c>
      <c r="HD71" s="18">
        <f>((GZ71*(GP$6/GQ$6))+GP$4)/$GT$4</f>
        <v>0.52554428870450764</v>
      </c>
      <c r="HE71">
        <f t="shared" ref="HE71:HE102" si="232">LOG10(HC71)</f>
        <v>-9.4169042688471996E-2</v>
      </c>
      <c r="HF71">
        <f t="shared" ref="HF71:HF102" si="233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234">AVERAGE(HJ71,HL71)</f>
        <v>1244</v>
      </c>
      <c r="HO71">
        <f t="shared" si="234"/>
        <v>559.5</v>
      </c>
      <c r="HP71" s="18">
        <f t="shared" ref="HP71:HP103" si="235">HN71-HN$6</f>
        <v>989</v>
      </c>
      <c r="HQ71" s="18">
        <f t="shared" si="192"/>
        <v>-42</v>
      </c>
      <c r="HR71" s="18">
        <f t="shared" si="196"/>
        <v>989.89140818576664</v>
      </c>
      <c r="HS71">
        <f t="shared" ref="HS71:HS103" si="236">SQRT(HN71^2+HO71^2)</f>
        <v>1364.0294168382147</v>
      </c>
      <c r="HT71">
        <v>65</v>
      </c>
      <c r="HU71" s="22">
        <f>(HT71*(1/60))/$HK$4</f>
        <v>0.86534199712186388</v>
      </c>
      <c r="HV71" s="18">
        <f>((HR71*(HH$6/HI$6))+HH$4)/$HL$4</f>
        <v>0.58202403530138758</v>
      </c>
      <c r="HW71">
        <f t="shared" ref="HW71:HW103" si="237">LOG10(HU71)</f>
        <v>-6.2812218421012547E-2</v>
      </c>
      <c r="HX71">
        <f t="shared" ref="HX71:HX103" si="238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239">AVERAGE(IB71,ID71)</f>
        <v>1420</v>
      </c>
      <c r="IG71">
        <f t="shared" ref="IG71:IG87" si="240">AVERAGE(IC71,IE71)</f>
        <v>550</v>
      </c>
      <c r="IH71">
        <f t="shared" ref="IH71:IH87" si="241">IF71-$IF$6</f>
        <v>873.5</v>
      </c>
      <c r="II71">
        <f t="shared" ref="II71:II87" si="242">IG71-$IG$6</f>
        <v>-33.5</v>
      </c>
      <c r="IJ71">
        <f t="shared" ref="IJ71:IJ87" si="243">SQRT(IH71^2+II71^2)</f>
        <v>874.14215091139499</v>
      </c>
      <c r="IL71">
        <v>65</v>
      </c>
      <c r="IM71">
        <f>(IL71*(1/60))/$IC$4</f>
        <v>0.81109937331792492</v>
      </c>
      <c r="IN71">
        <f>((IJ71*$HZ$6/$IA$6)+$HZ$4)/$ID$4</f>
        <v>0.49046610028587218</v>
      </c>
      <c r="IO71">
        <f t="shared" ref="IO71:IO87" si="244">LOG(IM71)</f>
        <v>-9.0925934149178614E-2</v>
      </c>
      <c r="IP71">
        <f t="shared" ref="IP71:IP87" si="245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193"/>
        <v>1099</v>
      </c>
      <c r="P72" s="18">
        <f t="shared" si="194"/>
        <v>577.5</v>
      </c>
      <c r="Q72" s="18">
        <f t="shared" si="162"/>
        <v>322.5</v>
      </c>
      <c r="R72" s="18">
        <f t="shared" si="163"/>
        <v>-3</v>
      </c>
      <c r="S72" s="49">
        <f t="shared" si="197"/>
        <v>322.51395318652493</v>
      </c>
      <c r="T72" s="26">
        <f t="shared" si="198"/>
        <v>26.71808078755074</v>
      </c>
      <c r="U72" s="18">
        <f t="shared" ref="U72:U119" si="246">SQRT(O72^2+P72^2)-SQRT($O$6^2+$P$6^2)</f>
        <v>271.99279851470249</v>
      </c>
      <c r="V72" s="28">
        <v>66</v>
      </c>
      <c r="W72" s="22">
        <f>(V72*(1/60))/$L$4</f>
        <v>0.23739126969883739</v>
      </c>
      <c r="X72" s="18">
        <f>(S72*(I$6/J$6)+I$4)/$M$4</f>
        <v>3.6306056183424903E-2</v>
      </c>
      <c r="Y72">
        <f>LOG10(W72)</f>
        <v>-0.62453525670130083</v>
      </c>
      <c r="Z72">
        <f t="shared" si="199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00"/>
        <v>1070</v>
      </c>
      <c r="AI72" s="18">
        <f t="shared" si="200"/>
        <v>573</v>
      </c>
      <c r="AJ72" s="18">
        <f t="shared" si="164"/>
        <v>407.5</v>
      </c>
      <c r="AK72" s="18">
        <f t="shared" si="165"/>
        <v>2.5</v>
      </c>
      <c r="AL72" s="18">
        <f t="shared" si="201"/>
        <v>407.50766863949934</v>
      </c>
      <c r="AM72" s="18">
        <f t="shared" si="202"/>
        <v>1213.7664519997247</v>
      </c>
      <c r="AN72" s="18">
        <f t="shared" si="166"/>
        <v>339.4801716544365</v>
      </c>
      <c r="AO72" s="28">
        <v>66</v>
      </c>
      <c r="AP72" s="22">
        <f>(AO72*(1/60))/AE$4</f>
        <v>0.19771916120728614</v>
      </c>
      <c r="AQ72" s="18">
        <f>((AL72*(AB$6/AC$6))+AB$4)/AF$4</f>
        <v>4.4801270992531034E-2</v>
      </c>
      <c r="AR72">
        <f t="shared" si="203"/>
        <v>-0.70395124063397885</v>
      </c>
      <c r="AS72">
        <f t="shared" si="203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04"/>
        <v>1172.5</v>
      </c>
      <c r="BB72" s="18">
        <f t="shared" si="204"/>
        <v>579</v>
      </c>
      <c r="BC72" s="18">
        <f t="shared" si="167"/>
        <v>341</v>
      </c>
      <c r="BD72" s="18">
        <f t="shared" si="168"/>
        <v>-2</v>
      </c>
      <c r="BE72" s="18">
        <f t="shared" si="205"/>
        <v>341.0058650522011</v>
      </c>
      <c r="BF72" s="18">
        <f t="shared" si="206"/>
        <v>1307.6686315729992</v>
      </c>
      <c r="BG72" s="18">
        <f t="shared" si="169"/>
        <v>293.2953028621148</v>
      </c>
      <c r="BH72" s="28">
        <v>66</v>
      </c>
      <c r="BI72" s="22">
        <f>(BH72*(1/60))/$AX$4</f>
        <v>0.17582118321235674</v>
      </c>
      <c r="BJ72" s="18">
        <f>((BE72*(AU$6/AV$6))+AU$4)/$AY$4</f>
        <v>2.85929030378059E-2</v>
      </c>
      <c r="BK72">
        <f t="shared" si="207"/>
        <v>-0.75492880162849862</v>
      </c>
      <c r="BL72">
        <f t="shared" si="207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08"/>
        <v>1179</v>
      </c>
      <c r="BU72" s="18">
        <f t="shared" si="208"/>
        <v>564.5</v>
      </c>
      <c r="BV72" s="18">
        <f t="shared" si="170"/>
        <v>700.5</v>
      </c>
      <c r="BW72" s="18">
        <f t="shared" si="171"/>
        <v>-25</v>
      </c>
      <c r="BX72" s="18">
        <f t="shared" si="209"/>
        <v>700.94596796044129</v>
      </c>
      <c r="BY72" s="18">
        <f t="shared" si="210"/>
        <v>1307.1729992621481</v>
      </c>
      <c r="BZ72" s="18">
        <f t="shared" si="172"/>
        <v>547.91513792648834</v>
      </c>
      <c r="CA72" s="28">
        <v>66</v>
      </c>
      <c r="CB72" s="22">
        <f>(CA72*(1/60))/$BQ$4</f>
        <v>0.75767030110919731</v>
      </c>
      <c r="CC72" s="18">
        <f>((BX72*(BN$6/BO$6))+BN$4)/$BR$4</f>
        <v>0.31176407966619452</v>
      </c>
      <c r="CD72">
        <f t="shared" si="211"/>
        <v>-0.12051973573747633</v>
      </c>
      <c r="CE72">
        <f t="shared" si="211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12"/>
        <v>1159</v>
      </c>
      <c r="CN72" s="18">
        <f t="shared" si="212"/>
        <v>560.5</v>
      </c>
      <c r="CO72" s="18">
        <f t="shared" si="173"/>
        <v>626.5</v>
      </c>
      <c r="CP72" s="18">
        <f t="shared" si="174"/>
        <v>-27.5</v>
      </c>
      <c r="CQ72" s="18">
        <f t="shared" si="213"/>
        <v>627.10326103441685</v>
      </c>
      <c r="CR72" s="18">
        <f t="shared" si="214"/>
        <v>1287.4165021468382</v>
      </c>
      <c r="CS72" s="18">
        <f t="shared" si="175"/>
        <v>494.132032363142</v>
      </c>
      <c r="CT72" s="28">
        <v>66</v>
      </c>
      <c r="CU72" s="22">
        <f>(CT72*(1/60))/$CJ$4</f>
        <v>0.64157851152772172</v>
      </c>
      <c r="CV72" s="18">
        <f>((CQ72*(CG$6/CH$6))+CG$4)/$CK$4</f>
        <v>0.23303568473599606</v>
      </c>
      <c r="CW72">
        <f t="shared" si="215"/>
        <v>-0.19275019036170093</v>
      </c>
      <c r="CX72">
        <f t="shared" si="215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16"/>
        <v>1404.5</v>
      </c>
      <c r="DG72" s="18">
        <f t="shared" si="216"/>
        <v>554.5</v>
      </c>
      <c r="DH72" s="18">
        <f t="shared" si="176"/>
        <v>862.5</v>
      </c>
      <c r="DI72" s="18">
        <f t="shared" si="177"/>
        <v>-30</v>
      </c>
      <c r="DJ72" s="18">
        <f t="shared" si="217"/>
        <v>863.02158142192479</v>
      </c>
      <c r="DK72" s="18">
        <f t="shared" si="218"/>
        <v>1509.9968543013592</v>
      </c>
      <c r="DL72" s="18">
        <f t="shared" si="178"/>
        <v>712.8743731229647</v>
      </c>
      <c r="DM72" s="28">
        <v>66</v>
      </c>
      <c r="DN72" s="22">
        <f>(DM72*(1/60))/$DC$4</f>
        <v>0.57888111748362325</v>
      </c>
      <c r="DO72" s="18">
        <f>((DJ72*(CZ$6/DA$6))+CZ$4)/$DD$4</f>
        <v>0.28200438412282874</v>
      </c>
      <c r="DP72">
        <f t="shared" si="219"/>
        <v>-0.23741061644876499</v>
      </c>
      <c r="DQ72">
        <f t="shared" si="219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220"/>
        <v>1452</v>
      </c>
      <c r="DZ72" s="18">
        <f t="shared" si="220"/>
        <v>583.5</v>
      </c>
      <c r="EA72" s="18">
        <f t="shared" si="179"/>
        <v>846.5</v>
      </c>
      <c r="EB72" s="18">
        <f t="shared" si="180"/>
        <v>-22.5</v>
      </c>
      <c r="EC72" s="18">
        <f t="shared" si="221"/>
        <v>846.79897260211646</v>
      </c>
      <c r="ED72" s="18">
        <f t="shared" si="222"/>
        <v>1564.856622825235</v>
      </c>
      <c r="EE72" s="18">
        <f t="shared" si="181"/>
        <v>708.19668445995819</v>
      </c>
      <c r="EF72" s="28">
        <v>66</v>
      </c>
      <c r="EG72" s="22">
        <f>(EF72*(1/60))/$DV$4</f>
        <v>1.3702462434672031</v>
      </c>
      <c r="EH72" s="18">
        <f>((EC72*(DS$6/DT$6))+DS$4)/$DW$4</f>
        <v>0.69523228108494473</v>
      </c>
      <c r="EI72">
        <f t="shared" si="223"/>
        <v>0.13679862012668553</v>
      </c>
      <c r="EJ72">
        <f t="shared" si="223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224"/>
        <v>993.5</v>
      </c>
      <c r="GE72">
        <f t="shared" si="224"/>
        <v>568.5</v>
      </c>
      <c r="GF72" s="18">
        <f t="shared" si="188"/>
        <v>767.5</v>
      </c>
      <c r="GG72" s="18">
        <f t="shared" si="189"/>
        <v>-33.5</v>
      </c>
      <c r="GH72" s="18">
        <f t="shared" si="225"/>
        <v>768.23075960286826</v>
      </c>
      <c r="GI72">
        <f t="shared" si="226"/>
        <v>1144.6547514425474</v>
      </c>
      <c r="GJ72">
        <v>66</v>
      </c>
      <c r="GK72" s="22">
        <f>(GJ72*(1/60))/$GA$4</f>
        <v>0.91042543469380299</v>
      </c>
      <c r="GL72" s="18">
        <f>((GH72*($FX$6/$FY$6))+FX$4)/$GB$4</f>
        <v>0.42411840860954597</v>
      </c>
      <c r="GM72">
        <f t="shared" si="227"/>
        <v>-4.0755617828543637E-2</v>
      </c>
      <c r="GN72">
        <f t="shared" si="228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229"/>
        <v>1254.5</v>
      </c>
      <c r="GW72">
        <f t="shared" si="229"/>
        <v>559</v>
      </c>
      <c r="GX72" s="18">
        <f t="shared" si="190"/>
        <v>1009.5</v>
      </c>
      <c r="GY72" s="18">
        <f t="shared" si="191"/>
        <v>-45.5</v>
      </c>
      <c r="GZ72" s="18">
        <f t="shared" si="230"/>
        <v>1010.5248636228602</v>
      </c>
      <c r="HA72">
        <f t="shared" si="231"/>
        <v>1373.4086245542512</v>
      </c>
      <c r="HB72">
        <v>66</v>
      </c>
      <c r="HC72" s="22">
        <f>(HB72*(1/60))/$GS$4</f>
        <v>0.81745063628330716</v>
      </c>
      <c r="HD72" s="18">
        <f>((GZ72*(GP$6/GQ$6))+GP$4)/$GT$4</f>
        <v>0.53671041987352885</v>
      </c>
      <c r="HE72">
        <f t="shared" si="232"/>
        <v>-8.7538463789458815E-2</v>
      </c>
      <c r="HF72">
        <f t="shared" si="233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234"/>
        <v>1262</v>
      </c>
      <c r="HO72">
        <f t="shared" si="234"/>
        <v>558.5</v>
      </c>
      <c r="HP72" s="18">
        <f t="shared" si="235"/>
        <v>1007</v>
      </c>
      <c r="HQ72" s="18">
        <f t="shared" si="192"/>
        <v>-43</v>
      </c>
      <c r="HR72" s="18">
        <f t="shared" si="196"/>
        <v>1007.9176553667467</v>
      </c>
      <c r="HS72">
        <f t="shared" si="236"/>
        <v>1380.0602341926965</v>
      </c>
      <c r="HT72">
        <v>66</v>
      </c>
      <c r="HU72" s="22">
        <f>(HT72*(1/60))/$HK$4</f>
        <v>0.8786549509237388</v>
      </c>
      <c r="HV72" s="18">
        <f>((HR72*(HH$6/HI$6))+HH$4)/$HL$4</f>
        <v>0.59262288386078976</v>
      </c>
      <c r="HW72">
        <f t="shared" si="237"/>
        <v>-5.6181639521999401E-2</v>
      </c>
      <c r="HX72">
        <f t="shared" si="238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239"/>
        <v>1437.5</v>
      </c>
      <c r="IG72">
        <f t="shared" si="240"/>
        <v>550</v>
      </c>
      <c r="IH72">
        <f t="shared" si="241"/>
        <v>891</v>
      </c>
      <c r="II72">
        <f t="shared" si="242"/>
        <v>-33.5</v>
      </c>
      <c r="IJ72">
        <f t="shared" si="243"/>
        <v>891.62954751398854</v>
      </c>
      <c r="IL72">
        <v>66</v>
      </c>
      <c r="IM72">
        <f>(IL72*(1/60))/$IC$4</f>
        <v>0.8235778252151239</v>
      </c>
      <c r="IN72">
        <f>((IJ72*$HZ$6/$IA$6)+$HZ$4)/$ID$4</f>
        <v>0.50027797722932354</v>
      </c>
      <c r="IO72">
        <f t="shared" si="244"/>
        <v>-8.4295355250165432E-2</v>
      </c>
      <c r="IP72">
        <f t="shared" si="245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193"/>
        <v>1107</v>
      </c>
      <c r="P73" s="18">
        <f t="shared" si="194"/>
        <v>577.5</v>
      </c>
      <c r="Q73" s="18">
        <f t="shared" si="162"/>
        <v>330.5</v>
      </c>
      <c r="R73" s="18">
        <f t="shared" si="163"/>
        <v>-3</v>
      </c>
      <c r="S73" s="49">
        <f t="shared" si="197"/>
        <v>330.51361545328206</v>
      </c>
      <c r="T73" s="26">
        <f t="shared" si="198"/>
        <v>27.380798231570051</v>
      </c>
      <c r="U73" s="18">
        <f t="shared" si="246"/>
        <v>279.08013451908721</v>
      </c>
      <c r="V73" s="28">
        <v>67</v>
      </c>
      <c r="W73" s="22">
        <f>(V73*(1/60))/$L$4</f>
        <v>0.24098810711851673</v>
      </c>
      <c r="X73" s="18">
        <f>(S73*(I$6/J$6)+I$4)/$M$4</f>
        <v>3.7206594547225046E-2</v>
      </c>
      <c r="Y73">
        <f>LOG10(W73)</f>
        <v>-0.61800438954234316</v>
      </c>
      <c r="Z73">
        <f t="shared" si="199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00"/>
        <v>1078.5</v>
      </c>
      <c r="AI73" s="18">
        <f t="shared" si="200"/>
        <v>573</v>
      </c>
      <c r="AJ73" s="18">
        <f t="shared" si="164"/>
        <v>416</v>
      </c>
      <c r="AK73" s="18">
        <f t="shared" si="165"/>
        <v>2.5</v>
      </c>
      <c r="AL73" s="18">
        <f t="shared" si="201"/>
        <v>416.00751195140697</v>
      </c>
      <c r="AM73" s="18">
        <f t="shared" si="202"/>
        <v>1221.26624861248</v>
      </c>
      <c r="AN73" s="18">
        <f t="shared" si="166"/>
        <v>346.97996826719179</v>
      </c>
      <c r="AO73" s="28">
        <v>67</v>
      </c>
      <c r="AP73" s="22">
        <f>(AO73*(1/60))/AE$4</f>
        <v>0.2007149060740632</v>
      </c>
      <c r="AQ73" s="18">
        <f>((AL73*(AB$6/AC$6))+AB$4)/AF$4</f>
        <v>4.5735741219513938E-2</v>
      </c>
      <c r="AR73">
        <f t="shared" si="203"/>
        <v>-0.69742037347502106</v>
      </c>
      <c r="AS73">
        <f t="shared" si="203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04"/>
        <v>1177.5</v>
      </c>
      <c r="BB73" s="18">
        <f t="shared" si="204"/>
        <v>581.5</v>
      </c>
      <c r="BC73" s="18">
        <f t="shared" si="167"/>
        <v>346</v>
      </c>
      <c r="BD73" s="18">
        <f t="shared" si="168"/>
        <v>0.5</v>
      </c>
      <c r="BE73" s="18">
        <f t="shared" si="205"/>
        <v>346.00036127148769</v>
      </c>
      <c r="BF73" s="18">
        <f t="shared" si="206"/>
        <v>1313.2587330758552</v>
      </c>
      <c r="BG73" s="18">
        <f t="shared" si="169"/>
        <v>298.88540436497078</v>
      </c>
      <c r="BH73" s="28">
        <v>67</v>
      </c>
      <c r="BI73" s="22">
        <f>(BH73*(1/60))/$AX$4</f>
        <v>0.17848514053375608</v>
      </c>
      <c r="BJ73" s="18">
        <f>((BE73*(AU$6/AV$6))+AU$4)/$AY$4</f>
        <v>2.9011685119747187E-2</v>
      </c>
      <c r="BK73">
        <f t="shared" si="207"/>
        <v>-0.74839793446954084</v>
      </c>
      <c r="BL73">
        <f t="shared" si="207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08"/>
        <v>1190</v>
      </c>
      <c r="BU73" s="18">
        <f t="shared" si="208"/>
        <v>564</v>
      </c>
      <c r="BV73" s="18">
        <f t="shared" si="170"/>
        <v>711.5</v>
      </c>
      <c r="BW73" s="18">
        <f t="shared" si="171"/>
        <v>-25.5</v>
      </c>
      <c r="BX73" s="18">
        <f t="shared" si="209"/>
        <v>711.95681048782728</v>
      </c>
      <c r="BY73" s="18">
        <f t="shared" si="210"/>
        <v>1316.888757640523</v>
      </c>
      <c r="BZ73" s="18">
        <f t="shared" si="172"/>
        <v>557.6308963048632</v>
      </c>
      <c r="CA73" s="28">
        <v>67</v>
      </c>
      <c r="CB73" s="22">
        <f>(CA73*(1/60))/$BQ$4</f>
        <v>0.76915015415630628</v>
      </c>
      <c r="CC73" s="18">
        <f>((BX73*(BN$6/BO$6))+BN$4)/$BR$4</f>
        <v>0.3166614402956997</v>
      </c>
      <c r="CD73">
        <f t="shared" si="211"/>
        <v>-0.11398886857851862</v>
      </c>
      <c r="CE73">
        <f t="shared" si="211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12"/>
        <v>1171.5</v>
      </c>
      <c r="CN73" s="18">
        <f t="shared" si="212"/>
        <v>560.5</v>
      </c>
      <c r="CO73" s="18">
        <f t="shared" si="173"/>
        <v>639</v>
      </c>
      <c r="CP73" s="18">
        <f t="shared" si="174"/>
        <v>-27.5</v>
      </c>
      <c r="CQ73" s="18">
        <f t="shared" si="213"/>
        <v>639.59147117515568</v>
      </c>
      <c r="CR73" s="18">
        <f t="shared" si="214"/>
        <v>1298.6810616929779</v>
      </c>
      <c r="CS73" s="18">
        <f t="shared" si="175"/>
        <v>505.39659190928171</v>
      </c>
      <c r="CT73" s="28">
        <v>67</v>
      </c>
      <c r="CU73" s="22">
        <f>(CT73*(1/60))/$CJ$4</f>
        <v>0.65129939806602055</v>
      </c>
      <c r="CV73" s="18">
        <f>((CQ73*(CG$6/CH$6))+CG$4)/$CK$4</f>
        <v>0.23767638552979142</v>
      </c>
      <c r="CW73">
        <f t="shared" si="215"/>
        <v>-0.18621932320274318</v>
      </c>
      <c r="CX73">
        <f t="shared" si="215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16"/>
        <v>1418.5</v>
      </c>
      <c r="DG73" s="11">
        <f t="shared" si="216"/>
        <v>555.5</v>
      </c>
      <c r="DH73" s="11">
        <f t="shared" si="176"/>
        <v>876.5</v>
      </c>
      <c r="DI73" s="11">
        <f t="shared" si="177"/>
        <v>-29</v>
      </c>
      <c r="DJ73" s="11">
        <f t="shared" si="217"/>
        <v>876.97961777911348</v>
      </c>
      <c r="DK73" s="11">
        <f t="shared" si="218"/>
        <v>1523.3917749548209</v>
      </c>
      <c r="DL73" s="11">
        <f t="shared" si="178"/>
        <v>726.26929377642637</v>
      </c>
      <c r="DM73" s="28">
        <v>67</v>
      </c>
      <c r="DN73" s="38">
        <f>(DM73*(1/60))/$DC$4</f>
        <v>0.58765204350610234</v>
      </c>
      <c r="DO73" s="11">
        <f>((DJ73*(CZ$6/DA$6))+CZ$4)/$DD$4</f>
        <v>0.28656536791652215</v>
      </c>
      <c r="DP73" s="10">
        <f t="shared" si="219"/>
        <v>-0.23087974928980728</v>
      </c>
      <c r="DQ73" s="10">
        <f t="shared" si="219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220"/>
        <v>1467.5</v>
      </c>
      <c r="DZ73" s="18">
        <f t="shared" si="220"/>
        <v>583.5</v>
      </c>
      <c r="EA73" s="18">
        <f t="shared" si="179"/>
        <v>862</v>
      </c>
      <c r="EB73" s="18">
        <f t="shared" si="180"/>
        <v>-22.5</v>
      </c>
      <c r="EC73" s="18">
        <f t="shared" si="221"/>
        <v>862.29359849183618</v>
      </c>
      <c r="ED73" s="18">
        <f t="shared" si="222"/>
        <v>1579.2493470000234</v>
      </c>
      <c r="EE73" s="18">
        <f t="shared" si="181"/>
        <v>722.58940863474652</v>
      </c>
      <c r="EF73" s="28">
        <v>67</v>
      </c>
      <c r="EG73" s="22">
        <f>(EF73*(1/60))/$DV$4</f>
        <v>1.3910075501864032</v>
      </c>
      <c r="EH73" s="18">
        <f>((EC73*(DS$6/DT$6))+DS$4)/$DW$4</f>
        <v>0.70795355785830383</v>
      </c>
      <c r="EI73">
        <f t="shared" si="223"/>
        <v>0.14332948728564329</v>
      </c>
      <c r="EJ73">
        <f t="shared" si="223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224"/>
        <v>1010</v>
      </c>
      <c r="GE73">
        <f t="shared" si="224"/>
        <v>567</v>
      </c>
      <c r="GF73" s="18">
        <f t="shared" si="188"/>
        <v>784</v>
      </c>
      <c r="GG73" s="18">
        <f t="shared" si="189"/>
        <v>-35</v>
      </c>
      <c r="GH73" s="18">
        <f t="shared" si="225"/>
        <v>784.78086113258394</v>
      </c>
      <c r="GI73">
        <f t="shared" si="226"/>
        <v>1158.2698303935917</v>
      </c>
      <c r="GJ73">
        <v>67</v>
      </c>
      <c r="GK73" s="22">
        <f>(GJ73*(1/60))/$GA$4</f>
        <v>0.92421975946189083</v>
      </c>
      <c r="GL73" s="18">
        <f>((GH73*($FX$6/$FY$6))+FX$4)/$GB$4</f>
        <v>0.43325525015796029</v>
      </c>
      <c r="GM73">
        <f t="shared" si="227"/>
        <v>-3.422475066958592E-2</v>
      </c>
      <c r="GN73">
        <f t="shared" si="228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229"/>
        <v>1273</v>
      </c>
      <c r="GW73">
        <f t="shared" si="229"/>
        <v>559</v>
      </c>
      <c r="GX73" s="18">
        <f t="shared" si="190"/>
        <v>1028</v>
      </c>
      <c r="GY73" s="18">
        <f t="shared" si="191"/>
        <v>-45.5</v>
      </c>
      <c r="GZ73" s="18">
        <f t="shared" si="230"/>
        <v>1029.00643826946</v>
      </c>
      <c r="HA73">
        <f t="shared" si="231"/>
        <v>1390.3272995953148</v>
      </c>
      <c r="HB73">
        <v>67</v>
      </c>
      <c r="HC73" s="22">
        <f>(HB73*(1/60))/$GS$4</f>
        <v>0.82983625198456934</v>
      </c>
      <c r="HD73" s="18">
        <f>((GZ73*(GP$6/GQ$6))+GP$4)/$GT$4</f>
        <v>0.54652636210867456</v>
      </c>
      <c r="HE73">
        <f t="shared" si="232"/>
        <v>-8.1007596630501083E-2</v>
      </c>
      <c r="HF73">
        <f t="shared" si="233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234"/>
        <v>1279.5</v>
      </c>
      <c r="HO73">
        <f t="shared" si="234"/>
        <v>559</v>
      </c>
      <c r="HP73" s="18">
        <f t="shared" si="235"/>
        <v>1024.5</v>
      </c>
      <c r="HQ73" s="18">
        <f t="shared" si="192"/>
        <v>-42.5</v>
      </c>
      <c r="HR73" s="18">
        <f t="shared" si="196"/>
        <v>1025.3811486466873</v>
      </c>
      <c r="HS73">
        <f t="shared" si="236"/>
        <v>1396.2812216742013</v>
      </c>
      <c r="HT73">
        <v>67</v>
      </c>
      <c r="HU73" s="22">
        <f>(HT73*(1/60))/$HK$4</f>
        <v>0.8919679047256136</v>
      </c>
      <c r="HV73" s="18">
        <f>((HR73*(HH$6/HI$6))+HH$4)/$HL$4</f>
        <v>0.602890851382478</v>
      </c>
      <c r="HW73">
        <f t="shared" si="237"/>
        <v>-4.9650772363041655E-2</v>
      </c>
      <c r="HX73">
        <f t="shared" si="238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239"/>
        <v>1456</v>
      </c>
      <c r="IG73">
        <f t="shared" si="240"/>
        <v>548.5</v>
      </c>
      <c r="IH73">
        <f t="shared" si="241"/>
        <v>909.5</v>
      </c>
      <c r="II73">
        <f t="shared" si="242"/>
        <v>-35</v>
      </c>
      <c r="IJ73">
        <f t="shared" si="243"/>
        <v>910.17319780358287</v>
      </c>
      <c r="IL73">
        <v>67</v>
      </c>
      <c r="IM73">
        <f>(IL73*(1/60))/$IC$4</f>
        <v>0.83605627711232267</v>
      </c>
      <c r="IN73">
        <f>((IJ73*$HZ$6/$IA$6)+$HZ$4)/$ID$4</f>
        <v>0.51068249991836179</v>
      </c>
      <c r="IO73">
        <f t="shared" si="244"/>
        <v>-7.7764488091207715E-2</v>
      </c>
      <c r="IP73">
        <f t="shared" si="245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193"/>
        <v>1116</v>
      </c>
      <c r="P74" s="18">
        <f t="shared" si="194"/>
        <v>576</v>
      </c>
      <c r="Q74" s="18">
        <f t="shared" si="162"/>
        <v>339.5</v>
      </c>
      <c r="R74" s="18">
        <f t="shared" si="163"/>
        <v>-4.5</v>
      </c>
      <c r="S74" s="49">
        <f t="shared" si="197"/>
        <v>339.52982195972123</v>
      </c>
      <c r="T74" s="26">
        <f t="shared" si="198"/>
        <v>28.127729430844276</v>
      </c>
      <c r="U74" s="18">
        <f t="shared" si="246"/>
        <v>286.37781466963304</v>
      </c>
      <c r="V74" s="28">
        <v>68</v>
      </c>
      <c r="W74" s="22">
        <f>(V74*(1/60))/$L$4</f>
        <v>0.24458494453819607</v>
      </c>
      <c r="X74" s="18">
        <f>(S74*(I$6/J$6)+I$4)/$M$4</f>
        <v>3.8221567377857348E-2</v>
      </c>
      <c r="Y74">
        <f>LOG10(W74)</f>
        <v>-0.61157027953693333</v>
      </c>
      <c r="Z74">
        <f t="shared" si="199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00"/>
        <v>1087</v>
      </c>
      <c r="AI74" s="18">
        <f t="shared" si="200"/>
        <v>573.5</v>
      </c>
      <c r="AJ74" s="18">
        <f t="shared" si="164"/>
        <v>424.5</v>
      </c>
      <c r="AK74" s="18">
        <f t="shared" si="165"/>
        <v>3</v>
      </c>
      <c r="AL74" s="18">
        <f t="shared" si="201"/>
        <v>424.51060057435552</v>
      </c>
      <c r="AM74" s="18">
        <f t="shared" si="202"/>
        <v>1229.0123066918411</v>
      </c>
      <c r="AN74" s="18">
        <f t="shared" si="166"/>
        <v>354.72602634655289</v>
      </c>
      <c r="AO74" s="28">
        <v>68</v>
      </c>
      <c r="AP74" s="22">
        <f>(AO74*(1/60))/AE$4</f>
        <v>0.20371065094084026</v>
      </c>
      <c r="AQ74" s="18">
        <f>((AL74*(AB$6/AC$6))+AB$4)/AF$4</f>
        <v>4.6670568235020318E-2</v>
      </c>
      <c r="AR74">
        <f t="shared" si="203"/>
        <v>-0.69098626346961112</v>
      </c>
      <c r="AS74">
        <f t="shared" si="203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04"/>
        <v>1183</v>
      </c>
      <c r="BB74" s="18">
        <f t="shared" si="204"/>
        <v>580</v>
      </c>
      <c r="BC74" s="18">
        <f t="shared" si="167"/>
        <v>351.5</v>
      </c>
      <c r="BD74" s="18">
        <f t="shared" si="168"/>
        <v>-1</v>
      </c>
      <c r="BE74" s="18">
        <f t="shared" si="205"/>
        <v>351.5014224722284</v>
      </c>
      <c r="BF74" s="18">
        <f t="shared" si="206"/>
        <v>1317.5314038003041</v>
      </c>
      <c r="BG74" s="18">
        <f t="shared" si="169"/>
        <v>303.15807508941975</v>
      </c>
      <c r="BH74" s="28">
        <v>68</v>
      </c>
      <c r="BI74" s="22">
        <f>(BH74*(1/60))/$AX$4</f>
        <v>0.18114909785515543</v>
      </c>
      <c r="BJ74" s="18">
        <f>((BE74*(AU$6/AV$6))+AU$4)/$AY$4</f>
        <v>2.9472942023624004E-2</v>
      </c>
      <c r="BK74">
        <f t="shared" si="207"/>
        <v>-0.74196382446413089</v>
      </c>
      <c r="BL74">
        <f t="shared" si="207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08"/>
        <v>1202</v>
      </c>
      <c r="BU74" s="18">
        <f t="shared" si="208"/>
        <v>563.5</v>
      </c>
      <c r="BV74" s="18">
        <f t="shared" si="170"/>
        <v>723.5</v>
      </c>
      <c r="BW74" s="18">
        <f t="shared" si="171"/>
        <v>-26</v>
      </c>
      <c r="BX74" s="18">
        <f t="shared" si="209"/>
        <v>723.96702272962682</v>
      </c>
      <c r="BY74" s="18">
        <f t="shared" si="210"/>
        <v>1327.5301314847811</v>
      </c>
      <c r="BZ74" s="18">
        <f t="shared" si="172"/>
        <v>568.27227014912137</v>
      </c>
      <c r="CA74" s="28">
        <v>68</v>
      </c>
      <c r="CB74" s="22">
        <f>(CA74*(1/60))/$BQ$4</f>
        <v>0.78063000720341524</v>
      </c>
      <c r="CC74" s="18">
        <f>((BX74*(BN$6/BO$6))+BN$4)/$BR$4</f>
        <v>0.32200329678294837</v>
      </c>
      <c r="CD74">
        <f t="shared" si="211"/>
        <v>-0.10755475857310877</v>
      </c>
      <c r="CE74">
        <f t="shared" si="211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12"/>
        <v>1181</v>
      </c>
      <c r="CN74" s="18">
        <f t="shared" si="212"/>
        <v>560.5</v>
      </c>
      <c r="CO74" s="18">
        <f t="shared" si="173"/>
        <v>648.5</v>
      </c>
      <c r="CP74" s="18">
        <f t="shared" si="174"/>
        <v>-27.5</v>
      </c>
      <c r="CQ74" s="18">
        <f t="shared" si="213"/>
        <v>649.08281443895896</v>
      </c>
      <c r="CR74" s="18">
        <f t="shared" si="214"/>
        <v>1307.2571476186313</v>
      </c>
      <c r="CS74" s="18">
        <f t="shared" si="175"/>
        <v>513.9726778349351</v>
      </c>
      <c r="CT74" s="28">
        <v>68</v>
      </c>
      <c r="CU74" s="22">
        <f>(CT74*(1/60))/$CJ$4</f>
        <v>0.66102028460431927</v>
      </c>
      <c r="CV74" s="18">
        <f>((CQ74*(CG$6/CH$6))+CG$4)/$CK$4</f>
        <v>0.24120343093678923</v>
      </c>
      <c r="CW74">
        <f t="shared" si="215"/>
        <v>-0.17978521319733334</v>
      </c>
      <c r="CX74">
        <f t="shared" si="215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16"/>
        <v>1433</v>
      </c>
      <c r="DG74" s="18">
        <f t="shared" si="216"/>
        <v>556</v>
      </c>
      <c r="DH74" s="18">
        <f t="shared" si="176"/>
        <v>891</v>
      </c>
      <c r="DI74" s="18">
        <f t="shared" si="177"/>
        <v>-28.5</v>
      </c>
      <c r="DJ74" s="18">
        <f t="shared" si="217"/>
        <v>891.45569155174508</v>
      </c>
      <c r="DK74" s="18">
        <f t="shared" si="218"/>
        <v>1537.0832768591297</v>
      </c>
      <c r="DL74" s="18">
        <f t="shared" si="178"/>
        <v>739.96079568073515</v>
      </c>
      <c r="DM74" s="28">
        <v>68</v>
      </c>
      <c r="DN74" s="22">
        <f>(DM74*(1/60))/$DC$4</f>
        <v>0.59642296952858143</v>
      </c>
      <c r="DO74" s="18">
        <f>((DJ74*(CZ$6/DA$6))+CZ$4)/$DD$4</f>
        <v>0.29129562768828998</v>
      </c>
      <c r="DP74">
        <f t="shared" si="219"/>
        <v>-0.22444563928439742</v>
      </c>
      <c r="DQ74">
        <f t="shared" si="219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220"/>
        <v>1483.5</v>
      </c>
      <c r="DZ74" s="18">
        <f t="shared" si="220"/>
        <v>583.5</v>
      </c>
      <c r="EA74" s="18">
        <f t="shared" si="179"/>
        <v>878</v>
      </c>
      <c r="EB74" s="18">
        <f t="shared" si="180"/>
        <v>-22.5</v>
      </c>
      <c r="EC74" s="18">
        <f t="shared" si="221"/>
        <v>878.28824994986701</v>
      </c>
      <c r="ED74" s="18">
        <f t="shared" si="222"/>
        <v>1594.1281316130144</v>
      </c>
      <c r="EE74" s="18">
        <f t="shared" si="181"/>
        <v>737.46819324773753</v>
      </c>
      <c r="EF74" s="28">
        <v>68</v>
      </c>
      <c r="EG74" s="22">
        <f>(EF74*(1/60))/$DV$4</f>
        <v>1.4117688569056031</v>
      </c>
      <c r="EH74" s="18">
        <f>((EC74*(DS$6/DT$6))+DS$4)/$DW$4</f>
        <v>0.72108536171979754</v>
      </c>
      <c r="EI74">
        <f t="shared" si="223"/>
        <v>0.14976359729105312</v>
      </c>
      <c r="EJ74">
        <f t="shared" si="223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224"/>
        <v>1027</v>
      </c>
      <c r="GE74">
        <f t="shared" si="224"/>
        <v>567</v>
      </c>
      <c r="GF74" s="18">
        <f t="shared" si="188"/>
        <v>801</v>
      </c>
      <c r="GG74" s="18">
        <f t="shared" si="189"/>
        <v>-35</v>
      </c>
      <c r="GH74" s="18">
        <f t="shared" si="225"/>
        <v>801.76430451847875</v>
      </c>
      <c r="GI74">
        <f t="shared" si="226"/>
        <v>1173.1231819378561</v>
      </c>
      <c r="GJ74">
        <v>68</v>
      </c>
      <c r="GK74" s="22">
        <f>(GJ74*(1/60))/$GA$4</f>
        <v>0.93801408422997867</v>
      </c>
      <c r="GL74" s="18">
        <f>((GH74*($FX$6/$FY$6))+FX$4)/$GB$4</f>
        <v>0.44263132745179262</v>
      </c>
      <c r="GM74">
        <f t="shared" si="227"/>
        <v>-2.779064066417607E-2</v>
      </c>
      <c r="GN74">
        <f t="shared" si="228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229"/>
        <v>1288</v>
      </c>
      <c r="GW74">
        <f t="shared" si="229"/>
        <v>557.5</v>
      </c>
      <c r="GX74" s="18">
        <f t="shared" si="190"/>
        <v>1043</v>
      </c>
      <c r="GY74" s="18">
        <f t="shared" si="191"/>
        <v>-47</v>
      </c>
      <c r="GZ74" s="18">
        <f t="shared" si="230"/>
        <v>1044.0584274838261</v>
      </c>
      <c r="HA74">
        <f t="shared" si="231"/>
        <v>1403.477912188147</v>
      </c>
      <c r="HB74">
        <v>68</v>
      </c>
      <c r="HC74" s="22">
        <f>(HB74*(1/60))/$GS$4</f>
        <v>0.84222186768583152</v>
      </c>
      <c r="HD74" s="18">
        <f>((GZ74*(GP$6/GQ$6))+GP$4)/$GT$4</f>
        <v>0.55452078138719851</v>
      </c>
      <c r="HE74">
        <f t="shared" si="232"/>
        <v>-7.4573486625091223E-2</v>
      </c>
      <c r="HF74">
        <f t="shared" si="233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234"/>
        <v>1297.5</v>
      </c>
      <c r="HO74">
        <f t="shared" si="234"/>
        <v>556</v>
      </c>
      <c r="HP74" s="18">
        <f t="shared" si="235"/>
        <v>1042.5</v>
      </c>
      <c r="HQ74" s="18">
        <f t="shared" si="192"/>
        <v>-45.5</v>
      </c>
      <c r="HR74" s="18">
        <f t="shared" si="196"/>
        <v>1043.4924532549337</v>
      </c>
      <c r="HS74">
        <f t="shared" si="236"/>
        <v>1411.6098079851954</v>
      </c>
      <c r="HT74">
        <v>68</v>
      </c>
      <c r="HU74" s="22">
        <f>(HT74*(1/60))/$HK$4</f>
        <v>0.90528085852748841</v>
      </c>
      <c r="HV74" s="18">
        <f>((HR74*(HH$6/HI$6))+HH$4)/$HL$4</f>
        <v>0.61353971094979531</v>
      </c>
      <c r="HW74">
        <f t="shared" si="237"/>
        <v>-4.3216662357631781E-2</v>
      </c>
      <c r="HX74">
        <f t="shared" si="238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239"/>
        <v>1472.5</v>
      </c>
      <c r="IG74">
        <f t="shared" si="240"/>
        <v>548.5</v>
      </c>
      <c r="IH74">
        <f t="shared" si="241"/>
        <v>926</v>
      </c>
      <c r="II74">
        <f t="shared" si="242"/>
        <v>-35</v>
      </c>
      <c r="IJ74">
        <f t="shared" si="243"/>
        <v>926.66121101511533</v>
      </c>
      <c r="IL74">
        <v>68</v>
      </c>
      <c r="IM74">
        <f>(IL74*(1/60))/$IC$4</f>
        <v>0.84853472900952154</v>
      </c>
      <c r="IN74">
        <f>((IJ74*$HZ$6/$IA$6)+$HZ$4)/$ID$4</f>
        <v>0.51993364005945997</v>
      </c>
      <c r="IO74">
        <f t="shared" si="244"/>
        <v>-7.1330378085797827E-2</v>
      </c>
      <c r="IP74">
        <f t="shared" si="245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193"/>
        <v>1123</v>
      </c>
      <c r="P75" s="18">
        <f t="shared" si="194"/>
        <v>577</v>
      </c>
      <c r="Q75" s="18">
        <f t="shared" si="162"/>
        <v>346.5</v>
      </c>
      <c r="R75" s="18">
        <f t="shared" si="163"/>
        <v>-3.5</v>
      </c>
      <c r="S75" s="49">
        <f t="shared" si="197"/>
        <v>346.51767631680781</v>
      </c>
      <c r="T75" s="26">
        <f t="shared" si="198"/>
        <v>28.706625492238246</v>
      </c>
      <c r="U75" s="18">
        <f t="shared" si="246"/>
        <v>293.05893718825689</v>
      </c>
      <c r="V75" s="28">
        <v>69</v>
      </c>
      <c r="W75" s="22">
        <f>(V75*(1/60))/$L$4</f>
        <v>0.24818178195787541</v>
      </c>
      <c r="X75" s="18">
        <f>(S75*(I$6/J$6)+I$4)/$M$4</f>
        <v>3.9008204453194209E-2</v>
      </c>
      <c r="Y75">
        <f>LOG10(W75)</f>
        <v>-0.60523010150591428</v>
      </c>
      <c r="Z75">
        <f t="shared" si="199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00"/>
        <v>1097.5</v>
      </c>
      <c r="AI75" s="18">
        <f t="shared" si="200"/>
        <v>573</v>
      </c>
      <c r="AJ75" s="18">
        <f t="shared" si="164"/>
        <v>435</v>
      </c>
      <c r="AK75" s="18">
        <f t="shared" si="165"/>
        <v>2.5</v>
      </c>
      <c r="AL75" s="18">
        <f t="shared" si="201"/>
        <v>435.00718384872681</v>
      </c>
      <c r="AM75" s="18">
        <f t="shared" si="202"/>
        <v>1238.0772391090952</v>
      </c>
      <c r="AN75" s="18">
        <f t="shared" si="166"/>
        <v>363.790958763807</v>
      </c>
      <c r="AO75" s="28">
        <v>69</v>
      </c>
      <c r="AP75" s="22">
        <f>(AO75*(1/60))/AE$4</f>
        <v>0.20670639580761729</v>
      </c>
      <c r="AQ75" s="18">
        <f>((AL75*(AB$6/AC$6))+AB$4)/AF$4</f>
        <v>4.7824559455212037E-2</v>
      </c>
      <c r="AR75">
        <f t="shared" si="203"/>
        <v>-0.68464608543859218</v>
      </c>
      <c r="AS75">
        <f t="shared" si="203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04"/>
        <v>1191</v>
      </c>
      <c r="BB75" s="18">
        <f t="shared" si="204"/>
        <v>579.5</v>
      </c>
      <c r="BC75" s="18">
        <f t="shared" si="167"/>
        <v>359.5</v>
      </c>
      <c r="BD75" s="18">
        <f t="shared" si="168"/>
        <v>-1.5</v>
      </c>
      <c r="BE75" s="18">
        <f t="shared" si="205"/>
        <v>359.50312933269441</v>
      </c>
      <c r="BF75" s="18">
        <f t="shared" si="206"/>
        <v>1324.50037750089</v>
      </c>
      <c r="BG75" s="18">
        <f t="shared" si="169"/>
        <v>310.12704879000557</v>
      </c>
      <c r="BH75" s="28">
        <v>69</v>
      </c>
      <c r="BI75" s="22">
        <f>(BH75*(1/60))/$AX$4</f>
        <v>0.18381305517655475</v>
      </c>
      <c r="BJ75" s="18">
        <f>((BE75*(AU$6/AV$6))+AU$4)/$AY$4</f>
        <v>3.0143874848674472E-2</v>
      </c>
      <c r="BK75">
        <f t="shared" si="207"/>
        <v>-0.73562364643311196</v>
      </c>
      <c r="BL75">
        <f t="shared" si="207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08"/>
        <v>1214</v>
      </c>
      <c r="BU75" s="18">
        <f t="shared" si="208"/>
        <v>563</v>
      </c>
      <c r="BV75" s="18">
        <f t="shared" si="170"/>
        <v>735.5</v>
      </c>
      <c r="BW75" s="18">
        <f t="shared" si="171"/>
        <v>-26.5</v>
      </c>
      <c r="BX75" s="18">
        <f t="shared" si="209"/>
        <v>735.9772414959582</v>
      </c>
      <c r="BY75" s="18">
        <f t="shared" si="210"/>
        <v>1338.1946794095395</v>
      </c>
      <c r="BZ75" s="18">
        <f t="shared" si="172"/>
        <v>578.93681807387975</v>
      </c>
      <c r="CA75" s="28">
        <v>69</v>
      </c>
      <c r="CB75" s="22">
        <f>(CA75*(1/60))/$BQ$4</f>
        <v>0.79210986025052432</v>
      </c>
      <c r="CC75" s="18">
        <f>((BX75*(BN$6/BO$6))+BN$4)/$BR$4</f>
        <v>0.32734515617215348</v>
      </c>
      <c r="CD75">
        <f t="shared" si="211"/>
        <v>-0.10121458054208976</v>
      </c>
      <c r="CE75">
        <f t="shared" si="211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12"/>
        <v>1194.5</v>
      </c>
      <c r="CN75" s="18">
        <f t="shared" si="212"/>
        <v>559.5</v>
      </c>
      <c r="CO75" s="18">
        <f t="shared" si="173"/>
        <v>662</v>
      </c>
      <c r="CP75" s="18">
        <f t="shared" si="174"/>
        <v>-28.5</v>
      </c>
      <c r="CQ75" s="18">
        <f t="shared" si="213"/>
        <v>662.61319787640809</v>
      </c>
      <c r="CR75" s="18">
        <f t="shared" si="214"/>
        <v>1319.0415080656105</v>
      </c>
      <c r="CS75" s="18">
        <f t="shared" si="175"/>
        <v>525.75703828191433</v>
      </c>
      <c r="CT75" s="28">
        <v>69</v>
      </c>
      <c r="CU75" s="22">
        <f>(CT75*(1/60))/$CJ$4</f>
        <v>0.67074117114261811</v>
      </c>
      <c r="CV75" s="18">
        <f>((CQ75*(CG$6/CH$6))+CG$4)/$CK$4</f>
        <v>0.24623141016286679</v>
      </c>
      <c r="CW75">
        <f t="shared" si="215"/>
        <v>-0.17344503516631432</v>
      </c>
      <c r="CX75">
        <f t="shared" si="215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16"/>
        <v>1449.5</v>
      </c>
      <c r="DG75" s="18">
        <f t="shared" si="216"/>
        <v>555.5</v>
      </c>
      <c r="DH75" s="18">
        <f t="shared" si="176"/>
        <v>907.5</v>
      </c>
      <c r="DI75" s="18">
        <f t="shared" si="177"/>
        <v>-29</v>
      </c>
      <c r="DJ75" s="18">
        <f t="shared" si="217"/>
        <v>907.96324264807106</v>
      </c>
      <c r="DK75" s="18">
        <f t="shared" si="218"/>
        <v>1552.2984571273657</v>
      </c>
      <c r="DL75" s="18">
        <f t="shared" si="178"/>
        <v>755.1759759489712</v>
      </c>
      <c r="DM75" s="28">
        <v>69</v>
      </c>
      <c r="DN75" s="22">
        <f>(DM75*(1/60))/$DC$4</f>
        <v>0.60519389555106062</v>
      </c>
      <c r="DO75" s="18">
        <f>((DJ75*(CZ$6/DA$6))+CZ$4)/$DD$4</f>
        <v>0.29668970111647192</v>
      </c>
      <c r="DP75">
        <f t="shared" si="219"/>
        <v>-0.2181054612533784</v>
      </c>
      <c r="DQ75">
        <f t="shared" si="219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220"/>
        <v>1498.5</v>
      </c>
      <c r="DZ75" s="18">
        <f t="shared" si="220"/>
        <v>583</v>
      </c>
      <c r="EA75" s="18">
        <f t="shared" si="179"/>
        <v>893</v>
      </c>
      <c r="EB75" s="18">
        <f t="shared" si="180"/>
        <v>-23</v>
      </c>
      <c r="EC75" s="18">
        <f t="shared" si="221"/>
        <v>893.2961435044931</v>
      </c>
      <c r="ED75" s="18">
        <f t="shared" si="222"/>
        <v>1607.9151874399347</v>
      </c>
      <c r="EE75" s="18">
        <f t="shared" si="181"/>
        <v>751.25524907465785</v>
      </c>
      <c r="EF75" s="28">
        <v>69</v>
      </c>
      <c r="EG75" s="22">
        <f>(EF75*(1/60))/$DV$4</f>
        <v>1.4325301636248031</v>
      </c>
      <c r="EH75" s="18">
        <f>((EC75*(DS$6/DT$6))+DS$4)/$DW$4</f>
        <v>0.73340702531157109</v>
      </c>
      <c r="EI75">
        <f t="shared" si="223"/>
        <v>0.15610377532207212</v>
      </c>
      <c r="EJ75">
        <f t="shared" si="223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224"/>
        <v>1042.5</v>
      </c>
      <c r="GE75">
        <f t="shared" si="224"/>
        <v>566</v>
      </c>
      <c r="GF75" s="18">
        <f t="shared" si="188"/>
        <v>816.5</v>
      </c>
      <c r="GG75" s="18">
        <f t="shared" si="189"/>
        <v>-36</v>
      </c>
      <c r="GH75" s="18">
        <f t="shared" si="225"/>
        <v>817.29324602617385</v>
      </c>
      <c r="GI75">
        <f t="shared" si="226"/>
        <v>1186.2386985763026</v>
      </c>
      <c r="GJ75">
        <v>69</v>
      </c>
      <c r="GK75" s="22">
        <f>(GJ75*(1/60))/$GA$4</f>
        <v>0.95180840899806662</v>
      </c>
      <c r="GL75" s="18">
        <f>((GH75*($FX$6/$FY$6))+FX$4)/$GB$4</f>
        <v>0.45120441552111051</v>
      </c>
      <c r="GM75">
        <f t="shared" si="227"/>
        <v>-2.1450462633157062E-2</v>
      </c>
      <c r="GN75">
        <f t="shared" si="228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229"/>
        <v>1303.5</v>
      </c>
      <c r="GW75">
        <f t="shared" si="229"/>
        <v>556</v>
      </c>
      <c r="GX75" s="18">
        <f t="shared" si="190"/>
        <v>1058.5</v>
      </c>
      <c r="GY75" s="18">
        <f t="shared" si="191"/>
        <v>-48.5</v>
      </c>
      <c r="GZ75" s="18">
        <f t="shared" si="230"/>
        <v>1059.6105416614162</v>
      </c>
      <c r="HA75">
        <f t="shared" si="231"/>
        <v>1417.1267586211193</v>
      </c>
      <c r="HB75">
        <v>69</v>
      </c>
      <c r="HC75" s="22">
        <f>(HB75*(1/60))/$GS$4</f>
        <v>0.85460748338709369</v>
      </c>
      <c r="HD75" s="18">
        <f>((GZ75*(GP$6/GQ$6))+GP$4)/$GT$4</f>
        <v>0.56278082726103318</v>
      </c>
      <c r="HE75">
        <f t="shared" si="232"/>
        <v>-6.8233308594072256E-2</v>
      </c>
      <c r="HF75">
        <f t="shared" si="233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234"/>
        <v>1318</v>
      </c>
      <c r="HO75">
        <f t="shared" si="234"/>
        <v>555.5</v>
      </c>
      <c r="HP75" s="18">
        <f t="shared" si="235"/>
        <v>1063</v>
      </c>
      <c r="HQ75" s="18">
        <f t="shared" si="192"/>
        <v>-46</v>
      </c>
      <c r="HR75" s="18">
        <f t="shared" si="196"/>
        <v>1063.994830814511</v>
      </c>
      <c r="HS75">
        <f t="shared" si="236"/>
        <v>1430.2811786498485</v>
      </c>
      <c r="HT75">
        <v>69</v>
      </c>
      <c r="HU75" s="22">
        <f>(HT75*(1/60))/$HK$4</f>
        <v>0.9185938123293631</v>
      </c>
      <c r="HV75" s="18">
        <f>((HR75*(HH$6/HI$6))+HH$4)/$HL$4</f>
        <v>0.62559444384455587</v>
      </c>
      <c r="HW75">
        <f t="shared" si="237"/>
        <v>-3.6876484326612849E-2</v>
      </c>
      <c r="HX75">
        <f t="shared" si="238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239"/>
        <v>1487</v>
      </c>
      <c r="IG75">
        <f t="shared" si="240"/>
        <v>549</v>
      </c>
      <c r="IH75">
        <f t="shared" si="241"/>
        <v>940.5</v>
      </c>
      <c r="II75">
        <f t="shared" si="242"/>
        <v>-34.5</v>
      </c>
      <c r="IJ75">
        <f t="shared" si="243"/>
        <v>941.13256239490511</v>
      </c>
      <c r="IL75">
        <v>69</v>
      </c>
      <c r="IM75">
        <f>(IL75*(1/60))/$IC$4</f>
        <v>0.8610131809067203</v>
      </c>
      <c r="IN75">
        <f>((IJ75*$HZ$6/$IA$6)+$HZ$4)/$ID$4</f>
        <v>0.52805326599182323</v>
      </c>
      <c r="IO75">
        <f t="shared" si="244"/>
        <v>-6.499020005477886E-2</v>
      </c>
      <c r="IP75">
        <f t="shared" si="245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193"/>
        <v>1132</v>
      </c>
      <c r="P76" s="18">
        <f t="shared" si="194"/>
        <v>578</v>
      </c>
      <c r="Q76" s="18">
        <f t="shared" si="162"/>
        <v>355.5</v>
      </c>
      <c r="R76" s="18">
        <f t="shared" si="163"/>
        <v>-2.5</v>
      </c>
      <c r="S76" s="49">
        <f t="shared" si="197"/>
        <v>355.50879032732792</v>
      </c>
      <c r="T76" s="26">
        <f t="shared" si="198"/>
        <v>29.451477949409988</v>
      </c>
      <c r="U76" s="18">
        <f t="shared" si="246"/>
        <v>301.52519653451179</v>
      </c>
      <c r="V76" s="28">
        <v>70</v>
      </c>
      <c r="W76" s="22">
        <f>(V76*(1/60))/$L$4</f>
        <v>0.2517786193775548</v>
      </c>
      <c r="X76" s="18">
        <f>(S76*(I$6/J$6)+I$4)/$M$4</f>
        <v>4.0020352570174222E-2</v>
      </c>
      <c r="Y76">
        <f>LOG10(W76)</f>
        <v>-0.59898115222891268</v>
      </c>
      <c r="Z76">
        <f t="shared" si="199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00"/>
        <v>1108</v>
      </c>
      <c r="AI76" s="18">
        <f t="shared" si="200"/>
        <v>573</v>
      </c>
      <c r="AJ76" s="18">
        <f t="shared" si="164"/>
        <v>445.5</v>
      </c>
      <c r="AK76" s="18">
        <f t="shared" si="165"/>
        <v>2.5</v>
      </c>
      <c r="AL76" s="18">
        <f t="shared" si="201"/>
        <v>445.50701453512494</v>
      </c>
      <c r="AM76" s="18">
        <f t="shared" si="202"/>
        <v>1247.3944845156243</v>
      </c>
      <c r="AN76" s="18">
        <f t="shared" si="166"/>
        <v>373.10820417033608</v>
      </c>
      <c r="AO76" s="28">
        <v>70</v>
      </c>
      <c r="AP76" s="22">
        <f>(AO76*(1/60))/AE$4</f>
        <v>0.20970214067439438</v>
      </c>
      <c r="AQ76" s="18">
        <f>((AL76*(AB$6/AC$6))+AB$4)/AF$4</f>
        <v>4.8978907694908987E-2</v>
      </c>
      <c r="AR76">
        <f t="shared" si="203"/>
        <v>-0.6783971361615907</v>
      </c>
      <c r="AS76">
        <f t="shared" si="203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04"/>
        <v>1197.5</v>
      </c>
      <c r="BB76" s="18">
        <f t="shared" si="204"/>
        <v>579</v>
      </c>
      <c r="BC76" s="18">
        <f t="shared" si="167"/>
        <v>366</v>
      </c>
      <c r="BD76" s="18">
        <f t="shared" si="168"/>
        <v>-2</v>
      </c>
      <c r="BE76" s="18">
        <f t="shared" si="205"/>
        <v>366.00546444008182</v>
      </c>
      <c r="BF76" s="18">
        <f t="shared" si="206"/>
        <v>1330.1305387066338</v>
      </c>
      <c r="BG76" s="18">
        <f t="shared" si="169"/>
        <v>315.75720999574946</v>
      </c>
      <c r="BH76" s="28">
        <v>70</v>
      </c>
      <c r="BI76" s="22">
        <f>(BH76*(1/60))/$AX$4</f>
        <v>0.18647701249795412</v>
      </c>
      <c r="BJ76" s="18">
        <f>((BE76*(AU$6/AV$6))+AU$4)/$AY$4</f>
        <v>3.0689087281359138E-2</v>
      </c>
      <c r="BK76">
        <f t="shared" si="207"/>
        <v>-0.72937469715611036</v>
      </c>
      <c r="BL76">
        <f t="shared" si="207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08"/>
        <v>1226.5</v>
      </c>
      <c r="BU76" s="18">
        <f t="shared" si="208"/>
        <v>561.5</v>
      </c>
      <c r="BV76" s="18">
        <f t="shared" si="170"/>
        <v>748</v>
      </c>
      <c r="BW76" s="18">
        <f t="shared" si="171"/>
        <v>-28</v>
      </c>
      <c r="BX76" s="18">
        <f t="shared" si="209"/>
        <v>748.52388071457017</v>
      </c>
      <c r="BY76" s="18">
        <f t="shared" si="210"/>
        <v>1348.9197529875526</v>
      </c>
      <c r="BZ76" s="18">
        <f t="shared" si="172"/>
        <v>589.6618916518928</v>
      </c>
      <c r="CA76" s="28">
        <v>70</v>
      </c>
      <c r="CB76" s="22">
        <f>(CA76*(1/60))/$BQ$4</f>
        <v>0.8035897132976334</v>
      </c>
      <c r="CC76" s="18">
        <f>((BX76*(BN$6/BO$6))+BN$4)/$BR$4</f>
        <v>0.33292560260838311</v>
      </c>
      <c r="CD76">
        <f t="shared" si="211"/>
        <v>-9.4965631265088224E-2</v>
      </c>
      <c r="CE76">
        <f t="shared" si="211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12"/>
        <v>1205</v>
      </c>
      <c r="CN76" s="18">
        <f t="shared" si="212"/>
        <v>558.5</v>
      </c>
      <c r="CO76" s="18">
        <f t="shared" si="173"/>
        <v>672.5</v>
      </c>
      <c r="CP76" s="18">
        <f t="shared" si="174"/>
        <v>-29.5</v>
      </c>
      <c r="CQ76" s="18">
        <f t="shared" si="213"/>
        <v>673.14671506291995</v>
      </c>
      <c r="CR76" s="18">
        <f t="shared" si="214"/>
        <v>1328.1367587714753</v>
      </c>
      <c r="CS76" s="18">
        <f t="shared" si="175"/>
        <v>534.85228898777916</v>
      </c>
      <c r="CT76" s="28">
        <v>70</v>
      </c>
      <c r="CU76" s="22">
        <f>(CT76*(1/60))/$CJ$4</f>
        <v>0.68046205768091694</v>
      </c>
      <c r="CV76" s="18">
        <f>((CQ76*(CG$6/CH$6))+CG$4)/$CK$4</f>
        <v>0.25014573423477182</v>
      </c>
      <c r="CW76">
        <f t="shared" si="215"/>
        <v>-0.16719608588931281</v>
      </c>
      <c r="CX76">
        <f t="shared" si="215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16"/>
        <v>1464</v>
      </c>
      <c r="DG76" s="18">
        <f t="shared" si="216"/>
        <v>548</v>
      </c>
      <c r="DH76" s="18">
        <f t="shared" si="176"/>
        <v>922</v>
      </c>
      <c r="DI76" s="18">
        <f t="shared" si="177"/>
        <v>-36.5</v>
      </c>
      <c r="DJ76" s="18">
        <f t="shared" si="217"/>
        <v>922.7221954629681</v>
      </c>
      <c r="DK76" s="18">
        <f t="shared" si="218"/>
        <v>1563.2018423735306</v>
      </c>
      <c r="DL76" s="18">
        <f t="shared" si="178"/>
        <v>766.07936119513602</v>
      </c>
      <c r="DM76" s="28">
        <v>70</v>
      </c>
      <c r="DN76" s="22">
        <f>(DM76*(1/60))/$DC$4</f>
        <v>0.61396482157353982</v>
      </c>
      <c r="DO76" s="18">
        <f>((DJ76*(CZ$6/DA$6))+CZ$4)/$DD$4</f>
        <v>0.30151239557563647</v>
      </c>
      <c r="DP76">
        <f t="shared" si="219"/>
        <v>-0.21185651197637684</v>
      </c>
      <c r="DQ76">
        <f t="shared" si="219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220"/>
        <v>1515</v>
      </c>
      <c r="DZ76" s="18">
        <f t="shared" si="220"/>
        <v>582.5</v>
      </c>
      <c r="EA76" s="18">
        <f t="shared" si="179"/>
        <v>909.5</v>
      </c>
      <c r="EB76" s="18">
        <f t="shared" si="180"/>
        <v>-23.5</v>
      </c>
      <c r="EC76" s="18">
        <f t="shared" si="221"/>
        <v>909.80355022389313</v>
      </c>
      <c r="ED76" s="18">
        <f t="shared" si="222"/>
        <v>1623.1239170192769</v>
      </c>
      <c r="EE76" s="18">
        <f t="shared" si="181"/>
        <v>766.46397865400002</v>
      </c>
      <c r="EF76" s="28">
        <v>70</v>
      </c>
      <c r="EG76" s="22">
        <f>(EF76*(1/60))/$DV$4</f>
        <v>1.4532914703440034</v>
      </c>
      <c r="EH76" s="18">
        <f>((EC76*(DS$6/DT$6))+DS$4)/$DW$4</f>
        <v>0.74695980749440671</v>
      </c>
      <c r="EI76">
        <f t="shared" si="223"/>
        <v>0.16235272459907371</v>
      </c>
      <c r="EJ76">
        <f t="shared" si="223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224"/>
        <v>1059</v>
      </c>
      <c r="GE76">
        <f t="shared" si="224"/>
        <v>565.5</v>
      </c>
      <c r="GF76" s="18">
        <f t="shared" si="188"/>
        <v>833</v>
      </c>
      <c r="GG76" s="18">
        <f t="shared" si="189"/>
        <v>-36.5</v>
      </c>
      <c r="GH76" s="18">
        <f t="shared" si="225"/>
        <v>833.79928639931086</v>
      </c>
      <c r="GI76">
        <f t="shared" si="226"/>
        <v>1200.5295706478871</v>
      </c>
      <c r="GJ76">
        <v>70</v>
      </c>
      <c r="GK76" s="22">
        <f>(GJ76*(1/60))/$GA$4</f>
        <v>0.96560273376615458</v>
      </c>
      <c r="GL76" s="18">
        <f>((GH76*($FX$6/$FY$6))+FX$4)/$GB$4</f>
        <v>0.46031693215493896</v>
      </c>
      <c r="GM76">
        <f t="shared" si="227"/>
        <v>-1.5201513356155534E-2</v>
      </c>
      <c r="GN76">
        <f t="shared" si="228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229"/>
        <v>1324.5</v>
      </c>
      <c r="GW76">
        <f t="shared" si="229"/>
        <v>555</v>
      </c>
      <c r="GX76" s="18">
        <f t="shared" si="190"/>
        <v>1079.5</v>
      </c>
      <c r="GY76" s="18">
        <f t="shared" si="191"/>
        <v>-49.5</v>
      </c>
      <c r="GZ76" s="18">
        <f t="shared" si="230"/>
        <v>1080.6343044712212</v>
      </c>
      <c r="HA76">
        <f t="shared" si="231"/>
        <v>1436.0798202049912</v>
      </c>
      <c r="HB76">
        <v>70</v>
      </c>
      <c r="HC76" s="22">
        <f>(HB76*(1/60))/$GS$4</f>
        <v>0.86699309908835609</v>
      </c>
      <c r="HD76" s="18">
        <f>((GZ76*(GP$6/GQ$6))+GP$4)/$GT$4</f>
        <v>0.57394697761632341</v>
      </c>
      <c r="HE76">
        <f t="shared" si="232"/>
        <v>-6.198435931707065E-2</v>
      </c>
      <c r="HF76">
        <f t="shared" si="233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234"/>
        <v>1337.5</v>
      </c>
      <c r="HO76">
        <f t="shared" si="234"/>
        <v>556</v>
      </c>
      <c r="HP76" s="18">
        <f t="shared" si="235"/>
        <v>1082.5</v>
      </c>
      <c r="HQ76" s="18">
        <f t="shared" si="192"/>
        <v>-45.5</v>
      </c>
      <c r="HR76" s="18">
        <f t="shared" si="196"/>
        <v>1083.4558135890913</v>
      </c>
      <c r="HS76">
        <f t="shared" si="236"/>
        <v>1448.4620291882006</v>
      </c>
      <c r="HT76">
        <v>70</v>
      </c>
      <c r="HU76" s="22">
        <f>(HT76*(1/60))/$HK$4</f>
        <v>0.93190676613123813</v>
      </c>
      <c r="HV76" s="18">
        <f>((HR76*(HH$6/HI$6))+HH$4)/$HL$4</f>
        <v>0.6370368703892525</v>
      </c>
      <c r="HW76">
        <f t="shared" si="237"/>
        <v>-3.062753504961124E-2</v>
      </c>
      <c r="HX76">
        <f t="shared" si="238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239"/>
        <v>1503.5</v>
      </c>
      <c r="IG76">
        <f t="shared" si="240"/>
        <v>545</v>
      </c>
      <c r="IH76">
        <f t="shared" si="241"/>
        <v>957</v>
      </c>
      <c r="II76">
        <f t="shared" si="242"/>
        <v>-38.5</v>
      </c>
      <c r="IJ76">
        <f t="shared" si="243"/>
        <v>957.77411219973987</v>
      </c>
      <c r="IL76">
        <v>70</v>
      </c>
      <c r="IM76">
        <f>(IL76*(1/60))/$IC$4</f>
        <v>0.87349163280391928</v>
      </c>
      <c r="IN76">
        <f>((IJ76*$HZ$6/$IA$6)+$HZ$4)/$ID$4</f>
        <v>0.53739055287014226</v>
      </c>
      <c r="IO76">
        <f t="shared" si="244"/>
        <v>-5.8741250777777282E-2</v>
      </c>
      <c r="IP76">
        <f t="shared" si="245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193"/>
        <v>1138.5</v>
      </c>
      <c r="P77" s="18">
        <f t="shared" si="194"/>
        <v>578</v>
      </c>
      <c r="Q77" s="18">
        <f t="shared" si="162"/>
        <v>362</v>
      </c>
      <c r="R77" s="18">
        <f t="shared" si="163"/>
        <v>-2.5</v>
      </c>
      <c r="S77" s="49">
        <f t="shared" si="197"/>
        <v>362.00863249375698</v>
      </c>
      <c r="T77" s="26">
        <f t="shared" si="198"/>
        <v>29.989945530093365</v>
      </c>
      <c r="U77" s="18">
        <f t="shared" si="246"/>
        <v>307.31764037884125</v>
      </c>
      <c r="V77" s="28">
        <v>71</v>
      </c>
      <c r="W77" s="22">
        <f>(V77*(1/60))/$L$4</f>
        <v>0.25537545679723417</v>
      </c>
      <c r="X77" s="18">
        <f>(S77*(I$6/J$6)+I$4)/$M$4</f>
        <v>4.0752053113813295E-2</v>
      </c>
      <c r="Y77">
        <f>LOG10(W77)</f>
        <v>-0.59282084352409425</v>
      </c>
      <c r="Z77">
        <f t="shared" si="199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00"/>
        <v>1117.5</v>
      </c>
      <c r="AI77" s="18">
        <f t="shared" si="200"/>
        <v>573.5</v>
      </c>
      <c r="AJ77" s="18">
        <f t="shared" si="164"/>
        <v>455</v>
      </c>
      <c r="AK77" s="18">
        <f t="shared" si="165"/>
        <v>3</v>
      </c>
      <c r="AL77" s="18">
        <f t="shared" si="201"/>
        <v>455.00989000240423</v>
      </c>
      <c r="AM77" s="18">
        <f t="shared" si="202"/>
        <v>1256.0686685050305</v>
      </c>
      <c r="AN77" s="18">
        <f t="shared" si="166"/>
        <v>381.78238815974225</v>
      </c>
      <c r="AO77" s="28">
        <v>71</v>
      </c>
      <c r="AP77" s="22">
        <f>(AO77*(1/60))/AE$4</f>
        <v>0.21269788554117144</v>
      </c>
      <c r="AQ77" s="18">
        <f>((AL77*(AB$6/AC$6))+AB$4)/AF$4</f>
        <v>5.0023650976524343E-2</v>
      </c>
      <c r="AR77">
        <f t="shared" si="203"/>
        <v>-0.67223682745677216</v>
      </c>
      <c r="AS77">
        <f t="shared" si="203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04"/>
        <v>1206.5</v>
      </c>
      <c r="BB77" s="18">
        <f t="shared" si="204"/>
        <v>580</v>
      </c>
      <c r="BC77" s="18">
        <f t="shared" si="167"/>
        <v>375</v>
      </c>
      <c r="BD77" s="18">
        <f t="shared" si="168"/>
        <v>-1</v>
      </c>
      <c r="BE77" s="18">
        <f t="shared" si="205"/>
        <v>375.00133333096295</v>
      </c>
      <c r="BF77" s="18">
        <f t="shared" si="206"/>
        <v>1338.6718231142388</v>
      </c>
      <c r="BG77" s="18">
        <f t="shared" si="169"/>
        <v>324.29849440335443</v>
      </c>
      <c r="BH77" s="28">
        <v>71</v>
      </c>
      <c r="BI77" s="22">
        <f>(BH77*(1/60))/$AX$4</f>
        <v>0.18914096981935347</v>
      </c>
      <c r="BJ77" s="18">
        <f>((BE77*(AU$6/AV$6))+AU$4)/$AY$4</f>
        <v>3.1443379313545752E-2</v>
      </c>
      <c r="BK77">
        <f t="shared" si="207"/>
        <v>-0.72321438845129193</v>
      </c>
      <c r="BL77">
        <f t="shared" si="207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08"/>
        <v>1237</v>
      </c>
      <c r="BU77" s="18">
        <f t="shared" si="208"/>
        <v>560</v>
      </c>
      <c r="BV77" s="18">
        <f t="shared" si="170"/>
        <v>758.5</v>
      </c>
      <c r="BW77" s="18">
        <f t="shared" si="171"/>
        <v>-29.5</v>
      </c>
      <c r="BX77" s="18">
        <f t="shared" si="209"/>
        <v>759.0734483566132</v>
      </c>
      <c r="BY77" s="18">
        <f t="shared" si="210"/>
        <v>1357.8545577490986</v>
      </c>
      <c r="BZ77" s="18">
        <f t="shared" si="172"/>
        <v>598.59669641343885</v>
      </c>
      <c r="CA77" s="28">
        <v>71</v>
      </c>
      <c r="CB77" s="22">
        <f>(CA77*(1/60))/$BQ$4</f>
        <v>0.81506956634474248</v>
      </c>
      <c r="CC77" s="18">
        <f>((BX77*(BN$6/BO$6))+BN$4)/$BR$4</f>
        <v>0.33761779915010492</v>
      </c>
      <c r="CD77">
        <f t="shared" si="211"/>
        <v>-8.8805322560269753E-2</v>
      </c>
      <c r="CE77">
        <f t="shared" si="211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12"/>
        <v>1215.5</v>
      </c>
      <c r="CN77" s="18">
        <f t="shared" si="212"/>
        <v>558</v>
      </c>
      <c r="CO77" s="18">
        <f t="shared" si="173"/>
        <v>683</v>
      </c>
      <c r="CP77" s="18">
        <f t="shared" si="174"/>
        <v>-30</v>
      </c>
      <c r="CQ77" s="18">
        <f t="shared" si="213"/>
        <v>683.6585405010311</v>
      </c>
      <c r="CR77" s="18">
        <f t="shared" si="214"/>
        <v>1337.4618686153262</v>
      </c>
      <c r="CS77" s="18">
        <f t="shared" si="175"/>
        <v>544.17739883163006</v>
      </c>
      <c r="CT77" s="28">
        <v>71</v>
      </c>
      <c r="CU77" s="22">
        <f>(CT77*(1/60))/$CJ$4</f>
        <v>0.69018294421921578</v>
      </c>
      <c r="CV77" s="18">
        <f>((CQ77*(CG$6/CH$6))+CG$4)/$CK$4</f>
        <v>0.25405199751070312</v>
      </c>
      <c r="CW77">
        <f t="shared" si="215"/>
        <v>-0.16103577718449433</v>
      </c>
      <c r="CX77">
        <f t="shared" si="215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16"/>
        <v>1479.5</v>
      </c>
      <c r="DG77" s="18">
        <f t="shared" si="216"/>
        <v>547.5</v>
      </c>
      <c r="DH77" s="18">
        <f t="shared" si="176"/>
        <v>937.5</v>
      </c>
      <c r="DI77" s="18">
        <f t="shared" si="177"/>
        <v>-37</v>
      </c>
      <c r="DJ77" s="18">
        <f t="shared" si="217"/>
        <v>938.2298492373817</v>
      </c>
      <c r="DK77" s="18">
        <f t="shared" si="218"/>
        <v>1577.5539610422206</v>
      </c>
      <c r="DL77" s="18">
        <f t="shared" si="178"/>
        <v>780.4314798638261</v>
      </c>
      <c r="DM77" s="28">
        <v>71</v>
      </c>
      <c r="DN77" s="22">
        <f>(DM77*(1/60))/$DC$4</f>
        <v>0.62273574759601891</v>
      </c>
      <c r="DO77" s="18">
        <f>((DJ77*(CZ$6/DA$6))+CZ$4)/$DD$4</f>
        <v>0.30657973855521548</v>
      </c>
      <c r="DP77">
        <f t="shared" si="219"/>
        <v>-0.20569620327155841</v>
      </c>
      <c r="DQ77">
        <f t="shared" si="219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220"/>
        <v>1530</v>
      </c>
      <c r="DZ77" s="18">
        <f t="shared" si="220"/>
        <v>582</v>
      </c>
      <c r="EA77" s="18">
        <f t="shared" si="179"/>
        <v>924.5</v>
      </c>
      <c r="EB77" s="18">
        <f t="shared" si="180"/>
        <v>-24</v>
      </c>
      <c r="EC77" s="18">
        <f t="shared" si="221"/>
        <v>924.81146727319515</v>
      </c>
      <c r="ED77" s="18">
        <f t="shared" si="222"/>
        <v>1636.9557110685678</v>
      </c>
      <c r="EE77" s="18">
        <f t="shared" si="181"/>
        <v>780.29577270329094</v>
      </c>
      <c r="EF77" s="28">
        <v>71</v>
      </c>
      <c r="EG77" s="22">
        <f>(EF77*(1/60))/$DV$4</f>
        <v>1.4740527770632033</v>
      </c>
      <c r="EH77" s="18">
        <f>((EC77*(DS$6/DT$6))+DS$4)/$DW$4</f>
        <v>0.75928149037559556</v>
      </c>
      <c r="EI77">
        <f t="shared" si="223"/>
        <v>0.16851303330389211</v>
      </c>
      <c r="EJ77">
        <f t="shared" si="223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224"/>
        <v>1074.5</v>
      </c>
      <c r="GE77">
        <f t="shared" si="224"/>
        <v>564.5</v>
      </c>
      <c r="GF77" s="18">
        <f t="shared" si="188"/>
        <v>848.5</v>
      </c>
      <c r="GG77" s="18">
        <f t="shared" si="189"/>
        <v>-37.5</v>
      </c>
      <c r="GH77" s="18">
        <f t="shared" si="225"/>
        <v>849.32826398277837</v>
      </c>
      <c r="GI77">
        <f t="shared" si="226"/>
        <v>1213.75883106983</v>
      </c>
      <c r="GJ77">
        <v>71</v>
      </c>
      <c r="GK77" s="22">
        <f>(GJ77*(1/60))/$GA$4</f>
        <v>0.97939705853424253</v>
      </c>
      <c r="GL77" s="18">
        <f>((GH77*($FX$6/$FY$6))+FX$4)/$GB$4</f>
        <v>0.46889004014066732</v>
      </c>
      <c r="GM77">
        <f t="shared" si="227"/>
        <v>-9.0412046513370647E-3</v>
      </c>
      <c r="GN77">
        <f t="shared" si="228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229"/>
        <v>1346</v>
      </c>
      <c r="GW77">
        <f t="shared" si="229"/>
        <v>554.5</v>
      </c>
      <c r="GX77" s="18">
        <f t="shared" si="190"/>
        <v>1101</v>
      </c>
      <c r="GY77" s="18">
        <f t="shared" si="191"/>
        <v>-50</v>
      </c>
      <c r="GZ77" s="18">
        <f t="shared" si="230"/>
        <v>1102.1347467528642</v>
      </c>
      <c r="HA77">
        <f t="shared" si="231"/>
        <v>1455.7425081380293</v>
      </c>
      <c r="HB77">
        <v>71</v>
      </c>
      <c r="HC77" s="22">
        <f>(HB77*(1/60))/$GS$4</f>
        <v>0.87937871478961827</v>
      </c>
      <c r="HD77" s="18">
        <f>((GZ77*(GP$6/GQ$6))+GP$4)/$GT$4</f>
        <v>0.58536630218699892</v>
      </c>
      <c r="HE77">
        <f t="shared" si="232"/>
        <v>-5.5824050612252221E-2</v>
      </c>
      <c r="HF77">
        <f t="shared" si="233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234"/>
        <v>1356</v>
      </c>
      <c r="HO77">
        <f t="shared" si="234"/>
        <v>556</v>
      </c>
      <c r="HP77" s="18">
        <f t="shared" si="235"/>
        <v>1101</v>
      </c>
      <c r="HQ77" s="18">
        <f t="shared" si="192"/>
        <v>-45.5</v>
      </c>
      <c r="HR77" s="18">
        <f t="shared" si="196"/>
        <v>1101.9397669564339</v>
      </c>
      <c r="HS77">
        <f t="shared" si="236"/>
        <v>1465.5620082412072</v>
      </c>
      <c r="HT77">
        <v>71</v>
      </c>
      <c r="HU77" s="22">
        <f>(HT77*(1/60))/$HK$4</f>
        <v>0.94521971993311293</v>
      </c>
      <c r="HV77" s="18">
        <f>((HR77*(HH$6/HI$6))+HH$4)/$HL$4</f>
        <v>0.64790483533795384</v>
      </c>
      <c r="HW77">
        <f t="shared" si="237"/>
        <v>-2.4467226344792797E-2</v>
      </c>
      <c r="HX77">
        <f t="shared" si="238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239"/>
        <v>1519.5</v>
      </c>
      <c r="IG77">
        <f t="shared" si="240"/>
        <v>544</v>
      </c>
      <c r="IH77">
        <f t="shared" si="241"/>
        <v>973</v>
      </c>
      <c r="II77">
        <f t="shared" si="242"/>
        <v>-39.5</v>
      </c>
      <c r="IJ77">
        <f t="shared" si="243"/>
        <v>973.80144280032778</v>
      </c>
      <c r="IL77">
        <v>71</v>
      </c>
      <c r="IM77">
        <f>(IL77*(1/60))/$IC$4</f>
        <v>0.88597008470111804</v>
      </c>
      <c r="IN77">
        <f>((IJ77*$HZ$6/$IA$6)+$HZ$4)/$ID$4</f>
        <v>0.54638321193533768</v>
      </c>
      <c r="IO77">
        <f t="shared" si="244"/>
        <v>-5.2580942072958867E-2</v>
      </c>
      <c r="IP77">
        <f t="shared" si="245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193"/>
        <v>1145</v>
      </c>
      <c r="P78" s="18">
        <f t="shared" si="194"/>
        <v>577</v>
      </c>
      <c r="Q78" s="18">
        <f t="shared" si="162"/>
        <v>368.5</v>
      </c>
      <c r="R78" s="18">
        <f t="shared" si="163"/>
        <v>-3.5</v>
      </c>
      <c r="S78" s="49">
        <f t="shared" si="197"/>
        <v>368.51662106341962</v>
      </c>
      <c r="T78" s="26">
        <f t="shared" si="198"/>
        <v>30.529087984708777</v>
      </c>
      <c r="U78" s="18">
        <f t="shared" si="246"/>
        <v>312.66653534904356</v>
      </c>
      <c r="V78" s="28">
        <v>72</v>
      </c>
      <c r="W78" s="22">
        <f>(V78*(1/60))/$L$4</f>
        <v>0.25897229421691348</v>
      </c>
      <c r="X78" s="18">
        <f>(S78*(I$6/J$6)+I$4)/$M$4</f>
        <v>4.1484670714747318E-2</v>
      </c>
      <c r="Y78">
        <f>LOG10(W78)</f>
        <v>-0.5867466958119012</v>
      </c>
      <c r="Z78">
        <f t="shared" si="199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00"/>
        <v>1126.5</v>
      </c>
      <c r="AI78" s="18">
        <f t="shared" si="200"/>
        <v>573.5</v>
      </c>
      <c r="AJ78" s="18">
        <f t="shared" si="164"/>
        <v>464</v>
      </c>
      <c r="AK78" s="18">
        <f t="shared" si="165"/>
        <v>3</v>
      </c>
      <c r="AL78" s="18">
        <f t="shared" si="201"/>
        <v>464.00969817451016</v>
      </c>
      <c r="AM78" s="18">
        <f t="shared" si="202"/>
        <v>1264.0824735752014</v>
      </c>
      <c r="AN78" s="18">
        <f t="shared" si="166"/>
        <v>389.79619322991323</v>
      </c>
      <c r="AO78" s="28">
        <v>72</v>
      </c>
      <c r="AP78" s="22">
        <f>(AO78*(1/60))/AE$4</f>
        <v>0.21569363040794851</v>
      </c>
      <c r="AQ78" s="18">
        <f>((AL78*(AB$6/AC$6))+AB$4)/AF$4</f>
        <v>5.1013087190437664E-2</v>
      </c>
      <c r="AR78">
        <f t="shared" si="203"/>
        <v>-0.66616267974457899</v>
      </c>
      <c r="AS78">
        <f t="shared" si="203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04"/>
        <v>1213</v>
      </c>
      <c r="BB78" s="18">
        <f t="shared" si="204"/>
        <v>579</v>
      </c>
      <c r="BC78" s="18">
        <f t="shared" si="167"/>
        <v>381.5</v>
      </c>
      <c r="BD78" s="18">
        <f t="shared" si="168"/>
        <v>-2</v>
      </c>
      <c r="BE78" s="18">
        <f t="shared" si="205"/>
        <v>381.50524242793836</v>
      </c>
      <c r="BF78" s="18">
        <f t="shared" si="206"/>
        <v>1344.1019306585345</v>
      </c>
      <c r="BG78" s="18">
        <f t="shared" si="169"/>
        <v>329.72860194765008</v>
      </c>
      <c r="BH78" s="28">
        <v>72</v>
      </c>
      <c r="BI78" s="22">
        <f>(BH78*(1/60))/$AX$4</f>
        <v>0.19180492714075278</v>
      </c>
      <c r="BJ78" s="18">
        <f>((BE78*(AU$6/AV$6))+AU$4)/$AY$4</f>
        <v>3.1988723723232235E-2</v>
      </c>
      <c r="BK78">
        <f t="shared" si="207"/>
        <v>-0.71714024073909888</v>
      </c>
      <c r="BL78">
        <f t="shared" si="207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08"/>
        <v>1247</v>
      </c>
      <c r="BU78" s="18">
        <f t="shared" si="208"/>
        <v>559.5</v>
      </c>
      <c r="BV78" s="18">
        <f t="shared" si="170"/>
        <v>768.5</v>
      </c>
      <c r="BW78" s="18">
        <f t="shared" si="171"/>
        <v>-30</v>
      </c>
      <c r="BX78" s="18">
        <f t="shared" si="209"/>
        <v>769.08533336685082</v>
      </c>
      <c r="BY78" s="18">
        <f t="shared" si="210"/>
        <v>1366.7659821637353</v>
      </c>
      <c r="BZ78" s="18">
        <f t="shared" si="172"/>
        <v>607.50812082807556</v>
      </c>
      <c r="CA78" s="28">
        <v>72</v>
      </c>
      <c r="CB78" s="22">
        <f>(CA78*(1/60))/$BQ$4</f>
        <v>0.82654941939185145</v>
      </c>
      <c r="CC78" s="18">
        <f>((BX78*(BN$6/BO$6))+BN$4)/$BR$4</f>
        <v>0.34207084725739734</v>
      </c>
      <c r="CD78">
        <f t="shared" si="211"/>
        <v>-8.2731174848076627E-2</v>
      </c>
      <c r="CE78">
        <f t="shared" si="211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12"/>
        <v>1226.5</v>
      </c>
      <c r="CN78" s="18">
        <f t="shared" si="212"/>
        <v>557</v>
      </c>
      <c r="CO78" s="18">
        <f t="shared" si="173"/>
        <v>694</v>
      </c>
      <c r="CP78" s="18">
        <f t="shared" si="174"/>
        <v>-31</v>
      </c>
      <c r="CQ78" s="18">
        <f t="shared" si="213"/>
        <v>694.69201809147057</v>
      </c>
      <c r="CR78" s="18">
        <f t="shared" si="214"/>
        <v>1347.0528014892363</v>
      </c>
      <c r="CS78" s="18">
        <f t="shared" si="175"/>
        <v>553.76833170554016</v>
      </c>
      <c r="CT78" s="28">
        <v>72</v>
      </c>
      <c r="CU78" s="22">
        <f>(CT78*(1/60))/$CJ$4</f>
        <v>0.6999038307575145</v>
      </c>
      <c r="CV78" s="18">
        <f>((CQ78*(CG$6/CH$6))+CG$4)/$CK$4</f>
        <v>0.25815211014776085</v>
      </c>
      <c r="CW78">
        <f t="shared" si="215"/>
        <v>-0.15496162947230122</v>
      </c>
      <c r="CX78">
        <f t="shared" si="215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16"/>
        <v>1494</v>
      </c>
      <c r="DG78" s="18">
        <f t="shared" si="216"/>
        <v>547.5</v>
      </c>
      <c r="DH78" s="18">
        <f t="shared" si="176"/>
        <v>952</v>
      </c>
      <c r="DI78" s="18">
        <f t="shared" si="177"/>
        <v>-37</v>
      </c>
      <c r="DJ78" s="18">
        <f t="shared" si="217"/>
        <v>952.71874128726995</v>
      </c>
      <c r="DK78" s="18">
        <f t="shared" si="218"/>
        <v>1591.1606612784267</v>
      </c>
      <c r="DL78" s="18">
        <f t="shared" si="178"/>
        <v>794.03818010003215</v>
      </c>
      <c r="DM78" s="28">
        <v>72</v>
      </c>
      <c r="DN78" s="22">
        <f>(DM78*(1/60))/$DC$4</f>
        <v>0.63150667361849799</v>
      </c>
      <c r="DO78" s="18">
        <f>((DJ78*(CZ$6/DA$6))+CZ$4)/$DD$4</f>
        <v>0.31131418687853418</v>
      </c>
      <c r="DP78">
        <f t="shared" si="219"/>
        <v>-0.1996220555593653</v>
      </c>
      <c r="DQ78">
        <f t="shared" si="219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220"/>
        <v>1546</v>
      </c>
      <c r="DZ78" s="18">
        <f t="shared" si="220"/>
        <v>581.5</v>
      </c>
      <c r="EA78" s="18">
        <f t="shared" si="179"/>
        <v>940.5</v>
      </c>
      <c r="EB78" s="18">
        <f t="shared" si="180"/>
        <v>-24.5</v>
      </c>
      <c r="EC78" s="18">
        <f t="shared" si="221"/>
        <v>940.81905805526708</v>
      </c>
      <c r="ED78" s="18">
        <f t="shared" si="222"/>
        <v>1651.7440025621404</v>
      </c>
      <c r="EE78" s="18">
        <f t="shared" si="181"/>
        <v>795.08406419686355</v>
      </c>
      <c r="EF78" s="28">
        <v>72</v>
      </c>
      <c r="EG78" s="22">
        <f>(EF78*(1/60))/$DV$4</f>
        <v>1.4948140837824033</v>
      </c>
      <c r="EH78" s="18">
        <f>((EC78*(DS$6/DT$6))+DS$4)/$DW$4</f>
        <v>0.7724239175798896</v>
      </c>
      <c r="EI78">
        <f t="shared" si="223"/>
        <v>0.17458718101608528</v>
      </c>
      <c r="EJ78">
        <f t="shared" si="223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224"/>
        <v>1091.5</v>
      </c>
      <c r="GE78">
        <f t="shared" si="224"/>
        <v>563.5</v>
      </c>
      <c r="GF78" s="18">
        <f t="shared" si="188"/>
        <v>865.5</v>
      </c>
      <c r="GG78" s="18">
        <f t="shared" si="189"/>
        <v>-38.5</v>
      </c>
      <c r="GH78" s="18">
        <f t="shared" si="225"/>
        <v>866.35587376089279</v>
      </c>
      <c r="GI78">
        <f t="shared" si="226"/>
        <v>1228.3747392388041</v>
      </c>
      <c r="GJ78">
        <v>72</v>
      </c>
      <c r="GK78" s="22">
        <f>(GJ78*(1/60))/$GA$4</f>
        <v>0.99319138330233037</v>
      </c>
      <c r="GL78" s="18">
        <f>((GH78*($FX$6/$FY$6))+FX$4)/$GB$4</f>
        <v>0.47829050044669763</v>
      </c>
      <c r="GM78">
        <f t="shared" si="227"/>
        <v>-2.9670569391439272E-3</v>
      </c>
      <c r="GN78">
        <f t="shared" si="228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229"/>
        <v>1366.5</v>
      </c>
      <c r="GW78">
        <f t="shared" si="229"/>
        <v>555.5</v>
      </c>
      <c r="GX78" s="18">
        <f t="shared" si="190"/>
        <v>1121.5</v>
      </c>
      <c r="GY78" s="18">
        <f t="shared" si="191"/>
        <v>-49</v>
      </c>
      <c r="GZ78" s="18">
        <f t="shared" si="230"/>
        <v>1122.5699310065274</v>
      </c>
      <c r="HA78">
        <f t="shared" si="231"/>
        <v>1475.094064797225</v>
      </c>
      <c r="HB78">
        <v>72</v>
      </c>
      <c r="HC78" s="22">
        <f>(HB78*(1/60))/$GS$4</f>
        <v>0.89176433049088044</v>
      </c>
      <c r="HD78" s="18">
        <f>((GZ78*(GP$6/GQ$6))+GP$4)/$GT$4</f>
        <v>0.59621984643494119</v>
      </c>
      <c r="HE78">
        <f t="shared" si="232"/>
        <v>-4.9749902900059075E-2</v>
      </c>
      <c r="HF78">
        <f t="shared" si="233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234"/>
        <v>1374.5</v>
      </c>
      <c r="HO78">
        <f t="shared" si="234"/>
        <v>554.5</v>
      </c>
      <c r="HP78" s="18">
        <f t="shared" si="235"/>
        <v>1119.5</v>
      </c>
      <c r="HQ78" s="18">
        <f t="shared" si="192"/>
        <v>-47</v>
      </c>
      <c r="HR78" s="18">
        <f t="shared" si="196"/>
        <v>1120.486166804392</v>
      </c>
      <c r="HS78">
        <f t="shared" si="236"/>
        <v>1482.133765892944</v>
      </c>
      <c r="HT78">
        <v>72</v>
      </c>
      <c r="HU78" s="22">
        <f>(HT78*(1/60))/$HK$4</f>
        <v>0.95853267373498763</v>
      </c>
      <c r="HV78" s="18">
        <f>((HR78*(HH$6/HI$6))+HH$4)/$HL$4</f>
        <v>0.65880951679145316</v>
      </c>
      <c r="HW78">
        <f t="shared" si="237"/>
        <v>-1.8393078632599685E-2</v>
      </c>
      <c r="HX78">
        <f t="shared" si="238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239"/>
        <v>1536.5</v>
      </c>
      <c r="IG78">
        <f t="shared" si="240"/>
        <v>544</v>
      </c>
      <c r="IH78">
        <f t="shared" si="241"/>
        <v>990</v>
      </c>
      <c r="II78">
        <f t="shared" si="242"/>
        <v>-39.5</v>
      </c>
      <c r="IJ78">
        <f t="shared" si="243"/>
        <v>990.78769168778035</v>
      </c>
      <c r="IL78">
        <v>72</v>
      </c>
      <c r="IM78">
        <f>(IL78*(1/60))/$IC$4</f>
        <v>0.89844853659831692</v>
      </c>
      <c r="IN78">
        <f>((IJ78*$HZ$6/$IA$6)+$HZ$4)/$ID$4</f>
        <v>0.55591390353009473</v>
      </c>
      <c r="IO78">
        <f t="shared" si="244"/>
        <v>-4.6506794360765685E-2</v>
      </c>
      <c r="IP78">
        <f t="shared" si="245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193"/>
        <v>1152</v>
      </c>
      <c r="P79" s="18">
        <f t="shared" si="194"/>
        <v>577.5</v>
      </c>
      <c r="Q79" s="18">
        <f t="shared" ref="Q79:Q110" si="247">O79-O$6</f>
        <v>375.5</v>
      </c>
      <c r="R79" s="18">
        <f t="shared" ref="R79:R110" si="248">P79-P$6</f>
        <v>-3</v>
      </c>
      <c r="S79" s="49">
        <f t="shared" si="197"/>
        <v>375.51198383007699</v>
      </c>
      <c r="T79" s="26">
        <f t="shared" si="198"/>
        <v>31.108606066612296</v>
      </c>
      <c r="U79" s="18">
        <f t="shared" si="246"/>
        <v>319.14551344916833</v>
      </c>
      <c r="V79" s="28">
        <v>73</v>
      </c>
      <c r="W79" s="22">
        <f>(V79*(1/60))/$L$4</f>
        <v>0.26256913163659285</v>
      </c>
      <c r="X79" s="18">
        <f>(S79*(I$6/J$6)+I$4)/$M$4</f>
        <v>4.2272153027125961E-2</v>
      </c>
      <c r="Y79">
        <f>LOG10(W79)</f>
        <v>-0.58075633212271371</v>
      </c>
      <c r="Z79">
        <f t="shared" si="199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00"/>
        <v>1135</v>
      </c>
      <c r="AI79" s="18">
        <f t="shared" si="200"/>
        <v>573.5</v>
      </c>
      <c r="AJ79" s="18">
        <f t="shared" ref="AJ79:AJ109" si="249">AH79-AH$6</f>
        <v>472.5</v>
      </c>
      <c r="AK79" s="18">
        <f t="shared" ref="AK79:AK109" si="250">AI79-AI$6</f>
        <v>3</v>
      </c>
      <c r="AL79" s="18">
        <f t="shared" si="201"/>
        <v>472.50952371354379</v>
      </c>
      <c r="AM79" s="18">
        <f t="shared" si="202"/>
        <v>1271.6631826077219</v>
      </c>
      <c r="AN79" s="18">
        <f t="shared" ref="AN79:AN109" si="251">AM79-AM$6</f>
        <v>397.37690226243365</v>
      </c>
      <c r="AO79" s="28">
        <v>73</v>
      </c>
      <c r="AP79" s="22">
        <f>(AO79*(1/60))/AE$4</f>
        <v>0.21868937527472554</v>
      </c>
      <c r="AQ79" s="18">
        <f>((AL79*(AB$6/AC$6))+AB$4)/AF$4</f>
        <v>5.1947555463476125E-2</v>
      </c>
      <c r="AR79">
        <f t="shared" si="203"/>
        <v>-0.66017231605539162</v>
      </c>
      <c r="AS79">
        <f t="shared" si="203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04"/>
        <v>1220.5</v>
      </c>
      <c r="BB79" s="18">
        <f t="shared" si="204"/>
        <v>579</v>
      </c>
      <c r="BC79" s="18">
        <f t="shared" ref="BC79:BC108" si="252">BA79-BA$6</f>
        <v>389</v>
      </c>
      <c r="BD79" s="18">
        <f t="shared" ref="BD79:BD108" si="253">BB79-BB$6</f>
        <v>-2</v>
      </c>
      <c r="BE79" s="18">
        <f t="shared" si="205"/>
        <v>389.00514135419854</v>
      </c>
      <c r="BF79" s="18">
        <f t="shared" si="206"/>
        <v>1350.8742539555633</v>
      </c>
      <c r="BG79" s="18">
        <f t="shared" ref="BG79:BG108" si="254">BF79-BF$6</f>
        <v>336.50092524467891</v>
      </c>
      <c r="BH79" s="28">
        <v>73</v>
      </c>
      <c r="BI79" s="22">
        <f>(BH79*(1/60))/$AX$4</f>
        <v>0.19446888446215213</v>
      </c>
      <c r="BJ79" s="18">
        <f>((BE79*(AU$6/AV$6))+AU$4)/$AY$4</f>
        <v>3.2617580598638396E-2</v>
      </c>
      <c r="BK79">
        <f t="shared" si="207"/>
        <v>-0.71114987704991139</v>
      </c>
      <c r="BL79">
        <f t="shared" si="207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08"/>
        <v>1258.5</v>
      </c>
      <c r="BU79" s="18">
        <f t="shared" si="208"/>
        <v>557.5</v>
      </c>
      <c r="BV79" s="18">
        <f t="shared" ref="BV79:BV110" si="255">BT79-BT$6</f>
        <v>780</v>
      </c>
      <c r="BW79" s="18">
        <f t="shared" ref="BW79:BW110" si="256">BU79-BU$6</f>
        <v>-32</v>
      </c>
      <c r="BX79" s="18">
        <f t="shared" si="209"/>
        <v>780.65613428704955</v>
      </c>
      <c r="BY79" s="18">
        <f t="shared" si="210"/>
        <v>1376.4550483034309</v>
      </c>
      <c r="BZ79" s="18">
        <f t="shared" ref="BZ79:BZ110" si="257">BY79-BY$6</f>
        <v>617.19718696777113</v>
      </c>
      <c r="CA79" s="28">
        <v>73</v>
      </c>
      <c r="CB79" s="22">
        <f>(CA79*(1/60))/$BQ$4</f>
        <v>0.83802927243896042</v>
      </c>
      <c r="CC79" s="18">
        <f>((BX79*(BN$6/BO$6))+BN$4)/$BR$4</f>
        <v>0.34721726404952596</v>
      </c>
      <c r="CD79">
        <f t="shared" si="211"/>
        <v>-7.6740811158889227E-2</v>
      </c>
      <c r="CE79">
        <f t="shared" si="211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12"/>
        <v>1237.5</v>
      </c>
      <c r="CN79" s="18">
        <f t="shared" si="212"/>
        <v>556.5</v>
      </c>
      <c r="CO79" s="18">
        <f t="shared" ref="CO79:CO110" si="258">CM79-CM$6</f>
        <v>705</v>
      </c>
      <c r="CP79" s="18">
        <f t="shared" ref="CP79:CP110" si="259">CN79-CN$6</f>
        <v>-31.5</v>
      </c>
      <c r="CQ79" s="18">
        <f t="shared" si="213"/>
        <v>705.703372529847</v>
      </c>
      <c r="CR79" s="18">
        <f t="shared" si="214"/>
        <v>1356.8708486808905</v>
      </c>
      <c r="CS79" s="18">
        <f t="shared" ref="CS79:CS110" si="260">CR79-CR$6</f>
        <v>563.58637889719432</v>
      </c>
      <c r="CT79" s="28">
        <v>73</v>
      </c>
      <c r="CU79" s="22">
        <f>(CT79*(1/60))/$CJ$4</f>
        <v>0.70962471729581333</v>
      </c>
      <c r="CV79" s="18">
        <f>((CQ79*(CG$6/CH$6))+CG$4)/$CK$4</f>
        <v>0.26224400167641448</v>
      </c>
      <c r="CW79">
        <f t="shared" si="215"/>
        <v>-0.14897126578311376</v>
      </c>
      <c r="CX79">
        <f t="shared" si="215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16"/>
        <v>1508.5</v>
      </c>
      <c r="DG79" s="18">
        <f t="shared" si="216"/>
        <v>548</v>
      </c>
      <c r="DH79" s="18">
        <f t="shared" ref="DH79:DH89" si="261">DF79-DF$6</f>
        <v>966.5</v>
      </c>
      <c r="DI79" s="18">
        <f t="shared" ref="DI79:DI89" si="262">DG79-DG$6</f>
        <v>-36.5</v>
      </c>
      <c r="DJ79" s="18">
        <f t="shared" si="217"/>
        <v>967.18896809258536</v>
      </c>
      <c r="DK79" s="18">
        <f t="shared" si="218"/>
        <v>1604.9536597671597</v>
      </c>
      <c r="DL79" s="18">
        <f t="shared" ref="DL79:DL89" si="263">DK79-DK$6</f>
        <v>807.83117858876517</v>
      </c>
      <c r="DM79" s="28">
        <v>73</v>
      </c>
      <c r="DN79" s="22">
        <f>(DM79*(1/60))/$DC$4</f>
        <v>0.64027759964097708</v>
      </c>
      <c r="DO79" s="18">
        <f>((DJ79*(CZ$6/DA$6))+CZ$4)/$DD$4</f>
        <v>0.31604253607187327</v>
      </c>
      <c r="DP79">
        <f t="shared" si="219"/>
        <v>-0.19363169187017787</v>
      </c>
      <c r="DQ79">
        <f t="shared" si="219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220"/>
        <v>1563</v>
      </c>
      <c r="DZ79" s="18">
        <f t="shared" si="220"/>
        <v>582</v>
      </c>
      <c r="EA79" s="18">
        <f t="shared" ref="EA79:EA84" si="264">DY79-DY$6</f>
        <v>957.5</v>
      </c>
      <c r="EB79" s="18">
        <f t="shared" ref="EB79:EB84" si="265">DZ79-DZ$6</f>
        <v>-24</v>
      </c>
      <c r="EC79" s="18">
        <f t="shared" si="221"/>
        <v>957.80073606152553</v>
      </c>
      <c r="ED79" s="18">
        <f t="shared" si="222"/>
        <v>1667.8408197426995</v>
      </c>
      <c r="EE79" s="18">
        <f t="shared" ref="EE79:EE84" si="266">ED79-ED$6</f>
        <v>811.18088137742268</v>
      </c>
      <c r="EF79" s="28">
        <v>73</v>
      </c>
      <c r="EG79" s="22">
        <f>(EF79*(1/60))/$DV$4</f>
        <v>1.5155753905016034</v>
      </c>
      <c r="EH79" s="18">
        <f>((EC79*(DS$6/DT$6))+DS$4)/$DW$4</f>
        <v>0.78636608227177851</v>
      </c>
      <c r="EI79">
        <f t="shared" si="223"/>
        <v>0.18057754470527274</v>
      </c>
      <c r="EJ79">
        <f t="shared" si="223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224"/>
        <v>1109</v>
      </c>
      <c r="GE79">
        <f t="shared" si="224"/>
        <v>563.5</v>
      </c>
      <c r="GF79" s="18">
        <f t="shared" ref="GF79:GF115" si="267">GD79-GD$6</f>
        <v>883</v>
      </c>
      <c r="GG79" s="18">
        <f t="shared" ref="GG79:GG115" si="268">GE79-GE$6</f>
        <v>-38.5</v>
      </c>
      <c r="GH79" s="18">
        <f t="shared" si="225"/>
        <v>883.83892763331039</v>
      </c>
      <c r="GI79">
        <f t="shared" si="226"/>
        <v>1243.9506622048964</v>
      </c>
      <c r="GJ79">
        <v>73</v>
      </c>
      <c r="GK79" s="22">
        <f>(GJ79*(1/60))/$GA$4</f>
        <v>1.0069857080704183</v>
      </c>
      <c r="GL79" s="18">
        <f>((GH79*($FX$6/$FY$6))+FX$4)/$GB$4</f>
        <v>0.48794239851680066</v>
      </c>
      <c r="GM79">
        <f t="shared" si="227"/>
        <v>3.0233067500435263E-3</v>
      </c>
      <c r="GN79">
        <f t="shared" si="228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229"/>
        <v>1384.5</v>
      </c>
      <c r="GW79">
        <f t="shared" si="229"/>
        <v>554</v>
      </c>
      <c r="GX79" s="18">
        <f t="shared" ref="GX79:GX102" si="269">GV79-GV$6</f>
        <v>1139.5</v>
      </c>
      <c r="GY79" s="18">
        <f t="shared" ref="GY79:GY102" si="270">GW79-GW$6</f>
        <v>-50.5</v>
      </c>
      <c r="GZ79" s="18">
        <f t="shared" si="230"/>
        <v>1140.6184725840626</v>
      </c>
      <c r="HA79">
        <f t="shared" si="231"/>
        <v>1491.2264247926939</v>
      </c>
      <c r="HB79">
        <v>73</v>
      </c>
      <c r="HC79" s="22">
        <f>(HB79*(1/60))/$GS$4</f>
        <v>0.90414994619214262</v>
      </c>
      <c r="HD79" s="18">
        <f>((GZ79*(GP$6/GQ$6))+GP$4)/$GT$4</f>
        <v>0.60580579595176487</v>
      </c>
      <c r="HE79">
        <f t="shared" si="232"/>
        <v>-4.375953921087166E-2</v>
      </c>
      <c r="HF79">
        <f t="shared" si="233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234"/>
        <v>1393.5</v>
      </c>
      <c r="HO79">
        <f t="shared" si="234"/>
        <v>554.5</v>
      </c>
      <c r="HP79" s="18">
        <f t="shared" si="235"/>
        <v>1138.5</v>
      </c>
      <c r="HQ79" s="18">
        <f t="shared" ref="HQ79:HQ103" si="271">HO79-HO$6</f>
        <v>-47</v>
      </c>
      <c r="HR79" s="18">
        <f t="shared" si="196"/>
        <v>1139.469723160734</v>
      </c>
      <c r="HS79">
        <f t="shared" si="236"/>
        <v>1499.7708158248713</v>
      </c>
      <c r="HT79">
        <v>73</v>
      </c>
      <c r="HU79" s="22">
        <f>(HT79*(1/60))/$HK$4</f>
        <v>0.97184562753686243</v>
      </c>
      <c r="HV79" s="18">
        <f>((HR79*(HH$6/HI$6))+HH$4)/$HL$4</f>
        <v>0.66997123209024478</v>
      </c>
      <c r="HW79">
        <f t="shared" si="237"/>
        <v>-1.2402714943412253E-2</v>
      </c>
      <c r="HX79">
        <f t="shared" si="238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239"/>
        <v>1551.5</v>
      </c>
      <c r="IG79">
        <f t="shared" si="240"/>
        <v>543.5</v>
      </c>
      <c r="IH79">
        <f t="shared" si="241"/>
        <v>1005</v>
      </c>
      <c r="II79">
        <f t="shared" si="242"/>
        <v>-40</v>
      </c>
      <c r="IJ79">
        <f t="shared" si="243"/>
        <v>1005.7957049023424</v>
      </c>
      <c r="IL79">
        <v>73</v>
      </c>
      <c r="IM79">
        <f>(IL79*(1/60))/$IC$4</f>
        <v>0.91092698849551568</v>
      </c>
      <c r="IN79">
        <f>((IJ79*$HZ$6/$IA$6)+$HZ$4)/$ID$4</f>
        <v>0.56433464117180498</v>
      </c>
      <c r="IO79">
        <f t="shared" si="244"/>
        <v>-4.0516430671578285E-2</v>
      </c>
      <c r="IP79">
        <f t="shared" si="245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193"/>
        <v>1159</v>
      </c>
      <c r="P80" s="18">
        <f t="shared" si="194"/>
        <v>577</v>
      </c>
      <c r="Q80" s="18">
        <f t="shared" si="247"/>
        <v>382.5</v>
      </c>
      <c r="R80" s="18">
        <f t="shared" si="248"/>
        <v>-3.5</v>
      </c>
      <c r="S80" s="49">
        <f t="shared" si="197"/>
        <v>382.5160127367219</v>
      </c>
      <c r="T80" s="26">
        <f t="shared" si="198"/>
        <v>31.688842079092201</v>
      </c>
      <c r="U80" s="18">
        <f t="shared" si="246"/>
        <v>325.18412955375186</v>
      </c>
      <c r="V80" s="28">
        <v>74</v>
      </c>
      <c r="W80" s="22">
        <f>(V80*(1/60))/$L$4</f>
        <v>0.26616596905627221</v>
      </c>
      <c r="X80" s="18">
        <f>(S80*(I$6/J$6)+I$4)/$M$4</f>
        <v>4.30606109046303E-2</v>
      </c>
      <c r="Y80">
        <f>LOG10(W80)</f>
        <v>-0.57484747251219337</v>
      </c>
      <c r="Z80">
        <f t="shared" si="199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00"/>
        <v>1142</v>
      </c>
      <c r="AI80" s="18">
        <f t="shared" si="200"/>
        <v>572</v>
      </c>
      <c r="AJ80" s="18">
        <f t="shared" si="249"/>
        <v>479.5</v>
      </c>
      <c r="AK80" s="18">
        <f t="shared" si="250"/>
        <v>1.5</v>
      </c>
      <c r="AL80" s="18">
        <f t="shared" si="201"/>
        <v>479.50234618821207</v>
      </c>
      <c r="AM80" s="18">
        <f t="shared" si="202"/>
        <v>1277.2423419226282</v>
      </c>
      <c r="AN80" s="18">
        <f t="shared" si="251"/>
        <v>402.95606157733994</v>
      </c>
      <c r="AO80" s="28">
        <v>74</v>
      </c>
      <c r="AP80" s="22">
        <f>(AO80*(1/60))/AE$4</f>
        <v>0.22168512014150266</v>
      </c>
      <c r="AQ80" s="18">
        <f>((AL80*(AB$6/AC$6))+AB$4)/AF$4</f>
        <v>5.2716344271147436E-2</v>
      </c>
      <c r="AR80">
        <f t="shared" si="203"/>
        <v>-0.65426345644487127</v>
      </c>
      <c r="AS80">
        <f t="shared" si="203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04"/>
        <v>1228</v>
      </c>
      <c r="BB80" s="18">
        <f t="shared" si="204"/>
        <v>579</v>
      </c>
      <c r="BC80" s="18">
        <f t="shared" si="252"/>
        <v>396.5</v>
      </c>
      <c r="BD80" s="18">
        <f t="shared" si="253"/>
        <v>-2</v>
      </c>
      <c r="BE80" s="18">
        <f t="shared" si="205"/>
        <v>396.50504410410718</v>
      </c>
      <c r="BF80" s="18">
        <f t="shared" si="206"/>
        <v>1357.6542269664983</v>
      </c>
      <c r="BG80" s="18">
        <f t="shared" si="254"/>
        <v>343.28089825561392</v>
      </c>
      <c r="BH80" s="28">
        <v>74</v>
      </c>
      <c r="BI80" s="22">
        <f>(BH80*(1/60))/$AX$4</f>
        <v>0.1971328417835515</v>
      </c>
      <c r="BJ80" s="18">
        <f>((BE80*(AU$6/AV$6))+AU$4)/$AY$4</f>
        <v>3.3246437794652556E-2</v>
      </c>
      <c r="BK80">
        <f t="shared" si="207"/>
        <v>-0.70524101743939105</v>
      </c>
      <c r="BL80">
        <f t="shared" si="207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08"/>
        <v>1271.5</v>
      </c>
      <c r="BU80" s="18">
        <f t="shared" si="208"/>
        <v>557.5</v>
      </c>
      <c r="BV80" s="18">
        <f t="shared" si="255"/>
        <v>793</v>
      </c>
      <c r="BW80" s="18">
        <f t="shared" si="256"/>
        <v>-32</v>
      </c>
      <c r="BX80" s="18">
        <f t="shared" si="209"/>
        <v>793.64538680697945</v>
      </c>
      <c r="BY80" s="18">
        <f t="shared" si="210"/>
        <v>1388.3510002877515</v>
      </c>
      <c r="BZ80" s="18">
        <f t="shared" si="257"/>
        <v>629.09313895209175</v>
      </c>
      <c r="CA80" s="28">
        <v>74</v>
      </c>
      <c r="CB80" s="22">
        <f>(CA80*(1/60))/$BQ$4</f>
        <v>0.84950912548606961</v>
      </c>
      <c r="CC80" s="18">
        <f>((BX80*(BN$6/BO$6))+BN$4)/$BR$4</f>
        <v>0.35299457434522669</v>
      </c>
      <c r="CD80">
        <f t="shared" si="211"/>
        <v>-7.0831951548368868E-2</v>
      </c>
      <c r="CE80">
        <f t="shared" si="211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12"/>
        <v>1248.5</v>
      </c>
      <c r="CN80" s="18">
        <f t="shared" si="212"/>
        <v>556.5</v>
      </c>
      <c r="CO80" s="18">
        <f t="shared" si="258"/>
        <v>716</v>
      </c>
      <c r="CP80" s="18">
        <f t="shared" si="259"/>
        <v>-31.5</v>
      </c>
      <c r="CQ80" s="18">
        <f t="shared" si="213"/>
        <v>716.69257705099756</v>
      </c>
      <c r="CR80" s="18">
        <f t="shared" si="214"/>
        <v>1366.9105676671024</v>
      </c>
      <c r="CS80" s="18">
        <f t="shared" si="260"/>
        <v>573.62609788340626</v>
      </c>
      <c r="CT80" s="28">
        <v>74</v>
      </c>
      <c r="CU80" s="22">
        <f>(CT80*(1/60))/$CJ$4</f>
        <v>0.71934560383411228</v>
      </c>
      <c r="CV80" s="18">
        <f>((CQ80*(CG$6/CH$6))+CG$4)/$CK$4</f>
        <v>0.26632766215055398</v>
      </c>
      <c r="CW80">
        <f t="shared" si="215"/>
        <v>-0.14306240617259339</v>
      </c>
      <c r="CX80">
        <f t="shared" si="215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16"/>
        <v>1523.5</v>
      </c>
      <c r="DG80" s="18">
        <f t="shared" si="216"/>
        <v>547.5</v>
      </c>
      <c r="DH80" s="18">
        <f t="shared" si="261"/>
        <v>981.5</v>
      </c>
      <c r="DI80" s="18">
        <f t="shared" si="262"/>
        <v>-37</v>
      </c>
      <c r="DJ80" s="18">
        <f t="shared" si="217"/>
        <v>982.19715434326122</v>
      </c>
      <c r="DK80" s="18">
        <f t="shared" si="218"/>
        <v>1618.891132843713</v>
      </c>
      <c r="DL80" s="18">
        <f t="shared" si="263"/>
        <v>821.76865166531843</v>
      </c>
      <c r="DM80" s="28">
        <v>74</v>
      </c>
      <c r="DN80" s="22">
        <f>(DM80*(1/60))/$DC$4</f>
        <v>0.64904852566345639</v>
      </c>
      <c r="DO80" s="18">
        <f>((DJ80*(CZ$6/DA$6))+CZ$4)/$DD$4</f>
        <v>0.32094667104547298</v>
      </c>
      <c r="DP80">
        <f t="shared" si="219"/>
        <v>-0.18772283225965747</v>
      </c>
      <c r="DQ80">
        <f t="shared" si="219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220"/>
        <v>1578.5</v>
      </c>
      <c r="DZ80" s="18">
        <f t="shared" si="220"/>
        <v>581.5</v>
      </c>
      <c r="EA80" s="18">
        <f t="shared" si="264"/>
        <v>973</v>
      </c>
      <c r="EB80" s="18">
        <f t="shared" si="265"/>
        <v>-24.5</v>
      </c>
      <c r="EC80" s="18">
        <f t="shared" si="221"/>
        <v>973.30840436112544</v>
      </c>
      <c r="ED80" s="18">
        <f t="shared" si="222"/>
        <v>1682.2022767788658</v>
      </c>
      <c r="EE80" s="18">
        <f t="shared" si="266"/>
        <v>825.54233841358894</v>
      </c>
      <c r="EF80" s="28">
        <v>74</v>
      </c>
      <c r="EG80" s="22">
        <f>(EF80*(1/60))/$DV$4</f>
        <v>1.5363366972208035</v>
      </c>
      <c r="EH80" s="18">
        <f>((EC80*(DS$6/DT$6))+DS$4)/$DW$4</f>
        <v>0.79909806702266861</v>
      </c>
      <c r="EI80">
        <f t="shared" si="223"/>
        <v>0.18648640431579303</v>
      </c>
      <c r="EJ80">
        <f t="shared" si="223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224"/>
        <v>1126.5</v>
      </c>
      <c r="GE80">
        <f t="shared" si="224"/>
        <v>562.5</v>
      </c>
      <c r="GF80" s="18">
        <f t="shared" si="267"/>
        <v>900.5</v>
      </c>
      <c r="GG80" s="18">
        <f t="shared" si="268"/>
        <v>-39.5</v>
      </c>
      <c r="GH80" s="18">
        <f t="shared" si="225"/>
        <v>901.36590794194115</v>
      </c>
      <c r="GI80">
        <f t="shared" si="226"/>
        <v>1259.1300568249492</v>
      </c>
      <c r="GJ80">
        <v>74</v>
      </c>
      <c r="GK80" s="22">
        <f>(GJ80*(1/60))/$GA$4</f>
        <v>1.0207800328385064</v>
      </c>
      <c r="GL80" s="18">
        <f>((GH80*($FX$6/$FY$6))+FX$4)/$GB$4</f>
        <v>0.49761854712619769</v>
      </c>
      <c r="GM80">
        <f t="shared" si="227"/>
        <v>8.9321663605638774E-3</v>
      </c>
      <c r="GN80">
        <f t="shared" si="228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229"/>
        <v>1400.5</v>
      </c>
      <c r="GW80">
        <f t="shared" si="229"/>
        <v>553.5</v>
      </c>
      <c r="GX80" s="18">
        <f t="shared" si="269"/>
        <v>1155.5</v>
      </c>
      <c r="GY80" s="18">
        <f t="shared" si="270"/>
        <v>-51</v>
      </c>
      <c r="GZ80" s="18">
        <f t="shared" si="230"/>
        <v>1156.6249392089037</v>
      </c>
      <c r="HA80">
        <f t="shared" si="231"/>
        <v>1505.9091938095073</v>
      </c>
      <c r="HB80">
        <v>74</v>
      </c>
      <c r="HC80" s="22">
        <f>(HB80*(1/60))/$GS$4</f>
        <v>0.9165355618934049</v>
      </c>
      <c r="HD80" s="18">
        <f>((GZ80*(GP$6/GQ$6))+GP$4)/$GT$4</f>
        <v>0.61430715770164879</v>
      </c>
      <c r="HE80">
        <f t="shared" si="232"/>
        <v>-3.7850679600351343E-2</v>
      </c>
      <c r="HF80">
        <f t="shared" si="233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234"/>
        <v>1410.5</v>
      </c>
      <c r="HO80">
        <f t="shared" si="234"/>
        <v>553.5</v>
      </c>
      <c r="HP80" s="18">
        <f t="shared" si="235"/>
        <v>1155.5</v>
      </c>
      <c r="HQ80" s="18">
        <f t="shared" si="271"/>
        <v>-48</v>
      </c>
      <c r="HR80" s="18">
        <f t="shared" si="196"/>
        <v>1156.4965412831982</v>
      </c>
      <c r="HS80">
        <f t="shared" si="236"/>
        <v>1515.2136813004297</v>
      </c>
      <c r="HT80">
        <v>74</v>
      </c>
      <c r="HU80" s="22">
        <f>(HT80*(1/60))/$HK$4</f>
        <v>0.98515858133873746</v>
      </c>
      <c r="HV80" s="18">
        <f>((HR80*(HH$6/HI$6))+HH$4)/$HL$4</f>
        <v>0.67998244878535885</v>
      </c>
      <c r="HW80">
        <f t="shared" si="237"/>
        <v>-6.4938553328918744E-3</v>
      </c>
      <c r="HX80">
        <f t="shared" si="238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239"/>
        <v>1567</v>
      </c>
      <c r="IG80">
        <f t="shared" si="240"/>
        <v>546</v>
      </c>
      <c r="IH80">
        <f t="shared" si="241"/>
        <v>1020.5</v>
      </c>
      <c r="II80">
        <f t="shared" si="242"/>
        <v>-37.5</v>
      </c>
      <c r="IJ80">
        <f t="shared" si="243"/>
        <v>1021.1887680541732</v>
      </c>
      <c r="IL80">
        <v>74</v>
      </c>
      <c r="IM80">
        <f>(IL80*(1/60))/$IC$4</f>
        <v>0.92340544039271466</v>
      </c>
      <c r="IN80">
        <f>((IJ80*$HZ$6/$IA$6)+$HZ$4)/$ID$4</f>
        <v>0.57297142369929321</v>
      </c>
      <c r="IO80">
        <f t="shared" si="244"/>
        <v>-3.4607571061057926E-2</v>
      </c>
      <c r="IP80">
        <f t="shared" si="245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193"/>
        <v>1167.5</v>
      </c>
      <c r="P81" s="18">
        <f t="shared" si="194"/>
        <v>577.5</v>
      </c>
      <c r="Q81" s="18">
        <f t="shared" si="247"/>
        <v>391</v>
      </c>
      <c r="R81" s="18">
        <f t="shared" si="248"/>
        <v>-3</v>
      </c>
      <c r="S81" s="49">
        <f t="shared" si="197"/>
        <v>391.0115087820306</v>
      </c>
      <c r="T81" s="26">
        <f t="shared" si="198"/>
        <v>32.392635969019189</v>
      </c>
      <c r="U81" s="18">
        <f t="shared" si="246"/>
        <v>333.02043251996668</v>
      </c>
      <c r="V81" s="28">
        <v>75</v>
      </c>
      <c r="W81" s="22">
        <f>(V81*(1/60))/$L$4</f>
        <v>0.26976280647595158</v>
      </c>
      <c r="X81" s="18">
        <f>(S81*(I$6/J$6)+I$4)/$M$4</f>
        <v>4.4016966292295207E-2</v>
      </c>
      <c r="Y81">
        <f>LOG10(W81)</f>
        <v>-0.56901792885146951</v>
      </c>
      <c r="Z81">
        <f t="shared" si="199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00"/>
        <v>1151</v>
      </c>
      <c r="AI81" s="18">
        <f t="shared" si="200"/>
        <v>572</v>
      </c>
      <c r="AJ81" s="18">
        <f t="shared" si="249"/>
        <v>488.5</v>
      </c>
      <c r="AK81" s="18">
        <f t="shared" si="250"/>
        <v>1.5</v>
      </c>
      <c r="AL81" s="18">
        <f t="shared" si="201"/>
        <v>488.50230296284172</v>
      </c>
      <c r="AM81" s="18">
        <f t="shared" si="202"/>
        <v>1285.295685824861</v>
      </c>
      <c r="AN81" s="18">
        <f t="shared" si="251"/>
        <v>411.00940547957282</v>
      </c>
      <c r="AO81" s="28">
        <v>75</v>
      </c>
      <c r="AP81" s="22">
        <f>(AO81*(1/60))/AE$4</f>
        <v>0.22468086500827969</v>
      </c>
      <c r="AQ81" s="18">
        <f>((AL81*(AB$6/AC$6))+AB$4)/AF$4</f>
        <v>5.3705796822377694E-2</v>
      </c>
      <c r="AR81">
        <f t="shared" si="203"/>
        <v>-0.64843391278414741</v>
      </c>
      <c r="AS81">
        <f t="shared" si="203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04"/>
        <v>1235</v>
      </c>
      <c r="BB81" s="18">
        <f t="shared" si="204"/>
        <v>580</v>
      </c>
      <c r="BC81" s="18">
        <f t="shared" si="252"/>
        <v>403.5</v>
      </c>
      <c r="BD81" s="18">
        <f t="shared" si="253"/>
        <v>-1</v>
      </c>
      <c r="BE81" s="18">
        <f t="shared" si="205"/>
        <v>403.50123915547027</v>
      </c>
      <c r="BF81" s="18">
        <f t="shared" si="206"/>
        <v>1364.4137935391886</v>
      </c>
      <c r="BG81" s="18">
        <f t="shared" si="254"/>
        <v>350.04046482830427</v>
      </c>
      <c r="BH81" s="28">
        <v>75</v>
      </c>
      <c r="BI81" s="22">
        <f>(BH81*(1/60))/$AX$4</f>
        <v>0.19979679910495082</v>
      </c>
      <c r="BJ81" s="18">
        <f>((BE81*(AU$6/AV$6))+AU$4)/$AY$4</f>
        <v>3.3833059748226819E-2</v>
      </c>
      <c r="BK81">
        <f t="shared" si="207"/>
        <v>-0.69941147377866719</v>
      </c>
      <c r="BL81">
        <f t="shared" si="207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08"/>
        <v>1283.5</v>
      </c>
      <c r="BU81" s="18">
        <f t="shared" si="208"/>
        <v>557</v>
      </c>
      <c r="BV81" s="18">
        <f t="shared" si="255"/>
        <v>805</v>
      </c>
      <c r="BW81" s="18">
        <f t="shared" si="256"/>
        <v>-32.5</v>
      </c>
      <c r="BX81" s="18">
        <f t="shared" si="209"/>
        <v>805.65578878327437</v>
      </c>
      <c r="BY81" s="18">
        <f t="shared" si="210"/>
        <v>1399.1501885072953</v>
      </c>
      <c r="BZ81" s="18">
        <f t="shared" si="257"/>
        <v>639.89232717163554</v>
      </c>
      <c r="CA81" s="28">
        <v>75</v>
      </c>
      <c r="CB81" s="22">
        <f>(CA81*(1/60))/$BQ$4</f>
        <v>0.86098897853317868</v>
      </c>
      <c r="CC81" s="18">
        <f>((BX81*(BN$6/BO$6))+BN$4)/$BR$4</f>
        <v>0.35833651522186211</v>
      </c>
      <c r="CD81">
        <f t="shared" si="211"/>
        <v>-6.5002407887644997E-2</v>
      </c>
      <c r="CE81">
        <f t="shared" si="211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12"/>
        <v>1260.5</v>
      </c>
      <c r="CN81" s="18">
        <f t="shared" si="212"/>
        <v>556.5</v>
      </c>
      <c r="CO81" s="18">
        <f t="shared" si="258"/>
        <v>728</v>
      </c>
      <c r="CP81" s="18">
        <f t="shared" si="259"/>
        <v>-31.5</v>
      </c>
      <c r="CQ81" s="18">
        <f t="shared" si="213"/>
        <v>728.68117170680353</v>
      </c>
      <c r="CR81" s="18">
        <f t="shared" si="214"/>
        <v>1377.8797117310351</v>
      </c>
      <c r="CS81" s="18">
        <f t="shared" si="260"/>
        <v>584.59524194733888</v>
      </c>
      <c r="CT81" s="28">
        <v>75</v>
      </c>
      <c r="CU81" s="22">
        <f>(CT81*(1/60))/$CJ$4</f>
        <v>0.729066490372411</v>
      </c>
      <c r="CV81" s="18">
        <f>((CQ81*(CG$6/CH$6))+CG$4)/$CK$4</f>
        <v>0.27078270255335729</v>
      </c>
      <c r="CW81">
        <f t="shared" si="215"/>
        <v>-0.13723286251186959</v>
      </c>
      <c r="CX81">
        <f t="shared" si="215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16"/>
        <v>1537.5</v>
      </c>
      <c r="DG81" s="18">
        <f t="shared" si="216"/>
        <v>545.5</v>
      </c>
      <c r="DH81" s="18">
        <f t="shared" si="261"/>
        <v>995.5</v>
      </c>
      <c r="DI81" s="18">
        <f t="shared" si="262"/>
        <v>-39</v>
      </c>
      <c r="DJ81" s="18">
        <f t="shared" si="217"/>
        <v>996.2636448250031</v>
      </c>
      <c r="DK81" s="18">
        <f t="shared" si="218"/>
        <v>1631.4032303510987</v>
      </c>
      <c r="DL81" s="18">
        <f t="shared" si="263"/>
        <v>834.28074917270419</v>
      </c>
      <c r="DM81" s="28">
        <v>75</v>
      </c>
      <c r="DN81" s="22">
        <f>(DM81*(1/60))/$DC$4</f>
        <v>0.65781945168593547</v>
      </c>
      <c r="DO81" s="18">
        <f>((DJ81*(CZ$6/DA$6))+CZ$4)/$DD$4</f>
        <v>0.32554309374273327</v>
      </c>
      <c r="DP81">
        <f t="shared" si="219"/>
        <v>-0.18189328859893367</v>
      </c>
      <c r="DQ81">
        <f t="shared" si="219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220"/>
        <v>1595</v>
      </c>
      <c r="DZ81" s="18">
        <f t="shared" si="220"/>
        <v>581.5</v>
      </c>
      <c r="EA81" s="18">
        <f t="shared" si="264"/>
        <v>989.5</v>
      </c>
      <c r="EB81" s="18">
        <f t="shared" si="265"/>
        <v>-24.5</v>
      </c>
      <c r="EC81" s="18">
        <f t="shared" si="221"/>
        <v>989.80326328013291</v>
      </c>
      <c r="ED81" s="18">
        <f t="shared" si="222"/>
        <v>1697.6946869210612</v>
      </c>
      <c r="EE81" s="18">
        <f t="shared" si="266"/>
        <v>841.0347485557844</v>
      </c>
      <c r="EF81" s="28">
        <v>75</v>
      </c>
      <c r="EG81" s="22">
        <f>(EF81*(1/60))/$DV$4</f>
        <v>1.5570980039400035</v>
      </c>
      <c r="EH81" s="18">
        <f>((EC81*(DS$6/DT$6))+DS$4)/$DW$4</f>
        <v>0.81264054730839308</v>
      </c>
      <c r="EI81">
        <f t="shared" si="223"/>
        <v>0.19231594797651688</v>
      </c>
      <c r="EJ81">
        <f t="shared" si="223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224"/>
        <v>1144.5</v>
      </c>
      <c r="GE81">
        <f t="shared" si="224"/>
        <v>561.5</v>
      </c>
      <c r="GF81" s="18">
        <f t="shared" si="267"/>
        <v>918.5</v>
      </c>
      <c r="GG81" s="18">
        <f t="shared" si="268"/>
        <v>-40.5</v>
      </c>
      <c r="GH81" s="18">
        <f t="shared" si="225"/>
        <v>919.39246244462981</v>
      </c>
      <c r="GI81">
        <f t="shared" si="226"/>
        <v>1274.8186145487523</v>
      </c>
      <c r="GJ81">
        <v>75</v>
      </c>
      <c r="GK81" s="22">
        <f>(GJ81*(1/60))/$GA$4</f>
        <v>1.0345743576065942</v>
      </c>
      <c r="GL81" s="18">
        <f>((GH81*($FX$6/$FY$6))+FX$4)/$GB$4</f>
        <v>0.50757049647582508</v>
      </c>
      <c r="GM81">
        <f t="shared" si="227"/>
        <v>1.4761710021287696E-2</v>
      </c>
      <c r="GN81">
        <f t="shared" si="228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229"/>
        <v>1416.5</v>
      </c>
      <c r="GW81">
        <f t="shared" si="229"/>
        <v>552.5</v>
      </c>
      <c r="GX81" s="18">
        <f t="shared" si="269"/>
        <v>1171.5</v>
      </c>
      <c r="GY81" s="18">
        <f t="shared" si="270"/>
        <v>-52</v>
      </c>
      <c r="GZ81" s="18">
        <f t="shared" si="230"/>
        <v>1172.6535080747424</v>
      </c>
      <c r="HA81">
        <f t="shared" si="231"/>
        <v>1520.4369437763605</v>
      </c>
      <c r="HB81">
        <v>75</v>
      </c>
      <c r="HC81" s="22">
        <f>(HB81*(1/60))/$GS$4</f>
        <v>0.92892117759466719</v>
      </c>
      <c r="HD81" s="18">
        <f>((GZ81*(GP$6/GQ$6))+GP$4)/$GT$4</f>
        <v>0.62282025840370803</v>
      </c>
      <c r="HE81">
        <f t="shared" si="232"/>
        <v>-3.2021135939627458E-2</v>
      </c>
      <c r="HF81">
        <f t="shared" si="233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234"/>
        <v>1430</v>
      </c>
      <c r="HO81">
        <f t="shared" si="234"/>
        <v>552.5</v>
      </c>
      <c r="HP81" s="18">
        <f t="shared" si="235"/>
        <v>1175</v>
      </c>
      <c r="HQ81" s="18">
        <f t="shared" si="271"/>
        <v>-49</v>
      </c>
      <c r="HR81" s="18">
        <f t="shared" si="196"/>
        <v>1176.0212583112602</v>
      </c>
      <c r="HS81">
        <f t="shared" si="236"/>
        <v>1533.0219339591981</v>
      </c>
      <c r="HT81">
        <v>75</v>
      </c>
      <c r="HU81" s="22">
        <f>(HT81*(1/60))/$HK$4</f>
        <v>0.99847153514061215</v>
      </c>
      <c r="HV81" s="18">
        <f>((HR81*(HH$6/HI$6))+HH$4)/$HL$4</f>
        <v>0.69146234900352277</v>
      </c>
      <c r="HW81">
        <f t="shared" si="237"/>
        <v>-6.6431167216807858E-4</v>
      </c>
      <c r="HX81">
        <f t="shared" si="238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239"/>
        <v>1583.5</v>
      </c>
      <c r="IG81">
        <f t="shared" si="240"/>
        <v>546</v>
      </c>
      <c r="IH81">
        <f t="shared" si="241"/>
        <v>1037</v>
      </c>
      <c r="II81">
        <f t="shared" si="242"/>
        <v>-37.5</v>
      </c>
      <c r="IJ81">
        <f t="shared" si="243"/>
        <v>1037.6778160874405</v>
      </c>
      <c r="IL81">
        <v>75</v>
      </c>
      <c r="IM81">
        <f>(IL81*(1/60))/$IC$4</f>
        <v>0.93588389228991342</v>
      </c>
      <c r="IN81">
        <f>((IJ81*$HZ$6/$IA$6)+$HZ$4)/$ID$4</f>
        <v>0.58222314446103784</v>
      </c>
      <c r="IO81">
        <f t="shared" si="244"/>
        <v>-2.8778027400334111E-2</v>
      </c>
      <c r="IP81">
        <f t="shared" si="245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193"/>
        <v>1174</v>
      </c>
      <c r="P82" s="18">
        <f t="shared" si="194"/>
        <v>577.5</v>
      </c>
      <c r="Q82" s="18">
        <f t="shared" si="247"/>
        <v>397.5</v>
      </c>
      <c r="R82" s="18">
        <f t="shared" si="248"/>
        <v>-3</v>
      </c>
      <c r="S82" s="49">
        <f t="shared" si="197"/>
        <v>397.51132059351465</v>
      </c>
      <c r="T82" s="26">
        <f t="shared" si="198"/>
        <v>32.931101035002463</v>
      </c>
      <c r="U82" s="18">
        <f t="shared" si="246"/>
        <v>338.84980551964543</v>
      </c>
      <c r="V82" s="28">
        <v>76</v>
      </c>
      <c r="W82" s="22">
        <f>(V82*(1/60))/$L$4</f>
        <v>0.27335964389563089</v>
      </c>
      <c r="X82" s="18">
        <f>(S82*(I$6/J$6)+I$4)/$M$4</f>
        <v>4.4748663418815969E-2</v>
      </c>
      <c r="Y82">
        <f>LOG10(W82)</f>
        <v>-0.56326559996237824</v>
      </c>
      <c r="Z82">
        <f t="shared" si="199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00"/>
        <v>1160.5</v>
      </c>
      <c r="AI82" s="18">
        <f t="shared" si="200"/>
        <v>572.5</v>
      </c>
      <c r="AJ82" s="18">
        <f t="shared" si="249"/>
        <v>498</v>
      </c>
      <c r="AK82" s="18">
        <f t="shared" si="250"/>
        <v>2</v>
      </c>
      <c r="AL82" s="18">
        <f t="shared" si="201"/>
        <v>498.00401604806359</v>
      </c>
      <c r="AM82" s="18">
        <f t="shared" si="202"/>
        <v>1294.0311047266214</v>
      </c>
      <c r="AN82" s="18">
        <f t="shared" si="251"/>
        <v>419.74482438133316</v>
      </c>
      <c r="AO82" s="28">
        <v>76</v>
      </c>
      <c r="AP82" s="22">
        <f>(AO82*(1/60))/AE$4</f>
        <v>0.22767660987505675</v>
      </c>
      <c r="AQ82" s="18">
        <f>((AL82*(AB$6/AC$6))+AB$4)/AF$4</f>
        <v>5.475041231205794E-2</v>
      </c>
      <c r="AR82">
        <f t="shared" si="203"/>
        <v>-0.64268158389505614</v>
      </c>
      <c r="AS82">
        <f t="shared" si="203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04"/>
        <v>1243</v>
      </c>
      <c r="BB82" s="18">
        <f t="shared" si="204"/>
        <v>579.5</v>
      </c>
      <c r="BC82" s="18">
        <f t="shared" si="252"/>
        <v>411.5</v>
      </c>
      <c r="BD82" s="18">
        <f t="shared" si="253"/>
        <v>-1.5</v>
      </c>
      <c r="BE82" s="18">
        <f t="shared" si="205"/>
        <v>411.5027338912829</v>
      </c>
      <c r="BF82" s="18">
        <f t="shared" si="206"/>
        <v>1371.4478663077207</v>
      </c>
      <c r="BG82" s="18">
        <f t="shared" si="254"/>
        <v>357.07453759683631</v>
      </c>
      <c r="BH82" s="28">
        <v>76</v>
      </c>
      <c r="BI82" s="22">
        <f>(BH82*(1/60))/$AX$4</f>
        <v>0.20246075642635017</v>
      </c>
      <c r="BJ82" s="18">
        <f>((BE82*(AU$6/AV$6))+AU$4)/$AY$4</f>
        <v>3.4503974786898019E-2</v>
      </c>
      <c r="BK82">
        <f t="shared" si="207"/>
        <v>-0.69365914488957592</v>
      </c>
      <c r="BL82">
        <f t="shared" si="207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08"/>
        <v>1293</v>
      </c>
      <c r="BU82" s="18">
        <f t="shared" si="208"/>
        <v>555.5</v>
      </c>
      <c r="BV82" s="18">
        <f t="shared" si="255"/>
        <v>814.5</v>
      </c>
      <c r="BW82" s="18">
        <f t="shared" si="256"/>
        <v>-34</v>
      </c>
      <c r="BX82" s="18">
        <f t="shared" si="209"/>
        <v>815.20932894563953</v>
      </c>
      <c r="BY82" s="18">
        <f t="shared" si="210"/>
        <v>1407.2772470270384</v>
      </c>
      <c r="BZ82" s="18">
        <f t="shared" si="257"/>
        <v>648.0193856913786</v>
      </c>
      <c r="CA82" s="28">
        <v>76</v>
      </c>
      <c r="CB82" s="22">
        <f>(CA82*(1/60))/$BQ$4</f>
        <v>0.87246883158028765</v>
      </c>
      <c r="CC82" s="18">
        <f>((BX82*(BN$6/BO$6))+BN$4)/$BR$4</f>
        <v>0.36258570245228477</v>
      </c>
      <c r="CD82">
        <f t="shared" si="211"/>
        <v>-5.925007899855373E-2</v>
      </c>
      <c r="CE82">
        <f t="shared" si="211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12"/>
        <v>1271.5</v>
      </c>
      <c r="CN82" s="18">
        <f t="shared" si="212"/>
        <v>556.5</v>
      </c>
      <c r="CO82" s="18">
        <f t="shared" si="258"/>
        <v>739</v>
      </c>
      <c r="CP82" s="18">
        <f t="shared" si="259"/>
        <v>-31.5</v>
      </c>
      <c r="CQ82" s="18">
        <f t="shared" si="213"/>
        <v>739.67104174761369</v>
      </c>
      <c r="CR82" s="18">
        <f t="shared" si="214"/>
        <v>1387.9497469289008</v>
      </c>
      <c r="CS82" s="18">
        <f t="shared" si="260"/>
        <v>594.66527714520464</v>
      </c>
      <c r="CT82" s="28">
        <v>76</v>
      </c>
      <c r="CU82" s="22">
        <f>(CT82*(1/60))/$CJ$4</f>
        <v>0.73878737691070984</v>
      </c>
      <c r="CV82" s="18">
        <f>((CQ82*(CG$6/CH$6))+CG$4)/$CK$4</f>
        <v>0.2748666103389672</v>
      </c>
      <c r="CW82">
        <f t="shared" si="215"/>
        <v>-0.13148053362277828</v>
      </c>
      <c r="CX82">
        <f t="shared" si="215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16"/>
        <v>1552</v>
      </c>
      <c r="DG82" s="18">
        <f t="shared" si="216"/>
        <v>544.5</v>
      </c>
      <c r="DH82" s="18">
        <f t="shared" si="261"/>
        <v>1010</v>
      </c>
      <c r="DI82" s="18">
        <f t="shared" si="262"/>
        <v>-40</v>
      </c>
      <c r="DJ82" s="18">
        <f t="shared" si="217"/>
        <v>1010.7917688624102</v>
      </c>
      <c r="DK82" s="18">
        <f t="shared" si="218"/>
        <v>1644.7444330351145</v>
      </c>
      <c r="DL82" s="18">
        <f t="shared" si="263"/>
        <v>847.62195185671999</v>
      </c>
      <c r="DM82" s="28">
        <v>76</v>
      </c>
      <c r="DN82" s="22">
        <f>(DM82*(1/60))/$DC$4</f>
        <v>0.66659037770841456</v>
      </c>
      <c r="DO82" s="18">
        <f>((DJ82*(CZ$6/DA$6))+CZ$4)/$DD$4</f>
        <v>0.33029036166722575</v>
      </c>
      <c r="DP82">
        <f t="shared" si="219"/>
        <v>-0.17614095970984239</v>
      </c>
      <c r="DQ82">
        <f t="shared" si="219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220"/>
        <v>1610.5</v>
      </c>
      <c r="DZ82" s="18">
        <f t="shared" si="220"/>
        <v>582.5</v>
      </c>
      <c r="EA82" s="18">
        <f t="shared" si="264"/>
        <v>1005</v>
      </c>
      <c r="EB82" s="18">
        <f t="shared" si="265"/>
        <v>-23.5</v>
      </c>
      <c r="EC82" s="18">
        <f t="shared" si="221"/>
        <v>1005.2747136977036</v>
      </c>
      <c r="ED82" s="18">
        <f t="shared" si="222"/>
        <v>1712.6051792517737</v>
      </c>
      <c r="EE82" s="18">
        <f t="shared" si="266"/>
        <v>855.94524088649689</v>
      </c>
      <c r="EF82" s="28">
        <v>76</v>
      </c>
      <c r="EG82" s="22">
        <f>(EF82*(1/60))/$DV$4</f>
        <v>1.5778593106592036</v>
      </c>
      <c r="EH82" s="18">
        <f>((EC82*(DS$6/DT$6))+DS$4)/$DW$4</f>
        <v>0.82534279673655142</v>
      </c>
      <c r="EI82">
        <f t="shared" si="223"/>
        <v>0.19806827686560818</v>
      </c>
      <c r="EJ82">
        <f t="shared" si="223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224"/>
        <v>1159</v>
      </c>
      <c r="GE82">
        <f t="shared" si="224"/>
        <v>560.5</v>
      </c>
      <c r="GF82" s="18">
        <f t="shared" si="267"/>
        <v>933</v>
      </c>
      <c r="GG82" s="18">
        <f t="shared" si="268"/>
        <v>-41.5</v>
      </c>
      <c r="GH82" s="18">
        <f t="shared" si="225"/>
        <v>933.92250749192249</v>
      </c>
      <c r="GI82">
        <f t="shared" si="226"/>
        <v>1287.4165021468382</v>
      </c>
      <c r="GJ82">
        <v>76</v>
      </c>
      <c r="GK82" s="22">
        <f>(GJ82*(1/60))/$GA$4</f>
        <v>1.0483686823746821</v>
      </c>
      <c r="GL82" s="18">
        <f>((GH82*($FX$6/$FY$6))+FX$4)/$GB$4</f>
        <v>0.51559212214682593</v>
      </c>
      <c r="GM82">
        <f t="shared" si="227"/>
        <v>2.0514038910378968E-2</v>
      </c>
      <c r="GN82">
        <f t="shared" si="228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229"/>
        <v>1436.5</v>
      </c>
      <c r="GW82">
        <f t="shared" si="229"/>
        <v>551</v>
      </c>
      <c r="GX82" s="18">
        <f t="shared" si="269"/>
        <v>1191.5</v>
      </c>
      <c r="GY82" s="18">
        <f t="shared" si="270"/>
        <v>-53.5</v>
      </c>
      <c r="GZ82" s="18">
        <f t="shared" si="230"/>
        <v>1192.7005072523446</v>
      </c>
      <c r="HA82">
        <f t="shared" si="231"/>
        <v>1538.5490729905237</v>
      </c>
      <c r="HB82">
        <v>76</v>
      </c>
      <c r="HC82" s="22">
        <f>(HB82*(1/60))/$GS$4</f>
        <v>0.94130679329592937</v>
      </c>
      <c r="HD82" s="18">
        <f>((GZ82*(GP$6/GQ$6))+GP$4)/$GT$4</f>
        <v>0.63346762961953462</v>
      </c>
      <c r="HE82">
        <f t="shared" si="232"/>
        <v>-2.6268807050536178E-2</v>
      </c>
      <c r="HF82">
        <f t="shared" si="233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234"/>
        <v>1450</v>
      </c>
      <c r="HO82">
        <f t="shared" si="234"/>
        <v>552.5</v>
      </c>
      <c r="HP82" s="18">
        <f t="shared" si="235"/>
        <v>1195</v>
      </c>
      <c r="HQ82" s="18">
        <f t="shared" si="271"/>
        <v>-49</v>
      </c>
      <c r="HR82" s="18">
        <f t="shared" si="196"/>
        <v>1196.0041805947001</v>
      </c>
      <c r="HS82">
        <f t="shared" si="236"/>
        <v>1551.6946381295515</v>
      </c>
      <c r="HT82">
        <v>76</v>
      </c>
      <c r="HU82" s="22">
        <f>(HT82*(1/60))/$HK$4</f>
        <v>1.011784488942487</v>
      </c>
      <c r="HV82" s="18">
        <f>((HR82*(HH$6/HI$6))+HH$4)/$HL$4</f>
        <v>0.7032116590473767</v>
      </c>
      <c r="HW82">
        <f t="shared" si="237"/>
        <v>5.0880172169232166E-3</v>
      </c>
      <c r="HX82">
        <f t="shared" si="238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239"/>
        <v>1601.5</v>
      </c>
      <c r="IG82">
        <f t="shared" si="240"/>
        <v>547</v>
      </c>
      <c r="IH82">
        <f t="shared" si="241"/>
        <v>1055</v>
      </c>
      <c r="II82">
        <f t="shared" si="242"/>
        <v>-36.5</v>
      </c>
      <c r="IJ82">
        <f t="shared" si="243"/>
        <v>1055.6312092771793</v>
      </c>
      <c r="IL82">
        <v>76</v>
      </c>
      <c r="IM82">
        <f>(IL82*(1/60))/$IC$4</f>
        <v>0.94836234418711229</v>
      </c>
      <c r="IN82">
        <f>((IJ82*$HZ$6/$IA$6)+$HZ$4)/$ID$4</f>
        <v>0.59229648406088364</v>
      </c>
      <c r="IO82">
        <f t="shared" si="244"/>
        <v>-2.3025698511242795E-2</v>
      </c>
      <c r="IP82">
        <f t="shared" si="245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193"/>
        <v>1184.5</v>
      </c>
      <c r="P83" s="18">
        <f t="shared" si="194"/>
        <v>578.5</v>
      </c>
      <c r="Q83" s="18">
        <f t="shared" si="247"/>
        <v>408</v>
      </c>
      <c r="R83" s="18">
        <f t="shared" si="248"/>
        <v>-2</v>
      </c>
      <c r="S83" s="49">
        <f t="shared" si="197"/>
        <v>408.00490193133709</v>
      </c>
      <c r="T83" s="26">
        <f t="shared" si="198"/>
        <v>33.800422660205214</v>
      </c>
      <c r="U83" s="18">
        <f t="shared" si="246"/>
        <v>348.71828264544445</v>
      </c>
      <c r="V83" s="28">
        <v>77</v>
      </c>
      <c r="W83" s="22">
        <f>(V83*(1/60))/$L$4</f>
        <v>0.27695648131531025</v>
      </c>
      <c r="X83" s="18">
        <f>(S83*(I$6/J$6)+I$4)/$M$4</f>
        <v>4.5929947359718767E-2</v>
      </c>
      <c r="Y83">
        <f>LOG10(W83)</f>
        <v>-0.55758846707068777</v>
      </c>
      <c r="Z83">
        <f t="shared" si="199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00"/>
        <v>1170</v>
      </c>
      <c r="AI83" s="18">
        <f t="shared" si="200"/>
        <v>572.5</v>
      </c>
      <c r="AJ83" s="18">
        <f t="shared" si="249"/>
        <v>507.5</v>
      </c>
      <c r="AK83" s="18">
        <f t="shared" si="250"/>
        <v>2</v>
      </c>
      <c r="AL83" s="18">
        <f t="shared" si="201"/>
        <v>507.50394087139853</v>
      </c>
      <c r="AM83" s="18">
        <f t="shared" si="202"/>
        <v>1302.557580301155</v>
      </c>
      <c r="AN83" s="18">
        <f t="shared" si="251"/>
        <v>428.27129995586677</v>
      </c>
      <c r="AO83" s="28">
        <v>77</v>
      </c>
      <c r="AP83" s="22">
        <f>(AO83*(1/60))/AE$4</f>
        <v>0.23067235474183381</v>
      </c>
      <c r="AQ83" s="18">
        <f>((AL83*(AB$6/AC$6))+AB$4)/AF$4</f>
        <v>5.5794831200762132E-2</v>
      </c>
      <c r="AR83">
        <f t="shared" si="203"/>
        <v>-0.63700445100336567</v>
      </c>
      <c r="AS83">
        <f t="shared" si="203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04"/>
        <v>1250.5</v>
      </c>
      <c r="BB83" s="18">
        <f t="shared" si="204"/>
        <v>579.5</v>
      </c>
      <c r="BC83" s="18">
        <f t="shared" si="252"/>
        <v>419</v>
      </c>
      <c r="BD83" s="18">
        <f t="shared" si="253"/>
        <v>-1.5</v>
      </c>
      <c r="BE83" s="18">
        <f t="shared" si="205"/>
        <v>419.00268495559789</v>
      </c>
      <c r="BF83" s="18">
        <f t="shared" si="206"/>
        <v>1378.2490703787905</v>
      </c>
      <c r="BG83" s="18">
        <f t="shared" si="254"/>
        <v>363.87574166790614</v>
      </c>
      <c r="BH83" s="28">
        <v>77</v>
      </c>
      <c r="BI83" s="22">
        <f>(BH83*(1/60))/$AX$4</f>
        <v>0.20512471374774949</v>
      </c>
      <c r="BJ83" s="18">
        <f>((BE83*(AU$6/AV$6))+AU$4)/$AY$4</f>
        <v>3.5132836034013001E-2</v>
      </c>
      <c r="BK83">
        <f t="shared" si="207"/>
        <v>-0.68798201199788545</v>
      </c>
      <c r="BL83">
        <f t="shared" si="207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08"/>
        <v>1304</v>
      </c>
      <c r="BU83" s="18">
        <f t="shared" si="208"/>
        <v>555</v>
      </c>
      <c r="BV83" s="18">
        <f t="shared" si="255"/>
        <v>825.5</v>
      </c>
      <c r="BW83" s="18">
        <f t="shared" si="256"/>
        <v>-34.5</v>
      </c>
      <c r="BX83" s="18">
        <f t="shared" si="209"/>
        <v>826.22061218538965</v>
      </c>
      <c r="BY83" s="18">
        <f t="shared" si="210"/>
        <v>1417.1947643143478</v>
      </c>
      <c r="BZ83" s="18">
        <f t="shared" si="257"/>
        <v>657.93690297868807</v>
      </c>
      <c r="CA83" s="28">
        <v>77</v>
      </c>
      <c r="CB83" s="22">
        <f>(CA83*(1/60))/$BQ$4</f>
        <v>0.88394868462739662</v>
      </c>
      <c r="CC83" s="18">
        <f>((BX83*(BN$6/BO$6))+BN$4)/$BR$4</f>
        <v>0.36748325910015789</v>
      </c>
      <c r="CD83">
        <f t="shared" si="211"/>
        <v>-5.3572946106863251E-2</v>
      </c>
      <c r="CE83">
        <f t="shared" si="211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12"/>
        <v>1282.5</v>
      </c>
      <c r="CN83" s="18">
        <f t="shared" si="212"/>
        <v>556.5</v>
      </c>
      <c r="CO83" s="18">
        <f t="shared" si="258"/>
        <v>750</v>
      </c>
      <c r="CP83" s="18">
        <f t="shared" si="259"/>
        <v>-31.5</v>
      </c>
      <c r="CQ83" s="18">
        <f t="shared" si="213"/>
        <v>750.66120853551502</v>
      </c>
      <c r="CR83" s="18">
        <f t="shared" si="214"/>
        <v>1398.0337978747152</v>
      </c>
      <c r="CS83" s="18">
        <f t="shared" si="260"/>
        <v>604.74932809101904</v>
      </c>
      <c r="CT83" s="28">
        <v>77</v>
      </c>
      <c r="CU83" s="22">
        <f>(CT83*(1/60))/$CJ$4</f>
        <v>0.74850826344900856</v>
      </c>
      <c r="CV83" s="18">
        <f>((CQ83*(CG$6/CH$6))+CG$4)/$CK$4</f>
        <v>0.27895062839774243</v>
      </c>
      <c r="CW83">
        <f t="shared" si="215"/>
        <v>-0.12580340073108781</v>
      </c>
      <c r="CX83">
        <f t="shared" si="215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16"/>
        <v>1566.5</v>
      </c>
      <c r="DG83" s="18">
        <f t="shared" si="216"/>
        <v>542.5</v>
      </c>
      <c r="DH83" s="18">
        <f t="shared" si="261"/>
        <v>1024.5</v>
      </c>
      <c r="DI83" s="18">
        <f t="shared" si="262"/>
        <v>-42</v>
      </c>
      <c r="DJ83" s="18">
        <f t="shared" si="217"/>
        <v>1025.3605463445529</v>
      </c>
      <c r="DK83" s="18">
        <f t="shared" si="218"/>
        <v>1657.778181784282</v>
      </c>
      <c r="DL83" s="18">
        <f t="shared" si="263"/>
        <v>860.65570060588743</v>
      </c>
      <c r="DM83" s="28">
        <v>77</v>
      </c>
      <c r="DN83" s="22">
        <f>(DM83*(1/60))/$DC$4</f>
        <v>0.67536130373089365</v>
      </c>
      <c r="DO83" s="18">
        <f>((DJ83*(CZ$6/DA$6))+CZ$4)/$DD$4</f>
        <v>0.33505091367393802</v>
      </c>
      <c r="DP83">
        <f t="shared" si="219"/>
        <v>-0.17046382681815189</v>
      </c>
      <c r="DQ83">
        <f t="shared" si="219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220"/>
        <v>1625</v>
      </c>
      <c r="DZ83" s="18">
        <f t="shared" si="220"/>
        <v>583</v>
      </c>
      <c r="EA83" s="18">
        <f t="shared" si="264"/>
        <v>1019.5</v>
      </c>
      <c r="EB83" s="18">
        <f t="shared" si="265"/>
        <v>-23</v>
      </c>
      <c r="EC83" s="18">
        <f t="shared" si="221"/>
        <v>1019.7594078997262</v>
      </c>
      <c r="ED83" s="18">
        <f t="shared" si="222"/>
        <v>1726.4165198468183</v>
      </c>
      <c r="EE83" s="18">
        <f t="shared" si="266"/>
        <v>869.7565814815415</v>
      </c>
      <c r="EF83" s="28">
        <v>77</v>
      </c>
      <c r="EG83" s="22">
        <f>(EF83*(1/60))/$DV$4</f>
        <v>1.5986206173784034</v>
      </c>
      <c r="EH83" s="18">
        <f>((EC83*(DS$6/DT$6))+DS$4)/$DW$4</f>
        <v>0.83723490728074035</v>
      </c>
      <c r="EI83">
        <f t="shared" si="223"/>
        <v>0.20374540975729866</v>
      </c>
      <c r="EJ83">
        <f t="shared" si="223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224"/>
        <v>1174.5</v>
      </c>
      <c r="GE83">
        <f t="shared" si="224"/>
        <v>561</v>
      </c>
      <c r="GF83" s="18">
        <f t="shared" si="267"/>
        <v>948.5</v>
      </c>
      <c r="GG83" s="18">
        <f t="shared" si="268"/>
        <v>-41</v>
      </c>
      <c r="GH83" s="18">
        <f t="shared" si="225"/>
        <v>949.38572245426144</v>
      </c>
      <c r="GI83">
        <f t="shared" si="226"/>
        <v>1301.6033381948589</v>
      </c>
      <c r="GJ83">
        <v>77</v>
      </c>
      <c r="GK83" s="22">
        <f>(GJ83*(1/60))/$GA$4</f>
        <v>1.0621630071427699</v>
      </c>
      <c r="GL83" s="18">
        <f>((GH83*($FX$6/$FY$6))+FX$4)/$GB$4</f>
        <v>0.52412892445503445</v>
      </c>
      <c r="GM83">
        <f t="shared" si="227"/>
        <v>2.6191171802069452E-2</v>
      </c>
      <c r="GN83">
        <f t="shared" si="228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229"/>
        <v>1457.5</v>
      </c>
      <c r="GW83">
        <f t="shared" si="229"/>
        <v>549.5</v>
      </c>
      <c r="GX83" s="18">
        <f t="shared" si="269"/>
        <v>1212.5</v>
      </c>
      <c r="GY83" s="18">
        <f t="shared" si="270"/>
        <v>-55</v>
      </c>
      <c r="GZ83" s="18">
        <f t="shared" si="230"/>
        <v>1213.7467816641163</v>
      </c>
      <c r="HA83">
        <f t="shared" si="231"/>
        <v>1557.644535829661</v>
      </c>
      <c r="HB83">
        <v>77</v>
      </c>
      <c r="HC83" s="22">
        <f>(HB83*(1/60))/$GS$4</f>
        <v>0.95369240899719154</v>
      </c>
      <c r="HD83" s="18">
        <f>((GZ83*(GP$6/GQ$6))+GP$4)/$GT$4</f>
        <v>0.64464573634698186</v>
      </c>
      <c r="HE83">
        <f t="shared" si="232"/>
        <v>-2.059167415884568E-2</v>
      </c>
      <c r="HF83">
        <f t="shared" si="233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234"/>
        <v>1468</v>
      </c>
      <c r="HO83">
        <f t="shared" si="234"/>
        <v>551</v>
      </c>
      <c r="HP83" s="18">
        <f t="shared" si="235"/>
        <v>1213</v>
      </c>
      <c r="HQ83" s="18">
        <f t="shared" si="271"/>
        <v>-50.5</v>
      </c>
      <c r="HR83" s="18">
        <f t="shared" si="196"/>
        <v>1214.0507608827565</v>
      </c>
      <c r="HS83">
        <f t="shared" si="236"/>
        <v>1568.0003188775186</v>
      </c>
      <c r="HT83">
        <v>77</v>
      </c>
      <c r="HU83" s="22">
        <f>(HT83*(1/60))/$HK$4</f>
        <v>1.0250974427443618</v>
      </c>
      <c r="HV83" s="18">
        <f>((HR83*(HH$6/HI$6))+HH$4)/$HL$4</f>
        <v>0.71382246281412065</v>
      </c>
      <c r="HW83">
        <f t="shared" si="237"/>
        <v>1.0765150108613727E-2</v>
      </c>
      <c r="HX83">
        <f t="shared" si="238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239"/>
        <v>1618.5</v>
      </c>
      <c r="IG83">
        <f t="shared" si="240"/>
        <v>546</v>
      </c>
      <c r="IH83">
        <f t="shared" si="241"/>
        <v>1072</v>
      </c>
      <c r="II83">
        <f t="shared" si="242"/>
        <v>-37.5</v>
      </c>
      <c r="IJ83">
        <f t="shared" si="243"/>
        <v>1072.6556996539011</v>
      </c>
      <c r="IL83">
        <v>77</v>
      </c>
      <c r="IM83">
        <f>(IL83*(1/60))/$IC$4</f>
        <v>0.96084079608431106</v>
      </c>
      <c r="IN83">
        <f>((IJ83*$HZ$6/$IA$6)+$HZ$4)/$ID$4</f>
        <v>0.60184863229640728</v>
      </c>
      <c r="IO83">
        <f t="shared" si="244"/>
        <v>-1.7348565619552312E-2</v>
      </c>
      <c r="IP83">
        <f t="shared" si="245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193"/>
        <v>1193</v>
      </c>
      <c r="P84" s="18">
        <f t="shared" si="194"/>
        <v>578.5</v>
      </c>
      <c r="Q84" s="18">
        <f t="shared" si="247"/>
        <v>416.5</v>
      </c>
      <c r="R84" s="18">
        <f t="shared" si="248"/>
        <v>-2</v>
      </c>
      <c r="S84" s="49">
        <f t="shared" si="197"/>
        <v>416.5048018930874</v>
      </c>
      <c r="T84" s="26">
        <f t="shared" si="198"/>
        <v>34.504581384565277</v>
      </c>
      <c r="U84" s="18">
        <f t="shared" si="246"/>
        <v>356.36129476764506</v>
      </c>
      <c r="V84" s="28">
        <v>78</v>
      </c>
      <c r="W84" s="22">
        <f>(V84*(1/60))/$L$4</f>
        <v>0.28055331873498962</v>
      </c>
      <c r="X84" s="18">
        <f>(S84*(I$6/J$6)+I$4)/$M$4</f>
        <v>4.6886798505276252E-2</v>
      </c>
      <c r="Y84">
        <f>LOG10(W84)</f>
        <v>-0.55198458955268914</v>
      </c>
      <c r="Z84">
        <f t="shared" si="199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00"/>
        <v>1181</v>
      </c>
      <c r="AI84" s="18">
        <f t="shared" si="200"/>
        <v>572.5</v>
      </c>
      <c r="AJ84" s="18">
        <f t="shared" si="249"/>
        <v>518.5</v>
      </c>
      <c r="AK84" s="18">
        <f t="shared" si="250"/>
        <v>2</v>
      </c>
      <c r="AL84" s="18">
        <f t="shared" si="201"/>
        <v>518.50385726626951</v>
      </c>
      <c r="AM84" s="18">
        <f t="shared" si="202"/>
        <v>1312.4470465508314</v>
      </c>
      <c r="AN84" s="18">
        <f t="shared" si="251"/>
        <v>438.16076620554315</v>
      </c>
      <c r="AO84" s="28">
        <v>78</v>
      </c>
      <c r="AP84" s="22">
        <f>(AO84*(1/60))/AE$4</f>
        <v>0.2336680996086109</v>
      </c>
      <c r="AQ84" s="18">
        <f>((AL84*(AB$6/AC$6))+AB$4)/AF$4</f>
        <v>5.7004158713412599E-2</v>
      </c>
      <c r="AR84">
        <f t="shared" si="203"/>
        <v>-0.63140057348536704</v>
      </c>
      <c r="AS84">
        <f t="shared" si="203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04"/>
        <v>1258</v>
      </c>
      <c r="BB84" s="18">
        <f t="shared" si="204"/>
        <v>579.5</v>
      </c>
      <c r="BC84" s="18">
        <f t="shared" si="252"/>
        <v>426.5</v>
      </c>
      <c r="BD84" s="18">
        <f t="shared" si="253"/>
        <v>-1.5</v>
      </c>
      <c r="BE84" s="18">
        <f t="shared" si="205"/>
        <v>426.50263774096402</v>
      </c>
      <c r="BF84" s="18">
        <f t="shared" si="206"/>
        <v>1385.0574897815613</v>
      </c>
      <c r="BG84" s="18">
        <f t="shared" si="254"/>
        <v>370.68416107067696</v>
      </c>
      <c r="BH84" s="28">
        <v>78</v>
      </c>
      <c r="BI84" s="22">
        <f>(BH84*(1/60))/$AX$4</f>
        <v>0.20778867106914886</v>
      </c>
      <c r="BJ84" s="18">
        <f>((BE84*(AU$6/AV$6))+AU$4)/$AY$4</f>
        <v>3.576169742543589E-2</v>
      </c>
      <c r="BK84">
        <f t="shared" si="207"/>
        <v>-0.68237813447988682</v>
      </c>
      <c r="BL84">
        <f t="shared" si="207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08"/>
        <v>1314.5</v>
      </c>
      <c r="BU84" s="18">
        <f t="shared" si="208"/>
        <v>555</v>
      </c>
      <c r="BV84" s="18">
        <f t="shared" si="255"/>
        <v>836</v>
      </c>
      <c r="BW84" s="18">
        <f t="shared" si="256"/>
        <v>-34.5</v>
      </c>
      <c r="BX84" s="18">
        <f t="shared" si="209"/>
        <v>836.71156918020438</v>
      </c>
      <c r="BY84" s="18">
        <f t="shared" si="210"/>
        <v>1426.8620290693841</v>
      </c>
      <c r="BZ84" s="18">
        <f t="shared" si="257"/>
        <v>667.60416773372435</v>
      </c>
      <c r="CA84" s="28">
        <v>78</v>
      </c>
      <c r="CB84" s="22">
        <f>(CA84*(1/60))/$BQ$4</f>
        <v>0.89542853767450581</v>
      </c>
      <c r="CC84" s="18">
        <f>((BX84*(BN$6/BO$6))+BN$4)/$BR$4</f>
        <v>0.37214938702129113</v>
      </c>
      <c r="CD84">
        <f t="shared" si="211"/>
        <v>-4.7969068588864648E-2</v>
      </c>
      <c r="CE84">
        <f t="shared" si="211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12"/>
        <v>1293.5</v>
      </c>
      <c r="CN84" s="18">
        <f t="shared" si="212"/>
        <v>556.5</v>
      </c>
      <c r="CO84" s="18">
        <f t="shared" si="258"/>
        <v>761</v>
      </c>
      <c r="CP84" s="18">
        <f t="shared" si="259"/>
        <v>-31.5</v>
      </c>
      <c r="CQ84" s="18">
        <f t="shared" si="213"/>
        <v>761.65165922487165</v>
      </c>
      <c r="CR84" s="18">
        <f t="shared" si="214"/>
        <v>1408.1315634556311</v>
      </c>
      <c r="CS84" s="18">
        <f t="shared" si="260"/>
        <v>614.84709367193489</v>
      </c>
      <c r="CT84" s="28">
        <v>78</v>
      </c>
      <c r="CU84" s="22">
        <f>(CT84*(1/60))/$CJ$4</f>
        <v>0.7582291499873075</v>
      </c>
      <c r="CV84" s="18">
        <f>((CQ84*(CG$6/CH$6))+CG$4)/$CK$4</f>
        <v>0.2830347519561604</v>
      </c>
      <c r="CW84">
        <f t="shared" si="215"/>
        <v>-0.1201995232130892</v>
      </c>
      <c r="CX84">
        <f t="shared" si="215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16"/>
        <v>1583.5</v>
      </c>
      <c r="DG84" s="18">
        <f t="shared" si="216"/>
        <v>543.5</v>
      </c>
      <c r="DH84" s="18">
        <f t="shared" si="261"/>
        <v>1041.5</v>
      </c>
      <c r="DI84" s="18">
        <f t="shared" si="262"/>
        <v>-41</v>
      </c>
      <c r="DJ84" s="18">
        <f t="shared" si="217"/>
        <v>1042.3066967068762</v>
      </c>
      <c r="DK84" s="18">
        <f t="shared" si="218"/>
        <v>1674.1757673553873</v>
      </c>
      <c r="DL84" s="18">
        <f t="shared" si="263"/>
        <v>877.05328617699274</v>
      </c>
      <c r="DM84" s="28">
        <v>78</v>
      </c>
      <c r="DN84" s="22">
        <f>(DM84*(1/60))/$DC$4</f>
        <v>0.68413222975337296</v>
      </c>
      <c r="DO84" s="18">
        <f>((DJ84*(CZ$6/DA$6))+CZ$4)/$DD$4</f>
        <v>0.34058830555272063</v>
      </c>
      <c r="DP84">
        <f t="shared" si="219"/>
        <v>-0.16485994930015327</v>
      </c>
      <c r="DQ84">
        <f t="shared" si="219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220"/>
        <v>1632.5</v>
      </c>
      <c r="DZ84" s="18">
        <f t="shared" si="220"/>
        <v>583</v>
      </c>
      <c r="EA84" s="18">
        <f t="shared" si="264"/>
        <v>1027</v>
      </c>
      <c r="EB84" s="18">
        <f t="shared" si="265"/>
        <v>-23</v>
      </c>
      <c r="EC84" s="18">
        <f t="shared" si="221"/>
        <v>1027.2575139661915</v>
      </c>
      <c r="ED84" s="18">
        <f t="shared" si="222"/>
        <v>1733.4777904547841</v>
      </c>
      <c r="EE84" s="18">
        <f t="shared" si="266"/>
        <v>876.81785208950726</v>
      </c>
      <c r="EF84" s="28">
        <v>78</v>
      </c>
      <c r="EG84" s="22">
        <f>(EF84*(1/60))/$DV$4</f>
        <v>1.6193819240976037</v>
      </c>
      <c r="EH84" s="18">
        <f>((EC84*(DS$6/DT$6))+DS$4)/$DW$4</f>
        <v>0.84339094378180846</v>
      </c>
      <c r="EI84">
        <f t="shared" si="223"/>
        <v>0.20934928727529725</v>
      </c>
      <c r="EJ84">
        <f t="shared" si="223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224"/>
        <v>1191.5</v>
      </c>
      <c r="GE84">
        <f t="shared" si="224"/>
        <v>559.5</v>
      </c>
      <c r="GF84" s="18">
        <f t="shared" si="267"/>
        <v>965.5</v>
      </c>
      <c r="GG84" s="18">
        <f t="shared" si="268"/>
        <v>-42.5</v>
      </c>
      <c r="GH84" s="18">
        <f t="shared" si="225"/>
        <v>966.43494349076593</v>
      </c>
      <c r="GI84">
        <f t="shared" si="226"/>
        <v>1316.3253777087184</v>
      </c>
      <c r="GJ84">
        <v>78</v>
      </c>
      <c r="GK84" s="22">
        <f>(GJ84*(1/60))/$GA$4</f>
        <v>1.075957331910858</v>
      </c>
      <c r="GL84" s="18">
        <f>((GH84*($FX$6/$FY$6))+FX$4)/$GB$4</f>
        <v>0.53354131572373686</v>
      </c>
      <c r="GM84">
        <f t="shared" si="227"/>
        <v>3.179504932006804E-2</v>
      </c>
      <c r="GN84">
        <f t="shared" si="228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229"/>
        <v>1478</v>
      </c>
      <c r="GW84">
        <f t="shared" si="229"/>
        <v>550</v>
      </c>
      <c r="GX84" s="18">
        <f t="shared" si="269"/>
        <v>1233</v>
      </c>
      <c r="GY84" s="18">
        <f t="shared" si="270"/>
        <v>-54.5</v>
      </c>
      <c r="GZ84" s="18">
        <f t="shared" si="230"/>
        <v>1234.2038932040361</v>
      </c>
      <c r="HA84">
        <f t="shared" si="231"/>
        <v>1577.0174380773346</v>
      </c>
      <c r="HB84">
        <v>78</v>
      </c>
      <c r="HC84" s="22">
        <f>(HB84*(1/60))/$GS$4</f>
        <v>0.96607802469845383</v>
      </c>
      <c r="HD84" s="18">
        <f>((GZ84*(GP$6/GQ$6))+GP$4)/$GT$4</f>
        <v>0.65551092662505872</v>
      </c>
      <c r="HE84">
        <f t="shared" si="232"/>
        <v>-1.4987796640847125E-2</v>
      </c>
      <c r="HF84">
        <f t="shared" si="233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234"/>
        <v>1487</v>
      </c>
      <c r="HO84">
        <f t="shared" si="234"/>
        <v>550</v>
      </c>
      <c r="HP84" s="18">
        <f t="shared" si="235"/>
        <v>1232</v>
      </c>
      <c r="HQ84" s="18">
        <f t="shared" si="271"/>
        <v>-51.5</v>
      </c>
      <c r="HR84" s="18">
        <f t="shared" si="196"/>
        <v>1233.0759303465461</v>
      </c>
      <c r="HS84">
        <f t="shared" si="236"/>
        <v>1585.4554550664614</v>
      </c>
      <c r="HT84">
        <v>78</v>
      </c>
      <c r="HU84" s="22">
        <f>(HT84*(1/60))/$HK$4</f>
        <v>1.0384103965462368</v>
      </c>
      <c r="HV84" s="18">
        <f>((HR84*(HH$6/HI$6))+HH$4)/$HL$4</f>
        <v>0.72500864527013553</v>
      </c>
      <c r="HW84">
        <f t="shared" si="237"/>
        <v>1.636902762661234E-2</v>
      </c>
      <c r="HX84">
        <f t="shared" si="238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239"/>
        <v>1636</v>
      </c>
      <c r="IG84">
        <f t="shared" si="240"/>
        <v>544</v>
      </c>
      <c r="IH84">
        <f t="shared" si="241"/>
        <v>1089.5</v>
      </c>
      <c r="II84">
        <f t="shared" si="242"/>
        <v>-39.5</v>
      </c>
      <c r="IJ84">
        <f t="shared" si="243"/>
        <v>1090.215804324997</v>
      </c>
      <c r="IL84">
        <v>78</v>
      </c>
      <c r="IM84">
        <f>(IL84*(1/60))/$IC$4</f>
        <v>0.97331924798151004</v>
      </c>
      <c r="IN84">
        <f>((IJ84*$HZ$6/$IA$6)+$HZ$4)/$ID$4</f>
        <v>0.61170130448440829</v>
      </c>
      <c r="IO84">
        <f t="shared" si="244"/>
        <v>-1.174468810155372E-2</v>
      </c>
      <c r="IP84">
        <f t="shared" si="245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193"/>
        <v>1201</v>
      </c>
      <c r="P85" s="18">
        <f t="shared" si="194"/>
        <v>578.5</v>
      </c>
      <c r="Q85" s="18">
        <f t="shared" si="247"/>
        <v>424.5</v>
      </c>
      <c r="R85" s="18">
        <f t="shared" si="248"/>
        <v>-2</v>
      </c>
      <c r="S85" s="49">
        <f t="shared" si="197"/>
        <v>424.50471139906091</v>
      </c>
      <c r="T85" s="26">
        <f t="shared" si="198"/>
        <v>35.167319310666969</v>
      </c>
      <c r="U85" s="18">
        <f t="shared" si="246"/>
        <v>363.56419809646229</v>
      </c>
      <c r="V85" s="28">
        <v>79</v>
      </c>
      <c r="W85" s="22">
        <f>(V85*(1/60))/$L$4</f>
        <v>0.28415015615466899</v>
      </c>
      <c r="X85" s="18">
        <f>(S85*(I$6/J$6)+I$4)/$M$4</f>
        <v>4.7787364701301301E-2</v>
      </c>
      <c r="Y85">
        <f>LOG10(W85)</f>
        <v>-0.54645210095272811</v>
      </c>
      <c r="Z85">
        <f t="shared" si="199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00"/>
        <v>1191.5</v>
      </c>
      <c r="AI85" s="18">
        <f t="shared" si="200"/>
        <v>571</v>
      </c>
      <c r="AJ85" s="18">
        <f t="shared" si="249"/>
        <v>529</v>
      </c>
      <c r="AK85" s="18">
        <f t="shared" si="250"/>
        <v>0.5</v>
      </c>
      <c r="AL85" s="18">
        <f t="shared" si="201"/>
        <v>529.00023629484326</v>
      </c>
      <c r="AM85" s="18">
        <f t="shared" si="202"/>
        <v>1321.2544228875829</v>
      </c>
      <c r="AN85" s="18">
        <f t="shared" si="251"/>
        <v>446.96814254229469</v>
      </c>
      <c r="AO85" s="28">
        <v>79</v>
      </c>
      <c r="AP85" s="22">
        <f>(AO85*(1/60))/AE$4</f>
        <v>0.23666384447538794</v>
      </c>
      <c r="AQ85" s="18">
        <f>((AL85*(AB$6/AC$6))+AB$4)/AF$4</f>
        <v>5.8158127478882535E-2</v>
      </c>
      <c r="AR85">
        <f t="shared" si="203"/>
        <v>-0.62586808488540602</v>
      </c>
      <c r="AS85">
        <f t="shared" si="203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04"/>
        <v>1265</v>
      </c>
      <c r="BB85" s="18">
        <f t="shared" si="204"/>
        <v>579.5</v>
      </c>
      <c r="BC85" s="18">
        <f t="shared" si="252"/>
        <v>433.5</v>
      </c>
      <c r="BD85" s="18">
        <f t="shared" si="253"/>
        <v>-1.5</v>
      </c>
      <c r="BE85" s="18">
        <f t="shared" si="205"/>
        <v>433.50259514794141</v>
      </c>
      <c r="BF85" s="18">
        <f t="shared" si="206"/>
        <v>1391.4184309545421</v>
      </c>
      <c r="BG85" s="18">
        <f t="shared" si="254"/>
        <v>377.04510224365777</v>
      </c>
      <c r="BH85" s="28">
        <v>79</v>
      </c>
      <c r="BI85" s="22">
        <f>(BH85*(1/60))/$AX$4</f>
        <v>0.21045262839054821</v>
      </c>
      <c r="BJ85" s="18">
        <f>((BE85*(AU$6/AV$6))+AU$4)/$AY$4</f>
        <v>3.6348634847687668E-2</v>
      </c>
      <c r="BK85">
        <f t="shared" si="207"/>
        <v>-0.67684564587992579</v>
      </c>
      <c r="BL85">
        <f t="shared" si="207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08"/>
        <v>1328</v>
      </c>
      <c r="BU85" s="18">
        <f t="shared" si="208"/>
        <v>555.5</v>
      </c>
      <c r="BV85" s="18">
        <f t="shared" si="255"/>
        <v>849.5</v>
      </c>
      <c r="BW85" s="18">
        <f t="shared" si="256"/>
        <v>-34</v>
      </c>
      <c r="BX85" s="18">
        <f t="shared" si="209"/>
        <v>850.1801279728902</v>
      </c>
      <c r="BY85" s="18">
        <f t="shared" si="210"/>
        <v>1439.5013893706389</v>
      </c>
      <c r="BZ85" s="18">
        <f t="shared" si="257"/>
        <v>680.24352803497914</v>
      </c>
      <c r="CA85" s="28">
        <v>79</v>
      </c>
      <c r="CB85" s="22">
        <f>(CA85*(1/60))/$BQ$4</f>
        <v>0.90690839072161478</v>
      </c>
      <c r="CC85" s="18">
        <f>((BX85*(BN$6/BO$6))+BN$4)/$BR$4</f>
        <v>0.37813988133663717</v>
      </c>
      <c r="CD85">
        <f t="shared" si="211"/>
        <v>-4.2436579988903662E-2</v>
      </c>
      <c r="CE85">
        <f t="shared" si="211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12"/>
        <v>1304</v>
      </c>
      <c r="CN85" s="18">
        <f t="shared" si="212"/>
        <v>556.5</v>
      </c>
      <c r="CO85" s="18">
        <f t="shared" si="258"/>
        <v>771.5</v>
      </c>
      <c r="CP85" s="18">
        <f t="shared" si="259"/>
        <v>-31.5</v>
      </c>
      <c r="CQ85" s="18">
        <f t="shared" si="213"/>
        <v>772.14279767410903</v>
      </c>
      <c r="CR85" s="18">
        <f t="shared" si="214"/>
        <v>1417.7828641932444</v>
      </c>
      <c r="CS85" s="18">
        <f t="shared" si="260"/>
        <v>624.49839440954827</v>
      </c>
      <c r="CT85" s="28">
        <v>79</v>
      </c>
      <c r="CU85" s="22">
        <f>(CT85*(1/60))/$CJ$4</f>
        <v>0.76795003652560623</v>
      </c>
      <c r="CV85" s="18">
        <f>((CQ85*(CG$6/CH$6))+CG$4)/$CK$4</f>
        <v>0.286933327811348</v>
      </c>
      <c r="CW85">
        <f t="shared" si="215"/>
        <v>-0.11466703461312822</v>
      </c>
      <c r="CX85">
        <f t="shared" si="215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16"/>
        <v>1601</v>
      </c>
      <c r="DG85" s="18">
        <f t="shared" si="216"/>
        <v>544</v>
      </c>
      <c r="DH85" s="18">
        <f t="shared" si="261"/>
        <v>1059</v>
      </c>
      <c r="DI85" s="18">
        <f t="shared" si="262"/>
        <v>-40.5</v>
      </c>
      <c r="DJ85" s="18">
        <f t="shared" si="217"/>
        <v>1059.7741504679193</v>
      </c>
      <c r="DK85" s="18">
        <f t="shared" si="218"/>
        <v>1690.8982819791379</v>
      </c>
      <c r="DL85" s="18">
        <f t="shared" si="263"/>
        <v>893.77580080074335</v>
      </c>
      <c r="DM85" s="28">
        <v>79</v>
      </c>
      <c r="DN85" s="22">
        <f>(DM85*(1/60))/$DC$4</f>
        <v>0.69290315577585204</v>
      </c>
      <c r="DO85" s="18">
        <f>((DJ85*(CZ$6/DA$6))+CZ$4)/$DD$4</f>
        <v>0.34629604061533742</v>
      </c>
      <c r="DP85">
        <f t="shared" si="219"/>
        <v>-0.15932746070019227</v>
      </c>
      <c r="DQ85">
        <f t="shared" si="219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224"/>
        <v>1209.5</v>
      </c>
      <c r="GE85">
        <f t="shared" si="224"/>
        <v>559.5</v>
      </c>
      <c r="GF85" s="18">
        <f t="shared" si="267"/>
        <v>983.5</v>
      </c>
      <c r="GG85" s="18">
        <f t="shared" si="268"/>
        <v>-42.5</v>
      </c>
      <c r="GH85" s="18">
        <f t="shared" si="225"/>
        <v>984.4178482737907</v>
      </c>
      <c r="GI85">
        <f t="shared" si="226"/>
        <v>1332.6404241204752</v>
      </c>
      <c r="GJ85">
        <v>79</v>
      </c>
      <c r="GK85" s="22">
        <f>(GJ85*(1/60))/$GA$4</f>
        <v>1.0897516566789458</v>
      </c>
      <c r="GL85" s="18">
        <f>((GH85*($FX$6/$FY$6))+FX$4)/$GB$4</f>
        <v>0.54346916730142703</v>
      </c>
      <c r="GM85">
        <f t="shared" si="227"/>
        <v>3.7327537920029033E-2</v>
      </c>
      <c r="GN85">
        <f t="shared" si="228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229"/>
        <v>1495.5</v>
      </c>
      <c r="GW85">
        <f t="shared" si="229"/>
        <v>550</v>
      </c>
      <c r="GX85" s="18">
        <f t="shared" si="269"/>
        <v>1250.5</v>
      </c>
      <c r="GY85" s="18">
        <f t="shared" si="270"/>
        <v>-54.5</v>
      </c>
      <c r="GZ85" s="18">
        <f t="shared" si="230"/>
        <v>1251.6870615293585</v>
      </c>
      <c r="HA85">
        <f t="shared" si="231"/>
        <v>1593.4303404918585</v>
      </c>
      <c r="HB85">
        <v>79</v>
      </c>
      <c r="HC85" s="22">
        <f>(HB85*(1/60))/$GS$4</f>
        <v>0.97846364039971601</v>
      </c>
      <c r="HD85" s="18">
        <f>((GZ85*(GP$6/GQ$6))+GP$4)/$GT$4</f>
        <v>0.66479659484598963</v>
      </c>
      <c r="HE85">
        <f t="shared" si="232"/>
        <v>-9.4553080408861217E-3</v>
      </c>
      <c r="HF85">
        <f t="shared" si="233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234"/>
        <v>1504</v>
      </c>
      <c r="HO85">
        <f t="shared" si="234"/>
        <v>549.5</v>
      </c>
      <c r="HP85" s="18">
        <f t="shared" si="235"/>
        <v>1249</v>
      </c>
      <c r="HQ85" s="18">
        <f t="shared" si="271"/>
        <v>-52</v>
      </c>
      <c r="HR85" s="18">
        <f t="shared" si="196"/>
        <v>1250.0819973105765</v>
      </c>
      <c r="HS85">
        <f t="shared" si="236"/>
        <v>1601.23897342027</v>
      </c>
      <c r="HT85">
        <v>79</v>
      </c>
      <c r="HU85" s="22">
        <f>(HT85*(1/60))/$HK$4</f>
        <v>1.0517233503481116</v>
      </c>
      <c r="HV85" s="18">
        <f>((HR85*(HH$6/HI$6))+HH$4)/$HL$4</f>
        <v>0.73500766095727166</v>
      </c>
      <c r="HW85">
        <f t="shared" si="237"/>
        <v>2.1901516226573357E-2</v>
      </c>
      <c r="HX85">
        <f t="shared" si="238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239"/>
        <v>1650</v>
      </c>
      <c r="IG85">
        <f t="shared" si="240"/>
        <v>541.5</v>
      </c>
      <c r="IH85">
        <f t="shared" si="241"/>
        <v>1103.5</v>
      </c>
      <c r="II85">
        <f t="shared" si="242"/>
        <v>-42</v>
      </c>
      <c r="IJ85">
        <f t="shared" si="243"/>
        <v>1104.2989857823832</v>
      </c>
      <c r="IL85">
        <v>79</v>
      </c>
      <c r="IM85">
        <f>(IL85*(1/60))/$IC$4</f>
        <v>0.9857976998787088</v>
      </c>
      <c r="IN85">
        <f>((IJ85*$HZ$6/$IA$6)+$HZ$4)/$ID$4</f>
        <v>0.61960313496108854</v>
      </c>
      <c r="IO85">
        <f t="shared" si="244"/>
        <v>-6.2121995015927316E-3</v>
      </c>
      <c r="IP85">
        <f t="shared" si="245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193"/>
        <v>1209</v>
      </c>
      <c r="P86" s="18">
        <f t="shared" si="194"/>
        <v>579</v>
      </c>
      <c r="Q86" s="18">
        <f t="shared" si="247"/>
        <v>432.5</v>
      </c>
      <c r="R86" s="18">
        <f t="shared" si="248"/>
        <v>-1.5</v>
      </c>
      <c r="S86" s="49">
        <f t="shared" si="197"/>
        <v>432.50260114824744</v>
      </c>
      <c r="T86" s="26">
        <f t="shared" si="198"/>
        <v>35.829889913697912</v>
      </c>
      <c r="U86" s="18">
        <f t="shared" si="246"/>
        <v>370.99203242994906</v>
      </c>
      <c r="V86" s="28">
        <v>80</v>
      </c>
      <c r="W86" s="22">
        <f>(V86*(1/60))/$L$4</f>
        <v>0.2877469935743483</v>
      </c>
      <c r="X86" s="18">
        <f>(S86*(I$6/J$6)+I$4)/$M$4</f>
        <v>4.8687703529168597E-2</v>
      </c>
      <c r="Y86">
        <f>LOG10(W86)</f>
        <v>-0.54098920525122607</v>
      </c>
      <c r="Z86">
        <f t="shared" si="199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00"/>
        <v>1200.5</v>
      </c>
      <c r="AI86" s="18">
        <f t="shared" si="200"/>
        <v>571</v>
      </c>
      <c r="AJ86" s="18">
        <f t="shared" si="249"/>
        <v>538</v>
      </c>
      <c r="AK86" s="18">
        <f t="shared" si="250"/>
        <v>0.5</v>
      </c>
      <c r="AL86" s="18">
        <f t="shared" si="201"/>
        <v>538.00023234195726</v>
      </c>
      <c r="AM86" s="18">
        <f t="shared" si="202"/>
        <v>1329.3762635160897</v>
      </c>
      <c r="AN86" s="18">
        <f t="shared" si="251"/>
        <v>455.08998317080147</v>
      </c>
      <c r="AO86" s="28">
        <v>80</v>
      </c>
      <c r="AP86" s="22">
        <f>(AO86*(1/60))/AE$4</f>
        <v>0.239659589342165</v>
      </c>
      <c r="AQ86" s="18">
        <f>((AL86*(AB$6/AC$6))+AB$4)/AF$4</f>
        <v>5.9147584347717962E-2</v>
      </c>
      <c r="AR86">
        <f t="shared" si="203"/>
        <v>-0.62040518918390397</v>
      </c>
      <c r="AS86">
        <f t="shared" si="203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04"/>
        <v>1273</v>
      </c>
      <c r="BB86" s="18">
        <f t="shared" si="204"/>
        <v>579.5</v>
      </c>
      <c r="BC86" s="18">
        <f t="shared" si="252"/>
        <v>441.5</v>
      </c>
      <c r="BD86" s="18">
        <f t="shared" si="253"/>
        <v>-1.5</v>
      </c>
      <c r="BE86" s="18">
        <f t="shared" si="205"/>
        <v>441.50254812401704</v>
      </c>
      <c r="BF86" s="18">
        <f t="shared" si="206"/>
        <v>1398.6955530064431</v>
      </c>
      <c r="BG86" s="18">
        <f t="shared" si="254"/>
        <v>384.32222429555873</v>
      </c>
      <c r="BH86" s="28">
        <v>80</v>
      </c>
      <c r="BI86" s="22">
        <f>(BH86*(1/60))/$AX$4</f>
        <v>0.21311658571194755</v>
      </c>
      <c r="BJ86" s="18">
        <f>((BE86*(AU$6/AV$6))+AU$4)/$AY$4</f>
        <v>3.7019420611788596E-2</v>
      </c>
      <c r="BK86">
        <f t="shared" si="207"/>
        <v>-0.67138275017842364</v>
      </c>
      <c r="BL86">
        <f t="shared" si="207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08"/>
        <v>1339.5</v>
      </c>
      <c r="BU86" s="18">
        <f t="shared" si="208"/>
        <v>555.5</v>
      </c>
      <c r="BV86" s="18">
        <f t="shared" si="255"/>
        <v>861</v>
      </c>
      <c r="BW86" s="18">
        <f t="shared" si="256"/>
        <v>-34</v>
      </c>
      <c r="BX86" s="18">
        <f t="shared" si="209"/>
        <v>861.67105092372697</v>
      </c>
      <c r="BY86" s="18">
        <f t="shared" si="210"/>
        <v>1450.1174090396958</v>
      </c>
      <c r="BZ86" s="18">
        <f t="shared" si="257"/>
        <v>690.859547704036</v>
      </c>
      <c r="CA86" s="28">
        <v>80</v>
      </c>
      <c r="CB86" s="22">
        <f>(CA86*(1/60))/$BQ$4</f>
        <v>0.91838824376872386</v>
      </c>
      <c r="CC86" s="18">
        <f>((BX86*(BN$6/BO$6))+BN$4)/$BR$4</f>
        <v>0.38325077030958715</v>
      </c>
      <c r="CD86">
        <f t="shared" si="211"/>
        <v>-3.6973684287401491E-2</v>
      </c>
      <c r="CE86">
        <f t="shared" si="211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12"/>
        <v>1315</v>
      </c>
      <c r="CN86" s="18">
        <f t="shared" si="212"/>
        <v>556</v>
      </c>
      <c r="CO86" s="18">
        <f t="shared" si="258"/>
        <v>782.5</v>
      </c>
      <c r="CP86" s="18">
        <f t="shared" si="259"/>
        <v>-32</v>
      </c>
      <c r="CQ86" s="18">
        <f t="shared" si="213"/>
        <v>783.15403976484731</v>
      </c>
      <c r="CR86" s="18">
        <f t="shared" si="214"/>
        <v>1427.7118056526674</v>
      </c>
      <c r="CS86" s="18">
        <f t="shared" si="260"/>
        <v>634.42733586897123</v>
      </c>
      <c r="CT86" s="28">
        <v>80</v>
      </c>
      <c r="CU86" s="22">
        <f>(CT86*(1/60))/$CJ$4</f>
        <v>0.77767092306390506</v>
      </c>
      <c r="CV86" s="18">
        <f>((CQ86*(CG$6/CH$6))+CG$4)/$CK$4</f>
        <v>0.29102517759088248</v>
      </c>
      <c r="CW86">
        <f t="shared" si="215"/>
        <v>-0.10920413891162606</v>
      </c>
      <c r="CX86">
        <f t="shared" si="215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16"/>
        <v>1617</v>
      </c>
      <c r="DG86" s="18">
        <f t="shared" si="216"/>
        <v>543.5</v>
      </c>
      <c r="DH86" s="18">
        <f t="shared" si="261"/>
        <v>1075</v>
      </c>
      <c r="DI86" s="18">
        <f t="shared" si="262"/>
        <v>-41</v>
      </c>
      <c r="DJ86" s="18">
        <f t="shared" si="217"/>
        <v>1075.7815763434508</v>
      </c>
      <c r="DK86" s="18">
        <f t="shared" si="218"/>
        <v>1705.8960255537263</v>
      </c>
      <c r="DL86" s="18">
        <f t="shared" si="263"/>
        <v>908.77354437533177</v>
      </c>
      <c r="DM86" s="28">
        <v>80</v>
      </c>
      <c r="DN86" s="22">
        <f>(DM86*(1/60))/$DC$4</f>
        <v>0.70167408179833113</v>
      </c>
      <c r="DO86" s="18">
        <f>((DJ86*(CZ$6/DA$6))+CZ$4)/$DD$4</f>
        <v>0.35152669112581891</v>
      </c>
      <c r="DP86">
        <f t="shared" si="219"/>
        <v>-0.15386456499869014</v>
      </c>
      <c r="DQ86">
        <f t="shared" si="219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224"/>
        <v>1226.5</v>
      </c>
      <c r="GE86">
        <f t="shared" si="224"/>
        <v>558</v>
      </c>
      <c r="GF86" s="18">
        <f t="shared" si="267"/>
        <v>1000.5</v>
      </c>
      <c r="GG86" s="18">
        <f t="shared" si="268"/>
        <v>-44</v>
      </c>
      <c r="GH86" s="18">
        <f t="shared" si="225"/>
        <v>1001.4670488837863</v>
      </c>
      <c r="GI86">
        <f t="shared" si="226"/>
        <v>1347.4666044099201</v>
      </c>
      <c r="GJ86">
        <v>80</v>
      </c>
      <c r="GK86" s="22">
        <f>(GJ86*(1/60))/$GA$4</f>
        <v>1.1035459814470336</v>
      </c>
      <c r="GL86" s="18">
        <f>((GH86*($FX$6/$FY$6))+FX$4)/$GB$4</f>
        <v>0.55288154729323336</v>
      </c>
      <c r="GM86">
        <f t="shared" si="227"/>
        <v>4.2790433621531163E-2</v>
      </c>
      <c r="GN86">
        <f t="shared" si="228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229"/>
        <v>1511</v>
      </c>
      <c r="GW86">
        <f t="shared" si="229"/>
        <v>549.5</v>
      </c>
      <c r="GX86" s="18">
        <f t="shared" si="269"/>
        <v>1266</v>
      </c>
      <c r="GY86" s="18">
        <f t="shared" si="270"/>
        <v>-55</v>
      </c>
      <c r="GZ86" s="18">
        <f t="shared" si="230"/>
        <v>1267.1941445571788</v>
      </c>
      <c r="HA86">
        <f t="shared" si="231"/>
        <v>1607.8156766246559</v>
      </c>
      <c r="HB86">
        <v>80</v>
      </c>
      <c r="HC86" s="22">
        <f>(HB86*(1/60))/$GS$4</f>
        <v>0.99084925610097818</v>
      </c>
      <c r="HD86" s="18">
        <f>((GZ86*(GP$6/GQ$6))+GP$4)/$GT$4</f>
        <v>0.67303272375531376</v>
      </c>
      <c r="HE86">
        <f t="shared" si="232"/>
        <v>-3.9924123393839878E-3</v>
      </c>
      <c r="HF86">
        <f t="shared" si="233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234"/>
        <v>1522</v>
      </c>
      <c r="HO86">
        <f t="shared" si="234"/>
        <v>550</v>
      </c>
      <c r="HP86" s="18">
        <f t="shared" si="235"/>
        <v>1267</v>
      </c>
      <c r="HQ86" s="18">
        <f t="shared" si="271"/>
        <v>-51.5</v>
      </c>
      <c r="HR86" s="18">
        <f t="shared" si="196"/>
        <v>1268.0462333842563</v>
      </c>
      <c r="HS86">
        <f t="shared" si="236"/>
        <v>1618.3275317438063</v>
      </c>
      <c r="HT86">
        <v>80</v>
      </c>
      <c r="HU86" s="22">
        <f>(HT86*(1/60))/$HK$4</f>
        <v>1.0650363041499862</v>
      </c>
      <c r="HV86" s="18">
        <f>((HR86*(HH$6/HI$6))+HH$4)/$HL$4</f>
        <v>0.74557004899726131</v>
      </c>
      <c r="HW86">
        <f t="shared" si="237"/>
        <v>2.7364411928075413E-2</v>
      </c>
      <c r="HX86">
        <f t="shared" si="238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239"/>
        <v>1665</v>
      </c>
      <c r="IG86">
        <f t="shared" si="240"/>
        <v>541.5</v>
      </c>
      <c r="IH86">
        <f t="shared" si="241"/>
        <v>1118.5</v>
      </c>
      <c r="II86">
        <f t="shared" si="242"/>
        <v>-42</v>
      </c>
      <c r="IJ86">
        <f t="shared" si="243"/>
        <v>1119.2882783269017</v>
      </c>
      <c r="IL86">
        <v>80</v>
      </c>
      <c r="IM86">
        <f>(IL86*(1/60))/$IC$4</f>
        <v>0.99827615177590767</v>
      </c>
      <c r="IN86">
        <f>((IJ86*$HZ$6/$IA$6)+$HZ$4)/$ID$4</f>
        <v>0.62801336875737568</v>
      </c>
      <c r="IO86">
        <f t="shared" si="244"/>
        <v>-7.4930380009056259E-4</v>
      </c>
      <c r="IP86">
        <f t="shared" si="245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193"/>
        <v>1216.5</v>
      </c>
      <c r="P87" s="18">
        <f t="shared" si="194"/>
        <v>579.5</v>
      </c>
      <c r="Q87" s="18">
        <f t="shared" si="247"/>
        <v>440</v>
      </c>
      <c r="R87" s="18">
        <f t="shared" si="248"/>
        <v>-1</v>
      </c>
      <c r="S87" s="49">
        <f t="shared" si="197"/>
        <v>440.00113636216895</v>
      </c>
      <c r="T87" s="26">
        <f t="shared" si="198"/>
        <v>36.45109240014655</v>
      </c>
      <c r="U87" s="18">
        <f t="shared" si="246"/>
        <v>377.97518448459698</v>
      </c>
      <c r="V87" s="28">
        <v>81</v>
      </c>
      <c r="W87" s="22">
        <f>(V87*(1/60))/$L$4</f>
        <v>0.29134383099402772</v>
      </c>
      <c r="X87" s="18">
        <f>(S87*(I$6/J$6)+I$4)/$M$4</f>
        <v>4.9531828994377768E-2</v>
      </c>
      <c r="Y87">
        <f>LOG10(W87)</f>
        <v>-0.53559417336451975</v>
      </c>
      <c r="Z87">
        <f t="shared" si="199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00"/>
        <v>1210.5</v>
      </c>
      <c r="AI87" s="18">
        <f t="shared" si="200"/>
        <v>571</v>
      </c>
      <c r="AJ87" s="18">
        <f t="shared" si="249"/>
        <v>548</v>
      </c>
      <c r="AK87" s="18">
        <f t="shared" si="250"/>
        <v>0.5</v>
      </c>
      <c r="AL87" s="18">
        <f t="shared" si="201"/>
        <v>548.00022810214227</v>
      </c>
      <c r="AM87" s="18">
        <f t="shared" si="202"/>
        <v>1338.4137065944894</v>
      </c>
      <c r="AN87" s="18">
        <f t="shared" si="251"/>
        <v>464.12742624920122</v>
      </c>
      <c r="AO87" s="28">
        <v>81</v>
      </c>
      <c r="AP87" s="22">
        <f>(AO87*(1/60))/AE$4</f>
        <v>0.24265533420894209</v>
      </c>
      <c r="AQ87" s="18">
        <f>((AL87*(AB$6/AC$6))+AB$4)/AF$4</f>
        <v>6.0246980885387887E-2</v>
      </c>
      <c r="AR87">
        <f t="shared" si="203"/>
        <v>-0.61501015729719766</v>
      </c>
      <c r="AS87">
        <f t="shared" si="203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04"/>
        <v>1279</v>
      </c>
      <c r="BB87" s="18">
        <f t="shared" si="204"/>
        <v>579.5</v>
      </c>
      <c r="BC87" s="18">
        <f t="shared" si="252"/>
        <v>447.5</v>
      </c>
      <c r="BD87" s="18">
        <f t="shared" si="253"/>
        <v>-1.5</v>
      </c>
      <c r="BE87" s="18">
        <f t="shared" si="205"/>
        <v>447.50251395941899</v>
      </c>
      <c r="BF87" s="18">
        <f t="shared" si="206"/>
        <v>1404.1585558618372</v>
      </c>
      <c r="BG87" s="18">
        <f t="shared" si="254"/>
        <v>389.78522715095278</v>
      </c>
      <c r="BH87" s="28">
        <v>81</v>
      </c>
      <c r="BI87" s="22">
        <f>(BH87*(1/60))/$AX$4</f>
        <v>0.2157805430333469</v>
      </c>
      <c r="BJ87" s="18">
        <f>((BE87*(AU$6/AV$6))+AU$4)/$AY$4</f>
        <v>3.7522510027378365E-2</v>
      </c>
      <c r="BK87">
        <f t="shared" si="207"/>
        <v>-0.66598771829171755</v>
      </c>
      <c r="BL87">
        <f t="shared" si="207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08"/>
        <v>1351.5</v>
      </c>
      <c r="BU87" s="18">
        <f t="shared" si="208"/>
        <v>555.5</v>
      </c>
      <c r="BV87" s="18">
        <f t="shared" si="255"/>
        <v>873</v>
      </c>
      <c r="BW87" s="18">
        <f t="shared" si="256"/>
        <v>-34</v>
      </c>
      <c r="BX87" s="18">
        <f t="shared" si="209"/>
        <v>873.66183389226751</v>
      </c>
      <c r="BY87" s="18">
        <f t="shared" si="210"/>
        <v>1461.209259483391</v>
      </c>
      <c r="BZ87" s="18">
        <f t="shared" si="257"/>
        <v>701.9513981477312</v>
      </c>
      <c r="CA87" s="28">
        <v>81</v>
      </c>
      <c r="CB87" s="22">
        <f>(CA87*(1/60))/$BQ$4</f>
        <v>0.92986809681583305</v>
      </c>
      <c r="CC87" s="18">
        <f>((BX87*(BN$6/BO$6))+BN$4)/$BR$4</f>
        <v>0.38858398511862802</v>
      </c>
      <c r="CD87">
        <f t="shared" si="211"/>
        <v>-3.157865240069526E-2</v>
      </c>
      <c r="CE87">
        <f t="shared" si="211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12"/>
        <v>1326</v>
      </c>
      <c r="CN87" s="11">
        <f t="shared" si="212"/>
        <v>555.5</v>
      </c>
      <c r="CO87" s="11">
        <f t="shared" si="258"/>
        <v>793.5</v>
      </c>
      <c r="CP87" s="11">
        <f t="shared" si="259"/>
        <v>-32.5</v>
      </c>
      <c r="CQ87" s="11">
        <f t="shared" si="213"/>
        <v>794.16528506350619</v>
      </c>
      <c r="CR87" s="11">
        <f t="shared" si="214"/>
        <v>1437.6565132186479</v>
      </c>
      <c r="CS87" s="11">
        <f t="shared" si="260"/>
        <v>644.37204343495171</v>
      </c>
      <c r="CT87" s="28">
        <v>81</v>
      </c>
      <c r="CU87" s="38">
        <f>(CT87*(1/60))/$CJ$4</f>
        <v>0.7873918096022039</v>
      </c>
      <c r="CV87" s="11">
        <f>((CQ87*(CG$6/CH$6))+CG$4)/$CK$4</f>
        <v>0.29511702856250122</v>
      </c>
      <c r="CW87" s="10">
        <f t="shared" si="215"/>
        <v>-0.10380910702491988</v>
      </c>
      <c r="CX87" s="10">
        <f t="shared" si="215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16"/>
        <v>1630.5</v>
      </c>
      <c r="DG87" s="18">
        <f t="shared" si="216"/>
        <v>542</v>
      </c>
      <c r="DH87" s="18">
        <f t="shared" si="261"/>
        <v>1088.5</v>
      </c>
      <c r="DI87" s="18">
        <f t="shared" si="262"/>
        <v>-42.5</v>
      </c>
      <c r="DJ87" s="18">
        <f t="shared" si="217"/>
        <v>1089.3293808577826</v>
      </c>
      <c r="DK87" s="18">
        <f t="shared" si="218"/>
        <v>1718.2241559237841</v>
      </c>
      <c r="DL87" s="18">
        <f t="shared" si="263"/>
        <v>921.10167474538957</v>
      </c>
      <c r="DM87" s="28">
        <v>81</v>
      </c>
      <c r="DN87" s="22">
        <f>(DM87*(1/60))/$DC$4</f>
        <v>0.71044500782081033</v>
      </c>
      <c r="DO87" s="18">
        <f>((DJ87*(CZ$6/DA$6))+CZ$4)/$DD$4</f>
        <v>0.35595362592156971</v>
      </c>
      <c r="DP87">
        <f t="shared" si="219"/>
        <v>-0.14846953311198394</v>
      </c>
      <c r="DQ87">
        <f t="shared" si="219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224"/>
        <v>1243</v>
      </c>
      <c r="GE87">
        <f t="shared" si="224"/>
        <v>557.5</v>
      </c>
      <c r="GF87" s="18">
        <f t="shared" si="267"/>
        <v>1017</v>
      </c>
      <c r="GG87" s="18">
        <f t="shared" si="268"/>
        <v>-44.5</v>
      </c>
      <c r="GH87" s="18">
        <f t="shared" si="225"/>
        <v>1017.9731086821498</v>
      </c>
      <c r="GI87">
        <f t="shared" si="226"/>
        <v>1362.2977831590272</v>
      </c>
      <c r="GJ87">
        <v>81</v>
      </c>
      <c r="GK87" s="22">
        <f>(GJ87*(1/60))/$GA$4</f>
        <v>1.1173403062151217</v>
      </c>
      <c r="GL87" s="18">
        <f>((GH87*($FX$6/$FY$6))+FX$4)/$GB$4</f>
        <v>0.56199407465117823</v>
      </c>
      <c r="GM87">
        <f t="shared" si="227"/>
        <v>4.818546550823738E-2</v>
      </c>
      <c r="GN87">
        <f t="shared" si="228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229"/>
        <v>1529</v>
      </c>
      <c r="GW87">
        <f t="shared" si="229"/>
        <v>549.5</v>
      </c>
      <c r="GX87" s="18">
        <f t="shared" si="269"/>
        <v>1284</v>
      </c>
      <c r="GY87" s="18">
        <f t="shared" si="270"/>
        <v>-55</v>
      </c>
      <c r="GZ87" s="18">
        <f t="shared" si="230"/>
        <v>1285.1774196584688</v>
      </c>
      <c r="HA87">
        <f t="shared" si="231"/>
        <v>1624.7434412854234</v>
      </c>
      <c r="HB87">
        <v>81</v>
      </c>
      <c r="HC87" s="22">
        <f>(HB87*(1/60))/$GS$4</f>
        <v>1.0032348718022406</v>
      </c>
      <c r="HD87" s="18">
        <f>((GZ87*(GP$6/GQ$6))+GP$4)/$GT$4</f>
        <v>0.68258400891193194</v>
      </c>
      <c r="HE87">
        <f t="shared" si="232"/>
        <v>1.4026195473222499E-3</v>
      </c>
      <c r="HF87">
        <f t="shared" si="233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234"/>
        <v>1542</v>
      </c>
      <c r="HO87">
        <f t="shared" si="234"/>
        <v>548.5</v>
      </c>
      <c r="HP87" s="18">
        <f t="shared" si="235"/>
        <v>1287</v>
      </c>
      <c r="HQ87" s="18">
        <f t="shared" si="271"/>
        <v>-53</v>
      </c>
      <c r="HR87" s="18">
        <f t="shared" si="196"/>
        <v>1288.0908353062682</v>
      </c>
      <c r="HS87">
        <f t="shared" si="236"/>
        <v>1636.6478698852725</v>
      </c>
      <c r="HT87">
        <v>81</v>
      </c>
      <c r="HU87" s="22">
        <f>(HT87*(1/60))/$HK$4</f>
        <v>1.0783492579518612</v>
      </c>
      <c r="HV87" s="18">
        <f>((HR87*(HH$6/HI$6))+HH$4)/$HL$4</f>
        <v>0.75735562466766848</v>
      </c>
      <c r="HW87">
        <f t="shared" si="237"/>
        <v>3.2759443814781658E-2</v>
      </c>
      <c r="HX87">
        <f t="shared" si="238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239"/>
        <v>1684.5</v>
      </c>
      <c r="IG87">
        <f t="shared" si="240"/>
        <v>542</v>
      </c>
      <c r="IH87">
        <f t="shared" si="241"/>
        <v>1138</v>
      </c>
      <c r="II87">
        <f t="shared" si="242"/>
        <v>-41.5</v>
      </c>
      <c r="IJ87">
        <f t="shared" si="243"/>
        <v>1138.7564489389292</v>
      </c>
      <c r="IL87">
        <v>81</v>
      </c>
      <c r="IM87">
        <f>(IL87*(1/60))/$IC$4</f>
        <v>1.0107546036731065</v>
      </c>
      <c r="IN87">
        <f>((IJ87*$HZ$6/$IA$6)+$HZ$4)/$ID$4</f>
        <v>0.63893662387077543</v>
      </c>
      <c r="IO87">
        <f t="shared" si="244"/>
        <v>4.6457280866156123E-3</v>
      </c>
      <c r="IP87">
        <f t="shared" si="245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193"/>
        <v>1223.5</v>
      </c>
      <c r="P88" s="18">
        <f t="shared" si="194"/>
        <v>579.5</v>
      </c>
      <c r="Q88" s="18">
        <f t="shared" si="247"/>
        <v>447</v>
      </c>
      <c r="R88" s="18">
        <f t="shared" si="248"/>
        <v>-1</v>
      </c>
      <c r="S88" s="49">
        <f t="shared" si="197"/>
        <v>447.0011185668331</v>
      </c>
      <c r="T88" s="26">
        <f t="shared" si="198"/>
        <v>37.030993170974497</v>
      </c>
      <c r="U88" s="18">
        <f t="shared" si="246"/>
        <v>384.29812310685122</v>
      </c>
      <c r="V88" s="28">
        <v>82</v>
      </c>
      <c r="W88" s="22">
        <f>(V88*(1/60))/$L$4</f>
        <v>0.29494066841370703</v>
      </c>
      <c r="X88" s="18">
        <f>(S88*(I$6/J$6)+I$4)/$M$4</f>
        <v>5.0319831326352933E-2</v>
      </c>
      <c r="Y88">
        <f>LOG10(W88)</f>
        <v>-0.5302653398594529</v>
      </c>
      <c r="Z88">
        <f t="shared" si="199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00"/>
        <v>1223</v>
      </c>
      <c r="AI88" s="18">
        <f t="shared" si="200"/>
        <v>571</v>
      </c>
      <c r="AJ88" s="18">
        <f t="shared" si="249"/>
        <v>560.5</v>
      </c>
      <c r="AK88" s="18">
        <f t="shared" si="250"/>
        <v>0.5</v>
      </c>
      <c r="AL88" s="18">
        <f t="shared" si="201"/>
        <v>560.5002230151207</v>
      </c>
      <c r="AM88" s="18">
        <f t="shared" si="202"/>
        <v>1349.7296025500812</v>
      </c>
      <c r="AN88" s="18">
        <f t="shared" si="251"/>
        <v>475.44332220479293</v>
      </c>
      <c r="AO88" s="28">
        <v>82</v>
      </c>
      <c r="AP88" s="22">
        <f>(AO88*(1/60))/AE$4</f>
        <v>0.24565107907571915</v>
      </c>
      <c r="AQ88" s="18">
        <f>((AL88*(AB$6/AC$6))+AB$4)/AF$4</f>
        <v>6.1621226580864649E-2</v>
      </c>
      <c r="AR88">
        <f t="shared" si="203"/>
        <v>-0.6096813237921308</v>
      </c>
      <c r="AS88">
        <f t="shared" si="203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04"/>
        <v>1286</v>
      </c>
      <c r="BB88" s="18">
        <f t="shared" si="204"/>
        <v>579</v>
      </c>
      <c r="BC88" s="18">
        <f t="shared" si="252"/>
        <v>454.5</v>
      </c>
      <c r="BD88" s="18">
        <f t="shared" si="253"/>
        <v>-2</v>
      </c>
      <c r="BE88" s="18">
        <f t="shared" si="205"/>
        <v>454.5044004187418</v>
      </c>
      <c r="BF88" s="18">
        <f t="shared" si="206"/>
        <v>1410.332230362761</v>
      </c>
      <c r="BG88" s="18">
        <f t="shared" si="254"/>
        <v>395.95890165187666</v>
      </c>
      <c r="BH88" s="28">
        <v>82</v>
      </c>
      <c r="BI88" s="22">
        <f>(BH88*(1/60))/$AX$4</f>
        <v>0.21844450035474625</v>
      </c>
      <c r="BJ88" s="18">
        <f>((BE88*(AU$6/AV$6))+AU$4)/$AY$4</f>
        <v>3.8109609198187337E-2</v>
      </c>
      <c r="BK88">
        <f t="shared" si="207"/>
        <v>-0.66065888478665058</v>
      </c>
      <c r="BL88">
        <f t="shared" si="207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08"/>
        <v>1361.5</v>
      </c>
      <c r="BU88" s="18">
        <f t="shared" si="208"/>
        <v>554.5</v>
      </c>
      <c r="BV88" s="18">
        <f t="shared" si="255"/>
        <v>883</v>
      </c>
      <c r="BW88" s="18">
        <f t="shared" si="256"/>
        <v>-35</v>
      </c>
      <c r="BX88" s="18">
        <f t="shared" si="209"/>
        <v>883.69338573964671</v>
      </c>
      <c r="BY88" s="18">
        <f t="shared" si="210"/>
        <v>1470.0858818450029</v>
      </c>
      <c r="BZ88" s="18">
        <f t="shared" si="257"/>
        <v>710.82802050934311</v>
      </c>
      <c r="CA88" s="28">
        <v>82</v>
      </c>
      <c r="CB88" s="22">
        <f>(CA88*(1/60))/$BQ$4</f>
        <v>0.94134794986294201</v>
      </c>
      <c r="CC88" s="18">
        <f>((BX88*(BN$6/BO$6))+BN$4)/$BR$4</f>
        <v>0.39304578056688771</v>
      </c>
      <c r="CD88">
        <f t="shared" si="211"/>
        <v>-2.6249818895628357E-2</v>
      </c>
      <c r="CE88">
        <f t="shared" si="211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12"/>
        <v>1337.5</v>
      </c>
      <c r="CN88" s="18">
        <f t="shared" si="212"/>
        <v>555.5</v>
      </c>
      <c r="CO88" s="18">
        <f t="shared" si="258"/>
        <v>805</v>
      </c>
      <c r="CP88" s="18">
        <f t="shared" si="259"/>
        <v>-32.5</v>
      </c>
      <c r="CQ88" s="18">
        <f t="shared" si="213"/>
        <v>805.65578878327437</v>
      </c>
      <c r="CR88" s="18">
        <f t="shared" si="214"/>
        <v>1448.2701750709361</v>
      </c>
      <c r="CS88" s="18">
        <f t="shared" si="260"/>
        <v>654.98570528723997</v>
      </c>
      <c r="CT88" s="28">
        <v>82</v>
      </c>
      <c r="CU88" s="22">
        <f>(CT88*(1/60))/$CJ$4</f>
        <v>0.79711269614050273</v>
      </c>
      <c r="CV88" s="18">
        <f>((CQ88*(CG$6/CH$6))+CG$4)/$CK$4</f>
        <v>0.29938697510668089</v>
      </c>
      <c r="CW88">
        <f t="shared" si="215"/>
        <v>-9.8480273519852932E-2</v>
      </c>
      <c r="CX88">
        <f t="shared" si="215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16"/>
        <v>1642</v>
      </c>
      <c r="DG88" s="18">
        <f t="shared" si="216"/>
        <v>542</v>
      </c>
      <c r="DH88" s="18">
        <f t="shared" si="261"/>
        <v>1100</v>
      </c>
      <c r="DI88" s="18">
        <f t="shared" si="262"/>
        <v>-42.5</v>
      </c>
      <c r="DJ88" s="18">
        <f t="shared" si="217"/>
        <v>1100.8207165565154</v>
      </c>
      <c r="DK88" s="18">
        <f t="shared" si="218"/>
        <v>1729.1408271161722</v>
      </c>
      <c r="DL88" s="18">
        <f t="shared" si="263"/>
        <v>932.01834593777767</v>
      </c>
      <c r="DM88" s="28">
        <v>82</v>
      </c>
      <c r="DN88" s="22">
        <f>(DM88*(1/60))/$DC$4</f>
        <v>0.71921593384328941</v>
      </c>
      <c r="DO88" s="18">
        <f>((DJ88*(CZ$6/DA$6))+CZ$4)/$DD$4</f>
        <v>0.35970858074104312</v>
      </c>
      <c r="DP88">
        <f t="shared" si="219"/>
        <v>-0.14314069960691703</v>
      </c>
      <c r="DQ88">
        <f t="shared" si="219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224"/>
        <v>1259</v>
      </c>
      <c r="GE88">
        <f t="shared" si="224"/>
        <v>556.5</v>
      </c>
      <c r="GF88" s="18">
        <f t="shared" si="267"/>
        <v>1033</v>
      </c>
      <c r="GG88" s="18">
        <f t="shared" si="268"/>
        <v>-45.5</v>
      </c>
      <c r="GH88" s="18">
        <f t="shared" si="225"/>
        <v>1034.0015715655368</v>
      </c>
      <c r="GI88">
        <f t="shared" si="226"/>
        <v>1376.5076280210001</v>
      </c>
      <c r="GJ88">
        <v>82</v>
      </c>
      <c r="GK88" s="22">
        <f>(GJ88*(1/60))/$GA$4</f>
        <v>1.1311346309832098</v>
      </c>
      <c r="GL88" s="18">
        <f>((GH88*($FX$6/$FY$6))+FX$4)/$GB$4</f>
        <v>0.57084293430120503</v>
      </c>
      <c r="GM88">
        <f t="shared" si="227"/>
        <v>5.3514299013304373E-2</v>
      </c>
      <c r="GN88">
        <f t="shared" si="228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229"/>
        <v>1549</v>
      </c>
      <c r="GW88">
        <f t="shared" si="229"/>
        <v>548</v>
      </c>
      <c r="GX88" s="18">
        <f t="shared" si="269"/>
        <v>1304</v>
      </c>
      <c r="GY88" s="18">
        <f t="shared" si="270"/>
        <v>-56.5</v>
      </c>
      <c r="GZ88" s="18">
        <f t="shared" si="230"/>
        <v>1305.2234483030099</v>
      </c>
      <c r="HA88">
        <f t="shared" si="231"/>
        <v>1643.0779044220635</v>
      </c>
      <c r="HB88">
        <v>82</v>
      </c>
      <c r="HC88" s="22">
        <f>(HB88*(1/60))/$GS$4</f>
        <v>1.0156204875035029</v>
      </c>
      <c r="HD88" s="18">
        <f>((GZ88*(GP$6/GQ$6))+GP$4)/$GT$4</f>
        <v>0.6932308646578027</v>
      </c>
      <c r="HE88">
        <f t="shared" si="232"/>
        <v>6.7314530523892155E-3</v>
      </c>
      <c r="HF88">
        <f t="shared" si="233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234"/>
        <v>1561</v>
      </c>
      <c r="HO88" s="10">
        <f t="shared" si="234"/>
        <v>547.5</v>
      </c>
      <c r="HP88" s="11">
        <f t="shared" si="235"/>
        <v>1306</v>
      </c>
      <c r="HQ88" s="11">
        <f t="shared" si="271"/>
        <v>-54</v>
      </c>
      <c r="HR88" s="11">
        <f t="shared" si="196"/>
        <v>1307.1159091679667</v>
      </c>
      <c r="HS88" s="10">
        <f t="shared" si="236"/>
        <v>1654.2301079354106</v>
      </c>
      <c r="HT88">
        <v>82</v>
      </c>
      <c r="HU88" s="38">
        <f>(HT88*(1/60))/$HK$4</f>
        <v>1.091662211753736</v>
      </c>
      <c r="HV88" s="11">
        <f>((HR88*(HH$6/HI$6))+HH$4)/$HL$4</f>
        <v>0.76854175091275534</v>
      </c>
      <c r="HW88" s="10">
        <f t="shared" si="237"/>
        <v>3.8088277319848589E-2</v>
      </c>
      <c r="HX88" s="10">
        <f t="shared" si="238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193"/>
        <v>1230.5</v>
      </c>
      <c r="P89" s="18">
        <f t="shared" si="194"/>
        <v>578.5</v>
      </c>
      <c r="Q89" s="18">
        <f t="shared" si="247"/>
        <v>454</v>
      </c>
      <c r="R89" s="18">
        <f t="shared" si="248"/>
        <v>-2</v>
      </c>
      <c r="S89" s="49">
        <f t="shared" si="197"/>
        <v>454.00440526497096</v>
      </c>
      <c r="T89" s="26">
        <f t="shared" si="198"/>
        <v>37.611167696543035</v>
      </c>
      <c r="U89" s="18">
        <f t="shared" si="246"/>
        <v>390.20193219917735</v>
      </c>
      <c r="V89" s="28">
        <v>83</v>
      </c>
      <c r="W89" s="22">
        <f>(V89*(1/60))/$L$4</f>
        <v>0.2985375058333864</v>
      </c>
      <c r="X89" s="18">
        <f>(S89*(I$6/J$6)+I$4)/$M$4</f>
        <v>5.110820565192567E-2</v>
      </c>
      <c r="Y89">
        <f>LOG10(W89)</f>
        <v>-0.52500109986709564</v>
      </c>
      <c r="Z89">
        <f t="shared" si="199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00"/>
        <v>1233</v>
      </c>
      <c r="AI89" s="18">
        <f t="shared" si="200"/>
        <v>570</v>
      </c>
      <c r="AJ89" s="18">
        <f t="shared" si="249"/>
        <v>570.5</v>
      </c>
      <c r="AK89" s="18">
        <f t="shared" si="250"/>
        <v>-0.5</v>
      </c>
      <c r="AL89" s="18">
        <f t="shared" si="201"/>
        <v>570.50021910600526</v>
      </c>
      <c r="AM89" s="18">
        <f t="shared" si="202"/>
        <v>1358.3773408004124</v>
      </c>
      <c r="AN89" s="18">
        <f t="shared" si="251"/>
        <v>484.09106045512419</v>
      </c>
      <c r="AO89" s="28">
        <v>83</v>
      </c>
      <c r="AP89" s="22">
        <f>(AO89*(1/60))/AE$4</f>
        <v>0.24864682394249618</v>
      </c>
      <c r="AQ89" s="18">
        <f>((AL89*(AB$6/AC$6))+AB$4)/AF$4</f>
        <v>6.2720623154891589E-2</v>
      </c>
      <c r="AR89">
        <f t="shared" si="203"/>
        <v>-0.60441708379977366</v>
      </c>
      <c r="AS89">
        <f t="shared" si="203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04"/>
        <v>1293.5</v>
      </c>
      <c r="BB89" s="18">
        <f t="shared" si="204"/>
        <v>579</v>
      </c>
      <c r="BC89" s="18">
        <f t="shared" si="252"/>
        <v>462</v>
      </c>
      <c r="BD89" s="18">
        <f t="shared" si="253"/>
        <v>-2</v>
      </c>
      <c r="BE89" s="18">
        <f t="shared" si="205"/>
        <v>462.0043289840475</v>
      </c>
      <c r="BF89" s="18">
        <f t="shared" si="206"/>
        <v>1417.1743894101389</v>
      </c>
      <c r="BG89" s="18">
        <f t="shared" si="254"/>
        <v>402.80106069925455</v>
      </c>
      <c r="BH89" s="28">
        <v>83</v>
      </c>
      <c r="BI89" s="22">
        <f>(BH89*(1/60))/$AX$4</f>
        <v>0.22110845767614559</v>
      </c>
      <c r="BJ89" s="18">
        <f>((BE89*(AU$6/AV$6))+AU$4)/$AY$4</f>
        <v>3.8738468558789325E-2</v>
      </c>
      <c r="BK89">
        <f t="shared" si="207"/>
        <v>-0.65539464479429332</v>
      </c>
      <c r="BL89">
        <f t="shared" si="207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08"/>
        <v>1373</v>
      </c>
      <c r="BU89" s="18">
        <f t="shared" si="208"/>
        <v>554.5</v>
      </c>
      <c r="BV89" s="18">
        <f t="shared" si="255"/>
        <v>894.5</v>
      </c>
      <c r="BW89" s="18">
        <f t="shared" si="256"/>
        <v>-35</v>
      </c>
      <c r="BX89" s="18">
        <f t="shared" si="209"/>
        <v>895.18447819429934</v>
      </c>
      <c r="BY89" s="18">
        <f t="shared" si="210"/>
        <v>1480.7428034604795</v>
      </c>
      <c r="BZ89" s="18">
        <f t="shared" si="257"/>
        <v>721.48494212481978</v>
      </c>
      <c r="CA89" s="28">
        <v>83</v>
      </c>
      <c r="CB89" s="22">
        <f>(CA89*(1/60))/$BQ$4</f>
        <v>0.95282780291005098</v>
      </c>
      <c r="CC89" s="18">
        <f>((BX89*(BN$6/BO$6))+BN$4)/$BR$4</f>
        <v>0.39815674493109976</v>
      </c>
      <c r="CD89">
        <f t="shared" si="211"/>
        <v>-2.0985578903271181E-2</v>
      </c>
      <c r="CE89">
        <f t="shared" si="211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12"/>
        <v>1348.5</v>
      </c>
      <c r="CN89" s="18">
        <f t="shared" si="212"/>
        <v>555.5</v>
      </c>
      <c r="CO89" s="18">
        <f t="shared" si="258"/>
        <v>816</v>
      </c>
      <c r="CP89" s="18">
        <f t="shared" si="259"/>
        <v>-32.5</v>
      </c>
      <c r="CQ89" s="18">
        <f t="shared" si="213"/>
        <v>816.64695554443847</v>
      </c>
      <c r="CR89" s="18">
        <f t="shared" si="214"/>
        <v>1458.4349488407086</v>
      </c>
      <c r="CS89" s="18">
        <f t="shared" si="260"/>
        <v>665.15047905701238</v>
      </c>
      <c r="CT89" s="28">
        <v>83</v>
      </c>
      <c r="CU89" s="22">
        <f>(CT89*(1/60))/$CJ$4</f>
        <v>0.80683358267880145</v>
      </c>
      <c r="CV89" s="18">
        <f>((CQ89*(CG$6/CH$6))+CG$4)/$CK$4</f>
        <v>0.30347136476207898</v>
      </c>
      <c r="CW89">
        <f t="shared" si="215"/>
        <v>-9.3216033527495759E-2</v>
      </c>
      <c r="CX89">
        <f t="shared" si="215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16"/>
        <v>1658.5</v>
      </c>
      <c r="DG89" s="18">
        <f t="shared" si="216"/>
        <v>542</v>
      </c>
      <c r="DH89" s="18">
        <f t="shared" si="261"/>
        <v>1116.5</v>
      </c>
      <c r="DI89" s="18">
        <f t="shared" si="262"/>
        <v>-42.5</v>
      </c>
      <c r="DJ89" s="18">
        <f t="shared" si="217"/>
        <v>1117.3085965837729</v>
      </c>
      <c r="DK89" s="18">
        <f t="shared" si="218"/>
        <v>1744.8169674782509</v>
      </c>
      <c r="DL89" s="18">
        <f t="shared" si="263"/>
        <v>947.69448629985641</v>
      </c>
      <c r="DM89" s="28">
        <v>83</v>
      </c>
      <c r="DN89" s="22">
        <f>(DM89*(1/60))/$DC$4</f>
        <v>0.72798685986576861</v>
      </c>
      <c r="DO89" s="18">
        <f>((DJ89*(CZ$6/DA$6))+CZ$4)/$DD$4</f>
        <v>0.36509622637200984</v>
      </c>
      <c r="DP89">
        <f t="shared" si="219"/>
        <v>-0.1378764596145598</v>
      </c>
      <c r="DQ89">
        <f t="shared" si="219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224"/>
        <v>1276</v>
      </c>
      <c r="GE89">
        <f t="shared" si="224"/>
        <v>555</v>
      </c>
      <c r="GF89" s="18">
        <f t="shared" si="267"/>
        <v>1050</v>
      </c>
      <c r="GG89" s="18">
        <f t="shared" si="268"/>
        <v>-47</v>
      </c>
      <c r="GH89" s="18">
        <f t="shared" si="225"/>
        <v>1051.0513783826175</v>
      </c>
      <c r="GI89">
        <f t="shared" si="226"/>
        <v>1391.4743978959871</v>
      </c>
      <c r="GJ89">
        <v>83</v>
      </c>
      <c r="GK89" s="22">
        <f>(GJ89*(1/60))/$GA$4</f>
        <v>1.1449289557512976</v>
      </c>
      <c r="GL89" s="18">
        <f>((GH89*($FX$6/$FY$6))+FX$4)/$GB$4</f>
        <v>0.58025564896274573</v>
      </c>
      <c r="GM89">
        <f t="shared" si="227"/>
        <v>5.8778539005661552E-2</v>
      </c>
      <c r="GN89">
        <f t="shared" si="228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229"/>
        <v>1569</v>
      </c>
      <c r="GW89">
        <f t="shared" si="229"/>
        <v>546</v>
      </c>
      <c r="GX89" s="18">
        <f t="shared" si="269"/>
        <v>1324</v>
      </c>
      <c r="GY89" s="18">
        <f t="shared" si="270"/>
        <v>-58.5</v>
      </c>
      <c r="GZ89" s="18">
        <f t="shared" si="230"/>
        <v>1325.2917603305318</v>
      </c>
      <c r="HA89">
        <f t="shared" si="231"/>
        <v>1661.2877535213458</v>
      </c>
      <c r="HB89">
        <v>83</v>
      </c>
      <c r="HC89" s="22">
        <f>(HB89*(1/60))/$GS$4</f>
        <v>1.0280061032047649</v>
      </c>
      <c r="HD89" s="18">
        <f>((GZ89*(GP$6/GQ$6))+GP$4)/$GT$4</f>
        <v>0.70388955556406041</v>
      </c>
      <c r="HE89">
        <f t="shared" si="232"/>
        <v>1.1995693044746359E-2</v>
      </c>
      <c r="HF89">
        <f t="shared" si="233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234"/>
        <v>1581</v>
      </c>
      <c r="HO89">
        <f t="shared" si="234"/>
        <v>546.5</v>
      </c>
      <c r="HP89" s="18">
        <f t="shared" si="235"/>
        <v>1326</v>
      </c>
      <c r="HQ89" s="18">
        <f t="shared" si="271"/>
        <v>-55</v>
      </c>
      <c r="HR89" s="18">
        <f t="shared" si="196"/>
        <v>1327.1401583856921</v>
      </c>
      <c r="HS89">
        <f t="shared" si="236"/>
        <v>1672.7890632114977</v>
      </c>
      <c r="HT89">
        <v>83</v>
      </c>
      <c r="HU89" s="22">
        <f>(HT89*(1/60))/$HK$4</f>
        <v>1.1049751655556108</v>
      </c>
      <c r="HV89" s="18">
        <f>((HR89*(HH$6/HI$6))+HH$4)/$HL$4</f>
        <v>0.7803153598532967</v>
      </c>
      <c r="HW89">
        <f t="shared" si="237"/>
        <v>4.3352517312205789E-2</v>
      </c>
      <c r="HX89">
        <f t="shared" si="238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193"/>
        <v>1238</v>
      </c>
      <c r="P90" s="18">
        <f t="shared" si="194"/>
        <v>579.5</v>
      </c>
      <c r="Q90" s="18">
        <f t="shared" si="247"/>
        <v>461.5</v>
      </c>
      <c r="R90" s="18">
        <f t="shared" si="248"/>
        <v>-1</v>
      </c>
      <c r="S90" s="49">
        <f t="shared" si="197"/>
        <v>461.50108342234688</v>
      </c>
      <c r="T90" s="26">
        <f t="shared" si="198"/>
        <v>38.232216338525966</v>
      </c>
      <c r="U90" s="18">
        <f t="shared" si="246"/>
        <v>397.4166315772253</v>
      </c>
      <c r="V90" s="28">
        <v>84</v>
      </c>
      <c r="W90" s="22">
        <f>(V90*(1/60))/$L$4</f>
        <v>0.30213434325306571</v>
      </c>
      <c r="X90" s="18">
        <f>(S90*(I$6/J$6)+I$4)/$M$4</f>
        <v>5.1952122064476462E-2</v>
      </c>
      <c r="Y90">
        <f>LOG10(W90)</f>
        <v>-0.51979990618128802</v>
      </c>
      <c r="Z90">
        <f t="shared" si="199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00"/>
        <v>1244.5</v>
      </c>
      <c r="AI90" s="18">
        <f t="shared" si="200"/>
        <v>571</v>
      </c>
      <c r="AJ90" s="18">
        <f t="shared" si="249"/>
        <v>582</v>
      </c>
      <c r="AK90" s="18">
        <f t="shared" si="250"/>
        <v>0.5</v>
      </c>
      <c r="AL90" s="18">
        <f t="shared" si="201"/>
        <v>582.00021477659266</v>
      </c>
      <c r="AM90" s="18">
        <f t="shared" si="202"/>
        <v>1369.2411219357969</v>
      </c>
      <c r="AN90" s="18">
        <f t="shared" si="251"/>
        <v>494.95484159050864</v>
      </c>
      <c r="AO90" s="28">
        <v>84</v>
      </c>
      <c r="AP90" s="22">
        <f>(AO90*(1/60))/AE$4</f>
        <v>0.25164256880927327</v>
      </c>
      <c r="AQ90" s="18">
        <f>((AL90*(AB$6/AC$6))+AB$4)/AF$4</f>
        <v>6.398492923328028E-2</v>
      </c>
      <c r="AR90">
        <f t="shared" si="203"/>
        <v>-0.59921589011396581</v>
      </c>
      <c r="AS90">
        <f t="shared" si="203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04"/>
        <v>1301</v>
      </c>
      <c r="BB90" s="18">
        <f t="shared" si="204"/>
        <v>578.5</v>
      </c>
      <c r="BC90" s="18">
        <f t="shared" si="252"/>
        <v>469.5</v>
      </c>
      <c r="BD90" s="18">
        <f t="shared" si="253"/>
        <v>-2.5</v>
      </c>
      <c r="BE90" s="18">
        <f t="shared" si="205"/>
        <v>469.50665596985948</v>
      </c>
      <c r="BF90" s="18">
        <f t="shared" si="206"/>
        <v>1423.8199499936782</v>
      </c>
      <c r="BG90" s="18">
        <f t="shared" si="254"/>
        <v>409.44662128279379</v>
      </c>
      <c r="BH90" s="28">
        <v>84</v>
      </c>
      <c r="BI90" s="22">
        <f>(BH90*(1/60))/$AX$4</f>
        <v>0.22377241499754491</v>
      </c>
      <c r="BJ90" s="18">
        <f>((BE90*(AU$6/AV$6))+AU$4)/$AY$4</f>
        <v>3.9367529023864908E-2</v>
      </c>
      <c r="BK90">
        <f t="shared" si="207"/>
        <v>-0.6501934511084857</v>
      </c>
      <c r="BL90">
        <f t="shared" si="207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08"/>
        <v>1384</v>
      </c>
      <c r="BU90" s="18">
        <f t="shared" si="208"/>
        <v>554</v>
      </c>
      <c r="BV90" s="18">
        <f t="shared" si="255"/>
        <v>905.5</v>
      </c>
      <c r="BW90" s="18">
        <f t="shared" si="256"/>
        <v>-35.5</v>
      </c>
      <c r="BX90" s="18">
        <f t="shared" si="209"/>
        <v>906.19561905804869</v>
      </c>
      <c r="BY90" s="18">
        <f t="shared" si="210"/>
        <v>1490.7622211472894</v>
      </c>
      <c r="BZ90" s="18">
        <f t="shared" si="257"/>
        <v>731.50435981162968</v>
      </c>
      <c r="CA90" s="28">
        <v>84</v>
      </c>
      <c r="CB90" s="22">
        <f>(CA90*(1/60))/$BQ$4</f>
        <v>0.96430765595716006</v>
      </c>
      <c r="CC90" s="18">
        <f>((BX90*(BN$6/BO$6))+BN$4)/$BR$4</f>
        <v>0.40305423825351716</v>
      </c>
      <c r="CD90">
        <f t="shared" si="211"/>
        <v>-1.5784385217463413E-2</v>
      </c>
      <c r="CE90">
        <f t="shared" si="211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12"/>
        <v>1360</v>
      </c>
      <c r="CN90" s="18">
        <f t="shared" si="212"/>
        <v>555</v>
      </c>
      <c r="CO90" s="18">
        <f t="shared" si="258"/>
        <v>827.5</v>
      </c>
      <c r="CP90" s="18">
        <f t="shared" si="259"/>
        <v>-33</v>
      </c>
      <c r="CQ90" s="18">
        <f t="shared" si="213"/>
        <v>828.15774463564605</v>
      </c>
      <c r="CR90" s="18">
        <f t="shared" si="214"/>
        <v>1468.8856320353875</v>
      </c>
      <c r="CS90" s="18">
        <f t="shared" si="260"/>
        <v>675.60116225169133</v>
      </c>
      <c r="CT90" s="28">
        <v>84</v>
      </c>
      <c r="CU90" s="22">
        <f>(CT90*(1/60))/$CJ$4</f>
        <v>0.81655446921710029</v>
      </c>
      <c r="CV90" s="18">
        <f>((CQ90*(CG$6/CH$6))+CG$4)/$CK$4</f>
        <v>0.3077488494833297</v>
      </c>
      <c r="CW90">
        <f t="shared" si="215"/>
        <v>-8.8014839841687995E-2</v>
      </c>
      <c r="CX90">
        <f t="shared" si="215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224"/>
        <v>1294</v>
      </c>
      <c r="GE90">
        <f t="shared" si="224"/>
        <v>555</v>
      </c>
      <c r="GF90" s="18">
        <f t="shared" si="267"/>
        <v>1068</v>
      </c>
      <c r="GG90" s="18">
        <f t="shared" si="268"/>
        <v>-47</v>
      </c>
      <c r="GH90" s="18">
        <f t="shared" si="225"/>
        <v>1069.0336758025915</v>
      </c>
      <c r="GI90">
        <f t="shared" si="226"/>
        <v>1407.9989346586879</v>
      </c>
      <c r="GJ90">
        <v>84</v>
      </c>
      <c r="GK90" s="22">
        <f>(GJ90*(1/60))/$GA$4</f>
        <v>1.1587232805193854</v>
      </c>
      <c r="GL90" s="18">
        <f>((GH90*($FX$6/$FY$6))+FX$4)/$GB$4</f>
        <v>0.59018316523252579</v>
      </c>
      <c r="GM90">
        <f t="shared" si="227"/>
        <v>6.3979732691469282E-2</v>
      </c>
      <c r="GN90">
        <f t="shared" si="228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229"/>
        <v>1588</v>
      </c>
      <c r="GW90" s="10">
        <f t="shared" si="229"/>
        <v>546</v>
      </c>
      <c r="GX90" s="11">
        <f t="shared" si="269"/>
        <v>1343</v>
      </c>
      <c r="GY90" s="11">
        <f t="shared" si="270"/>
        <v>-58.5</v>
      </c>
      <c r="GZ90" s="11">
        <f t="shared" si="230"/>
        <v>1344.2735026771895</v>
      </c>
      <c r="HA90" s="10">
        <f t="shared" si="231"/>
        <v>1679.243877463902</v>
      </c>
      <c r="HB90">
        <v>84</v>
      </c>
      <c r="HC90" s="38">
        <f>(HB90*(1/60))/$GS$4</f>
        <v>1.0403917189060272</v>
      </c>
      <c r="HD90" s="11">
        <f>((GZ90*(GP$6/GQ$6))+GP$4)/$GT$4</f>
        <v>0.71397114709292353</v>
      </c>
      <c r="HE90" s="10">
        <f t="shared" si="232"/>
        <v>1.719688673055414E-2</v>
      </c>
      <c r="HF90" s="10">
        <f t="shared" si="233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234"/>
        <v>1598</v>
      </c>
      <c r="HO90">
        <f t="shared" si="234"/>
        <v>546</v>
      </c>
      <c r="HP90" s="18">
        <f t="shared" si="235"/>
        <v>1343</v>
      </c>
      <c r="HQ90" s="18">
        <f t="shared" si="271"/>
        <v>-55.5</v>
      </c>
      <c r="HR90" s="18">
        <f t="shared" si="196"/>
        <v>1344.1462904014577</v>
      </c>
      <c r="HS90">
        <f t="shared" si="236"/>
        <v>1688.7036448116053</v>
      </c>
      <c r="HT90">
        <v>84</v>
      </c>
      <c r="HU90" s="22">
        <f>(HT90*(1/60))/$HK$4</f>
        <v>1.1182881193574856</v>
      </c>
      <c r="HV90" s="18">
        <f>((HR90*(HH$6/HI$6))+HH$4)/$HL$4</f>
        <v>0.79031441378874268</v>
      </c>
      <c r="HW90">
        <f t="shared" si="237"/>
        <v>4.855371099801354E-2</v>
      </c>
      <c r="HX90">
        <f t="shared" si="238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193"/>
        <v>1245.5</v>
      </c>
      <c r="P91" s="18">
        <f t="shared" si="194"/>
        <v>578.5</v>
      </c>
      <c r="Q91" s="18">
        <f t="shared" si="247"/>
        <v>469</v>
      </c>
      <c r="R91" s="18">
        <f t="shared" si="248"/>
        <v>-2</v>
      </c>
      <c r="S91" s="49">
        <f t="shared" si="197"/>
        <v>469.00426437293726</v>
      </c>
      <c r="T91" s="26">
        <f t="shared" si="198"/>
        <v>38.853803692563773</v>
      </c>
      <c r="U91" s="18">
        <f t="shared" si="246"/>
        <v>403.79141586479739</v>
      </c>
      <c r="V91" s="28">
        <v>85</v>
      </c>
      <c r="W91" s="22">
        <f>(V91*(1/60))/$L$4</f>
        <v>0.30573118067274513</v>
      </c>
      <c r="X91" s="18">
        <f>(S91*(I$6/J$6)+I$4)/$M$4</f>
        <v>5.2796770509776401E-2</v>
      </c>
      <c r="Y91">
        <f>LOG10(W91)</f>
        <v>-0.51466026652887675</v>
      </c>
      <c r="Z91">
        <f t="shared" si="199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00"/>
        <v>1253.5</v>
      </c>
      <c r="AI91" s="18">
        <f t="shared" si="200"/>
        <v>570.5</v>
      </c>
      <c r="AJ91" s="18">
        <f t="shared" si="249"/>
        <v>591</v>
      </c>
      <c r="AK91" s="18">
        <f t="shared" si="250"/>
        <v>0</v>
      </c>
      <c r="AL91" s="18">
        <f t="shared" si="201"/>
        <v>591</v>
      </c>
      <c r="AM91" s="18">
        <f t="shared" si="202"/>
        <v>1377.2191183686059</v>
      </c>
      <c r="AN91" s="18">
        <f t="shared" si="251"/>
        <v>502.93283802331769</v>
      </c>
      <c r="AO91" s="28">
        <v>85</v>
      </c>
      <c r="AP91" s="22">
        <f>(AO91*(1/60))/AE$4</f>
        <v>0.25463831367605033</v>
      </c>
      <c r="AQ91" s="18">
        <f>((AL91*(AB$6/AC$6))+AB$4)/AF$4</f>
        <v>6.4974362924220555E-2</v>
      </c>
      <c r="AR91">
        <f t="shared" si="203"/>
        <v>-0.59407625046155477</v>
      </c>
      <c r="AS91">
        <f t="shared" si="203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04"/>
        <v>1308</v>
      </c>
      <c r="BB91" s="18">
        <f t="shared" si="204"/>
        <v>579</v>
      </c>
      <c r="BC91" s="18">
        <f t="shared" si="252"/>
        <v>476.5</v>
      </c>
      <c r="BD91" s="18">
        <f t="shared" si="253"/>
        <v>-2</v>
      </c>
      <c r="BE91" s="18">
        <f t="shared" si="205"/>
        <v>476.5041972532876</v>
      </c>
      <c r="BF91" s="18">
        <f t="shared" si="206"/>
        <v>1430.4212666204317</v>
      </c>
      <c r="BG91" s="18">
        <f t="shared" si="254"/>
        <v>416.04793790954727</v>
      </c>
      <c r="BH91" s="28">
        <v>85</v>
      </c>
      <c r="BI91" s="22">
        <f>(BH91*(1/60))/$AX$4</f>
        <v>0.22643637231894428</v>
      </c>
      <c r="BJ91" s="18">
        <f>((BE91*(AU$6/AV$6))+AU$4)/$AY$4</f>
        <v>3.9954263857265714E-2</v>
      </c>
      <c r="BK91">
        <f t="shared" si="207"/>
        <v>-0.64505381145607454</v>
      </c>
      <c r="BL91">
        <f t="shared" si="207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08"/>
        <v>1397</v>
      </c>
      <c r="BU91" s="18">
        <f t="shared" si="208"/>
        <v>552.5</v>
      </c>
      <c r="BV91" s="18">
        <f t="shared" si="255"/>
        <v>918.5</v>
      </c>
      <c r="BW91" s="18">
        <f t="shared" si="256"/>
        <v>-37</v>
      </c>
      <c r="BX91" s="18">
        <f t="shared" si="209"/>
        <v>919.24493471544349</v>
      </c>
      <c r="BY91" s="18">
        <f t="shared" si="210"/>
        <v>1502.2866737077848</v>
      </c>
      <c r="BZ91" s="18">
        <f t="shared" si="257"/>
        <v>743.028812372125</v>
      </c>
      <c r="CA91" s="28">
        <v>85</v>
      </c>
      <c r="CB91" s="22">
        <f>(CA91*(1/60))/$BQ$4</f>
        <v>0.97578750900426914</v>
      </c>
      <c r="CC91" s="18">
        <f>((BX91*(BN$6/BO$6))+BN$4)/$BR$4</f>
        <v>0.40885826320288521</v>
      </c>
      <c r="CD91">
        <f t="shared" si="211"/>
        <v>-1.0644745565052325E-2</v>
      </c>
      <c r="CE91">
        <f t="shared" si="211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12"/>
        <v>1370.5</v>
      </c>
      <c r="CN91" s="18">
        <f t="shared" si="212"/>
        <v>556</v>
      </c>
      <c r="CO91" s="18">
        <f t="shared" si="258"/>
        <v>838</v>
      </c>
      <c r="CP91" s="18">
        <f t="shared" si="259"/>
        <v>-32</v>
      </c>
      <c r="CQ91" s="18">
        <f t="shared" si="213"/>
        <v>838.6107559529629</v>
      </c>
      <c r="CR91" s="18">
        <f t="shared" si="214"/>
        <v>1478.9882521507734</v>
      </c>
      <c r="CS91" s="18">
        <f t="shared" si="260"/>
        <v>685.70378236707722</v>
      </c>
      <c r="CT91" s="28">
        <v>85</v>
      </c>
      <c r="CU91" s="22">
        <f>(CT91*(1/60))/$CJ$4</f>
        <v>0.82627535575539923</v>
      </c>
      <c r="CV91" s="18">
        <f>((CQ91*(CG$6/CH$6))+CG$4)/$CK$4</f>
        <v>0.31163325704623396</v>
      </c>
      <c r="CW91">
        <f t="shared" si="215"/>
        <v>-8.2875200189276854E-2</v>
      </c>
      <c r="CX91">
        <f t="shared" si="215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224"/>
        <v>1308</v>
      </c>
      <c r="GE91">
        <f t="shared" si="224"/>
        <v>553.5</v>
      </c>
      <c r="GF91" s="18">
        <f t="shared" si="267"/>
        <v>1082</v>
      </c>
      <c r="GG91" s="18">
        <f t="shared" si="268"/>
        <v>-48.5</v>
      </c>
      <c r="GH91" s="18">
        <f t="shared" si="225"/>
        <v>1083.0864462267082</v>
      </c>
      <c r="GI91">
        <f t="shared" si="226"/>
        <v>1420.2909033011513</v>
      </c>
      <c r="GJ91">
        <v>85</v>
      </c>
      <c r="GK91" s="22">
        <f>(GJ91*(1/60))/$GA$4</f>
        <v>1.1725176052874735</v>
      </c>
      <c r="GL91" s="18">
        <f>((GH91*($FX$6/$FY$6))+FX$4)/$GB$4</f>
        <v>0.59794130112376842</v>
      </c>
      <c r="GM91">
        <f t="shared" si="227"/>
        <v>6.9119372343880409E-2</v>
      </c>
      <c r="GN91">
        <f t="shared" si="228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229"/>
        <v>1604.5</v>
      </c>
      <c r="GW91">
        <f t="shared" si="229"/>
        <v>545.5</v>
      </c>
      <c r="GX91" s="18">
        <f t="shared" si="269"/>
        <v>1359.5</v>
      </c>
      <c r="GY91" s="18">
        <f t="shared" si="270"/>
        <v>-59</v>
      </c>
      <c r="GZ91" s="18">
        <f t="shared" si="230"/>
        <v>1360.7796478489822</v>
      </c>
      <c r="HA91">
        <f t="shared" si="231"/>
        <v>1694.6948102829606</v>
      </c>
      <c r="HB91">
        <v>85</v>
      </c>
      <c r="HC91" s="22">
        <f>(HB91*(1/60))/$GS$4</f>
        <v>1.0527773346072895</v>
      </c>
      <c r="HD91" s="18">
        <f>((GZ91*(GP$6/GQ$6))+GP$4)/$GT$4</f>
        <v>0.72273789833730728</v>
      </c>
      <c r="HE91">
        <f t="shared" si="232"/>
        <v>2.2336526382965238E-2</v>
      </c>
      <c r="HF91">
        <f t="shared" si="233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234"/>
        <v>1615</v>
      </c>
      <c r="HO91">
        <f t="shared" si="234"/>
        <v>545.5</v>
      </c>
      <c r="HP91" s="18">
        <f t="shared" si="235"/>
        <v>1360</v>
      </c>
      <c r="HQ91" s="18">
        <f t="shared" si="271"/>
        <v>-56</v>
      </c>
      <c r="HR91" s="18">
        <f t="shared" si="196"/>
        <v>1361.1524528868911</v>
      </c>
      <c r="HS91">
        <f t="shared" si="236"/>
        <v>1704.6393313542897</v>
      </c>
      <c r="HT91">
        <v>85</v>
      </c>
      <c r="HU91" s="22">
        <f>(HT91*(1/60))/$HK$4</f>
        <v>1.1316010731593606</v>
      </c>
      <c r="HV91" s="18">
        <f>((HR91*(HH$6/HI$6))+HH$4)/$HL$4</f>
        <v>0.80031348563936489</v>
      </c>
      <c r="HW91">
        <f t="shared" si="237"/>
        <v>5.3693350650424687E-2</v>
      </c>
      <c r="HX91">
        <f t="shared" si="238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193"/>
        <v>1255</v>
      </c>
      <c r="P92" s="18">
        <f t="shared" si="194"/>
        <v>577</v>
      </c>
      <c r="Q92" s="18">
        <f t="shared" si="247"/>
        <v>478.5</v>
      </c>
      <c r="R92" s="18">
        <f t="shared" si="248"/>
        <v>-3.5</v>
      </c>
      <c r="S92" s="49">
        <f t="shared" si="197"/>
        <v>478.51280024676458</v>
      </c>
      <c r="T92" s="26">
        <f t="shared" si="198"/>
        <v>39.641521021188353</v>
      </c>
      <c r="U92" s="18">
        <f t="shared" si="246"/>
        <v>411.78592055896718</v>
      </c>
      <c r="V92" s="28">
        <v>86</v>
      </c>
      <c r="W92" s="22">
        <f>(V92*(1/60))/$L$4</f>
        <v>0.30932801809242444</v>
      </c>
      <c r="X92" s="18">
        <f>(S92*(I$6/J$6)+I$4)/$M$4</f>
        <v>5.3867165865532161E-2</v>
      </c>
      <c r="Y92">
        <f>LOG10(W92)</f>
        <v>-0.50958074099960193</v>
      </c>
      <c r="Z92">
        <f t="shared" si="199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00"/>
        <v>1262.5</v>
      </c>
      <c r="AI92" s="18">
        <f t="shared" si="200"/>
        <v>570.5</v>
      </c>
      <c r="AJ92" s="18">
        <f t="shared" si="249"/>
        <v>600</v>
      </c>
      <c r="AK92" s="18">
        <f t="shared" si="250"/>
        <v>0</v>
      </c>
      <c r="AL92" s="18">
        <f t="shared" si="201"/>
        <v>600</v>
      </c>
      <c r="AM92" s="18">
        <f t="shared" si="202"/>
        <v>1385.4156416036308</v>
      </c>
      <c r="AN92" s="18">
        <f t="shared" si="251"/>
        <v>511.12936125834256</v>
      </c>
      <c r="AO92" s="28">
        <v>86</v>
      </c>
      <c r="AP92" s="22">
        <f>(AO92*(1/60))/AE$4</f>
        <v>0.25763405854282739</v>
      </c>
      <c r="AQ92" s="18">
        <f>((AL92*(AB$6/AC$6))+AB$4)/AF$4</f>
        <v>6.5963820227635084E-2</v>
      </c>
      <c r="AR92">
        <f t="shared" si="203"/>
        <v>-0.58899672493227972</v>
      </c>
      <c r="AS92">
        <f t="shared" si="203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04"/>
        <v>1316.5</v>
      </c>
      <c r="BB92" s="18">
        <f t="shared" si="204"/>
        <v>578</v>
      </c>
      <c r="BC92" s="18">
        <f t="shared" si="252"/>
        <v>485</v>
      </c>
      <c r="BD92" s="18">
        <f t="shared" si="253"/>
        <v>-3</v>
      </c>
      <c r="BE92" s="18">
        <f t="shared" si="205"/>
        <v>485.00927826176684</v>
      </c>
      <c r="BF92" s="18">
        <f t="shared" si="206"/>
        <v>1437.7956217766139</v>
      </c>
      <c r="BG92" s="18">
        <f t="shared" si="254"/>
        <v>423.42229306572949</v>
      </c>
      <c r="BH92" s="28">
        <v>86</v>
      </c>
      <c r="BI92" s="22">
        <f>(BH92*(1/60))/$AX$4</f>
        <v>0.22910032964034363</v>
      </c>
      <c r="BJ92" s="18">
        <f>((BE92*(AU$6/AV$6))+AU$4)/$AY$4</f>
        <v>4.066740395697311E-2</v>
      </c>
      <c r="BK92">
        <f t="shared" si="207"/>
        <v>-0.6399742859267995</v>
      </c>
      <c r="BL92">
        <f t="shared" si="207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08"/>
        <v>1408</v>
      </c>
      <c r="BU92" s="18">
        <f t="shared" si="208"/>
        <v>551</v>
      </c>
      <c r="BV92" s="18">
        <f t="shared" si="255"/>
        <v>929.5</v>
      </c>
      <c r="BW92" s="18">
        <f t="shared" si="256"/>
        <v>-38.5</v>
      </c>
      <c r="BX92" s="18">
        <f t="shared" si="209"/>
        <v>930.29699558796813</v>
      </c>
      <c r="BY92" s="18">
        <f t="shared" si="210"/>
        <v>1511.9738754356836</v>
      </c>
      <c r="BZ92" s="18">
        <f t="shared" si="257"/>
        <v>752.71601410002381</v>
      </c>
      <c r="CA92" s="28">
        <v>86</v>
      </c>
      <c r="CB92" s="22">
        <f>(CA92*(1/60))/$BQ$4</f>
        <v>0.98726736205137822</v>
      </c>
      <c r="CC92" s="18">
        <f>((BX92*(BN$6/BO$6))+BN$4)/$BR$4</f>
        <v>0.41377395677105466</v>
      </c>
      <c r="CD92">
        <f t="shared" si="211"/>
        <v>-5.565220035777323E-3</v>
      </c>
      <c r="CE92">
        <f t="shared" si="211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12"/>
        <v>1381.5</v>
      </c>
      <c r="CN92" s="18">
        <f t="shared" si="212"/>
        <v>556</v>
      </c>
      <c r="CO92" s="18">
        <f t="shared" si="258"/>
        <v>849</v>
      </c>
      <c r="CP92" s="18">
        <f t="shared" si="259"/>
        <v>-32</v>
      </c>
      <c r="CQ92" s="18">
        <f t="shared" si="213"/>
        <v>849.60284839447195</v>
      </c>
      <c r="CR92" s="18">
        <f t="shared" si="214"/>
        <v>1489.1871104733616</v>
      </c>
      <c r="CS92" s="18">
        <f t="shared" si="260"/>
        <v>695.90264068966542</v>
      </c>
      <c r="CT92" s="28">
        <v>86</v>
      </c>
      <c r="CU92" s="22">
        <f>(CT92*(1/60))/$CJ$4</f>
        <v>0.83599624229369796</v>
      </c>
      <c r="CV92" s="18">
        <f>((CQ92*(CG$6/CH$6))+CG$4)/$CK$4</f>
        <v>0.31571799069051942</v>
      </c>
      <c r="CW92">
        <f t="shared" si="215"/>
        <v>-7.7795674660001909E-2</v>
      </c>
      <c r="CX92">
        <f t="shared" si="215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224"/>
        <v>1326</v>
      </c>
      <c r="GE92">
        <f t="shared" si="224"/>
        <v>553.5</v>
      </c>
      <c r="GF92" s="18">
        <f t="shared" si="267"/>
        <v>1100</v>
      </c>
      <c r="GG92" s="18">
        <f t="shared" si="268"/>
        <v>-48.5</v>
      </c>
      <c r="GH92" s="18">
        <f t="shared" si="225"/>
        <v>1101.0686854143114</v>
      </c>
      <c r="GI92">
        <f t="shared" si="226"/>
        <v>1436.884911884038</v>
      </c>
      <c r="GJ92">
        <v>86</v>
      </c>
      <c r="GK92" s="22">
        <f>(GJ92*(1/60))/$GA$4</f>
        <v>1.1863119300555613</v>
      </c>
      <c r="GL92" s="18">
        <f>((GH92*($FX$6/$FY$6))+FX$4)/$GB$4</f>
        <v>0.60786878524510857</v>
      </c>
      <c r="GM92">
        <f t="shared" si="227"/>
        <v>7.4198897873155367E-2</v>
      </c>
      <c r="GN92">
        <f t="shared" si="228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229"/>
        <v>1620.5</v>
      </c>
      <c r="GW92">
        <f t="shared" si="229"/>
        <v>545</v>
      </c>
      <c r="GX92" s="18">
        <f t="shared" si="269"/>
        <v>1375.5</v>
      </c>
      <c r="GY92" s="18">
        <f t="shared" si="270"/>
        <v>-59.5</v>
      </c>
      <c r="GZ92" s="18">
        <f t="shared" si="230"/>
        <v>1376.7862942374172</v>
      </c>
      <c r="HA92">
        <f t="shared" si="231"/>
        <v>1709.6915657509689</v>
      </c>
      <c r="HB92">
        <v>86</v>
      </c>
      <c r="HC92" s="22">
        <f>(HB92*(1/60))/$GS$4</f>
        <v>1.0651629503085516</v>
      </c>
      <c r="HD92" s="18">
        <f>((GZ92*(GP$6/GQ$6))+GP$4)/$GT$4</f>
        <v>0.73123935556331199</v>
      </c>
      <c r="HE92">
        <f t="shared" si="232"/>
        <v>2.7416051912240159E-2</v>
      </c>
      <c r="HF92">
        <f t="shared" si="233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234"/>
        <v>1634.5</v>
      </c>
      <c r="HO92">
        <f t="shared" si="234"/>
        <v>545</v>
      </c>
      <c r="HP92" s="18">
        <f t="shared" si="235"/>
        <v>1379.5</v>
      </c>
      <c r="HQ92" s="18">
        <f t="shared" si="271"/>
        <v>-56.5</v>
      </c>
      <c r="HR92" s="18">
        <f t="shared" si="196"/>
        <v>1380.656546719712</v>
      </c>
      <c r="HS92">
        <f t="shared" si="236"/>
        <v>1722.9669903976687</v>
      </c>
      <c r="HT92">
        <v>86</v>
      </c>
      <c r="HU92" s="22">
        <f>(HT92*(1/60))/$HK$4</f>
        <v>1.1449140269612352</v>
      </c>
      <c r="HV92" s="18">
        <f>((HR92*(HH$6/HI$6))+HH$4)/$HL$4</f>
        <v>0.81178126008775675</v>
      </c>
      <c r="HW92">
        <f t="shared" si="237"/>
        <v>5.8772876179699583E-2</v>
      </c>
      <c r="HX92">
        <f t="shared" si="238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193"/>
        <v>1263</v>
      </c>
      <c r="P93" s="18">
        <f t="shared" si="194"/>
        <v>576</v>
      </c>
      <c r="Q93" s="18">
        <f t="shared" si="247"/>
        <v>486.5</v>
      </c>
      <c r="R93" s="18">
        <f t="shared" si="248"/>
        <v>-4.5</v>
      </c>
      <c r="S93" s="49">
        <f t="shared" si="197"/>
        <v>486.52081147675483</v>
      </c>
      <c r="T93" s="26">
        <f t="shared" si="198"/>
        <v>40.304930119853772</v>
      </c>
      <c r="U93" s="18">
        <f t="shared" si="246"/>
        <v>418.64328454233521</v>
      </c>
      <c r="V93" s="28">
        <v>87</v>
      </c>
      <c r="W93" s="22">
        <f>(V93*(1/60))/$L$4</f>
        <v>0.31292485551210381</v>
      </c>
      <c r="X93" s="18">
        <f>(S93*(I$6/J$6)+I$4)/$M$4</f>
        <v>5.4768644089221219E-2</v>
      </c>
      <c r="Y93">
        <f>LOG10(W93)</f>
        <v>-0.50455993962455103</v>
      </c>
      <c r="Z93">
        <f t="shared" si="199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00"/>
        <v>1272.5</v>
      </c>
      <c r="AI93" s="18">
        <f t="shared" si="200"/>
        <v>571.5</v>
      </c>
      <c r="AJ93" s="18">
        <f t="shared" si="249"/>
        <v>610</v>
      </c>
      <c r="AK93" s="18">
        <f t="shared" si="250"/>
        <v>1</v>
      </c>
      <c r="AL93" s="18">
        <f t="shared" si="201"/>
        <v>610.00081967158042</v>
      </c>
      <c r="AM93" s="18">
        <f t="shared" si="202"/>
        <v>1394.9439056822321</v>
      </c>
      <c r="AN93" s="18">
        <f t="shared" si="251"/>
        <v>520.65762533694385</v>
      </c>
      <c r="AO93" s="28">
        <v>87</v>
      </c>
      <c r="AP93" s="22">
        <f>(AO93*(1/60))/AE$4</f>
        <v>0.26062980340960445</v>
      </c>
      <c r="AQ93" s="18">
        <f>((AL93*(AB$6/AC$6))+AB$4)/AF$4</f>
        <v>6.7063307345876955E-2</v>
      </c>
      <c r="AR93">
        <f t="shared" si="203"/>
        <v>-0.58397592355722894</v>
      </c>
      <c r="AS93">
        <f t="shared" si="203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04"/>
        <v>1324.5</v>
      </c>
      <c r="BB93" s="18">
        <f t="shared" si="204"/>
        <v>578</v>
      </c>
      <c r="BC93" s="18">
        <f t="shared" si="252"/>
        <v>493</v>
      </c>
      <c r="BD93" s="18">
        <f t="shared" si="253"/>
        <v>-3</v>
      </c>
      <c r="BE93" s="18">
        <f t="shared" si="205"/>
        <v>493.00912770454869</v>
      </c>
      <c r="BF93" s="18">
        <f t="shared" si="206"/>
        <v>1445.1243026120626</v>
      </c>
      <c r="BG93" s="18">
        <f t="shared" si="254"/>
        <v>430.75097390117821</v>
      </c>
      <c r="BH93" s="28">
        <v>87</v>
      </c>
      <c r="BI93" s="22">
        <f>(BH93*(1/60))/$AX$4</f>
        <v>0.23176428696174295</v>
      </c>
      <c r="BJ93" s="18">
        <f>((BE93*(AU$6/AV$6))+AU$4)/$AY$4</f>
        <v>4.1338181039940559E-2</v>
      </c>
      <c r="BK93">
        <f t="shared" si="207"/>
        <v>-0.63495348455174883</v>
      </c>
      <c r="BL93">
        <f t="shared" si="207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08"/>
        <v>1419</v>
      </c>
      <c r="BU93" s="18">
        <f t="shared" si="208"/>
        <v>550.5</v>
      </c>
      <c r="BV93" s="18">
        <f t="shared" si="255"/>
        <v>940.5</v>
      </c>
      <c r="BW93" s="18">
        <f t="shared" si="256"/>
        <v>-39</v>
      </c>
      <c r="BX93" s="18">
        <f t="shared" si="209"/>
        <v>941.30826512891088</v>
      </c>
      <c r="BY93" s="18">
        <f t="shared" si="210"/>
        <v>1522.0418029738869</v>
      </c>
      <c r="BZ93" s="18">
        <f t="shared" si="257"/>
        <v>762.78394163822713</v>
      </c>
      <c r="CA93" s="28">
        <v>87</v>
      </c>
      <c r="CB93" s="22">
        <f>(CA93*(1/60))/$BQ$4</f>
        <v>0.99874721509848718</v>
      </c>
      <c r="CC93" s="18">
        <f>((BX93*(BN$6/BO$6))+BN$4)/$BR$4</f>
        <v>0.41867150732602432</v>
      </c>
      <c r="CD93">
        <f t="shared" si="211"/>
        <v>-5.4441866072655514E-4</v>
      </c>
      <c r="CE93">
        <f t="shared" si="211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12"/>
        <v>1392</v>
      </c>
      <c r="CN93" s="18">
        <f t="shared" si="212"/>
        <v>554.5</v>
      </c>
      <c r="CO93" s="18">
        <f t="shared" si="258"/>
        <v>859.5</v>
      </c>
      <c r="CP93" s="18">
        <f t="shared" si="259"/>
        <v>-33.5</v>
      </c>
      <c r="CQ93" s="18">
        <f t="shared" si="213"/>
        <v>860.15260273976969</v>
      </c>
      <c r="CR93" s="18">
        <f t="shared" si="214"/>
        <v>1498.377205512684</v>
      </c>
      <c r="CS93" s="18">
        <f t="shared" si="260"/>
        <v>705.0927357289878</v>
      </c>
      <c r="CT93" s="28">
        <v>87</v>
      </c>
      <c r="CU93" s="22">
        <f>(CT93*(1/60))/$CJ$4</f>
        <v>0.84571712883199679</v>
      </c>
      <c r="CV93" s="18">
        <f>((CQ93*(CG$6/CH$6))+CG$4)/$CK$4</f>
        <v>0.31963834859712276</v>
      </c>
      <c r="CW93">
        <f t="shared" si="215"/>
        <v>-7.2774873284951094E-2</v>
      </c>
      <c r="CX93">
        <f t="shared" si="215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224"/>
        <v>1343</v>
      </c>
      <c r="GE93">
        <f t="shared" si="224"/>
        <v>553</v>
      </c>
      <c r="GF93" s="18">
        <f t="shared" si="267"/>
        <v>1117</v>
      </c>
      <c r="GG93" s="18">
        <f t="shared" si="268"/>
        <v>-49</v>
      </c>
      <c r="GH93" s="18">
        <f t="shared" si="225"/>
        <v>1118.0742372490299</v>
      </c>
      <c r="GI93">
        <f t="shared" si="226"/>
        <v>1452.3973285571685</v>
      </c>
      <c r="GJ93">
        <v>87</v>
      </c>
      <c r="GK93" s="22">
        <f>(GJ93*(1/60))/$GA$4</f>
        <v>1.2001062548236492</v>
      </c>
      <c r="GL93" s="18">
        <f>((GH93*($FX$6/$FY$6))+FX$4)/$GB$4</f>
        <v>0.61725706798634683</v>
      </c>
      <c r="GM93">
        <f t="shared" si="227"/>
        <v>7.9219699248206141E-2</v>
      </c>
      <c r="GN93">
        <f t="shared" si="228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229"/>
        <v>1638</v>
      </c>
      <c r="GW93">
        <f t="shared" si="229"/>
        <v>543.5</v>
      </c>
      <c r="GX93" s="18">
        <f t="shared" si="269"/>
        <v>1393</v>
      </c>
      <c r="GY93" s="18">
        <f t="shared" si="270"/>
        <v>-61</v>
      </c>
      <c r="GZ93" s="18">
        <f t="shared" si="230"/>
        <v>1394.3349669286788</v>
      </c>
      <c r="HA93">
        <f t="shared" si="231"/>
        <v>1725.8146627028059</v>
      </c>
      <c r="HB93">
        <v>87</v>
      </c>
      <c r="HC93" s="22">
        <f>(HB93*(1/60))/$GS$4</f>
        <v>1.0775485660098139</v>
      </c>
      <c r="HD93" s="18">
        <f>((GZ93*(GP$6/GQ$6))+GP$4)/$GT$4</f>
        <v>0.74055981449252961</v>
      </c>
      <c r="HE93">
        <f t="shared" si="232"/>
        <v>3.2436853287290984E-2</v>
      </c>
      <c r="HF93">
        <f t="shared" si="233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234"/>
        <v>1652.5</v>
      </c>
      <c r="HO93">
        <f t="shared" si="234"/>
        <v>543.5</v>
      </c>
      <c r="HP93" s="18">
        <f t="shared" si="235"/>
        <v>1397.5</v>
      </c>
      <c r="HQ93" s="18">
        <f t="shared" si="271"/>
        <v>-58</v>
      </c>
      <c r="HR93" s="18">
        <f t="shared" si="196"/>
        <v>1398.7030599809239</v>
      </c>
      <c r="HS93">
        <f t="shared" si="236"/>
        <v>1739.5828522953427</v>
      </c>
      <c r="HT93">
        <v>87</v>
      </c>
      <c r="HU93" s="22">
        <f>(HT93*(1/60))/$HK$4</f>
        <v>1.15822698076311</v>
      </c>
      <c r="HV93" s="18">
        <f>((HR93*(HH$6/HI$6))+HH$4)/$HL$4</f>
        <v>0.82239202444489057</v>
      </c>
      <c r="HW93">
        <f t="shared" si="237"/>
        <v>6.3793677554750378E-2</v>
      </c>
      <c r="HX93">
        <f t="shared" si="238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193"/>
        <v>1272</v>
      </c>
      <c r="P94" s="18">
        <f t="shared" si="194"/>
        <v>576</v>
      </c>
      <c r="Q94" s="18">
        <f t="shared" si="247"/>
        <v>495.5</v>
      </c>
      <c r="R94" s="18">
        <f t="shared" si="248"/>
        <v>-4.5</v>
      </c>
      <c r="S94" s="49">
        <f t="shared" si="197"/>
        <v>495.52043348382716</v>
      </c>
      <c r="T94" s="26">
        <f t="shared" si="198"/>
        <v>41.050487406497162</v>
      </c>
      <c r="U94" s="18">
        <f t="shared" si="246"/>
        <v>426.83690755647001</v>
      </c>
      <c r="V94" s="28">
        <v>88</v>
      </c>
      <c r="W94" s="22">
        <f>(V94*(1/60))/$L$4</f>
        <v>0.31652169293178312</v>
      </c>
      <c r="X94" s="18">
        <f>(S94*(I$6/J$6)+I$4)/$M$4</f>
        <v>5.5781749968796562E-2</v>
      </c>
      <c r="Y94">
        <f>LOG10(W94)</f>
        <v>-0.49959652009300104</v>
      </c>
      <c r="Z94">
        <f t="shared" si="199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00"/>
        <v>1281.5</v>
      </c>
      <c r="AI94" s="18">
        <f t="shared" si="200"/>
        <v>572</v>
      </c>
      <c r="AJ94" s="18">
        <f t="shared" si="249"/>
        <v>619</v>
      </c>
      <c r="AK94" s="18">
        <f t="shared" si="250"/>
        <v>1.5</v>
      </c>
      <c r="AL94" s="18">
        <f t="shared" si="201"/>
        <v>619.00181744482791</v>
      </c>
      <c r="AM94" s="18">
        <f t="shared" si="202"/>
        <v>1403.3624799031788</v>
      </c>
      <c r="AN94" s="18">
        <f t="shared" si="251"/>
        <v>529.07619955789062</v>
      </c>
      <c r="AO94" s="28">
        <v>88</v>
      </c>
      <c r="AP94" s="22">
        <f>(AO94*(1/60))/AE$4</f>
        <v>0.26362554827638152</v>
      </c>
      <c r="AQ94" s="18">
        <f>((AL94*(AB$6/AC$6))+AB$4)/AF$4</f>
        <v>6.8052874344183362E-2</v>
      </c>
      <c r="AR94">
        <f t="shared" si="203"/>
        <v>-0.57901250402567883</v>
      </c>
      <c r="AS94">
        <f t="shared" si="203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04"/>
        <v>1332.5</v>
      </c>
      <c r="BB94" s="18">
        <f t="shared" si="204"/>
        <v>578</v>
      </c>
      <c r="BC94" s="18">
        <f t="shared" si="252"/>
        <v>501</v>
      </c>
      <c r="BD94" s="18">
        <f t="shared" si="253"/>
        <v>-3</v>
      </c>
      <c r="BE94" s="18">
        <f t="shared" si="205"/>
        <v>501.00898195541367</v>
      </c>
      <c r="BF94" s="18">
        <f t="shared" si="206"/>
        <v>1452.4600682979205</v>
      </c>
      <c r="BG94" s="18">
        <f t="shared" si="254"/>
        <v>438.08673958703616</v>
      </c>
      <c r="BH94" s="28">
        <v>88</v>
      </c>
      <c r="BI94" s="22">
        <f>(BH94*(1/60))/$AX$4</f>
        <v>0.2344282442831423</v>
      </c>
      <c r="BJ94" s="18">
        <f>((BE94*(AU$6/AV$6))+AU$4)/$AY$4</f>
        <v>4.2008958526059591E-2</v>
      </c>
      <c r="BK94">
        <f t="shared" si="207"/>
        <v>-0.62999006502019872</v>
      </c>
      <c r="BL94">
        <f t="shared" si="207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08"/>
        <v>1429.5</v>
      </c>
      <c r="BU94" s="18">
        <f t="shared" si="208"/>
        <v>551</v>
      </c>
      <c r="BV94" s="18">
        <f t="shared" si="255"/>
        <v>951</v>
      </c>
      <c r="BW94" s="18">
        <f t="shared" si="256"/>
        <v>-38.5</v>
      </c>
      <c r="BX94" s="18">
        <f t="shared" si="209"/>
        <v>951.7789922035472</v>
      </c>
      <c r="BY94" s="18">
        <f t="shared" si="210"/>
        <v>1532.0154209406639</v>
      </c>
      <c r="BZ94" s="18">
        <f t="shared" si="257"/>
        <v>772.75755960500419</v>
      </c>
      <c r="CA94" s="28">
        <v>88</v>
      </c>
      <c r="CB94" s="22">
        <f>(CA94*(1/60))/$BQ$4</f>
        <v>1.0102270681455963</v>
      </c>
      <c r="CC94" s="18">
        <f>((BX94*(BN$6/BO$6))+BN$4)/$BR$4</f>
        <v>0.42332863746026045</v>
      </c>
      <c r="CD94">
        <f t="shared" si="211"/>
        <v>4.4190008708235601E-3</v>
      </c>
      <c r="CE94">
        <f t="shared" si="211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12"/>
        <v>1403.5</v>
      </c>
      <c r="CN94" s="18">
        <f t="shared" si="212"/>
        <v>554</v>
      </c>
      <c r="CO94" s="18">
        <f t="shared" si="258"/>
        <v>871</v>
      </c>
      <c r="CP94" s="18">
        <f t="shared" si="259"/>
        <v>-34</v>
      </c>
      <c r="CQ94" s="18">
        <f t="shared" si="213"/>
        <v>871.66335244749166</v>
      </c>
      <c r="CR94" s="18">
        <f t="shared" si="214"/>
        <v>1508.8831134319184</v>
      </c>
      <c r="CS94" s="18">
        <f t="shared" si="260"/>
        <v>715.59864364822226</v>
      </c>
      <c r="CT94" s="28">
        <v>88</v>
      </c>
      <c r="CU94" s="22">
        <f>(CT94*(1/60))/$CJ$4</f>
        <v>0.85543801537029551</v>
      </c>
      <c r="CV94" s="18">
        <f>((CQ94*(CG$6/CH$6))+CG$4)/$CK$4</f>
        <v>0.3239158186832119</v>
      </c>
      <c r="CW94">
        <f t="shared" si="215"/>
        <v>-6.7811453753401044E-2</v>
      </c>
      <c r="CX94">
        <f t="shared" si="215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224"/>
        <v>1359</v>
      </c>
      <c r="GE94">
        <f t="shared" si="224"/>
        <v>553</v>
      </c>
      <c r="GF94" s="18">
        <f t="shared" si="267"/>
        <v>1133</v>
      </c>
      <c r="GG94" s="18">
        <f t="shared" si="268"/>
        <v>-49</v>
      </c>
      <c r="GH94" s="18">
        <f t="shared" si="225"/>
        <v>1134.0590813533481</v>
      </c>
      <c r="GI94">
        <f t="shared" si="226"/>
        <v>1467.2048255100581</v>
      </c>
      <c r="GJ94">
        <v>88</v>
      </c>
      <c r="GK94" s="22">
        <f>(GJ94*(1/60))/$GA$4</f>
        <v>1.213900579591737</v>
      </c>
      <c r="GL94" s="18">
        <f>((GH94*($FX$6/$FY$6))+FX$4)/$GB$4</f>
        <v>0.62608184694586111</v>
      </c>
      <c r="GM94">
        <f t="shared" si="227"/>
        <v>8.4183118779756205E-2</v>
      </c>
      <c r="GN94">
        <f t="shared" si="228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229"/>
        <v>1658.5</v>
      </c>
      <c r="GW94">
        <f t="shared" si="229"/>
        <v>543.5</v>
      </c>
      <c r="GX94" s="18">
        <f t="shared" si="269"/>
        <v>1413.5</v>
      </c>
      <c r="GY94" s="18">
        <f t="shared" si="270"/>
        <v>-61</v>
      </c>
      <c r="GZ94" s="18">
        <f t="shared" si="230"/>
        <v>1414.8156240302126</v>
      </c>
      <c r="HA94">
        <f t="shared" si="231"/>
        <v>1745.2835013257875</v>
      </c>
      <c r="HB94">
        <v>88</v>
      </c>
      <c r="HC94" s="22">
        <f>(HB94*(1/60))/$GS$4</f>
        <v>1.0899341817110761</v>
      </c>
      <c r="HD94" s="18">
        <f>((GZ94*(GP$6/GQ$6))+GP$4)/$GT$4</f>
        <v>0.75143751029987627</v>
      </c>
      <c r="HE94">
        <f t="shared" si="232"/>
        <v>3.7400272818841111E-2</v>
      </c>
      <c r="HF94">
        <f t="shared" si="233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234"/>
        <v>1672.5</v>
      </c>
      <c r="HO94">
        <f t="shared" si="234"/>
        <v>541.5</v>
      </c>
      <c r="HP94" s="18">
        <f t="shared" si="235"/>
        <v>1417.5</v>
      </c>
      <c r="HQ94" s="18">
        <f t="shared" si="271"/>
        <v>-60</v>
      </c>
      <c r="HR94" s="18">
        <f t="shared" si="196"/>
        <v>1418.7692729968464</v>
      </c>
      <c r="HS94">
        <f t="shared" si="236"/>
        <v>1757.9756824256699</v>
      </c>
      <c r="HT94">
        <v>88</v>
      </c>
      <c r="HU94" s="22">
        <f>(HT94*(1/60))/$HK$4</f>
        <v>1.1715399345649848</v>
      </c>
      <c r="HV94" s="18">
        <f>((HR94*(HH$6/HI$6))+HH$4)/$HL$4</f>
        <v>0.83419030673743955</v>
      </c>
      <c r="HW94">
        <f t="shared" si="237"/>
        <v>6.875709708630047E-2</v>
      </c>
      <c r="HX94">
        <f t="shared" si="238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193"/>
        <v>1281</v>
      </c>
      <c r="P95" s="18">
        <f t="shared" si="194"/>
        <v>576</v>
      </c>
      <c r="Q95" s="18">
        <f t="shared" si="247"/>
        <v>504.5</v>
      </c>
      <c r="R95" s="18">
        <f t="shared" si="248"/>
        <v>-4.5</v>
      </c>
      <c r="S95" s="49">
        <f t="shared" si="197"/>
        <v>504.52006897644816</v>
      </c>
      <c r="T95" s="26">
        <f t="shared" si="198"/>
        <v>41.796045810326255</v>
      </c>
      <c r="U95" s="18">
        <f t="shared" si="246"/>
        <v>435.04040182752999</v>
      </c>
      <c r="V95" s="28">
        <v>89</v>
      </c>
      <c r="W95" s="22">
        <f>(V95*(1/60))/$L$4</f>
        <v>0.32011853035146254</v>
      </c>
      <c r="X95" s="18">
        <f>(S95*(I$6/J$6)+I$4)/$M$4</f>
        <v>5.6794857366467735E-2</v>
      </c>
      <c r="Y95">
        <f>LOG10(W95)</f>
        <v>-0.49468918559825675</v>
      </c>
      <c r="Z95">
        <f t="shared" si="199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00"/>
        <v>1291</v>
      </c>
      <c r="AI95" s="18">
        <f t="shared" si="200"/>
        <v>572.5</v>
      </c>
      <c r="AJ95" s="18">
        <f t="shared" si="249"/>
        <v>628.5</v>
      </c>
      <c r="AK95" s="18">
        <f t="shared" si="250"/>
        <v>2</v>
      </c>
      <c r="AL95" s="18">
        <f t="shared" si="201"/>
        <v>628.50318217173731</v>
      </c>
      <c r="AM95" s="18">
        <f t="shared" si="202"/>
        <v>1412.2454637916171</v>
      </c>
      <c r="AN95" s="18">
        <f t="shared" si="251"/>
        <v>537.95918344632889</v>
      </c>
      <c r="AO95" s="28">
        <v>89</v>
      </c>
      <c r="AP95" s="22">
        <f>(AO95*(1/60))/AE$4</f>
        <v>0.26662129314315858</v>
      </c>
      <c r="AQ95" s="18">
        <f>((AL95*(AB$6/AC$6))+AB$4)/AF$4</f>
        <v>6.9097451535455101E-2</v>
      </c>
      <c r="AR95">
        <f t="shared" si="203"/>
        <v>-0.57410516953093471</v>
      </c>
      <c r="AS95">
        <f t="shared" si="203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04"/>
        <v>1339</v>
      </c>
      <c r="BB95" s="18">
        <f t="shared" si="204"/>
        <v>577.5</v>
      </c>
      <c r="BC95" s="18">
        <f t="shared" si="252"/>
        <v>507.5</v>
      </c>
      <c r="BD95" s="18">
        <f t="shared" si="253"/>
        <v>-3.5</v>
      </c>
      <c r="BE95" s="18">
        <f t="shared" si="205"/>
        <v>507.51206882201336</v>
      </c>
      <c r="BF95" s="18">
        <f t="shared" si="206"/>
        <v>1458.2274342502269</v>
      </c>
      <c r="BG95" s="18">
        <f t="shared" si="254"/>
        <v>443.85410553934253</v>
      </c>
      <c r="BH95" s="28">
        <v>89</v>
      </c>
      <c r="BI95" s="22">
        <f>(BH95*(1/60))/$AX$4</f>
        <v>0.23709220160454167</v>
      </c>
      <c r="BJ95" s="18">
        <f>((BE95*(AU$6/AV$6))+AU$4)/$AY$4</f>
        <v>4.2554233992786974E-2</v>
      </c>
      <c r="BK95">
        <f t="shared" si="207"/>
        <v>-0.62508273052545449</v>
      </c>
      <c r="BL95">
        <f t="shared" si="207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08"/>
        <v>1440.5</v>
      </c>
      <c r="BU95" s="18">
        <f t="shared" si="208"/>
        <v>548.5</v>
      </c>
      <c r="BV95" s="18">
        <f t="shared" si="255"/>
        <v>962</v>
      </c>
      <c r="BW95" s="18">
        <f t="shared" si="256"/>
        <v>-41</v>
      </c>
      <c r="BX95" s="18">
        <f t="shared" si="209"/>
        <v>962.87330423062406</v>
      </c>
      <c r="BY95" s="18">
        <f t="shared" si="210"/>
        <v>1541.3930387801809</v>
      </c>
      <c r="BZ95" s="18">
        <f t="shared" si="257"/>
        <v>782.1351774445211</v>
      </c>
      <c r="CA95" s="28">
        <v>89</v>
      </c>
      <c r="CB95" s="22">
        <f>(CA95*(1/60))/$BQ$4</f>
        <v>1.0217069211927055</v>
      </c>
      <c r="CC95" s="18">
        <f>((BX95*(BN$6/BO$6))+BN$4)/$BR$4</f>
        <v>0.42826312333613387</v>
      </c>
      <c r="CD95">
        <f t="shared" si="211"/>
        <v>9.326335365567779E-3</v>
      </c>
      <c r="CE95">
        <f t="shared" si="211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12"/>
        <v>1414.5</v>
      </c>
      <c r="CN95" s="18">
        <f t="shared" si="212"/>
        <v>552</v>
      </c>
      <c r="CO95" s="18">
        <f t="shared" si="258"/>
        <v>882</v>
      </c>
      <c r="CP95" s="18">
        <f t="shared" si="259"/>
        <v>-36</v>
      </c>
      <c r="CQ95" s="18">
        <f t="shared" si="213"/>
        <v>882.73438813722441</v>
      </c>
      <c r="CR95" s="18">
        <f t="shared" si="214"/>
        <v>1518.3919948419118</v>
      </c>
      <c r="CS95" s="18">
        <f t="shared" si="260"/>
        <v>725.10752505821563</v>
      </c>
      <c r="CT95" s="28">
        <v>89</v>
      </c>
      <c r="CU95" s="22">
        <f>(CT95*(1/60))/$CJ$4</f>
        <v>0.86515890190859446</v>
      </c>
      <c r="CV95" s="18">
        <f>((CQ95*(CG$6/CH$6))+CG$4)/$CK$4</f>
        <v>0.32802988815629652</v>
      </c>
      <c r="CW95">
        <f t="shared" si="215"/>
        <v>-6.2904119258656813E-2</v>
      </c>
      <c r="CX95">
        <f t="shared" si="215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224"/>
        <v>1375</v>
      </c>
      <c r="GE95">
        <f t="shared" si="224"/>
        <v>552</v>
      </c>
      <c r="GF95" s="18">
        <f t="shared" si="267"/>
        <v>1149</v>
      </c>
      <c r="GG95" s="18">
        <f t="shared" si="268"/>
        <v>-50</v>
      </c>
      <c r="GH95" s="18">
        <f t="shared" si="225"/>
        <v>1150.087387984061</v>
      </c>
      <c r="GI95">
        <f t="shared" si="226"/>
        <v>1481.6642669646858</v>
      </c>
      <c r="GJ95">
        <v>89</v>
      </c>
      <c r="GK95" s="22">
        <f>(GJ95*(1/60))/$GA$4</f>
        <v>1.2276949043598251</v>
      </c>
      <c r="GL95" s="18">
        <f>((GH95*($FX$6/$FY$6))+FX$4)/$GB$4</f>
        <v>0.63493062033321923</v>
      </c>
      <c r="GM95">
        <f t="shared" si="227"/>
        <v>8.9090453274500422E-2</v>
      </c>
      <c r="GN95">
        <f t="shared" si="228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229"/>
        <v>1677.5</v>
      </c>
      <c r="GW95">
        <f t="shared" si="229"/>
        <v>543</v>
      </c>
      <c r="GX95" s="18">
        <f t="shared" si="269"/>
        <v>1432.5</v>
      </c>
      <c r="GY95" s="18">
        <f t="shared" si="270"/>
        <v>-61.5</v>
      </c>
      <c r="GZ95" s="18">
        <f t="shared" si="230"/>
        <v>1433.819549315743</v>
      </c>
      <c r="HA95">
        <f t="shared" si="231"/>
        <v>1763.1946148964953</v>
      </c>
      <c r="HB95">
        <v>89</v>
      </c>
      <c r="HC95" s="22">
        <f>(HB95*(1/60))/$GS$4</f>
        <v>1.1023197974123384</v>
      </c>
      <c r="HD95" s="18">
        <f>((GZ95*(GP$6/GQ$6))+GP$4)/$GT$4</f>
        <v>0.76153088364120636</v>
      </c>
      <c r="HE95">
        <f t="shared" si="232"/>
        <v>4.2307607313585294E-2</v>
      </c>
      <c r="HF95">
        <f t="shared" si="233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234"/>
        <v>1691.5</v>
      </c>
      <c r="HO95">
        <f t="shared" si="234"/>
        <v>539.5</v>
      </c>
      <c r="HP95" s="18">
        <f t="shared" si="235"/>
        <v>1436.5</v>
      </c>
      <c r="HQ95" s="18">
        <f t="shared" si="271"/>
        <v>-62</v>
      </c>
      <c r="HR95" s="18">
        <f t="shared" si="196"/>
        <v>1437.8373517195887</v>
      </c>
      <c r="HS95">
        <f t="shared" si="236"/>
        <v>1775.4527591575056</v>
      </c>
      <c r="HT95">
        <v>89</v>
      </c>
      <c r="HU95" s="22">
        <f>(HT95*(1/60))/$HK$4</f>
        <v>1.1848528883668599</v>
      </c>
      <c r="HV95" s="18">
        <f>((HR95*(HH$6/HI$6))+HH$4)/$HL$4</f>
        <v>0.84540171844571477</v>
      </c>
      <c r="HW95">
        <f t="shared" si="237"/>
        <v>7.3664431581044701E-2</v>
      </c>
      <c r="HX95">
        <f t="shared" si="238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193"/>
        <v>1288.5</v>
      </c>
      <c r="P96" s="18">
        <f t="shared" si="194"/>
        <v>576.5</v>
      </c>
      <c r="Q96" s="18">
        <f t="shared" si="247"/>
        <v>512</v>
      </c>
      <c r="R96" s="18">
        <f t="shared" si="248"/>
        <v>-4</v>
      </c>
      <c r="S96" s="49">
        <f t="shared" si="197"/>
        <v>512.0156247615887</v>
      </c>
      <c r="T96" s="26">
        <f t="shared" si="198"/>
        <v>42.417001471426452</v>
      </c>
      <c r="U96" s="18">
        <f t="shared" si="246"/>
        <v>442.08819207637578</v>
      </c>
      <c r="V96" s="28">
        <v>90</v>
      </c>
      <c r="W96" s="22">
        <f>(V96*(1/60))/$L$4</f>
        <v>0.32371536777114185</v>
      </c>
      <c r="X96" s="18">
        <f>(S96*(I$6/J$6)+I$4)/$M$4</f>
        <v>5.763864743127748E-2</v>
      </c>
      <c r="Y96">
        <f>LOG10(W96)</f>
        <v>-0.48983668280384474</v>
      </c>
      <c r="Z96">
        <f t="shared" si="199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00"/>
        <v>1301</v>
      </c>
      <c r="AI96" s="18">
        <f t="shared" si="200"/>
        <v>572</v>
      </c>
      <c r="AJ96" s="18">
        <f t="shared" si="249"/>
        <v>638.5</v>
      </c>
      <c r="AK96" s="18">
        <f t="shared" si="250"/>
        <v>1.5</v>
      </c>
      <c r="AL96" s="18">
        <f t="shared" si="201"/>
        <v>638.50176193962068</v>
      </c>
      <c r="AM96" s="18">
        <f t="shared" si="202"/>
        <v>1421.1914016064127</v>
      </c>
      <c r="AN96" s="18">
        <f t="shared" si="251"/>
        <v>546.90512126112446</v>
      </c>
      <c r="AO96" s="28">
        <v>90</v>
      </c>
      <c r="AP96" s="22">
        <f>(AO96*(1/60))/AE$4</f>
        <v>0.26961703800993564</v>
      </c>
      <c r="AQ96" s="18">
        <f>((AL96*(AB$6/AC$6))+AB$4)/AF$4</f>
        <v>7.0196692399355651E-2</v>
      </c>
      <c r="AR96">
        <f t="shared" si="203"/>
        <v>-0.56925266673652264</v>
      </c>
      <c r="AS96">
        <f t="shared" si="203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04"/>
        <v>1346.5</v>
      </c>
      <c r="BB96" s="18">
        <f t="shared" si="204"/>
        <v>578.5</v>
      </c>
      <c r="BC96" s="18">
        <f t="shared" si="252"/>
        <v>515</v>
      </c>
      <c r="BD96" s="18">
        <f t="shared" si="253"/>
        <v>-2.5</v>
      </c>
      <c r="BE96" s="18">
        <f t="shared" si="205"/>
        <v>515.00606792541771</v>
      </c>
      <c r="BF96" s="18">
        <f t="shared" si="206"/>
        <v>1465.5116853850056</v>
      </c>
      <c r="BG96" s="18">
        <f t="shared" si="254"/>
        <v>451.13835667412127</v>
      </c>
      <c r="BH96" s="28">
        <v>90</v>
      </c>
      <c r="BI96" s="22">
        <f>(BH96*(1/60))/$AX$4</f>
        <v>0.23975615892594099</v>
      </c>
      <c r="BJ96" s="18">
        <f>((BE96*(AU$6/AV$6))+AU$4)/$AY$4</f>
        <v>4.3182596175637536E-2</v>
      </c>
      <c r="BK96">
        <f t="shared" si="207"/>
        <v>-0.62023022773104242</v>
      </c>
      <c r="BL96">
        <f t="shared" si="207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08"/>
        <v>1452.5</v>
      </c>
      <c r="BU96" s="18">
        <f t="shared" si="208"/>
        <v>548</v>
      </c>
      <c r="BV96" s="18">
        <f t="shared" si="255"/>
        <v>974</v>
      </c>
      <c r="BW96" s="18">
        <f t="shared" si="256"/>
        <v>-41.5</v>
      </c>
      <c r="BX96" s="18">
        <f t="shared" si="209"/>
        <v>974.88371101378038</v>
      </c>
      <c r="BY96" s="18">
        <f t="shared" si="210"/>
        <v>1552.4368747230917</v>
      </c>
      <c r="BZ96" s="18">
        <f t="shared" si="257"/>
        <v>793.17901338743195</v>
      </c>
      <c r="CA96" s="28">
        <v>90</v>
      </c>
      <c r="CB96" s="22">
        <f>(CA96*(1/60))/$BQ$4</f>
        <v>1.0331867742398144</v>
      </c>
      <c r="CC96" s="18">
        <f>((BX96*(BN$6/BO$6))+BN$4)/$BR$4</f>
        <v>0.43360506635074675</v>
      </c>
      <c r="CD96">
        <f t="shared" si="211"/>
        <v>1.4178838159979834E-2</v>
      </c>
      <c r="CE96">
        <f t="shared" si="211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12"/>
        <v>1424.5</v>
      </c>
      <c r="CN96" s="18">
        <f t="shared" si="212"/>
        <v>552.5</v>
      </c>
      <c r="CO96" s="18">
        <f t="shared" si="258"/>
        <v>892</v>
      </c>
      <c r="CP96" s="18">
        <f t="shared" si="259"/>
        <v>-35.5</v>
      </c>
      <c r="CQ96" s="18">
        <f t="shared" si="213"/>
        <v>892.70613865930147</v>
      </c>
      <c r="CR96" s="18">
        <f t="shared" si="214"/>
        <v>1527.8928300113198</v>
      </c>
      <c r="CS96" s="18">
        <f t="shared" si="260"/>
        <v>734.60836022762362</v>
      </c>
      <c r="CT96" s="28">
        <v>90</v>
      </c>
      <c r="CU96" s="22">
        <f>(CT96*(1/60))/$CJ$4</f>
        <v>0.87487978844689318</v>
      </c>
      <c r="CV96" s="18">
        <f>((CQ96*(CG$6/CH$6))+CG$4)/$CK$4</f>
        <v>0.3317354560512803</v>
      </c>
      <c r="CW96">
        <f t="shared" si="215"/>
        <v>-5.8051616464244768E-2</v>
      </c>
      <c r="CX96">
        <f t="shared" si="215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224"/>
        <v>1390.5</v>
      </c>
      <c r="GE96">
        <f t="shared" si="224"/>
        <v>552</v>
      </c>
      <c r="GF96" s="18">
        <f t="shared" si="267"/>
        <v>1164.5</v>
      </c>
      <c r="GG96" s="18">
        <f t="shared" si="268"/>
        <v>-50</v>
      </c>
      <c r="GH96" s="18">
        <f t="shared" si="225"/>
        <v>1165.5729277913072</v>
      </c>
      <c r="GI96">
        <f t="shared" si="226"/>
        <v>1496.0595743485619</v>
      </c>
      <c r="GJ96">
        <v>90</v>
      </c>
      <c r="GK96" s="22">
        <f>(GJ96*(1/60))/$GA$4</f>
        <v>1.2414892291279129</v>
      </c>
      <c r="GL96" s="18">
        <f>((GH96*($FX$6/$FY$6))+FX$4)/$GB$4</f>
        <v>0.64347974755497239</v>
      </c>
      <c r="GM96">
        <f t="shared" si="227"/>
        <v>9.3942956068912481E-2</v>
      </c>
      <c r="GN96">
        <f t="shared" si="228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229"/>
        <v>1698</v>
      </c>
      <c r="GW96">
        <f t="shared" si="229"/>
        <v>543</v>
      </c>
      <c r="GX96" s="18">
        <f t="shared" si="269"/>
        <v>1453</v>
      </c>
      <c r="GY96" s="18">
        <f t="shared" si="270"/>
        <v>-61.5</v>
      </c>
      <c r="GZ96" s="18">
        <f t="shared" si="230"/>
        <v>1454.300948909819</v>
      </c>
      <c r="HA96">
        <f t="shared" si="231"/>
        <v>1782.7094547345621</v>
      </c>
      <c r="HB96">
        <v>90</v>
      </c>
      <c r="HC96" s="22">
        <f>(HB96*(1/60))/$GS$4</f>
        <v>1.1147054131136005</v>
      </c>
      <c r="HD96" s="18">
        <f>((GZ96*(GP$6/GQ$6))+GP$4)/$GT$4</f>
        <v>0.77240897380152596</v>
      </c>
      <c r="HE96">
        <f t="shared" si="232"/>
        <v>4.7160110107997318E-2</v>
      </c>
      <c r="HF96">
        <f t="shared" si="233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234"/>
        <v>1709.5</v>
      </c>
      <c r="HO96">
        <f t="shared" si="234"/>
        <v>539</v>
      </c>
      <c r="HP96" s="18">
        <f t="shared" si="235"/>
        <v>1454.5</v>
      </c>
      <c r="HQ96" s="18">
        <f t="shared" si="271"/>
        <v>-62.5</v>
      </c>
      <c r="HR96" s="18">
        <f t="shared" si="196"/>
        <v>1455.8421961187964</v>
      </c>
      <c r="HS96">
        <f t="shared" si="236"/>
        <v>1792.4595532396261</v>
      </c>
      <c r="HT96">
        <v>90</v>
      </c>
      <c r="HU96" s="22">
        <f>(HT96*(1/60))/$HK$4</f>
        <v>1.1981658421687347</v>
      </c>
      <c r="HV96" s="18">
        <f>((HR96*(HH$6/HI$6))+HH$4)/$HL$4</f>
        <v>0.85598798286375477</v>
      </c>
      <c r="HW96">
        <f t="shared" si="237"/>
        <v>7.8516934375456787E-2</v>
      </c>
      <c r="HX96">
        <f t="shared" si="238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193"/>
        <v>1295.5</v>
      </c>
      <c r="P97" s="18">
        <f t="shared" si="194"/>
        <v>577</v>
      </c>
      <c r="Q97" s="18">
        <f t="shared" si="247"/>
        <v>519</v>
      </c>
      <c r="R97" s="18">
        <f t="shared" si="248"/>
        <v>-3.5</v>
      </c>
      <c r="S97" s="49">
        <f t="shared" si="197"/>
        <v>519.01180140725126</v>
      </c>
      <c r="T97" s="26">
        <f t="shared" si="198"/>
        <v>42.996586977653159</v>
      </c>
      <c r="U97" s="18">
        <f t="shared" si="246"/>
        <v>448.68403555460065</v>
      </c>
      <c r="V97" s="28">
        <v>91</v>
      </c>
      <c r="W97" s="22">
        <f>(V97*(1/60))/$L$4</f>
        <v>0.32731220519082121</v>
      </c>
      <c r="X97" s="18">
        <f>(S97*(I$6/J$6)+I$4)/$M$4</f>
        <v>5.8426221363682473E-2</v>
      </c>
      <c r="Y97">
        <f>LOG10(W97)</f>
        <v>-0.48503779992207602</v>
      </c>
      <c r="Z97">
        <f t="shared" si="199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00"/>
        <v>1310.5</v>
      </c>
      <c r="AI97" s="18">
        <f t="shared" si="200"/>
        <v>572</v>
      </c>
      <c r="AJ97" s="18">
        <f t="shared" si="249"/>
        <v>648</v>
      </c>
      <c r="AK97" s="18">
        <f t="shared" si="250"/>
        <v>1.5</v>
      </c>
      <c r="AL97" s="18">
        <f t="shared" si="201"/>
        <v>648.00173610878539</v>
      </c>
      <c r="AM97" s="18">
        <f t="shared" si="202"/>
        <v>1429.8930904092097</v>
      </c>
      <c r="AN97" s="18">
        <f t="shared" si="251"/>
        <v>555.60681006392144</v>
      </c>
      <c r="AO97" s="28">
        <v>91</v>
      </c>
      <c r="AP97" s="22">
        <f>(AO97*(1/60))/AE$4</f>
        <v>0.2726127828767127</v>
      </c>
      <c r="AQ97" s="18">
        <f>((AL97*(AB$6/AC$6))+AB$4)/AF$4</f>
        <v>7.124111671312558E-2</v>
      </c>
      <c r="AR97">
        <f t="shared" si="203"/>
        <v>-0.56445378385475387</v>
      </c>
      <c r="AS97">
        <f t="shared" si="203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04"/>
        <v>1355</v>
      </c>
      <c r="BB97" s="18">
        <f t="shared" si="204"/>
        <v>578</v>
      </c>
      <c r="BC97" s="18">
        <f t="shared" si="252"/>
        <v>523.5</v>
      </c>
      <c r="BD97" s="18">
        <f t="shared" si="253"/>
        <v>-3</v>
      </c>
      <c r="BE97" s="18">
        <f t="shared" si="205"/>
        <v>523.50859591796575</v>
      </c>
      <c r="BF97" s="18">
        <f t="shared" si="206"/>
        <v>1473.1289828117563</v>
      </c>
      <c r="BG97" s="18">
        <f t="shared" si="254"/>
        <v>458.75565410087188</v>
      </c>
      <c r="BH97" s="28">
        <v>91</v>
      </c>
      <c r="BI97" s="22">
        <f>(BH97*(1/60))/$AX$4</f>
        <v>0.24242011624734033</v>
      </c>
      <c r="BJ97" s="18">
        <f>((BE97*(AU$6/AV$6))+AU$4)/$AY$4</f>
        <v>4.3895522208243866E-2</v>
      </c>
      <c r="BK97">
        <f t="shared" si="207"/>
        <v>-0.61543134484927364</v>
      </c>
      <c r="BL97">
        <f t="shared" si="207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08"/>
        <v>1463.5</v>
      </c>
      <c r="BU97" s="18">
        <f t="shared" si="208"/>
        <v>548</v>
      </c>
      <c r="BV97" s="18">
        <f t="shared" si="255"/>
        <v>985</v>
      </c>
      <c r="BW97" s="18">
        <f t="shared" si="256"/>
        <v>-41.5</v>
      </c>
      <c r="BX97" s="18">
        <f t="shared" si="209"/>
        <v>985.87385095660181</v>
      </c>
      <c r="BY97" s="18">
        <f t="shared" si="210"/>
        <v>1562.733582540543</v>
      </c>
      <c r="BZ97" s="18">
        <f t="shared" si="257"/>
        <v>803.47572120488326</v>
      </c>
      <c r="CA97" s="28">
        <v>91</v>
      </c>
      <c r="CB97" s="22">
        <f>(CA97*(1/60))/$BQ$4</f>
        <v>1.0446666272869234</v>
      </c>
      <c r="CC97" s="18">
        <f>((BX97*(BN$6/BO$6))+BN$4)/$BR$4</f>
        <v>0.43849321896348814</v>
      </c>
      <c r="CD97">
        <f t="shared" si="211"/>
        <v>1.8977721041748524E-2</v>
      </c>
      <c r="CE97">
        <f t="shared" si="211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12"/>
        <v>1436.5</v>
      </c>
      <c r="CN97" s="18">
        <f t="shared" si="212"/>
        <v>549.5</v>
      </c>
      <c r="CO97" s="18">
        <f t="shared" si="258"/>
        <v>904</v>
      </c>
      <c r="CP97" s="18">
        <f t="shared" si="259"/>
        <v>-38.5</v>
      </c>
      <c r="CQ97" s="18">
        <f t="shared" si="213"/>
        <v>904.81945712943195</v>
      </c>
      <c r="CR97" s="18">
        <f t="shared" si="214"/>
        <v>1538.0125162039483</v>
      </c>
      <c r="CS97" s="18">
        <f t="shared" si="260"/>
        <v>744.7280464202521</v>
      </c>
      <c r="CT97" s="28">
        <v>91</v>
      </c>
      <c r="CU97" s="22">
        <f>(CT97*(1/60))/$CJ$4</f>
        <v>0.88460067498519201</v>
      </c>
      <c r="CV97" s="18">
        <f>((CQ97*(CG$6/CH$6))+CG$4)/$CK$4</f>
        <v>0.33623684464150344</v>
      </c>
      <c r="CW97">
        <f t="shared" si="215"/>
        <v>-5.3252733582476036E-2</v>
      </c>
      <c r="CX97">
        <f t="shared" si="215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224"/>
        <v>1408</v>
      </c>
      <c r="GE97">
        <f t="shared" si="224"/>
        <v>551.5</v>
      </c>
      <c r="GF97" s="18">
        <f t="shared" si="267"/>
        <v>1182</v>
      </c>
      <c r="GG97" s="18">
        <f t="shared" si="268"/>
        <v>-50.5</v>
      </c>
      <c r="GH97" s="18">
        <f t="shared" si="225"/>
        <v>1183.0782941124396</v>
      </c>
      <c r="GI97">
        <f t="shared" si="226"/>
        <v>1512.156159263983</v>
      </c>
      <c r="GJ97">
        <v>91</v>
      </c>
      <c r="GK97" s="22">
        <f>(GJ97*(1/60))/$GA$4</f>
        <v>1.255283553896001</v>
      </c>
      <c r="GL97" s="18">
        <f>((GH97*($FX$6/$FY$6))+FX$4)/$GB$4</f>
        <v>0.65314396369503402</v>
      </c>
      <c r="GM97">
        <f t="shared" si="227"/>
        <v>9.8741838950681254E-2</v>
      </c>
      <c r="GN97">
        <f t="shared" si="228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229"/>
        <v>1714</v>
      </c>
      <c r="GW97">
        <f t="shared" si="229"/>
        <v>542</v>
      </c>
      <c r="GX97" s="18">
        <f t="shared" si="269"/>
        <v>1469</v>
      </c>
      <c r="GY97" s="18">
        <f t="shared" si="270"/>
        <v>-62.5</v>
      </c>
      <c r="GZ97" s="18">
        <f t="shared" si="230"/>
        <v>1470.3289597909713</v>
      </c>
      <c r="HA97">
        <f t="shared" si="231"/>
        <v>1797.6540267804592</v>
      </c>
      <c r="HB97">
        <v>91</v>
      </c>
      <c r="HC97" s="22">
        <f>(HB97*(1/60))/$GS$4</f>
        <v>1.1270910288148628</v>
      </c>
      <c r="HD97" s="18">
        <f>((GZ97*(GP$6/GQ$6))+GP$4)/$GT$4</f>
        <v>0.78092177814650765</v>
      </c>
      <c r="HE97">
        <f t="shared" si="232"/>
        <v>5.1958992989766063E-2</v>
      </c>
      <c r="HF97">
        <f t="shared" si="233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234"/>
        <v>1726.5</v>
      </c>
      <c r="HO97">
        <f t="shared" si="234"/>
        <v>540.5</v>
      </c>
      <c r="HP97" s="18">
        <f t="shared" si="235"/>
        <v>1471.5</v>
      </c>
      <c r="HQ97" s="18">
        <f t="shared" si="271"/>
        <v>-61</v>
      </c>
      <c r="HR97" s="18">
        <f t="shared" si="196"/>
        <v>1472.7638133794569</v>
      </c>
      <c r="HS97">
        <f t="shared" si="236"/>
        <v>1809.1275521643022</v>
      </c>
      <c r="HT97">
        <v>91</v>
      </c>
      <c r="HU97" s="22">
        <f>(HT97*(1/60))/$HK$4</f>
        <v>1.2114787959706095</v>
      </c>
      <c r="HV97" s="18">
        <f>((HR97*(HH$6/HI$6))+HH$4)/$HL$4</f>
        <v>0.86593734486491158</v>
      </c>
      <c r="HW97">
        <f t="shared" si="237"/>
        <v>8.3315817257225491E-2</v>
      </c>
      <c r="HX97">
        <f t="shared" si="238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193"/>
        <v>1303</v>
      </c>
      <c r="P98" s="18">
        <f t="shared" si="194"/>
        <v>576.5</v>
      </c>
      <c r="Q98" s="18">
        <f t="shared" si="247"/>
        <v>526.5</v>
      </c>
      <c r="R98" s="18">
        <f t="shared" si="248"/>
        <v>-4</v>
      </c>
      <c r="S98" s="49">
        <f t="shared" si="197"/>
        <v>526.51519446261</v>
      </c>
      <c r="T98" s="26">
        <f t="shared" si="198"/>
        <v>43.618191903124021</v>
      </c>
      <c r="U98" s="18">
        <f t="shared" si="246"/>
        <v>455.33611101905774</v>
      </c>
      <c r="V98" s="28">
        <v>92</v>
      </c>
      <c r="W98" s="22">
        <f>(V98*(1/60))/$L$4</f>
        <v>0.33090904261050053</v>
      </c>
      <c r="X98" s="18">
        <f>(S98*(I$6/J$6)+I$4)/$M$4</f>
        <v>5.9270893686050569E-2</v>
      </c>
      <c r="Y98">
        <f>LOG10(W98)</f>
        <v>-0.48029136489761437</v>
      </c>
      <c r="Z98">
        <f t="shared" si="199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00"/>
        <v>1321</v>
      </c>
      <c r="AI98" s="18">
        <f t="shared" si="200"/>
        <v>573.5</v>
      </c>
      <c r="AJ98" s="18">
        <f t="shared" si="249"/>
        <v>658.5</v>
      </c>
      <c r="AK98" s="18">
        <f t="shared" si="250"/>
        <v>3</v>
      </c>
      <c r="AL98" s="18">
        <f t="shared" si="201"/>
        <v>658.50683367752538</v>
      </c>
      <c r="AM98" s="18">
        <f t="shared" si="202"/>
        <v>1440.1191790959524</v>
      </c>
      <c r="AN98" s="18">
        <f t="shared" si="251"/>
        <v>565.83289875066419</v>
      </c>
      <c r="AO98" s="28">
        <v>92</v>
      </c>
      <c r="AP98" s="22">
        <f>(AO98*(1/60))/AE$4</f>
        <v>0.27560852774348976</v>
      </c>
      <c r="AQ98" s="18">
        <f>((AL98*(AB$6/AC$6))+AB$4)/AF$4</f>
        <v>7.2396043992289133E-2</v>
      </c>
      <c r="AR98">
        <f t="shared" si="203"/>
        <v>-0.55970734883029216</v>
      </c>
      <c r="AS98">
        <f t="shared" si="203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04"/>
        <v>1363.5</v>
      </c>
      <c r="BB98" s="18">
        <f t="shared" si="204"/>
        <v>578.5</v>
      </c>
      <c r="BC98" s="18">
        <f t="shared" si="252"/>
        <v>532</v>
      </c>
      <c r="BD98" s="18">
        <f t="shared" si="253"/>
        <v>-2.5</v>
      </c>
      <c r="BE98" s="18">
        <f t="shared" si="205"/>
        <v>532.00587402772157</v>
      </c>
      <c r="BF98" s="18">
        <f t="shared" si="206"/>
        <v>1481.1463465842935</v>
      </c>
      <c r="BG98" s="18">
        <f t="shared" si="254"/>
        <v>466.77301787340912</v>
      </c>
      <c r="BH98" s="28">
        <v>92</v>
      </c>
      <c r="BI98" s="22">
        <f>(BH98*(1/60))/$AX$4</f>
        <v>0.24508407356873968</v>
      </c>
      <c r="BJ98" s="18">
        <f>((BE98*(AU$6/AV$6))+AU$4)/$AY$4</f>
        <v>4.4608008044932708E-2</v>
      </c>
      <c r="BK98">
        <f t="shared" si="207"/>
        <v>-0.61068490982481205</v>
      </c>
      <c r="BL98">
        <f t="shared" si="207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08"/>
        <v>1475</v>
      </c>
      <c r="BU98" s="18">
        <f t="shared" si="208"/>
        <v>548.5</v>
      </c>
      <c r="BV98" s="18">
        <f t="shared" si="255"/>
        <v>996.5</v>
      </c>
      <c r="BW98" s="18">
        <f t="shared" si="256"/>
        <v>-41</v>
      </c>
      <c r="BX98" s="18">
        <f t="shared" si="209"/>
        <v>997.34309542905044</v>
      </c>
      <c r="BY98" s="18">
        <f t="shared" si="210"/>
        <v>1573.6827030885229</v>
      </c>
      <c r="BZ98" s="18">
        <f t="shared" si="257"/>
        <v>814.42484175286313</v>
      </c>
      <c r="CA98" s="28">
        <v>92</v>
      </c>
      <c r="CB98" s="22">
        <f>(CA98*(1/60))/$BQ$4</f>
        <v>1.0561464803340324</v>
      </c>
      <c r="CC98" s="18">
        <f>((BX98*(BN$6/BO$6))+BN$4)/$BR$4</f>
        <v>0.44359446586533396</v>
      </c>
      <c r="CD98">
        <f t="shared" si="211"/>
        <v>2.3724156066210162E-2</v>
      </c>
      <c r="CE98">
        <f t="shared" si="211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12"/>
        <v>1447.5</v>
      </c>
      <c r="CN98" s="18">
        <f t="shared" si="212"/>
        <v>547</v>
      </c>
      <c r="CO98" s="18">
        <f t="shared" si="258"/>
        <v>915</v>
      </c>
      <c r="CP98" s="18">
        <f t="shared" si="259"/>
        <v>-41</v>
      </c>
      <c r="CQ98" s="18">
        <f t="shared" si="213"/>
        <v>915.91811861104702</v>
      </c>
      <c r="CR98" s="18">
        <f t="shared" si="214"/>
        <v>1547.4059745264008</v>
      </c>
      <c r="CS98" s="18">
        <f t="shared" si="260"/>
        <v>754.12150474270459</v>
      </c>
      <c r="CT98" s="28">
        <v>92</v>
      </c>
      <c r="CU98" s="22">
        <f>(CT98*(1/60))/$CJ$4</f>
        <v>0.89432156152349074</v>
      </c>
      <c r="CV98" s="18">
        <f>((CQ98*(CG$6/CH$6))+CG$4)/$CK$4</f>
        <v>0.34036118004003879</v>
      </c>
      <c r="CW98">
        <f t="shared" si="215"/>
        <v>-4.8506298558014409E-2</v>
      </c>
      <c r="CX98">
        <f t="shared" si="215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224"/>
        <v>1425.5</v>
      </c>
      <c r="GE98">
        <f t="shared" si="224"/>
        <v>549</v>
      </c>
      <c r="GF98" s="18">
        <f t="shared" si="267"/>
        <v>1199.5</v>
      </c>
      <c r="GG98" s="18">
        <f t="shared" si="268"/>
        <v>-53</v>
      </c>
      <c r="GH98" s="18">
        <f t="shared" si="225"/>
        <v>1200.6703336053572</v>
      </c>
      <c r="GI98">
        <f t="shared" si="226"/>
        <v>1527.5638284536592</v>
      </c>
      <c r="GJ98">
        <v>92</v>
      </c>
      <c r="GK98" s="22">
        <f>(GJ98*(1/60))/$GA$4</f>
        <v>1.2690778786640888</v>
      </c>
      <c r="GL98" s="18">
        <f>((GH98*($FX$6/$FY$6))+FX$4)/$GB$4</f>
        <v>0.66285602963442636</v>
      </c>
      <c r="GM98">
        <f t="shared" si="227"/>
        <v>0.10348827397514289</v>
      </c>
      <c r="GN98">
        <f t="shared" si="228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229"/>
        <v>1730.5</v>
      </c>
      <c r="GW98">
        <f t="shared" si="229"/>
        <v>540</v>
      </c>
      <c r="GX98" s="18">
        <f t="shared" si="269"/>
        <v>1485.5</v>
      </c>
      <c r="GY98" s="18">
        <f t="shared" si="270"/>
        <v>-64.5</v>
      </c>
      <c r="GZ98" s="18">
        <f t="shared" si="230"/>
        <v>1486.8996267401508</v>
      </c>
      <c r="HA98">
        <f t="shared" si="231"/>
        <v>1812.7962516510233</v>
      </c>
      <c r="HB98">
        <v>92</v>
      </c>
      <c r="HC98" s="22">
        <f>(HB98*(1/60))/$GS$4</f>
        <v>1.1394766445161248</v>
      </c>
      <c r="HD98" s="18">
        <f>((GZ98*(GP$6/GQ$6))+GP$4)/$GT$4</f>
        <v>0.7897227982263042</v>
      </c>
      <c r="HE98">
        <f t="shared" si="232"/>
        <v>5.670542801422767E-2</v>
      </c>
      <c r="HF98">
        <f t="shared" si="233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234"/>
        <v>1744</v>
      </c>
      <c r="HO98">
        <f t="shared" si="234"/>
        <v>541</v>
      </c>
      <c r="HP98" s="18">
        <f t="shared" si="235"/>
        <v>1489</v>
      </c>
      <c r="HQ98" s="18">
        <f t="shared" si="271"/>
        <v>-60.5</v>
      </c>
      <c r="HR98" s="18">
        <f t="shared" si="196"/>
        <v>1490.2285898478797</v>
      </c>
      <c r="HS98">
        <f t="shared" si="236"/>
        <v>1825.9838443973156</v>
      </c>
      <c r="HT98">
        <v>92</v>
      </c>
      <c r="HU98" s="22">
        <f>(HT98*(1/60))/$HK$4</f>
        <v>1.2247917497724843</v>
      </c>
      <c r="HV98" s="18">
        <f>((HR98*(HH$6/HI$6))+HH$4)/$HL$4</f>
        <v>0.87620606685979996</v>
      </c>
      <c r="HW98">
        <f t="shared" si="237"/>
        <v>8.8062252281687153E-2</v>
      </c>
      <c r="HX98">
        <f t="shared" si="238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193"/>
        <v>1311.5</v>
      </c>
      <c r="P99" s="18">
        <f t="shared" si="194"/>
        <v>577</v>
      </c>
      <c r="Q99" s="18">
        <f t="shared" si="247"/>
        <v>535</v>
      </c>
      <c r="R99" s="18">
        <f t="shared" si="248"/>
        <v>-3.5</v>
      </c>
      <c r="S99" s="49">
        <f t="shared" si="197"/>
        <v>535.01144847563774</v>
      </c>
      <c r="T99" s="26">
        <f t="shared" si="198"/>
        <v>44.322048585505577</v>
      </c>
      <c r="U99" s="18">
        <f t="shared" si="246"/>
        <v>463.31468611519165</v>
      </c>
      <c r="V99" s="28">
        <v>93</v>
      </c>
      <c r="W99" s="22">
        <f>(V99*(1/60))/$L$4</f>
        <v>0.33450588003017995</v>
      </c>
      <c r="X99" s="18">
        <f>(S99*(I$6/J$6)+I$4)/$M$4</f>
        <v>6.0227334399693848E-2</v>
      </c>
      <c r="Y99">
        <f>LOG10(W99)</f>
        <v>-0.47559624368923442</v>
      </c>
      <c r="Z99">
        <f t="shared" si="199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00"/>
        <v>1332.5</v>
      </c>
      <c r="AI99" s="18">
        <f t="shared" si="200"/>
        <v>574</v>
      </c>
      <c r="AJ99" s="18">
        <f t="shared" si="249"/>
        <v>670</v>
      </c>
      <c r="AK99" s="18">
        <f t="shared" si="250"/>
        <v>3.5</v>
      </c>
      <c r="AL99" s="18">
        <f t="shared" si="201"/>
        <v>670.00914172867817</v>
      </c>
      <c r="AM99" s="18">
        <f t="shared" si="202"/>
        <v>1450.8729268960808</v>
      </c>
      <c r="AN99" s="18">
        <f t="shared" si="251"/>
        <v>576.58664655079258</v>
      </c>
      <c r="AO99" s="28">
        <v>93</v>
      </c>
      <c r="AP99" s="22">
        <f>(AO99*(1/60))/AE$4</f>
        <v>0.27860427261026682</v>
      </c>
      <c r="AQ99" s="18">
        <f>((AL99*(AB$6/AC$6))+AB$4)/AF$4</f>
        <v>7.3660604293104337E-2</v>
      </c>
      <c r="AR99">
        <f t="shared" si="203"/>
        <v>-0.55501222762191238</v>
      </c>
      <c r="AS99">
        <f t="shared" si="203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04"/>
        <v>1371</v>
      </c>
      <c r="BB99" s="18">
        <f t="shared" si="204"/>
        <v>579</v>
      </c>
      <c r="BC99" s="18">
        <f t="shared" si="252"/>
        <v>539.5</v>
      </c>
      <c r="BD99" s="18">
        <f t="shared" si="253"/>
        <v>-2</v>
      </c>
      <c r="BE99" s="18">
        <f t="shared" si="205"/>
        <v>539.5037071235007</v>
      </c>
      <c r="BF99" s="18">
        <f t="shared" si="206"/>
        <v>1488.2479632104323</v>
      </c>
      <c r="BG99" s="18">
        <f t="shared" si="254"/>
        <v>473.87463449954794</v>
      </c>
      <c r="BH99" s="28">
        <v>93</v>
      </c>
      <c r="BI99" s="22">
        <f>(BH99*(1/60))/$AX$4</f>
        <v>0.24774803089013903</v>
      </c>
      <c r="BJ99" s="18">
        <f>((BE99*(AU$6/AV$6))+AU$4)/$AY$4</f>
        <v>4.5236691703110982E-2</v>
      </c>
      <c r="BK99">
        <f t="shared" si="207"/>
        <v>-0.60598978861643216</v>
      </c>
      <c r="BL99">
        <f t="shared" si="207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08"/>
        <v>1486</v>
      </c>
      <c r="BU99" s="18">
        <f t="shared" si="208"/>
        <v>548.5</v>
      </c>
      <c r="BV99" s="18">
        <f t="shared" si="255"/>
        <v>1007.5</v>
      </c>
      <c r="BW99" s="18">
        <f t="shared" si="256"/>
        <v>-41</v>
      </c>
      <c r="BX99" s="18">
        <f t="shared" si="209"/>
        <v>1008.3338980714672</v>
      </c>
      <c r="BY99" s="18">
        <f t="shared" si="210"/>
        <v>1583.9975536597271</v>
      </c>
      <c r="BZ99" s="18">
        <f t="shared" si="257"/>
        <v>824.73969232406739</v>
      </c>
      <c r="CA99" s="28">
        <v>93</v>
      </c>
      <c r="CB99" s="22">
        <f>(CA99*(1/60))/$BQ$4</f>
        <v>1.0676263333811415</v>
      </c>
      <c r="CC99" s="18">
        <f>((BX99*(BN$6/BO$6))+BN$4)/$BR$4</f>
        <v>0.44848291323107908</v>
      </c>
      <c r="CD99">
        <f t="shared" si="211"/>
        <v>2.8419277274590066E-2</v>
      </c>
      <c r="CE99">
        <f t="shared" si="211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12"/>
        <v>1458</v>
      </c>
      <c r="CN99" s="18">
        <f t="shared" si="212"/>
        <v>547</v>
      </c>
      <c r="CO99" s="18">
        <f t="shared" si="258"/>
        <v>925.5</v>
      </c>
      <c r="CP99" s="18">
        <f t="shared" si="259"/>
        <v>-41</v>
      </c>
      <c r="CQ99" s="18">
        <f t="shared" si="213"/>
        <v>926.40771261901739</v>
      </c>
      <c r="CR99" s="18">
        <f t="shared" si="214"/>
        <v>1557.2324810380755</v>
      </c>
      <c r="CS99" s="18">
        <f t="shared" si="260"/>
        <v>763.94801125437937</v>
      </c>
      <c r="CT99" s="28">
        <v>93</v>
      </c>
      <c r="CU99" s="22">
        <f>(CT99*(1/60))/$CJ$4</f>
        <v>0.90404244806178968</v>
      </c>
      <c r="CV99" s="18">
        <f>((CQ99*(CG$6/CH$6))+CG$4)/$CK$4</f>
        <v>0.34425918197072208</v>
      </c>
      <c r="CW99">
        <f t="shared" si="215"/>
        <v>-4.3811177349634502E-2</v>
      </c>
      <c r="CX99">
        <f t="shared" si="215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224"/>
        <v>1442.5</v>
      </c>
      <c r="GE99">
        <f t="shared" si="224"/>
        <v>547.5</v>
      </c>
      <c r="GF99" s="18">
        <f t="shared" si="267"/>
        <v>1216.5</v>
      </c>
      <c r="GG99" s="18">
        <f t="shared" si="268"/>
        <v>-54.5</v>
      </c>
      <c r="GH99" s="18">
        <f t="shared" si="225"/>
        <v>1217.7202059586596</v>
      </c>
      <c r="GI99">
        <f t="shared" si="226"/>
        <v>1542.9071585808395</v>
      </c>
      <c r="GJ99">
        <v>93</v>
      </c>
      <c r="GK99" s="22">
        <f>(GJ99*(1/60))/$GA$4</f>
        <v>1.2828722034321769</v>
      </c>
      <c r="GL99" s="18">
        <f>((GH99*($FX$6/$FY$6))+FX$4)/$GB$4</f>
        <v>0.67226878047665595</v>
      </c>
      <c r="GM99">
        <f t="shared" si="227"/>
        <v>0.10818339518352278</v>
      </c>
      <c r="GN99">
        <f t="shared" si="228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229"/>
        <v>1747.5</v>
      </c>
      <c r="GW99">
        <f t="shared" si="229"/>
        <v>540.5</v>
      </c>
      <c r="GX99" s="18">
        <f t="shared" si="269"/>
        <v>1502.5</v>
      </c>
      <c r="GY99" s="18">
        <f t="shared" si="270"/>
        <v>-64</v>
      </c>
      <c r="GZ99" s="18">
        <f t="shared" si="230"/>
        <v>1503.8624438425211</v>
      </c>
      <c r="HA99">
        <f t="shared" si="231"/>
        <v>1829.1791875046031</v>
      </c>
      <c r="HB99">
        <v>93</v>
      </c>
      <c r="HC99" s="22">
        <f>(HB99*(1/60))/$GS$4</f>
        <v>1.1518622602173874</v>
      </c>
      <c r="HD99" s="18">
        <f>((GZ99*(GP$6/GQ$6))+GP$4)/$GT$4</f>
        <v>0.79873209727176431</v>
      </c>
      <c r="HE99">
        <f t="shared" si="232"/>
        <v>6.1400549222607625E-2</v>
      </c>
      <c r="HF99">
        <f t="shared" si="233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234"/>
        <v>1763</v>
      </c>
      <c r="HO99">
        <f t="shared" si="234"/>
        <v>536.5</v>
      </c>
      <c r="HP99" s="18">
        <f t="shared" si="235"/>
        <v>1508</v>
      </c>
      <c r="HQ99" s="18">
        <f t="shared" si="271"/>
        <v>-65</v>
      </c>
      <c r="HR99" s="18">
        <f t="shared" si="196"/>
        <v>1509.4002120047553</v>
      </c>
      <c r="HS99">
        <f t="shared" si="236"/>
        <v>1842.8242591196806</v>
      </c>
      <c r="HT99">
        <v>93</v>
      </c>
      <c r="HU99" s="22">
        <f>(HT99*(1/60))/$HK$4</f>
        <v>1.2381047035743591</v>
      </c>
      <c r="HV99" s="18">
        <f>((HR99*(HH$6/HI$6))+HH$4)/$HL$4</f>
        <v>0.88747835874833025</v>
      </c>
      <c r="HW99">
        <f t="shared" si="237"/>
        <v>9.2757373490066991E-2</v>
      </c>
      <c r="HX99">
        <f t="shared" si="238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193"/>
        <v>1319.5</v>
      </c>
      <c r="P100" s="18">
        <f t="shared" si="194"/>
        <v>576.5</v>
      </c>
      <c r="Q100" s="18">
        <f t="shared" si="247"/>
        <v>543</v>
      </c>
      <c r="R100" s="18">
        <f t="shared" si="248"/>
        <v>-4</v>
      </c>
      <c r="S100" s="49">
        <f t="shared" si="197"/>
        <v>543.01473276514332</v>
      </c>
      <c r="T100" s="26">
        <f t="shared" si="198"/>
        <v>44.985066089399666</v>
      </c>
      <c r="U100" s="18">
        <f t="shared" si="246"/>
        <v>470.44067871197251</v>
      </c>
      <c r="V100" s="28">
        <v>94</v>
      </c>
      <c r="W100" s="22">
        <f>(V100*(1/60))/$L$4</f>
        <v>0.33810271744985926</v>
      </c>
      <c r="X100" s="18">
        <f>(S100*(I$6/J$6)+I$4)/$M$4</f>
        <v>6.1128280502012279E-2</v>
      </c>
      <c r="Y100">
        <f>LOG10(W100)</f>
        <v>-0.47095133864347094</v>
      </c>
      <c r="Z100">
        <f t="shared" si="199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00"/>
        <v>1343.5</v>
      </c>
      <c r="AI100" s="18">
        <f t="shared" si="200"/>
        <v>574</v>
      </c>
      <c r="AJ100" s="18">
        <f t="shared" si="249"/>
        <v>681</v>
      </c>
      <c r="AK100" s="18">
        <f t="shared" si="250"/>
        <v>3.5</v>
      </c>
      <c r="AL100" s="18">
        <f t="shared" si="201"/>
        <v>681.00899406689189</v>
      </c>
      <c r="AM100" s="18">
        <f t="shared" si="202"/>
        <v>1460.9819471848377</v>
      </c>
      <c r="AN100" s="18">
        <f t="shared" si="251"/>
        <v>586.69566683954952</v>
      </c>
      <c r="AO100" s="28">
        <v>94</v>
      </c>
      <c r="AP100" s="22">
        <f>(AO100*(1/60))/AE$4</f>
        <v>0.28160001747704388</v>
      </c>
      <c r="AQ100" s="18">
        <f>((AL100*(AB$6/AC$6))+AB$4)/AF$4</f>
        <v>7.4869924763385096E-2</v>
      </c>
      <c r="AR100">
        <f t="shared" si="203"/>
        <v>-0.55036732257614884</v>
      </c>
      <c r="AS100">
        <f t="shared" si="203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04"/>
        <v>1378.5</v>
      </c>
      <c r="BB100" s="18">
        <f t="shared" si="204"/>
        <v>579</v>
      </c>
      <c r="BC100" s="18">
        <f t="shared" si="252"/>
        <v>547</v>
      </c>
      <c r="BD100" s="18">
        <f t="shared" si="253"/>
        <v>-2</v>
      </c>
      <c r="BE100" s="18">
        <f t="shared" si="205"/>
        <v>547.00365629491</v>
      </c>
      <c r="BF100" s="18">
        <f t="shared" si="206"/>
        <v>1495.1599412771866</v>
      </c>
      <c r="BG100" s="18">
        <f t="shared" si="254"/>
        <v>480.78661256630221</v>
      </c>
      <c r="BH100" s="28">
        <v>94</v>
      </c>
      <c r="BI100" s="22">
        <f>(BH100*(1/60))/$AX$4</f>
        <v>0.25041198821153837</v>
      </c>
      <c r="BJ100" s="18">
        <f>((BE100*(AU$6/AV$6))+AU$4)/$AY$4</f>
        <v>4.5865552791508245E-2</v>
      </c>
      <c r="BK100">
        <f t="shared" si="207"/>
        <v>-0.60134488357066862</v>
      </c>
      <c r="BL100">
        <f t="shared" si="207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08"/>
        <v>1497.5</v>
      </c>
      <c r="BU100" s="18">
        <f t="shared" si="208"/>
        <v>546</v>
      </c>
      <c r="BV100" s="18">
        <f t="shared" si="255"/>
        <v>1019</v>
      </c>
      <c r="BW100" s="18">
        <f t="shared" si="256"/>
        <v>-43.5</v>
      </c>
      <c r="BX100" s="18">
        <f t="shared" si="209"/>
        <v>1019.9280611886311</v>
      </c>
      <c r="BY100" s="18">
        <f t="shared" si="210"/>
        <v>1593.9329502836686</v>
      </c>
      <c r="BZ100" s="18">
        <f t="shared" si="257"/>
        <v>834.67508894800881</v>
      </c>
      <c r="CA100" s="28">
        <v>94</v>
      </c>
      <c r="CB100" s="22">
        <f>(CA100*(1/60))/$BQ$4</f>
        <v>1.0791061864282505</v>
      </c>
      <c r="CC100" s="18">
        <f>((BX100*(BN$6/BO$6))+BN$4)/$BR$4</f>
        <v>0.45363972097225203</v>
      </c>
      <c r="CD100">
        <f t="shared" si="211"/>
        <v>3.3064182320353575E-2</v>
      </c>
      <c r="CE100">
        <f t="shared" si="211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12"/>
        <v>1469</v>
      </c>
      <c r="CN100" s="18">
        <f t="shared" si="212"/>
        <v>547</v>
      </c>
      <c r="CO100" s="18">
        <f t="shared" si="258"/>
        <v>936.5</v>
      </c>
      <c r="CP100" s="18">
        <f t="shared" si="259"/>
        <v>-41</v>
      </c>
      <c r="CQ100" s="18">
        <f t="shared" si="213"/>
        <v>937.39706101523484</v>
      </c>
      <c r="CR100" s="18">
        <f t="shared" si="214"/>
        <v>1567.5362834716138</v>
      </c>
      <c r="CS100" s="18">
        <f t="shared" si="260"/>
        <v>774.25181368791766</v>
      </c>
      <c r="CT100" s="28">
        <v>94</v>
      </c>
      <c r="CU100" s="22">
        <f>(CT100*(1/60))/$CJ$4</f>
        <v>0.91376333460008841</v>
      </c>
      <c r="CV100" s="18">
        <f>((CQ100*(CG$6/CH$6))+CG$4)/$CK$4</f>
        <v>0.34834289590978013</v>
      </c>
      <c r="CW100">
        <f t="shared" si="215"/>
        <v>-3.9166272303871E-2</v>
      </c>
      <c r="CX100">
        <f t="shared" si="215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224"/>
        <v>1459</v>
      </c>
      <c r="GE100">
        <f t="shared" si="224"/>
        <v>547.5</v>
      </c>
      <c r="GF100" s="18">
        <f t="shared" si="267"/>
        <v>1233</v>
      </c>
      <c r="GG100" s="18">
        <f t="shared" si="268"/>
        <v>-54.5</v>
      </c>
      <c r="GH100" s="18">
        <f t="shared" si="225"/>
        <v>1234.2038932040361</v>
      </c>
      <c r="GI100">
        <f t="shared" si="226"/>
        <v>1558.3443939001418</v>
      </c>
      <c r="GJ100">
        <v>94</v>
      </c>
      <c r="GK100" s="22">
        <f>(GJ100*(1/60))/$GA$4</f>
        <v>1.2966665282002647</v>
      </c>
      <c r="GL100" s="18">
        <f>((GH100*($FX$6/$FY$6))+FX$4)/$GB$4</f>
        <v>0.68136895658277863</v>
      </c>
      <c r="GM100">
        <f t="shared" si="227"/>
        <v>0.1128283002292863</v>
      </c>
      <c r="GN100">
        <f t="shared" si="228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229"/>
        <v>1766</v>
      </c>
      <c r="GW100">
        <f t="shared" si="229"/>
        <v>539</v>
      </c>
      <c r="GX100" s="18">
        <f t="shared" si="269"/>
        <v>1521</v>
      </c>
      <c r="GY100" s="18">
        <f t="shared" si="270"/>
        <v>-65.5</v>
      </c>
      <c r="GZ100" s="18">
        <f t="shared" si="230"/>
        <v>1522.4096853344042</v>
      </c>
      <c r="HA100">
        <f t="shared" si="231"/>
        <v>1846.4227576587114</v>
      </c>
      <c r="HB100">
        <v>94</v>
      </c>
      <c r="HC100" s="22">
        <f>(HB100*(1/60))/$GS$4</f>
        <v>1.1642478759186494</v>
      </c>
      <c r="HD100" s="18">
        <f>((GZ100*(GP$6/GQ$6))+GP$4)/$GT$4</f>
        <v>0.8085829165112991</v>
      </c>
      <c r="HE100">
        <f t="shared" si="232"/>
        <v>6.6045454268371107E-2</v>
      </c>
      <c r="HF100">
        <f t="shared" si="233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234"/>
        <v>1782</v>
      </c>
      <c r="HO100">
        <f t="shared" si="234"/>
        <v>537</v>
      </c>
      <c r="HP100" s="18">
        <f t="shared" si="235"/>
        <v>1527</v>
      </c>
      <c r="HQ100" s="18">
        <f t="shared" si="271"/>
        <v>-64.5</v>
      </c>
      <c r="HR100" s="18">
        <f t="shared" si="196"/>
        <v>1528.3616227843461</v>
      </c>
      <c r="HS100">
        <f t="shared" si="236"/>
        <v>1861.1536744718314</v>
      </c>
      <c r="HT100">
        <v>94</v>
      </c>
      <c r="HU100" s="22">
        <f>(HT100*(1/60))/$HK$4</f>
        <v>1.2514176573762339</v>
      </c>
      <c r="HV100" s="18">
        <f>((HR100*(HH$6/HI$6))+HH$4)/$HL$4</f>
        <v>0.8986270531664089</v>
      </c>
      <c r="HW100">
        <f t="shared" si="237"/>
        <v>9.7402278535830528E-2</v>
      </c>
      <c r="HX100">
        <f t="shared" si="238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193"/>
        <v>1328.5</v>
      </c>
      <c r="P101" s="18">
        <f t="shared" si="194"/>
        <v>578.5</v>
      </c>
      <c r="Q101" s="18">
        <f t="shared" si="247"/>
        <v>552</v>
      </c>
      <c r="R101" s="18">
        <f t="shared" si="248"/>
        <v>-2</v>
      </c>
      <c r="S101" s="49">
        <f t="shared" si="197"/>
        <v>552.00362317651502</v>
      </c>
      <c r="T101" s="26">
        <f t="shared" si="198"/>
        <v>45.729734336551658</v>
      </c>
      <c r="U101" s="18">
        <f t="shared" si="246"/>
        <v>479.48969534248101</v>
      </c>
      <c r="V101" s="28">
        <v>95</v>
      </c>
      <c r="W101" s="22">
        <f>(V101*(1/60))/$L$4</f>
        <v>0.34169955486953862</v>
      </c>
      <c r="X101" s="18">
        <f>(S101*(I$6/J$6)+I$4)/$M$4</f>
        <v>6.2140178303882472E-2</v>
      </c>
      <c r="Y101">
        <f>LOG10(W101)</f>
        <v>-0.46635558695432183</v>
      </c>
      <c r="Z101">
        <f t="shared" si="199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00"/>
        <v>1355.5</v>
      </c>
      <c r="AI101" s="18">
        <f t="shared" si="200"/>
        <v>573</v>
      </c>
      <c r="AJ101" s="18">
        <f t="shared" si="249"/>
        <v>693</v>
      </c>
      <c r="AK101" s="18">
        <f t="shared" si="250"/>
        <v>2.5</v>
      </c>
      <c r="AL101" s="18">
        <f t="shared" si="201"/>
        <v>693.0045093648381</v>
      </c>
      <c r="AM101" s="18">
        <f t="shared" si="202"/>
        <v>1471.6348901816646</v>
      </c>
      <c r="AN101" s="18">
        <f t="shared" si="251"/>
        <v>597.34860983637634</v>
      </c>
      <c r="AO101" s="28">
        <v>95</v>
      </c>
      <c r="AP101" s="22">
        <f>(AO101*(1/60))/AE$4</f>
        <v>0.28459576234382095</v>
      </c>
      <c r="AQ101" s="18">
        <f>((AL101*(AB$6/AC$6))+AB$4)/AF$4</f>
        <v>7.6188708121137719E-2</v>
      </c>
      <c r="AR101">
        <f t="shared" si="203"/>
        <v>-0.54577157088699968</v>
      </c>
      <c r="AS101">
        <f t="shared" si="203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04"/>
        <v>1386</v>
      </c>
      <c r="BB101" s="18">
        <f t="shared" si="204"/>
        <v>580.5</v>
      </c>
      <c r="BC101" s="18">
        <f t="shared" si="252"/>
        <v>554.5</v>
      </c>
      <c r="BD101" s="18">
        <f t="shared" si="253"/>
        <v>-0.5</v>
      </c>
      <c r="BE101" s="18">
        <f t="shared" si="205"/>
        <v>554.50022542826798</v>
      </c>
      <c r="BF101" s="18">
        <f t="shared" si="206"/>
        <v>1502.656397850154</v>
      </c>
      <c r="BG101" s="18">
        <f t="shared" si="254"/>
        <v>488.28306913926963</v>
      </c>
      <c r="BH101" s="28">
        <v>95</v>
      </c>
      <c r="BI101" s="22">
        <f>(BH101*(1/60))/$AX$4</f>
        <v>0.25307594553293772</v>
      </c>
      <c r="BJ101" s="18">
        <f>((BE101*(AU$6/AV$6))+AU$4)/$AY$4</f>
        <v>4.6494130468063756E-2</v>
      </c>
      <c r="BK101">
        <f t="shared" si="207"/>
        <v>-0.59674913188151946</v>
      </c>
      <c r="BL101">
        <f t="shared" si="207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08"/>
        <v>1509</v>
      </c>
      <c r="BU101" s="18">
        <f t="shared" si="208"/>
        <v>544</v>
      </c>
      <c r="BV101" s="18">
        <f t="shared" si="255"/>
        <v>1030.5</v>
      </c>
      <c r="BW101" s="18">
        <f t="shared" si="256"/>
        <v>-45.5</v>
      </c>
      <c r="BX101" s="18">
        <f t="shared" si="209"/>
        <v>1031.503999022786</v>
      </c>
      <c r="BY101" s="18">
        <f t="shared" si="210"/>
        <v>1604.0626546366573</v>
      </c>
      <c r="BZ101" s="18">
        <f t="shared" si="257"/>
        <v>844.80479330099752</v>
      </c>
      <c r="CA101" s="28">
        <v>95</v>
      </c>
      <c r="CB101" s="22">
        <f>(CA101*(1/60))/$BQ$4</f>
        <v>1.0905860394753595</v>
      </c>
      <c r="CC101" s="18">
        <f>((BX101*(BN$6/BO$6))+BN$4)/$BR$4</f>
        <v>0.45878842254141783</v>
      </c>
      <c r="CD101">
        <f t="shared" si="211"/>
        <v>3.7659934009502655E-2</v>
      </c>
      <c r="CE101">
        <f t="shared" si="211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12"/>
        <v>1479.5</v>
      </c>
      <c r="CN101" s="18">
        <f t="shared" si="212"/>
        <v>544.5</v>
      </c>
      <c r="CO101" s="18">
        <f t="shared" si="258"/>
        <v>947</v>
      </c>
      <c r="CP101" s="18">
        <f t="shared" si="259"/>
        <v>-43.5</v>
      </c>
      <c r="CQ101" s="18">
        <f t="shared" si="213"/>
        <v>947.99854957694947</v>
      </c>
      <c r="CR101" s="18">
        <f t="shared" si="214"/>
        <v>1576.5153028118693</v>
      </c>
      <c r="CS101" s="18">
        <f t="shared" si="260"/>
        <v>783.23083302817315</v>
      </c>
      <c r="CT101" s="28">
        <v>95</v>
      </c>
      <c r="CU101" s="22">
        <f>(CT101*(1/60))/$CJ$4</f>
        <v>0.92348422113838724</v>
      </c>
      <c r="CV101" s="18">
        <f>((CQ101*(CG$6/CH$6))+CG$4)/$CK$4</f>
        <v>0.35228247859050932</v>
      </c>
      <c r="CW101">
        <f t="shared" si="215"/>
        <v>-3.4570520614721885E-2</v>
      </c>
      <c r="CX101">
        <f t="shared" si="215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224"/>
        <v>1475</v>
      </c>
      <c r="GE101">
        <f t="shared" si="224"/>
        <v>547.5</v>
      </c>
      <c r="GF101" s="18">
        <f t="shared" si="267"/>
        <v>1249</v>
      </c>
      <c r="GG101" s="18">
        <f t="shared" si="268"/>
        <v>-54.5</v>
      </c>
      <c r="GH101" s="18">
        <f t="shared" si="225"/>
        <v>1250.1884857892428</v>
      </c>
      <c r="GI101">
        <f t="shared" si="226"/>
        <v>1573.3344367933983</v>
      </c>
      <c r="GJ101">
        <v>95</v>
      </c>
      <c r="GK101" s="22">
        <f>(GJ101*(1/60))/$GA$4</f>
        <v>1.3104608529683526</v>
      </c>
      <c r="GL101" s="18">
        <f>((GH101*($FX$6/$FY$6))+FX$4)/$GB$4</f>
        <v>0.69019359668572677</v>
      </c>
      <c r="GM101">
        <f t="shared" si="227"/>
        <v>0.11742405191843538</v>
      </c>
      <c r="GN101">
        <f t="shared" si="228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229"/>
        <v>1785</v>
      </c>
      <c r="GW101">
        <f t="shared" si="229"/>
        <v>537</v>
      </c>
      <c r="GX101" s="18">
        <f t="shared" si="269"/>
        <v>1540</v>
      </c>
      <c r="GY101" s="18">
        <f t="shared" si="270"/>
        <v>-67.5</v>
      </c>
      <c r="GZ101" s="18">
        <f t="shared" si="230"/>
        <v>1541.4785921315936</v>
      </c>
      <c r="HA101">
        <f t="shared" si="231"/>
        <v>1864.0262873682871</v>
      </c>
      <c r="HB101">
        <v>95</v>
      </c>
      <c r="HC101" s="22">
        <f>(HB101*(1/60))/$GS$4</f>
        <v>1.1766334916199117</v>
      </c>
      <c r="HD101" s="18">
        <f>((GZ101*(GP$6/GQ$6))+GP$4)/$GT$4</f>
        <v>0.81871080286231546</v>
      </c>
      <c r="HE101">
        <f t="shared" si="232"/>
        <v>7.0641205957520242E-2</v>
      </c>
      <c r="HF101">
        <f t="shared" si="233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234"/>
        <v>1799.5</v>
      </c>
      <c r="HO101">
        <f t="shared" si="234"/>
        <v>536.5</v>
      </c>
      <c r="HP101" s="18">
        <f t="shared" si="235"/>
        <v>1544.5</v>
      </c>
      <c r="HQ101" s="18">
        <f t="shared" si="271"/>
        <v>-65</v>
      </c>
      <c r="HR101" s="18">
        <f t="shared" si="196"/>
        <v>1545.8671514719497</v>
      </c>
      <c r="HS101">
        <f t="shared" si="236"/>
        <v>1877.7732823746321</v>
      </c>
      <c r="HT101">
        <v>95</v>
      </c>
      <c r="HU101" s="22">
        <f>(HT101*(1/60))/$HK$4</f>
        <v>1.2647306111781087</v>
      </c>
      <c r="HV101" s="18">
        <f>((HR101*(HH$6/HI$6))+HH$4)/$HL$4</f>
        <v>0.90891973614414734</v>
      </c>
      <c r="HW101">
        <f t="shared" si="237"/>
        <v>0.10199803022497964</v>
      </c>
      <c r="HX101">
        <f t="shared" si="238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272">(K102+M102)/2</f>
        <v>1337.5</v>
      </c>
      <c r="P102" s="18">
        <f t="shared" ref="P102:P119" si="273">(L102+N102)/2</f>
        <v>578.5</v>
      </c>
      <c r="Q102" s="18">
        <f t="shared" si="247"/>
        <v>561</v>
      </c>
      <c r="R102" s="18">
        <f t="shared" si="248"/>
        <v>-2</v>
      </c>
      <c r="S102" s="49">
        <f t="shared" si="197"/>
        <v>561.00356505106095</v>
      </c>
      <c r="T102" s="26">
        <f t="shared" si="198"/>
        <v>46.475318122033052</v>
      </c>
      <c r="U102" s="18">
        <f t="shared" si="246"/>
        <v>487.74573015268595</v>
      </c>
      <c r="V102" s="28">
        <v>96</v>
      </c>
      <c r="W102" s="22">
        <f>(V102*(1/60))/$L$4</f>
        <v>0.34529639228921799</v>
      </c>
      <c r="X102" s="18">
        <f>(S102*(I$6/J$6)+I$4)/$M$4</f>
        <v>6.3153320191594364E-2</v>
      </c>
      <c r="Y102">
        <f>LOG10(W102)</f>
        <v>-0.46180795920360118</v>
      </c>
      <c r="Z102">
        <f t="shared" si="199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00"/>
        <v>1365</v>
      </c>
      <c r="AI102" s="18">
        <f t="shared" si="200"/>
        <v>573.5</v>
      </c>
      <c r="AJ102" s="18">
        <f t="shared" si="249"/>
        <v>702.5</v>
      </c>
      <c r="AK102" s="18">
        <f t="shared" si="250"/>
        <v>3</v>
      </c>
      <c r="AL102" s="18">
        <f t="shared" si="201"/>
        <v>702.50640566474556</v>
      </c>
      <c r="AM102" s="18">
        <f t="shared" si="202"/>
        <v>1480.5834154143427</v>
      </c>
      <c r="AN102" s="18">
        <f t="shared" si="251"/>
        <v>606.29713506905443</v>
      </c>
      <c r="AO102" s="28">
        <v>96</v>
      </c>
      <c r="AP102" s="22">
        <f>(AO102*(1/60))/AE$4</f>
        <v>0.28759150721059801</v>
      </c>
      <c r="AQ102" s="18">
        <f>((AL102*(AB$6/AC$6))+AB$4)/AF$4</f>
        <v>7.72333437533856E-2</v>
      </c>
      <c r="AR102">
        <f t="shared" si="203"/>
        <v>-0.54122394313627908</v>
      </c>
      <c r="AS102">
        <f t="shared" si="203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04"/>
        <v>1393.5</v>
      </c>
      <c r="BB102" s="18">
        <f t="shared" si="204"/>
        <v>579.5</v>
      </c>
      <c r="BC102" s="18">
        <f t="shared" si="252"/>
        <v>562</v>
      </c>
      <c r="BD102" s="18">
        <f t="shared" si="253"/>
        <v>-1.5</v>
      </c>
      <c r="BE102" s="18">
        <f t="shared" si="205"/>
        <v>562.00200177579438</v>
      </c>
      <c r="BF102" s="18">
        <f t="shared" si="206"/>
        <v>1509.1926649702482</v>
      </c>
      <c r="BG102" s="18">
        <f t="shared" si="254"/>
        <v>494.81933625936381</v>
      </c>
      <c r="BH102" s="28">
        <v>96</v>
      </c>
      <c r="BI102" s="22">
        <f>(BH102*(1/60))/$AX$4</f>
        <v>0.25573990285433706</v>
      </c>
      <c r="BJ102" s="18">
        <f>((BE102*(AU$6/AV$6))+AU$4)/$AY$4</f>
        <v>4.712314476282755E-2</v>
      </c>
      <c r="BK102">
        <f t="shared" si="207"/>
        <v>-0.59220150413079886</v>
      </c>
      <c r="BL102">
        <f t="shared" si="207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08"/>
        <v>1520</v>
      </c>
      <c r="BU102" s="18">
        <f t="shared" si="208"/>
        <v>543.5</v>
      </c>
      <c r="BV102" s="18">
        <f t="shared" si="255"/>
        <v>1041.5</v>
      </c>
      <c r="BW102" s="18">
        <f t="shared" si="256"/>
        <v>-46</v>
      </c>
      <c r="BX102" s="18">
        <f t="shared" si="209"/>
        <v>1042.5153476088494</v>
      </c>
      <c r="BY102" s="18">
        <f t="shared" si="210"/>
        <v>1614.2466509180065</v>
      </c>
      <c r="BZ102" s="18">
        <f t="shared" si="257"/>
        <v>854.98878958234673</v>
      </c>
      <c r="CA102" s="28">
        <v>96</v>
      </c>
      <c r="CB102" s="22">
        <f>(CA102*(1/60))/$BQ$4</f>
        <v>1.1020658925224687</v>
      </c>
      <c r="CC102" s="18">
        <f>((BX102*(BN$6/BO$6))+BN$4)/$BR$4</f>
        <v>0.46368600825377537</v>
      </c>
      <c r="CD102">
        <f t="shared" si="211"/>
        <v>4.2207561760223354E-2</v>
      </c>
      <c r="CE102">
        <f t="shared" si="211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12"/>
        <v>1490</v>
      </c>
      <c r="CN102" s="18">
        <f t="shared" si="212"/>
        <v>544</v>
      </c>
      <c r="CO102" s="18">
        <f t="shared" si="258"/>
        <v>957.5</v>
      </c>
      <c r="CP102" s="18">
        <f t="shared" si="259"/>
        <v>-44</v>
      </c>
      <c r="CQ102" s="18">
        <f t="shared" si="213"/>
        <v>958.51043291140024</v>
      </c>
      <c r="CR102" s="18">
        <f t="shared" si="214"/>
        <v>1586.2017526153475</v>
      </c>
      <c r="CS102" s="18">
        <f t="shared" si="260"/>
        <v>792.91728283165128</v>
      </c>
      <c r="CT102" s="28">
        <v>96</v>
      </c>
      <c r="CU102" s="22">
        <f>(CT102*(1/60))/$CJ$4</f>
        <v>0.93320510767668619</v>
      </c>
      <c r="CV102" s="18">
        <f>((CQ102*(CG$6/CH$6))+CG$4)/$CK$4</f>
        <v>0.35618876338110017</v>
      </c>
      <c r="CW102">
        <f t="shared" si="215"/>
        <v>-3.0022892864001175E-2</v>
      </c>
      <c r="CX102">
        <f t="shared" si="215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224"/>
        <v>1491.5</v>
      </c>
      <c r="GE102">
        <f t="shared" si="224"/>
        <v>546.5</v>
      </c>
      <c r="GF102" s="18">
        <f t="shared" si="267"/>
        <v>1265.5</v>
      </c>
      <c r="GG102" s="18">
        <f t="shared" si="268"/>
        <v>-55.5</v>
      </c>
      <c r="GH102" s="18">
        <f t="shared" si="225"/>
        <v>1266.716424461292</v>
      </c>
      <c r="GI102">
        <f t="shared" si="226"/>
        <v>1588.469231681873</v>
      </c>
      <c r="GJ102">
        <v>96</v>
      </c>
      <c r="GK102" s="22">
        <f>(GJ102*(1/60))/$GA$4</f>
        <v>1.3242551777364406</v>
      </c>
      <c r="GL102" s="18">
        <f>((GH102*($FX$6/$FY$6))+FX$4)/$GB$4</f>
        <v>0.69931820274915679</v>
      </c>
      <c r="GM102">
        <f t="shared" si="227"/>
        <v>0.12197167966915608</v>
      </c>
      <c r="GN102">
        <f t="shared" si="228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229"/>
        <v>1802</v>
      </c>
      <c r="GW102">
        <f t="shared" si="229"/>
        <v>536.5</v>
      </c>
      <c r="GX102" s="18">
        <f t="shared" si="269"/>
        <v>1557</v>
      </c>
      <c r="GY102" s="18">
        <f t="shared" si="270"/>
        <v>-68</v>
      </c>
      <c r="GZ102" s="18">
        <f t="shared" si="230"/>
        <v>1558.4841994707549</v>
      </c>
      <c r="HA102">
        <f t="shared" si="231"/>
        <v>1880.169207810829</v>
      </c>
      <c r="HB102">
        <v>96</v>
      </c>
      <c r="HC102" s="22">
        <f>(HB102*(1/60))/$GS$4</f>
        <v>1.189019107321174</v>
      </c>
      <c r="HD102" s="18">
        <f>((GZ102*(GP$6/GQ$6))+GP$4)/$GT$4</f>
        <v>0.82774282867757731</v>
      </c>
      <c r="HE102">
        <f t="shared" si="232"/>
        <v>7.5188833708240907E-2</v>
      </c>
      <c r="HF102">
        <f t="shared" si="233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234"/>
        <v>1817</v>
      </c>
      <c r="HO102">
        <f t="shared" si="234"/>
        <v>536</v>
      </c>
      <c r="HP102" s="18">
        <f t="shared" si="235"/>
        <v>1562</v>
      </c>
      <c r="HQ102" s="18">
        <f t="shared" si="271"/>
        <v>-65.5</v>
      </c>
      <c r="HR102" s="18">
        <f t="shared" ref="HR102:HR103" si="274">(HP102^2+HQ102^2)^(1/2)</f>
        <v>1563.3727162772159</v>
      </c>
      <c r="HS102">
        <f t="shared" si="236"/>
        <v>1894.4088787798689</v>
      </c>
      <c r="HT102">
        <v>96</v>
      </c>
      <c r="HU102" s="22">
        <f>(HT102*(1/60))/$HK$4</f>
        <v>1.2780435649799837</v>
      </c>
      <c r="HV102" s="18">
        <f>((HR102*(HH$6/HI$6))+HH$4)/$HL$4</f>
        <v>0.91921244035789995</v>
      </c>
      <c r="HW102">
        <f t="shared" si="237"/>
        <v>0.10654565797570034</v>
      </c>
      <c r="HX102">
        <f t="shared" si="238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272"/>
        <v>1347.5</v>
      </c>
      <c r="P103" s="18">
        <f t="shared" si="273"/>
        <v>577</v>
      </c>
      <c r="Q103" s="18">
        <f t="shared" si="247"/>
        <v>571</v>
      </c>
      <c r="R103" s="18">
        <f t="shared" si="248"/>
        <v>-3.5</v>
      </c>
      <c r="S103" s="49">
        <f t="shared" si="197"/>
        <v>571.01072669434154</v>
      </c>
      <c r="T103" s="26">
        <f t="shared" si="198"/>
        <v>47.304343193964179</v>
      </c>
      <c r="U103" s="18">
        <f t="shared" si="246"/>
        <v>496.33827488123927</v>
      </c>
      <c r="V103" s="28">
        <v>97</v>
      </c>
      <c r="W103" s="22">
        <f>(V103*(1/60))/$L$4</f>
        <v>0.34889322970889736</v>
      </c>
      <c r="X103" s="18">
        <f>(S103*(I$6/J$6)+I$4)/$M$4</f>
        <v>6.4279846871348398E-2</v>
      </c>
      <c r="Y103">
        <f>LOG10(W103)</f>
        <v>-0.45730745797692474</v>
      </c>
      <c r="Z103">
        <f t="shared" si="199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00"/>
        <v>1374</v>
      </c>
      <c r="AI103" s="18">
        <f t="shared" si="200"/>
        <v>573.5</v>
      </c>
      <c r="AJ103" s="18">
        <f t="shared" si="249"/>
        <v>711.5</v>
      </c>
      <c r="AK103" s="18">
        <f t="shared" si="250"/>
        <v>3</v>
      </c>
      <c r="AL103" s="18">
        <f t="shared" si="201"/>
        <v>711.50632463808779</v>
      </c>
      <c r="AM103" s="18">
        <f t="shared" si="202"/>
        <v>1488.8849015286576</v>
      </c>
      <c r="AN103" s="18">
        <f t="shared" si="251"/>
        <v>614.59862118336935</v>
      </c>
      <c r="AO103" s="28">
        <v>97</v>
      </c>
      <c r="AP103" s="22">
        <f>(AO103*(1/60))/AE$4</f>
        <v>0.29058725207737507</v>
      </c>
      <c r="AQ103" s="18">
        <f>((AL103*(AB$6/AC$6))+AB$4)/AF$4</f>
        <v>7.8222792148753648E-2</v>
      </c>
      <c r="AR103">
        <f t="shared" si="203"/>
        <v>-0.53672344190960264</v>
      </c>
      <c r="AS103">
        <f t="shared" si="203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04"/>
        <v>1403</v>
      </c>
      <c r="BB103" s="18">
        <f t="shared" si="204"/>
        <v>579.5</v>
      </c>
      <c r="BC103" s="18">
        <f t="shared" si="252"/>
        <v>571.5</v>
      </c>
      <c r="BD103" s="18">
        <f t="shared" si="253"/>
        <v>-1.5</v>
      </c>
      <c r="BE103" s="18">
        <f t="shared" si="205"/>
        <v>571.50196850054681</v>
      </c>
      <c r="BF103" s="18">
        <f t="shared" si="206"/>
        <v>1517.9687908517751</v>
      </c>
      <c r="BG103" s="18">
        <f t="shared" si="254"/>
        <v>503.59546214089073</v>
      </c>
      <c r="BH103" s="28">
        <v>97</v>
      </c>
      <c r="BI103" s="22">
        <f>(BH103*(1/60))/$AX$4</f>
        <v>0.25840386017573641</v>
      </c>
      <c r="BJ103" s="18">
        <f>((BE103*(AU$6/AV$6))+AU$4)/$AY$4</f>
        <v>4.7919704749799175E-2</v>
      </c>
      <c r="BK103">
        <f t="shared" si="207"/>
        <v>-0.58770100290412242</v>
      </c>
      <c r="BL103">
        <f t="shared" si="207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08"/>
        <v>1531</v>
      </c>
      <c r="BU103" s="18">
        <f t="shared" si="208"/>
        <v>542.5</v>
      </c>
      <c r="BV103" s="18">
        <f t="shared" si="255"/>
        <v>1052.5</v>
      </c>
      <c r="BW103" s="18">
        <f t="shared" si="256"/>
        <v>-47</v>
      </c>
      <c r="BX103" s="18">
        <f t="shared" si="209"/>
        <v>1053.5488835360227</v>
      </c>
      <c r="BY103" s="18">
        <f t="shared" si="210"/>
        <v>1624.2743764524514</v>
      </c>
      <c r="BZ103" s="18">
        <f t="shared" si="257"/>
        <v>865.01651511679165</v>
      </c>
      <c r="CA103" s="28">
        <v>97</v>
      </c>
      <c r="CB103" s="22">
        <f>(CA103*(1/60))/$BQ$4</f>
        <v>1.1135457455695776</v>
      </c>
      <c r="CC103" s="18">
        <f>((BX103*(BN$6/BO$6))+BN$4)/$BR$4</f>
        <v>0.46859346236726163</v>
      </c>
      <c r="CD103">
        <f t="shared" si="211"/>
        <v>4.6708062986899765E-2</v>
      </c>
      <c r="CE103">
        <f t="shared" si="211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12"/>
        <v>1501.5</v>
      </c>
      <c r="CN103" s="18">
        <f t="shared" si="212"/>
        <v>543</v>
      </c>
      <c r="CO103" s="18">
        <f t="shared" si="258"/>
        <v>969</v>
      </c>
      <c r="CP103" s="18">
        <f t="shared" si="259"/>
        <v>-45</v>
      </c>
      <c r="CQ103" s="18">
        <f t="shared" si="213"/>
        <v>970.04432888399492</v>
      </c>
      <c r="CR103" s="18">
        <f t="shared" si="214"/>
        <v>1596.6687978413056</v>
      </c>
      <c r="CS103" s="18">
        <f t="shared" si="260"/>
        <v>803.38432805760942</v>
      </c>
      <c r="CT103" s="28">
        <v>97</v>
      </c>
      <c r="CU103" s="22">
        <f>(CT103*(1/60))/$CJ$4</f>
        <v>0.94292599421498491</v>
      </c>
      <c r="CV103" s="18">
        <f>((CQ103*(CG$6/CH$6))+CG$4)/$CK$4</f>
        <v>0.3604748347710236</v>
      </c>
      <c r="CW103">
        <f t="shared" si="215"/>
        <v>-2.5522391637324778E-2</v>
      </c>
      <c r="CX103">
        <f t="shared" si="215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224"/>
        <v>1507.5</v>
      </c>
      <c r="GE103">
        <f t="shared" si="224"/>
        <v>545</v>
      </c>
      <c r="GF103" s="18">
        <f t="shared" si="267"/>
        <v>1281.5</v>
      </c>
      <c r="GG103" s="18">
        <f t="shared" si="268"/>
        <v>-57</v>
      </c>
      <c r="GH103" s="18">
        <f t="shared" si="225"/>
        <v>1282.7670287312501</v>
      </c>
      <c r="GI103">
        <f t="shared" si="226"/>
        <v>1602.9913443309667</v>
      </c>
      <c r="GJ103">
        <v>97</v>
      </c>
      <c r="GK103" s="22">
        <f>(GJ103*(1/60))/$GA$4</f>
        <v>1.3380495025045285</v>
      </c>
      <c r="GL103" s="18">
        <f>((GH103*($FX$6/$FY$6))+FX$4)/$GB$4</f>
        <v>0.70817928603058522</v>
      </c>
      <c r="GM103">
        <f t="shared" si="227"/>
        <v>0.12647218089583248</v>
      </c>
      <c r="GN103">
        <f t="shared" si="228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234"/>
        <v>1835.5</v>
      </c>
      <c r="HO103">
        <f t="shared" si="234"/>
        <v>534</v>
      </c>
      <c r="HP103" s="18">
        <f t="shared" si="235"/>
        <v>1580.5</v>
      </c>
      <c r="HQ103" s="18">
        <f t="shared" si="271"/>
        <v>-67.5</v>
      </c>
      <c r="HR103" s="18">
        <f t="shared" si="274"/>
        <v>1581.9407384601991</v>
      </c>
      <c r="HS103">
        <f t="shared" si="236"/>
        <v>1911.6004420380323</v>
      </c>
      <c r="HT103">
        <v>97</v>
      </c>
      <c r="HU103" s="22">
        <f>(HT103*(1/60))/$HK$4</f>
        <v>1.2913565187818585</v>
      </c>
      <c r="HV103" s="18">
        <f>((HR103*(HH$6/HI$6))+HH$4)/$HL$4</f>
        <v>0.93012983504295155</v>
      </c>
      <c r="HW103">
        <f t="shared" si="237"/>
        <v>0.11104615920237677</v>
      </c>
      <c r="HX103">
        <f t="shared" si="238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272"/>
        <v>1356</v>
      </c>
      <c r="P104" s="18">
        <f t="shared" si="273"/>
        <v>576</v>
      </c>
      <c r="Q104" s="18">
        <f t="shared" si="247"/>
        <v>579.5</v>
      </c>
      <c r="R104" s="18">
        <f t="shared" si="248"/>
        <v>-4.5</v>
      </c>
      <c r="S104" s="49">
        <f t="shared" si="197"/>
        <v>579.51747169520263</v>
      </c>
      <c r="T104" s="26">
        <f t="shared" si="198"/>
        <v>48.009068983116784</v>
      </c>
      <c r="U104" s="18">
        <f t="shared" si="246"/>
        <v>503.76459974843704</v>
      </c>
      <c r="V104" s="28">
        <v>98</v>
      </c>
      <c r="W104" s="22">
        <f>(V104*(1/60))/$L$4</f>
        <v>0.35249006712857667</v>
      </c>
      <c r="X104" s="18">
        <f>(S104*(I$6/J$6)+I$4)/$M$4</f>
        <v>6.523746857697646E-2</v>
      </c>
      <c r="Y104">
        <f>LOG10(W104)</f>
        <v>-0.45285311655067478</v>
      </c>
      <c r="Z104">
        <f t="shared" si="199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00"/>
        <v>1384.5</v>
      </c>
      <c r="AI104" s="18">
        <f t="shared" si="200"/>
        <v>572.5</v>
      </c>
      <c r="AJ104" s="18">
        <f t="shared" si="249"/>
        <v>722</v>
      </c>
      <c r="AK104" s="18">
        <f t="shared" si="250"/>
        <v>2</v>
      </c>
      <c r="AL104" s="18">
        <f t="shared" si="201"/>
        <v>722.00277007778857</v>
      </c>
      <c r="AM104" s="18">
        <f t="shared" si="202"/>
        <v>1498.1977506324056</v>
      </c>
      <c r="AN104" s="18">
        <f t="shared" si="251"/>
        <v>623.91147028711737</v>
      </c>
      <c r="AO104" s="28">
        <v>98</v>
      </c>
      <c r="AP104" s="22">
        <f>(AO104*(1/60))/AE$4</f>
        <v>0.29358299694415213</v>
      </c>
      <c r="AQ104" s="18">
        <f>((AL104*(AB$6/AC$6))+AB$4)/AF$4</f>
        <v>7.9376768215442997E-2</v>
      </c>
      <c r="AR104">
        <f t="shared" si="203"/>
        <v>-0.53226910048335263</v>
      </c>
      <c r="AS104">
        <f t="shared" si="203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04"/>
        <v>1410.5</v>
      </c>
      <c r="BB104" s="18">
        <f t="shared" si="204"/>
        <v>579</v>
      </c>
      <c r="BC104" s="18">
        <f t="shared" si="252"/>
        <v>579</v>
      </c>
      <c r="BD104" s="18">
        <f t="shared" si="253"/>
        <v>-2</v>
      </c>
      <c r="BE104" s="18">
        <f t="shared" si="205"/>
        <v>579.0034542211298</v>
      </c>
      <c r="BF104" s="18">
        <f t="shared" si="206"/>
        <v>1524.7134976775144</v>
      </c>
      <c r="BG104" s="18">
        <f t="shared" si="254"/>
        <v>510.34016896663002</v>
      </c>
      <c r="BH104" s="28">
        <v>98</v>
      </c>
      <c r="BI104" s="22">
        <f>(BH104*(1/60))/$AX$4</f>
        <v>0.26106781749713576</v>
      </c>
      <c r="BJ104" s="18">
        <f>((BE104*(AU$6/AV$6))+AU$4)/$AY$4</f>
        <v>4.8548694675867692E-2</v>
      </c>
      <c r="BK104">
        <f t="shared" si="207"/>
        <v>-0.58324666147787241</v>
      </c>
      <c r="BL104">
        <f t="shared" si="207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08"/>
        <v>1541.5</v>
      </c>
      <c r="BU104" s="18">
        <f t="shared" si="208"/>
        <v>543</v>
      </c>
      <c r="BV104" s="18">
        <f t="shared" si="255"/>
        <v>1063</v>
      </c>
      <c r="BW104" s="18">
        <f t="shared" si="256"/>
        <v>-46.5</v>
      </c>
      <c r="BX104" s="18">
        <f t="shared" si="209"/>
        <v>1064.0165647206813</v>
      </c>
      <c r="BY104" s="18">
        <f t="shared" si="210"/>
        <v>1634.3412281405617</v>
      </c>
      <c r="BZ104" s="18">
        <f t="shared" si="257"/>
        <v>875.08336680490197</v>
      </c>
      <c r="CA104" s="28">
        <v>98</v>
      </c>
      <c r="CB104" s="22">
        <f>(CA104*(1/60))/$BQ$4</f>
        <v>1.1250255986166868</v>
      </c>
      <c r="CC104" s="18">
        <f>((BX104*(BN$6/BO$6))+BN$4)/$BR$4</f>
        <v>0.47324923776214689</v>
      </c>
      <c r="CD104">
        <f t="shared" si="211"/>
        <v>5.1162404413149822E-2</v>
      </c>
      <c r="CE104">
        <f t="shared" si="211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12"/>
        <v>1512.5</v>
      </c>
      <c r="CN104" s="18">
        <f t="shared" si="212"/>
        <v>543</v>
      </c>
      <c r="CO104" s="18">
        <f t="shared" si="258"/>
        <v>980</v>
      </c>
      <c r="CP104" s="18">
        <f t="shared" si="259"/>
        <v>-45</v>
      </c>
      <c r="CQ104" s="18">
        <f t="shared" si="213"/>
        <v>981.03261923342791</v>
      </c>
      <c r="CR104" s="18">
        <f t="shared" si="214"/>
        <v>1607.0175014603917</v>
      </c>
      <c r="CS104" s="18">
        <f t="shared" si="260"/>
        <v>813.73303167669553</v>
      </c>
      <c r="CT104" s="28">
        <v>98</v>
      </c>
      <c r="CU104" s="22">
        <f>(CT104*(1/60))/$CJ$4</f>
        <v>0.95264688075328374</v>
      </c>
      <c r="CV104" s="18">
        <f>((CQ104*(CG$6/CH$6))+CG$4)/$CK$4</f>
        <v>0.36455815553295712</v>
      </c>
      <c r="CW104">
        <f t="shared" si="215"/>
        <v>-2.1068050211074763E-2</v>
      </c>
      <c r="CX104">
        <f t="shared" si="215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224"/>
        <v>1525</v>
      </c>
      <c r="GE104" s="10">
        <f t="shared" si="224"/>
        <v>544.5</v>
      </c>
      <c r="GF104" s="11">
        <f t="shared" si="267"/>
        <v>1299</v>
      </c>
      <c r="GG104" s="11">
        <f t="shared" si="268"/>
        <v>-57.5</v>
      </c>
      <c r="GH104" s="11">
        <f t="shared" si="225"/>
        <v>1300.2719907773142</v>
      </c>
      <c r="GI104" s="10">
        <f t="shared" si="226"/>
        <v>1619.2915889363471</v>
      </c>
      <c r="GJ104">
        <v>98</v>
      </c>
      <c r="GK104" s="38">
        <f>(GJ104*(1/60))/$GA$4</f>
        <v>1.3518438272726163</v>
      </c>
      <c r="GL104" s="11">
        <f>((GH104*($FX$6/$FY$6))+FX$4)/$GB$4</f>
        <v>0.71784327898185052</v>
      </c>
      <c r="GM104" s="10">
        <f t="shared" si="227"/>
        <v>0.13092652232208246</v>
      </c>
      <c r="GN104" s="10">
        <f t="shared" si="228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272"/>
        <v>1364</v>
      </c>
      <c r="P105" s="18">
        <f t="shared" si="273"/>
        <v>577.5</v>
      </c>
      <c r="Q105" s="18">
        <f t="shared" si="247"/>
        <v>587.5</v>
      </c>
      <c r="R105" s="18">
        <f t="shared" si="248"/>
        <v>-3</v>
      </c>
      <c r="S105" s="49">
        <f t="shared" si="197"/>
        <v>587.50765952453764</v>
      </c>
      <c r="T105" s="26">
        <f t="shared" si="198"/>
        <v>48.671001534631571</v>
      </c>
      <c r="U105" s="18">
        <f t="shared" si="246"/>
        <v>511.71531602263656</v>
      </c>
      <c r="V105" s="28">
        <v>99</v>
      </c>
      <c r="W105" s="22">
        <f>(V105*(1/60))/$L$4</f>
        <v>0.35608690454825603</v>
      </c>
      <c r="X105" s="18">
        <f>(S105*(I$6/J$6)+I$4)/$M$4</f>
        <v>6.6136940383953388E-2</v>
      </c>
      <c r="Y105">
        <f>LOG10(W105)</f>
        <v>-0.44844399764561971</v>
      </c>
      <c r="Z105">
        <f t="shared" si="199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00"/>
        <v>1394.5</v>
      </c>
      <c r="AI105" s="18">
        <f t="shared" si="200"/>
        <v>572.5</v>
      </c>
      <c r="AJ105" s="18">
        <f t="shared" si="249"/>
        <v>732</v>
      </c>
      <c r="AK105" s="18">
        <f t="shared" si="250"/>
        <v>2</v>
      </c>
      <c r="AL105" s="18">
        <f t="shared" si="201"/>
        <v>732.00273223533804</v>
      </c>
      <c r="AM105" s="18">
        <f t="shared" si="202"/>
        <v>1507.4436971243736</v>
      </c>
      <c r="AN105" s="18">
        <f t="shared" si="251"/>
        <v>633.15741677908534</v>
      </c>
      <c r="AO105" s="28">
        <v>99</v>
      </c>
      <c r="AP105" s="22">
        <f>(AO105*(1/60))/AE$4</f>
        <v>0.29657874181092919</v>
      </c>
      <c r="AQ105" s="18">
        <f>((AL105*(AB$6/AC$6))+AB$4)/AF$4</f>
        <v>8.0476161058849222E-2</v>
      </c>
      <c r="AR105">
        <f t="shared" si="203"/>
        <v>-0.52785998157829761</v>
      </c>
      <c r="AS105">
        <f t="shared" si="203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04"/>
        <v>1418</v>
      </c>
      <c r="BB105" s="18">
        <f t="shared" si="204"/>
        <v>579.5</v>
      </c>
      <c r="BC105" s="18">
        <f t="shared" si="252"/>
        <v>586.5</v>
      </c>
      <c r="BD105" s="18">
        <f t="shared" si="253"/>
        <v>-1.5</v>
      </c>
      <c r="BE105" s="18">
        <f t="shared" si="205"/>
        <v>586.5019181554311</v>
      </c>
      <c r="BF105" s="18">
        <f t="shared" si="206"/>
        <v>1531.8434156270673</v>
      </c>
      <c r="BG105" s="18">
        <f t="shared" si="254"/>
        <v>517.47008691618294</v>
      </c>
      <c r="BH105" s="28">
        <v>99</v>
      </c>
      <c r="BI105" s="22">
        <f>(BH105*(1/60))/$AX$4</f>
        <v>0.2637317748185351</v>
      </c>
      <c r="BJ105" s="18">
        <f>((BE105*(AU$6/AV$6))+AU$4)/$AY$4</f>
        <v>4.9177431229044402E-2</v>
      </c>
      <c r="BK105">
        <f t="shared" si="207"/>
        <v>-0.57883754257281739</v>
      </c>
      <c r="BL105">
        <f t="shared" si="207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08"/>
        <v>1552.5</v>
      </c>
      <c r="BU105" s="18">
        <f t="shared" si="208"/>
        <v>543</v>
      </c>
      <c r="BV105" s="18">
        <f t="shared" si="255"/>
        <v>1074</v>
      </c>
      <c r="BW105" s="18">
        <f t="shared" si="256"/>
        <v>-46.5</v>
      </c>
      <c r="BX105" s="18">
        <f t="shared" si="209"/>
        <v>1075.0061627730327</v>
      </c>
      <c r="BY105" s="18">
        <f t="shared" si="210"/>
        <v>1644.720416970617</v>
      </c>
      <c r="BZ105" s="18">
        <f t="shared" si="257"/>
        <v>885.4625556349572</v>
      </c>
      <c r="CA105" s="28">
        <v>99</v>
      </c>
      <c r="CB105" s="22">
        <f>(CA105*(1/60))/$BQ$4</f>
        <v>1.1365054516637958</v>
      </c>
      <c r="CC105" s="18">
        <f>((BX105*(BN$6/BO$6))+BN$4)/$BR$4</f>
        <v>0.47813714935490759</v>
      </c>
      <c r="CD105">
        <f t="shared" si="211"/>
        <v>5.5571523318204849E-2</v>
      </c>
      <c r="CE105">
        <f t="shared" si="211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12"/>
        <v>1523</v>
      </c>
      <c r="CN105" s="18">
        <f t="shared" si="212"/>
        <v>543</v>
      </c>
      <c r="CO105" s="18">
        <f t="shared" si="258"/>
        <v>990.5</v>
      </c>
      <c r="CP105" s="18">
        <f t="shared" si="259"/>
        <v>-45</v>
      </c>
      <c r="CQ105" s="18">
        <f t="shared" si="213"/>
        <v>991.52168407957674</v>
      </c>
      <c r="CR105" s="18">
        <f t="shared" si="214"/>
        <v>1616.9038314012371</v>
      </c>
      <c r="CS105" s="18">
        <f t="shared" si="260"/>
        <v>823.6193616175409</v>
      </c>
      <c r="CT105" s="28">
        <v>99</v>
      </c>
      <c r="CU105" s="22">
        <f>(CT105*(1/60))/$CJ$4</f>
        <v>0.96236776729158247</v>
      </c>
      <c r="CV105" s="18">
        <f>((CQ105*(CG$6/CH$6))+CG$4)/$CK$4</f>
        <v>0.36845596082363707</v>
      </c>
      <c r="CW105">
        <f t="shared" si="215"/>
        <v>-1.6658931306019746E-2</v>
      </c>
      <c r="CX105">
        <f t="shared" si="215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224"/>
        <v>1542.5</v>
      </c>
      <c r="GE105">
        <f t="shared" si="224"/>
        <v>542.5</v>
      </c>
      <c r="GF105" s="18">
        <f t="shared" si="267"/>
        <v>1316.5</v>
      </c>
      <c r="GG105" s="18">
        <f t="shared" si="268"/>
        <v>-59.5</v>
      </c>
      <c r="GH105" s="18">
        <f t="shared" si="225"/>
        <v>1317.8438830149798</v>
      </c>
      <c r="GI105">
        <f t="shared" si="226"/>
        <v>1635.1184972349863</v>
      </c>
      <c r="GJ105">
        <v>99</v>
      </c>
      <c r="GK105" s="22">
        <f>(GJ105*(1/60))/$GA$4</f>
        <v>1.3656381520407042</v>
      </c>
      <c r="GL105" s="18">
        <f>((GH105*($FX$6/$FY$6))+FX$4)/$GB$4</f>
        <v>0.72754422219317127</v>
      </c>
      <c r="GM105">
        <f t="shared" si="227"/>
        <v>0.13533564122713751</v>
      </c>
      <c r="GN105">
        <f t="shared" si="228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272"/>
        <v>1372.5</v>
      </c>
      <c r="P106" s="18">
        <f t="shared" si="273"/>
        <v>577</v>
      </c>
      <c r="Q106" s="18">
        <f t="shared" si="247"/>
        <v>596</v>
      </c>
      <c r="R106" s="18">
        <f t="shared" si="248"/>
        <v>-3.5</v>
      </c>
      <c r="S106" s="49">
        <f t="shared" si="197"/>
        <v>596.0102767570371</v>
      </c>
      <c r="T106" s="26">
        <f t="shared" si="198"/>
        <v>49.375385366335614</v>
      </c>
      <c r="U106" s="18">
        <f t="shared" si="246"/>
        <v>519.3525093829054</v>
      </c>
      <c r="V106" s="28">
        <v>100</v>
      </c>
      <c r="W106" s="22">
        <f>(V106*(1/60))/$L$4</f>
        <v>0.3596837419679354</v>
      </c>
      <c r="X106" s="18">
        <f>(S106*(I$6/J$6)+I$4)/$M$4</f>
        <v>6.7094097418243778E-2</v>
      </c>
      <c r="Y106">
        <f>LOG10(W106)</f>
        <v>-0.44407919224316961</v>
      </c>
      <c r="Z106">
        <f t="shared" si="199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00"/>
        <v>1403</v>
      </c>
      <c r="AI106" s="18">
        <f t="shared" si="200"/>
        <v>572.5</v>
      </c>
      <c r="AJ106" s="18">
        <f t="shared" si="249"/>
        <v>740.5</v>
      </c>
      <c r="AK106" s="18">
        <f t="shared" si="250"/>
        <v>2</v>
      </c>
      <c r="AL106" s="18">
        <f t="shared" si="201"/>
        <v>740.50270087285969</v>
      </c>
      <c r="AM106" s="18">
        <f t="shared" si="202"/>
        <v>1515.310281757502</v>
      </c>
      <c r="AN106" s="18">
        <f t="shared" si="251"/>
        <v>641.02400141221381</v>
      </c>
      <c r="AO106" s="28">
        <v>100</v>
      </c>
      <c r="AP106" s="22">
        <f>(AO106*(1/60))/AE$4</f>
        <v>0.29957448667770625</v>
      </c>
      <c r="AQ106" s="18">
        <f>((AL106*(AB$6/AC$6))+AB$4)/AF$4</f>
        <v>8.1410645064092582E-2</v>
      </c>
      <c r="AR106">
        <f t="shared" si="203"/>
        <v>-0.52349517617584751</v>
      </c>
      <c r="AS106">
        <f t="shared" si="203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04"/>
        <v>1424.5</v>
      </c>
      <c r="BB106" s="18">
        <f t="shared" si="204"/>
        <v>579</v>
      </c>
      <c r="BC106" s="18">
        <f t="shared" si="252"/>
        <v>593</v>
      </c>
      <c r="BD106" s="18">
        <f t="shared" si="253"/>
        <v>-2</v>
      </c>
      <c r="BE106" s="18">
        <f t="shared" si="205"/>
        <v>593.00337267169061</v>
      </c>
      <c r="BF106" s="18">
        <f t="shared" si="206"/>
        <v>1537.6739738969377</v>
      </c>
      <c r="BG106" s="18">
        <f t="shared" si="254"/>
        <v>523.30064518605332</v>
      </c>
      <c r="BH106" s="28">
        <v>100</v>
      </c>
      <c r="BI106" s="22">
        <f>(BH106*(1/60))/$AX$4</f>
        <v>0.26639573213993445</v>
      </c>
      <c r="BJ106" s="18">
        <f>((BE106*(AU$6/AV$6))+AU$4)/$AY$4</f>
        <v>4.9722569825295986E-2</v>
      </c>
      <c r="BK106">
        <f t="shared" si="207"/>
        <v>-0.57447273717036729</v>
      </c>
      <c r="BL106">
        <f t="shared" si="207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08"/>
        <v>1564</v>
      </c>
      <c r="BU106" s="18">
        <f t="shared" si="208"/>
        <v>543.5</v>
      </c>
      <c r="BV106" s="18">
        <f t="shared" si="255"/>
        <v>1085.5</v>
      </c>
      <c r="BW106" s="18">
        <f t="shared" si="256"/>
        <v>-46</v>
      </c>
      <c r="BX106" s="18">
        <f t="shared" si="209"/>
        <v>1086.4742288706161</v>
      </c>
      <c r="BY106" s="18">
        <f t="shared" si="210"/>
        <v>1655.7440170509449</v>
      </c>
      <c r="BZ106" s="18">
        <f t="shared" si="257"/>
        <v>896.48615571528512</v>
      </c>
      <c r="CA106" s="28">
        <v>100</v>
      </c>
      <c r="CB106" s="22">
        <f>(CA106*(1/60))/$BQ$4</f>
        <v>1.147985304710905</v>
      </c>
      <c r="CC106" s="18">
        <f>((BX106*(BN$6/BO$6))+BN$4)/$BR$4</f>
        <v>0.48323787214366604</v>
      </c>
      <c r="CD106">
        <f t="shared" si="211"/>
        <v>5.9936328720654984E-2</v>
      </c>
      <c r="CE106">
        <f t="shared" si="211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12"/>
        <v>1532</v>
      </c>
      <c r="CN106" s="18">
        <f t="shared" si="212"/>
        <v>542.5</v>
      </c>
      <c r="CO106" s="18">
        <f t="shared" si="258"/>
        <v>999.5</v>
      </c>
      <c r="CP106" s="18">
        <f t="shared" si="259"/>
        <v>-45.5</v>
      </c>
      <c r="CQ106" s="18">
        <f t="shared" si="213"/>
        <v>1000.5351068303401</v>
      </c>
      <c r="CR106" s="18">
        <f t="shared" si="214"/>
        <v>1625.2169855130114</v>
      </c>
      <c r="CS106" s="18">
        <f t="shared" si="260"/>
        <v>831.93251572931524</v>
      </c>
      <c r="CT106" s="28">
        <v>100</v>
      </c>
      <c r="CU106" s="22">
        <f>(CT106*(1/60))/$CJ$4</f>
        <v>0.97208865382988141</v>
      </c>
      <c r="CV106" s="18">
        <f>((CQ106*(CG$6/CH$6))+CG$4)/$CK$4</f>
        <v>0.37180540783348742</v>
      </c>
      <c r="CW106">
        <f t="shared" si="215"/>
        <v>-1.2294125903569602E-2</v>
      </c>
      <c r="CX106">
        <f t="shared" si="215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224"/>
        <v>1557</v>
      </c>
      <c r="GE106">
        <f t="shared" si="224"/>
        <v>542.5</v>
      </c>
      <c r="GF106" s="18">
        <f t="shared" si="267"/>
        <v>1331</v>
      </c>
      <c r="GG106" s="18">
        <f t="shared" si="268"/>
        <v>-59.5</v>
      </c>
      <c r="GH106" s="18">
        <f t="shared" si="225"/>
        <v>1332.3292573534516</v>
      </c>
      <c r="GI106">
        <f t="shared" si="226"/>
        <v>1648.8041878889076</v>
      </c>
      <c r="GJ106">
        <v>100</v>
      </c>
      <c r="GK106" s="22">
        <f>(GJ106*(1/60))/$GA$4</f>
        <v>1.3794324768087922</v>
      </c>
      <c r="GL106" s="18">
        <f>((GH106*($FX$6/$FY$6))+FX$4)/$GB$4</f>
        <v>0.73554118643308519</v>
      </c>
      <c r="GM106">
        <f t="shared" si="227"/>
        <v>0.13970044662958764</v>
      </c>
      <c r="GN106">
        <f t="shared" si="228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272"/>
        <v>1381.5</v>
      </c>
      <c r="P107" s="18">
        <f t="shared" si="273"/>
        <v>576.5</v>
      </c>
      <c r="Q107" s="18">
        <f t="shared" si="247"/>
        <v>605</v>
      </c>
      <c r="R107" s="18">
        <f t="shared" si="248"/>
        <v>-4</v>
      </c>
      <c r="S107" s="49">
        <f t="shared" si="197"/>
        <v>605.01322299599371</v>
      </c>
      <c r="T107" s="26">
        <f t="shared" si="198"/>
        <v>50.121218042912254</v>
      </c>
      <c r="U107" s="18">
        <f t="shared" si="246"/>
        <v>527.46059596726479</v>
      </c>
      <c r="V107" s="28">
        <v>101</v>
      </c>
      <c r="W107" s="22">
        <f>(V107*(1/60))/$L$4</f>
        <v>0.36328057938761477</v>
      </c>
      <c r="X107" s="18">
        <f>(S107*(I$6/J$6)+I$4)/$M$4</f>
        <v>6.8107577513409998E-2</v>
      </c>
      <c r="Y107">
        <f>LOG10(W107)</f>
        <v>-0.43975781846052703</v>
      </c>
      <c r="Z107">
        <f t="shared" si="199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00"/>
        <v>1414</v>
      </c>
      <c r="AI107" s="18">
        <f t="shared" si="200"/>
        <v>572.5</v>
      </c>
      <c r="AJ107" s="18">
        <f t="shared" si="249"/>
        <v>751.5</v>
      </c>
      <c r="AK107" s="18">
        <f t="shared" si="250"/>
        <v>2</v>
      </c>
      <c r="AL107" s="18">
        <f t="shared" si="201"/>
        <v>751.5026613392663</v>
      </c>
      <c r="AM107" s="18">
        <f t="shared" si="202"/>
        <v>1525.5006555226387</v>
      </c>
      <c r="AN107" s="18">
        <f t="shared" si="251"/>
        <v>651.21437517735046</v>
      </c>
      <c r="AO107" s="28">
        <v>101</v>
      </c>
      <c r="AP107" s="22">
        <f>(AO107*(1/60))/AE$4</f>
        <v>0.30257023154448331</v>
      </c>
      <c r="AQ107" s="18">
        <f>((AL107*(AB$6/AC$6))+AB$4)/AF$4</f>
        <v>8.2619977421954482E-2</v>
      </c>
      <c r="AR107">
        <f t="shared" si="203"/>
        <v>-0.51917380239320488</v>
      </c>
      <c r="AS107">
        <f t="shared" si="203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04"/>
        <v>1431</v>
      </c>
      <c r="BB107" s="18">
        <f t="shared" si="204"/>
        <v>579</v>
      </c>
      <c r="BC107" s="18">
        <f t="shared" si="252"/>
        <v>599.5</v>
      </c>
      <c r="BD107" s="18">
        <f t="shared" si="253"/>
        <v>-2</v>
      </c>
      <c r="BE107" s="18">
        <f t="shared" si="205"/>
        <v>599.50333610414543</v>
      </c>
      <c r="BF107" s="18">
        <f t="shared" si="206"/>
        <v>1543.6975092290588</v>
      </c>
      <c r="BG107" s="18">
        <f t="shared" si="254"/>
        <v>529.32418051817444</v>
      </c>
      <c r="BH107" s="28">
        <v>101</v>
      </c>
      <c r="BI107" s="22">
        <f>(BH107*(1/60))/$AX$4</f>
        <v>0.2690596894613338</v>
      </c>
      <c r="BJ107" s="18">
        <f>((BE107*(AU$6/AV$6))+AU$4)/$AY$4</f>
        <v>5.0267583396089006E-2</v>
      </c>
      <c r="BK107">
        <f t="shared" si="207"/>
        <v>-0.57015136338772465</v>
      </c>
      <c r="BL107">
        <f t="shared" si="207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08"/>
        <v>1575</v>
      </c>
      <c r="BU107" s="18">
        <f t="shared" si="208"/>
        <v>543.5</v>
      </c>
      <c r="BV107" s="18">
        <f t="shared" si="255"/>
        <v>1096.5</v>
      </c>
      <c r="BW107" s="18">
        <f t="shared" si="256"/>
        <v>-46</v>
      </c>
      <c r="BX107" s="18">
        <f t="shared" si="209"/>
        <v>1097.4644641171758</v>
      </c>
      <c r="BY107" s="18">
        <f t="shared" si="210"/>
        <v>1666.1384246214359</v>
      </c>
      <c r="BZ107" s="18">
        <f t="shared" si="257"/>
        <v>906.88056328577613</v>
      </c>
      <c r="CA107" s="28">
        <v>101</v>
      </c>
      <c r="CB107" s="22">
        <f>(CA107*(1/60))/$BQ$4</f>
        <v>1.159465157758014</v>
      </c>
      <c r="CC107" s="18">
        <f>((BX107*(BN$6/BO$6))+BN$4)/$BR$4</f>
        <v>0.48812606714524143</v>
      </c>
      <c r="CD107">
        <f t="shared" si="211"/>
        <v>6.4257702503297529E-2</v>
      </c>
      <c r="CE107">
        <f t="shared" si="211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12"/>
        <v>1543.5</v>
      </c>
      <c r="CN107" s="18">
        <f t="shared" si="212"/>
        <v>542.5</v>
      </c>
      <c r="CO107" s="18">
        <f t="shared" si="258"/>
        <v>1011</v>
      </c>
      <c r="CP107" s="18">
        <f t="shared" si="259"/>
        <v>-45.5</v>
      </c>
      <c r="CQ107" s="18">
        <f t="shared" si="213"/>
        <v>1012.0233445924061</v>
      </c>
      <c r="CR107" s="18">
        <f t="shared" si="214"/>
        <v>1636.061887582496</v>
      </c>
      <c r="CS107" s="18">
        <f t="shared" si="260"/>
        <v>842.77741779879977</v>
      </c>
      <c r="CT107" s="28">
        <v>101</v>
      </c>
      <c r="CU107" s="22">
        <f>(CT107*(1/60))/$CJ$4</f>
        <v>0.98180954036818013</v>
      </c>
      <c r="CV107" s="18">
        <f>((CQ107*(CG$6/CH$6))+CG$4)/$CK$4</f>
        <v>0.37607451233292338</v>
      </c>
      <c r="CW107">
        <f t="shared" si="215"/>
        <v>-7.9727521209270683E-3</v>
      </c>
      <c r="CX107">
        <f t="shared" si="215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224"/>
        <v>1571.5</v>
      </c>
      <c r="GE107">
        <f t="shared" si="224"/>
        <v>543</v>
      </c>
      <c r="GF107" s="18">
        <f t="shared" si="267"/>
        <v>1345.5</v>
      </c>
      <c r="GG107" s="18">
        <f t="shared" si="268"/>
        <v>-59</v>
      </c>
      <c r="GH107" s="18">
        <f t="shared" si="225"/>
        <v>1346.7929499369975</v>
      </c>
      <c r="GI107">
        <f t="shared" si="226"/>
        <v>1662.666908914711</v>
      </c>
      <c r="GJ107">
        <v>101</v>
      </c>
      <c r="GK107" s="22">
        <f>(GJ107*(1/60))/$GA$4</f>
        <v>1.3932268015768803</v>
      </c>
      <c r="GL107" s="18">
        <f>((GH107*($FX$6/$FY$6))+FX$4)/$GB$4</f>
        <v>0.74352618079118982</v>
      </c>
      <c r="GM107">
        <f t="shared" si="227"/>
        <v>0.14402182041223024</v>
      </c>
      <c r="GN107">
        <f t="shared" si="228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272"/>
        <v>1388</v>
      </c>
      <c r="P108" s="18">
        <f t="shared" si="273"/>
        <v>576.5</v>
      </c>
      <c r="Q108" s="18">
        <f t="shared" si="247"/>
        <v>611.5</v>
      </c>
      <c r="R108" s="18">
        <f t="shared" si="248"/>
        <v>-4</v>
      </c>
      <c r="S108" s="49">
        <f t="shared" si="197"/>
        <v>611.51308244386723</v>
      </c>
      <c r="T108" s="26">
        <f t="shared" si="198"/>
        <v>50.659687055245406</v>
      </c>
      <c r="U108" s="18">
        <f t="shared" si="246"/>
        <v>533.46133082400627</v>
      </c>
      <c r="V108" s="28">
        <v>102</v>
      </c>
      <c r="W108" s="22">
        <f>(V108*(1/60))/$L$4</f>
        <v>0.36687741680729408</v>
      </c>
      <c r="X108" s="18">
        <f>(S108*(I$6/J$6)+I$4)/$M$4</f>
        <v>6.8839280002456663E-2</v>
      </c>
      <c r="Y108">
        <f>LOG10(W108)</f>
        <v>-0.43547902048125209</v>
      </c>
      <c r="Z108">
        <f t="shared" si="199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00"/>
        <v>1423</v>
      </c>
      <c r="AI108" s="18">
        <f t="shared" si="200"/>
        <v>572.5</v>
      </c>
      <c r="AJ108" s="18">
        <f t="shared" si="249"/>
        <v>760.5</v>
      </c>
      <c r="AK108" s="18">
        <f t="shared" si="250"/>
        <v>2</v>
      </c>
      <c r="AL108" s="18">
        <f t="shared" si="201"/>
        <v>760.50262984423659</v>
      </c>
      <c r="AM108" s="18">
        <f t="shared" si="202"/>
        <v>1533.8465536030649</v>
      </c>
      <c r="AN108" s="18">
        <f t="shared" si="251"/>
        <v>659.56027325777666</v>
      </c>
      <c r="AO108" s="28">
        <v>102</v>
      </c>
      <c r="AP108" s="22">
        <f>(AO108*(1/60))/AE$4</f>
        <v>0.30556597641126038</v>
      </c>
      <c r="AQ108" s="18">
        <f>((AL108*(AB$6/AC$6))+AB$4)/AF$4</f>
        <v>8.3609431262814893E-2</v>
      </c>
      <c r="AR108">
        <f t="shared" si="203"/>
        <v>-0.51489500441392988</v>
      </c>
      <c r="AS108">
        <f t="shared" si="203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04"/>
        <v>1431</v>
      </c>
      <c r="BB108" s="18">
        <f t="shared" si="204"/>
        <v>579</v>
      </c>
      <c r="BC108" s="18">
        <f t="shared" si="252"/>
        <v>599.5</v>
      </c>
      <c r="BD108" s="18">
        <f t="shared" si="253"/>
        <v>-2</v>
      </c>
      <c r="BE108" s="18">
        <f t="shared" si="205"/>
        <v>599.50333610414543</v>
      </c>
      <c r="BF108" s="18">
        <f t="shared" si="206"/>
        <v>1543.6975092290588</v>
      </c>
      <c r="BG108" s="18">
        <f t="shared" si="254"/>
        <v>529.32418051817444</v>
      </c>
      <c r="BH108" s="28">
        <v>102</v>
      </c>
      <c r="BI108" s="22">
        <f>(BH108*(1/60))/$AX$4</f>
        <v>0.27172364678273314</v>
      </c>
      <c r="BJ108" s="18">
        <f>((BE108*(AU$6/AV$6))+AU$4)/$AY$4</f>
        <v>5.0267583396089006E-2</v>
      </c>
      <c r="BK108">
        <f t="shared" si="207"/>
        <v>-0.56587256540844966</v>
      </c>
      <c r="BL108">
        <f t="shared" si="207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08"/>
        <v>1587</v>
      </c>
      <c r="BU108" s="18">
        <f t="shared" si="208"/>
        <v>543</v>
      </c>
      <c r="BV108" s="18">
        <f t="shared" si="255"/>
        <v>1108.5</v>
      </c>
      <c r="BW108" s="18">
        <f t="shared" si="256"/>
        <v>-46.5</v>
      </c>
      <c r="BX108" s="18">
        <f t="shared" si="209"/>
        <v>1109.4748757858376</v>
      </c>
      <c r="BY108" s="18">
        <f t="shared" si="210"/>
        <v>1677.3246555154431</v>
      </c>
      <c r="BZ108" s="18">
        <f t="shared" si="257"/>
        <v>918.0667941797833</v>
      </c>
      <c r="CA108" s="28">
        <v>102</v>
      </c>
      <c r="CB108" s="22">
        <f>(CA108*(1/60))/$BQ$4</f>
        <v>1.1709450108051229</v>
      </c>
      <c r="CC108" s="18">
        <f>((BX108*(BN$6/BO$6))+BN$4)/$BR$4</f>
        <v>0.49346801233281085</v>
      </c>
      <c r="CD108">
        <f t="shared" si="211"/>
        <v>6.8536500482572482E-2</v>
      </c>
      <c r="CE108">
        <f t="shared" si="211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12"/>
        <v>1554.5</v>
      </c>
      <c r="CN108" s="18">
        <f t="shared" si="212"/>
        <v>541</v>
      </c>
      <c r="CO108" s="18">
        <f t="shared" si="258"/>
        <v>1022</v>
      </c>
      <c r="CP108" s="18">
        <f t="shared" si="259"/>
        <v>-47</v>
      </c>
      <c r="CQ108" s="18">
        <f t="shared" si="213"/>
        <v>1023.0801532626855</v>
      </c>
      <c r="CR108" s="18">
        <f t="shared" si="214"/>
        <v>1645.9499536741694</v>
      </c>
      <c r="CS108" s="18">
        <f t="shared" si="260"/>
        <v>852.66548389047318</v>
      </c>
      <c r="CT108" s="28">
        <v>102</v>
      </c>
      <c r="CU108" s="22">
        <f>(CT108*(1/60))/$CJ$4</f>
        <v>0.99153042690647897</v>
      </c>
      <c r="CV108" s="18">
        <f>((CQ108*(CG$6/CH$6))+CG$4)/$CK$4</f>
        <v>0.38018329495226938</v>
      </c>
      <c r="CW108">
        <f t="shared" si="215"/>
        <v>-3.6939541416520717E-3</v>
      </c>
      <c r="CX108">
        <f t="shared" si="215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224"/>
        <v>1588</v>
      </c>
      <c r="GE108">
        <f t="shared" si="224"/>
        <v>542</v>
      </c>
      <c r="GF108" s="18">
        <f t="shared" si="267"/>
        <v>1362</v>
      </c>
      <c r="GG108" s="18">
        <f t="shared" si="268"/>
        <v>-60</v>
      </c>
      <c r="GH108" s="18">
        <f t="shared" si="225"/>
        <v>1363.3209453389909</v>
      </c>
      <c r="GI108">
        <f t="shared" si="226"/>
        <v>1677.9475557954725</v>
      </c>
      <c r="GJ108">
        <v>102</v>
      </c>
      <c r="GK108" s="22">
        <f>(GJ108*(1/60))/$GA$4</f>
        <v>1.4070211263449681</v>
      </c>
      <c r="GL108" s="18">
        <f>((GH108*($FX$6/$FY$6))+FX$4)/$GB$4</f>
        <v>0.75265081817361246</v>
      </c>
      <c r="GM108">
        <f t="shared" si="227"/>
        <v>0.14830061839150521</v>
      </c>
      <c r="GN108">
        <f t="shared" si="228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272"/>
        <v>1397</v>
      </c>
      <c r="P109" s="18">
        <f t="shared" si="273"/>
        <v>577.5</v>
      </c>
      <c r="Q109" s="18">
        <f t="shared" si="247"/>
        <v>620.5</v>
      </c>
      <c r="R109" s="18">
        <f t="shared" si="248"/>
        <v>-3</v>
      </c>
      <c r="S109" s="49">
        <f t="shared" si="197"/>
        <v>620.50725217357456</v>
      </c>
      <c r="T109" s="26">
        <f t="shared" si="198"/>
        <v>51.404792657905276</v>
      </c>
      <c r="U109" s="18">
        <f t="shared" si="246"/>
        <v>542.15860622290745</v>
      </c>
      <c r="V109" s="28">
        <v>103</v>
      </c>
      <c r="W109" s="22">
        <f>(V109*(1/60))/$L$4</f>
        <v>0.37047425422697344</v>
      </c>
      <c r="X109" s="18">
        <f>(S109*(I$6/J$6)+I$4)/$M$4</f>
        <v>6.9851772108003349E-2</v>
      </c>
      <c r="Y109">
        <f>LOG10(W109)</f>
        <v>-0.43124196753799743</v>
      </c>
      <c r="Z109">
        <f t="shared" si="199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00"/>
        <v>1428</v>
      </c>
      <c r="AI109" s="18">
        <f t="shared" si="200"/>
        <v>572.5</v>
      </c>
      <c r="AJ109" s="18">
        <f t="shared" si="249"/>
        <v>765.5</v>
      </c>
      <c r="AK109" s="18">
        <f t="shared" si="250"/>
        <v>2</v>
      </c>
      <c r="AL109" s="18">
        <f t="shared" si="201"/>
        <v>765.50261266699806</v>
      </c>
      <c r="AM109" s="18">
        <f t="shared" si="202"/>
        <v>1538.4863502806907</v>
      </c>
      <c r="AN109" s="18">
        <f t="shared" si="251"/>
        <v>664.20006993540244</v>
      </c>
      <c r="AO109" s="28">
        <v>103</v>
      </c>
      <c r="AP109" s="22">
        <f>(AO109*(1/60))/AE$4</f>
        <v>0.30856172127803744</v>
      </c>
      <c r="AQ109" s="18">
        <f>((AL109*(AB$6/AC$6))+AB$4)/AF$4</f>
        <v>8.4159127876251391E-2</v>
      </c>
      <c r="AR109">
        <f t="shared" si="203"/>
        <v>-0.51065795147067528</v>
      </c>
      <c r="AS109">
        <f t="shared" si="203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08"/>
        <v>1599.5</v>
      </c>
      <c r="BU109" s="18">
        <f t="shared" si="208"/>
        <v>543</v>
      </c>
      <c r="BV109" s="18">
        <f t="shared" si="255"/>
        <v>1121</v>
      </c>
      <c r="BW109" s="18">
        <f t="shared" si="256"/>
        <v>-46.5</v>
      </c>
      <c r="BX109" s="18">
        <f t="shared" si="209"/>
        <v>1121.9640145744427</v>
      </c>
      <c r="BY109" s="18">
        <f t="shared" si="210"/>
        <v>1689.1563722758174</v>
      </c>
      <c r="BZ109" s="18">
        <f t="shared" si="257"/>
        <v>929.89851094015762</v>
      </c>
      <c r="CA109" s="28">
        <v>103</v>
      </c>
      <c r="CB109" s="22">
        <f>(CA109*(1/60))/$BQ$4</f>
        <v>1.1824248638522319</v>
      </c>
      <c r="CC109" s="18">
        <f>((BX109*(BN$6/BO$6))+BN$4)/$BR$4</f>
        <v>0.49902288394664196</v>
      </c>
      <c r="CD109">
        <f t="shared" si="211"/>
        <v>7.2773553425827101E-2</v>
      </c>
      <c r="CE109">
        <f t="shared" si="211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12"/>
        <v>1565.5</v>
      </c>
      <c r="CN109" s="18">
        <f t="shared" si="212"/>
        <v>539</v>
      </c>
      <c r="CO109" s="18">
        <f t="shared" si="258"/>
        <v>1033</v>
      </c>
      <c r="CP109" s="18">
        <f t="shared" si="259"/>
        <v>-49</v>
      </c>
      <c r="CQ109" s="18">
        <f t="shared" si="213"/>
        <v>1034.1614960923657</v>
      </c>
      <c r="CR109" s="18">
        <f t="shared" si="214"/>
        <v>1655.6905658969008</v>
      </c>
      <c r="CS109" s="18">
        <f t="shared" si="260"/>
        <v>862.40609611320463</v>
      </c>
      <c r="CT109" s="28">
        <v>103</v>
      </c>
      <c r="CU109" s="22">
        <f>(CT109*(1/60))/$CJ$4</f>
        <v>1.0012513134447778</v>
      </c>
      <c r="CV109" s="18">
        <f>((CQ109*(CG$6/CH$6))+CG$4)/$CK$4</f>
        <v>0.38430119462615919</v>
      </c>
      <c r="CW109">
        <f t="shared" si="215"/>
        <v>5.4309880160258118E-4</v>
      </c>
      <c r="CX109">
        <f t="shared" si="215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224"/>
        <v>1606.5</v>
      </c>
      <c r="GE109">
        <f t="shared" si="224"/>
        <v>541.5</v>
      </c>
      <c r="GF109" s="18">
        <f t="shared" si="267"/>
        <v>1380.5</v>
      </c>
      <c r="GG109" s="18">
        <f t="shared" si="268"/>
        <v>-60.5</v>
      </c>
      <c r="GH109" s="18">
        <f t="shared" si="225"/>
        <v>1381.8250612867027</v>
      </c>
      <c r="GI109">
        <f t="shared" si="226"/>
        <v>1695.3066094367709</v>
      </c>
      <c r="GJ109">
        <v>103</v>
      </c>
      <c r="GK109" s="22">
        <f>(GJ109*(1/60))/$GA$4</f>
        <v>1.420815451113056</v>
      </c>
      <c r="GL109" s="18">
        <f>((GH109*($FX$6/$FY$6))+FX$4)/$GB$4</f>
        <v>0.76286641564920299</v>
      </c>
      <c r="GM109">
        <f t="shared" si="227"/>
        <v>0.15253767133475982</v>
      </c>
      <c r="GN109">
        <f t="shared" si="228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272"/>
        <v>1406.5</v>
      </c>
      <c r="P110" s="18">
        <f t="shared" si="273"/>
        <v>577.5</v>
      </c>
      <c r="Q110" s="18">
        <f t="shared" si="247"/>
        <v>630</v>
      </c>
      <c r="R110" s="18">
        <f t="shared" si="248"/>
        <v>-3</v>
      </c>
      <c r="S110" s="49">
        <f t="shared" si="197"/>
        <v>630.00714281665091</v>
      </c>
      <c r="T110" s="26">
        <f t="shared" si="198"/>
        <v>52.191793788141077</v>
      </c>
      <c r="U110" s="18">
        <f t="shared" si="246"/>
        <v>550.94236042758291</v>
      </c>
      <c r="V110" s="28">
        <v>104</v>
      </c>
      <c r="W110" s="22">
        <f>(V110*(1/60))/$L$4</f>
        <v>0.37407109164665281</v>
      </c>
      <c r="X110" s="18">
        <f>(S110*(I$6/J$6)+I$4)/$M$4</f>
        <v>7.0921194252428987E-2</v>
      </c>
      <c r="Y110">
        <f>LOG10(W110)</f>
        <v>-0.42704585294438924</v>
      </c>
      <c r="Z110">
        <f t="shared" si="199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08"/>
        <v>1609.5</v>
      </c>
      <c r="BU110" s="18">
        <f t="shared" si="208"/>
        <v>543.5</v>
      </c>
      <c r="BV110" s="18">
        <f t="shared" si="255"/>
        <v>1131</v>
      </c>
      <c r="BW110" s="18">
        <f t="shared" si="256"/>
        <v>-46</v>
      </c>
      <c r="BX110" s="18">
        <f t="shared" si="209"/>
        <v>1131.9350688091611</v>
      </c>
      <c r="BY110" s="18">
        <f t="shared" si="210"/>
        <v>1698.7885389300222</v>
      </c>
      <c r="BZ110" s="18">
        <f t="shared" si="257"/>
        <v>939.53067759436249</v>
      </c>
      <c r="CA110" s="28">
        <v>104</v>
      </c>
      <c r="CB110" s="22">
        <f>(CA110*(1/60))/$BQ$4</f>
        <v>1.1939047168993411</v>
      </c>
      <c r="CC110" s="18">
        <f>((BX110*(BN$6/BO$6))+BN$4)/$BR$4</f>
        <v>0.50345777149701043</v>
      </c>
      <c r="CD110">
        <f t="shared" si="211"/>
        <v>7.6969668019435306E-2</v>
      </c>
      <c r="CE110">
        <f t="shared" si="211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12"/>
        <v>1576</v>
      </c>
      <c r="CN110" s="18">
        <f t="shared" si="212"/>
        <v>538.5</v>
      </c>
      <c r="CO110" s="18">
        <f t="shared" si="258"/>
        <v>1043.5</v>
      </c>
      <c r="CP110" s="18">
        <f t="shared" si="259"/>
        <v>-49.5</v>
      </c>
      <c r="CQ110" s="18">
        <f t="shared" si="213"/>
        <v>1044.6733939370715</v>
      </c>
      <c r="CR110" s="18">
        <f t="shared" si="214"/>
        <v>1665.4603717891339</v>
      </c>
      <c r="CS110" s="18">
        <f t="shared" si="260"/>
        <v>872.17590200543771</v>
      </c>
      <c r="CT110" s="28">
        <v>104</v>
      </c>
      <c r="CU110" s="22">
        <f>(CT110*(1/60))/$CJ$4</f>
        <v>1.0109721999830765</v>
      </c>
      <c r="CV110" s="18">
        <f>((CQ110*(CG$6/CH$6))+CG$4)/$CK$4</f>
        <v>0.38820748480885597</v>
      </c>
      <c r="CW110">
        <f t="shared" si="215"/>
        <v>4.7392133952106922E-3</v>
      </c>
      <c r="CX110">
        <f t="shared" si="215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224"/>
        <v>1623</v>
      </c>
      <c r="GE110">
        <f t="shared" si="224"/>
        <v>540.5</v>
      </c>
      <c r="GF110" s="18">
        <f t="shared" si="267"/>
        <v>1397</v>
      </c>
      <c r="GG110" s="18">
        <f t="shared" si="268"/>
        <v>-61.5</v>
      </c>
      <c r="GH110" s="18">
        <f t="shared" si="225"/>
        <v>1398.3530491260067</v>
      </c>
      <c r="GI110">
        <f t="shared" si="226"/>
        <v>1710.6341660331702</v>
      </c>
      <c r="GJ110">
        <v>104</v>
      </c>
      <c r="GK110" s="22">
        <f>(GJ110*(1/60))/$GA$4</f>
        <v>1.434609775881144</v>
      </c>
      <c r="GL110" s="18">
        <f>((GH110*($FX$6/$FY$6))+FX$4)/$GB$4</f>
        <v>0.7719910488564794</v>
      </c>
      <c r="GM110">
        <f t="shared" si="227"/>
        <v>0.15673378592836801</v>
      </c>
      <c r="GN110">
        <f t="shared" si="228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272"/>
        <v>1414.5</v>
      </c>
      <c r="P111" s="18">
        <f t="shared" si="273"/>
        <v>577</v>
      </c>
      <c r="Q111" s="18">
        <f t="shared" ref="Q111:Q119" si="275">O111-O$6</f>
        <v>638</v>
      </c>
      <c r="R111" s="18">
        <f t="shared" ref="R111:R119" si="276">P111-P$6</f>
        <v>-3.5</v>
      </c>
      <c r="S111" s="49">
        <f t="shared" si="197"/>
        <v>638.00960024125027</v>
      </c>
      <c r="T111" s="26">
        <f t="shared" si="198"/>
        <v>52.854742791918675</v>
      </c>
      <c r="U111" s="18">
        <f t="shared" si="246"/>
        <v>558.15693290056004</v>
      </c>
      <c r="V111" s="28">
        <v>105</v>
      </c>
      <c r="W111" s="22">
        <f>(V111*(1/60))/$L$4</f>
        <v>0.37766792906633218</v>
      </c>
      <c r="X111" s="18">
        <f>(S111*(I$6/J$6)+I$4)/$M$4</f>
        <v>7.1822047272871614E-2</v>
      </c>
      <c r="Y111">
        <f>LOG10(W111)</f>
        <v>-0.4228898931732315</v>
      </c>
      <c r="Z111">
        <f t="shared" si="199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08"/>
        <v>1620.5</v>
      </c>
      <c r="BU111" s="18">
        <f t="shared" si="208"/>
        <v>543.5</v>
      </c>
      <c r="BV111" s="18">
        <f t="shared" ref="BV111:BV118" si="277">BT111-BT$6</f>
        <v>1142</v>
      </c>
      <c r="BW111" s="18">
        <f t="shared" ref="BW111:BW118" si="278">BU111-BU$6</f>
        <v>-46</v>
      </c>
      <c r="BX111" s="18">
        <f t="shared" si="209"/>
        <v>1142.9260693500696</v>
      </c>
      <c r="BY111" s="18">
        <f t="shared" si="210"/>
        <v>1709.2140006447407</v>
      </c>
      <c r="BZ111" s="18">
        <f t="shared" ref="BZ111:BZ118" si="279">BY111-BY$6</f>
        <v>949.95613930908098</v>
      </c>
      <c r="CA111" s="28">
        <v>105</v>
      </c>
      <c r="CB111" s="22">
        <f>(CA111*(1/60))/$BQ$4</f>
        <v>1.20538456994645</v>
      </c>
      <c r="CC111" s="18">
        <f>((BX111*(BN$6/BO$6))+BN$4)/$BR$4</f>
        <v>0.50834630688329341</v>
      </c>
      <c r="CD111">
        <f t="shared" si="211"/>
        <v>8.1125627790592986E-2</v>
      </c>
      <c r="CE111">
        <f t="shared" si="211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12"/>
        <v>1587</v>
      </c>
      <c r="CN111" s="18">
        <f t="shared" si="212"/>
        <v>538.5</v>
      </c>
      <c r="CO111" s="18">
        <f t="shared" ref="CO111:CO118" si="280">CM111-CM$6</f>
        <v>1054.5</v>
      </c>
      <c r="CP111" s="18">
        <f t="shared" ref="CP111:CP118" si="281">CN111-CN$6</f>
        <v>-49.5</v>
      </c>
      <c r="CQ111" s="18">
        <f t="shared" si="213"/>
        <v>1055.6611672312285</v>
      </c>
      <c r="CR111" s="18">
        <f t="shared" si="214"/>
        <v>1675.8732798156309</v>
      </c>
      <c r="CS111" s="18">
        <f t="shared" ref="CS111:CS118" si="282">CR111-CR$6</f>
        <v>882.58881003193471</v>
      </c>
      <c r="CT111" s="28">
        <v>105</v>
      </c>
      <c r="CU111" s="22">
        <f>(CT111*(1/60))/$CJ$4</f>
        <v>1.0206930865213755</v>
      </c>
      <c r="CV111" s="18">
        <f>((CQ111*(CG$6/CH$6))+CG$4)/$CK$4</f>
        <v>0.39229061342965776</v>
      </c>
      <c r="CW111">
        <f t="shared" si="215"/>
        <v>8.8951731663684669E-3</v>
      </c>
      <c r="CX111">
        <f t="shared" si="215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224"/>
        <v>1639.5</v>
      </c>
      <c r="GE111">
        <f t="shared" si="224"/>
        <v>540</v>
      </c>
      <c r="GF111" s="18">
        <f t="shared" si="267"/>
        <v>1413.5</v>
      </c>
      <c r="GG111" s="18">
        <f t="shared" si="268"/>
        <v>-62</v>
      </c>
      <c r="GH111" s="18">
        <f t="shared" si="225"/>
        <v>1414.859091923998</v>
      </c>
      <c r="GI111">
        <f t="shared" si="226"/>
        <v>1726.140275296304</v>
      </c>
      <c r="GJ111">
        <v>105</v>
      </c>
      <c r="GK111" s="22">
        <f>(GJ111*(1/60))/$GA$4</f>
        <v>1.4484041006492319</v>
      </c>
      <c r="GL111" s="18">
        <f>((GH111*($FX$6/$FY$6))+FX$4)/$GB$4</f>
        <v>0.78110356682900106</v>
      </c>
      <c r="GM111">
        <f t="shared" si="227"/>
        <v>0.16088974569952572</v>
      </c>
      <c r="GN111">
        <f t="shared" si="228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272"/>
        <v>1424</v>
      </c>
      <c r="P112" s="18">
        <f t="shared" si="273"/>
        <v>579</v>
      </c>
      <c r="Q112" s="18">
        <f t="shared" si="275"/>
        <v>647.5</v>
      </c>
      <c r="R112" s="18">
        <f t="shared" si="276"/>
        <v>-1.5</v>
      </c>
      <c r="S112" s="49">
        <f t="shared" si="197"/>
        <v>647.50173744940639</v>
      </c>
      <c r="T112" s="26">
        <f t="shared" si="198"/>
        <v>53.641101602966323</v>
      </c>
      <c r="U112" s="18">
        <f t="shared" si="246"/>
        <v>567.70962541529263</v>
      </c>
      <c r="V112" s="28">
        <v>106</v>
      </c>
      <c r="W112" s="22">
        <f>(V112*(1/60))/$L$4</f>
        <v>0.38126476648601154</v>
      </c>
      <c r="X112" s="18">
        <f>(S112*(I$6/J$6)+I$4)/$M$4</f>
        <v>7.2890596597250099E-2</v>
      </c>
      <c r="Y112">
        <f>LOG10(W112)</f>
        <v>-0.41877332697839931</v>
      </c>
      <c r="Z112">
        <f t="shared" si="199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08"/>
        <v>1630</v>
      </c>
      <c r="BU112" s="18">
        <f t="shared" si="208"/>
        <v>543.5</v>
      </c>
      <c r="BV112" s="18">
        <f t="shared" si="277"/>
        <v>1151.5</v>
      </c>
      <c r="BW112" s="18">
        <f t="shared" si="278"/>
        <v>-46</v>
      </c>
      <c r="BX112" s="18">
        <f t="shared" si="209"/>
        <v>1152.4184352916261</v>
      </c>
      <c r="BY112" s="18">
        <f t="shared" si="210"/>
        <v>1718.2235739274445</v>
      </c>
      <c r="BZ112" s="18">
        <f t="shared" si="279"/>
        <v>958.96571259178472</v>
      </c>
      <c r="CA112" s="28">
        <v>106</v>
      </c>
      <c r="CB112" s="22">
        <f>(CA112*(1/60))/$BQ$4</f>
        <v>1.216864422993559</v>
      </c>
      <c r="CC112" s="18">
        <f>((BX112*(BN$6/BO$6))+BN$4)/$BR$4</f>
        <v>0.51256828527662812</v>
      </c>
      <c r="CD112">
        <f t="shared" si="211"/>
        <v>8.5242193985425124E-2</v>
      </c>
      <c r="CE112">
        <f t="shared" si="211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12"/>
        <v>1598</v>
      </c>
      <c r="CN112" s="18">
        <f t="shared" si="212"/>
        <v>537</v>
      </c>
      <c r="CO112" s="18">
        <f t="shared" si="280"/>
        <v>1065.5</v>
      </c>
      <c r="CP112" s="18">
        <f t="shared" si="281"/>
        <v>-51</v>
      </c>
      <c r="CQ112" s="18">
        <f t="shared" si="213"/>
        <v>1066.719855444718</v>
      </c>
      <c r="CR112" s="18">
        <f t="shared" si="214"/>
        <v>1685.8152330549158</v>
      </c>
      <c r="CS112" s="18">
        <f t="shared" si="282"/>
        <v>892.5307632712196</v>
      </c>
      <c r="CT112" s="28">
        <v>106</v>
      </c>
      <c r="CU112" s="22">
        <f>(CT112*(1/60))/$CJ$4</f>
        <v>1.0304139730596742</v>
      </c>
      <c r="CV112" s="18">
        <f>((CQ112*(CG$6/CH$6))+CG$4)/$CK$4</f>
        <v>0.39640009449958791</v>
      </c>
      <c r="CW112">
        <f t="shared" si="215"/>
        <v>1.3011739361200597E-2</v>
      </c>
      <c r="CX112">
        <f t="shared" si="215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224"/>
        <v>1655</v>
      </c>
      <c r="GE112">
        <f t="shared" si="224"/>
        <v>541.5</v>
      </c>
      <c r="GF112" s="18">
        <f t="shared" si="267"/>
        <v>1429</v>
      </c>
      <c r="GG112" s="18">
        <f t="shared" si="268"/>
        <v>-60.5</v>
      </c>
      <c r="GH112" s="18">
        <f t="shared" si="225"/>
        <v>1430.2801299046282</v>
      </c>
      <c r="GI112">
        <f t="shared" si="226"/>
        <v>1741.3349046062333</v>
      </c>
      <c r="GJ112">
        <v>106</v>
      </c>
      <c r="GK112" s="22">
        <f>(GJ112*(1/60))/$GA$4</f>
        <v>1.4621984254173197</v>
      </c>
      <c r="GL112" s="18">
        <f>((GH112*($FX$6/$FY$6))+FX$4)/$GB$4</f>
        <v>0.78961708442211753</v>
      </c>
      <c r="GM112">
        <f t="shared" si="227"/>
        <v>0.16500631189435785</v>
      </c>
      <c r="GN112">
        <f t="shared" si="228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272"/>
        <v>1431</v>
      </c>
      <c r="P113" s="18">
        <f t="shared" si="273"/>
        <v>579.5</v>
      </c>
      <c r="Q113" s="18">
        <f t="shared" si="275"/>
        <v>654.5</v>
      </c>
      <c r="R113" s="18">
        <f t="shared" si="276"/>
        <v>-1</v>
      </c>
      <c r="S113" s="49">
        <f t="shared" si="197"/>
        <v>654.5007639414946</v>
      </c>
      <c r="T113" s="26">
        <f t="shared" si="198"/>
        <v>54.220923199527348</v>
      </c>
      <c r="U113" s="18">
        <f t="shared" si="246"/>
        <v>574.38395515328705</v>
      </c>
      <c r="V113" s="28">
        <v>107</v>
      </c>
      <c r="W113" s="22">
        <f>(V113*(1/60))/$L$4</f>
        <v>0.38486160390569085</v>
      </c>
      <c r="X113" s="18">
        <f>(S113*(I$6/J$6)+I$4)/$M$4</f>
        <v>7.3678491342703392E-2</v>
      </c>
      <c r="Y113">
        <f>LOG10(W113)</f>
        <v>-0.41469541455796</v>
      </c>
      <c r="Z113">
        <f t="shared" si="199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08"/>
        <v>1642</v>
      </c>
      <c r="BU113" s="18">
        <f t="shared" si="208"/>
        <v>544</v>
      </c>
      <c r="BV113" s="18">
        <f t="shared" si="277"/>
        <v>1163.5</v>
      </c>
      <c r="BW113" s="18">
        <f t="shared" si="278"/>
        <v>-45.5</v>
      </c>
      <c r="BX113" s="18">
        <f t="shared" si="209"/>
        <v>1164.3893249253017</v>
      </c>
      <c r="BY113" s="18">
        <f t="shared" si="210"/>
        <v>1729.7687706742772</v>
      </c>
      <c r="BZ113" s="18">
        <f t="shared" si="279"/>
        <v>970.51090933861747</v>
      </c>
      <c r="CA113" s="28">
        <v>107</v>
      </c>
      <c r="CB113" s="22">
        <f>(CA113*(1/60))/$BQ$4</f>
        <v>1.2283442760406682</v>
      </c>
      <c r="CC113" s="18">
        <f>((BX113*(BN$6/BO$6))+BN$4)/$BR$4</f>
        <v>0.51789265200390644</v>
      </c>
      <c r="CD113">
        <f t="shared" si="211"/>
        <v>8.9320106405864588E-2</v>
      </c>
      <c r="CE113">
        <f t="shared" si="211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12"/>
        <v>1608</v>
      </c>
      <c r="CN113" s="18">
        <f t="shared" si="212"/>
        <v>534.5</v>
      </c>
      <c r="CO113" s="18">
        <f t="shared" si="280"/>
        <v>1075.5</v>
      </c>
      <c r="CP113" s="18">
        <f t="shared" si="281"/>
        <v>-53.5</v>
      </c>
      <c r="CQ113" s="18">
        <f t="shared" si="213"/>
        <v>1076.8298379967005</v>
      </c>
      <c r="CR113" s="18">
        <f t="shared" si="214"/>
        <v>1694.507081720227</v>
      </c>
      <c r="CS113" s="18">
        <f t="shared" si="282"/>
        <v>901.22261193653083</v>
      </c>
      <c r="CT113" s="28">
        <v>107</v>
      </c>
      <c r="CU113" s="22">
        <f>(CT113*(1/60))/$CJ$4</f>
        <v>1.0401348595979729</v>
      </c>
      <c r="CV113" s="18">
        <f>((CQ113*(CG$6/CH$6))+CG$4)/$CK$4</f>
        <v>0.4001570303234967</v>
      </c>
      <c r="CW113">
        <f t="shared" si="215"/>
        <v>1.7089651781639958E-2</v>
      </c>
      <c r="CX113">
        <f t="shared" si="215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224"/>
        <v>1670</v>
      </c>
      <c r="GE113">
        <f t="shared" si="224"/>
        <v>541.5</v>
      </c>
      <c r="GF113" s="18">
        <f t="shared" si="267"/>
        <v>1444</v>
      </c>
      <c r="GG113" s="18">
        <f t="shared" si="268"/>
        <v>-60.5</v>
      </c>
      <c r="GH113" s="18">
        <f t="shared" si="225"/>
        <v>1445.2668438734765</v>
      </c>
      <c r="GI113">
        <f t="shared" si="226"/>
        <v>1755.5974054435146</v>
      </c>
      <c r="GJ113">
        <v>107</v>
      </c>
      <c r="GK113" s="22">
        <f>(GJ113*(1/60))/$GA$4</f>
        <v>1.4759927501854075</v>
      </c>
      <c r="GL113" s="18">
        <f>((GH113*($FX$6/$FY$6))+FX$4)/$GB$4</f>
        <v>0.79789082404957035</v>
      </c>
      <c r="GM113">
        <f t="shared" si="227"/>
        <v>0.16908422431479722</v>
      </c>
      <c r="GN113">
        <f t="shared" si="228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272"/>
        <v>1439.5</v>
      </c>
      <c r="P114" s="18">
        <f t="shared" si="273"/>
        <v>579</v>
      </c>
      <c r="Q114" s="18">
        <f t="shared" si="275"/>
        <v>663</v>
      </c>
      <c r="R114" s="18">
        <f t="shared" si="276"/>
        <v>-1.5</v>
      </c>
      <c r="S114" s="49">
        <f t="shared" si="197"/>
        <v>663.00169683040781</v>
      </c>
      <c r="T114" s="26">
        <f t="shared" si="198"/>
        <v>54.92516749485609</v>
      </c>
      <c r="U114" s="18">
        <f t="shared" si="246"/>
        <v>582.07908245794545</v>
      </c>
      <c r="V114" s="28">
        <v>108</v>
      </c>
      <c r="W114" s="22">
        <f>(V114*(1/60))/$L$4</f>
        <v>0.38845844132537027</v>
      </c>
      <c r="X114" s="18">
        <f>(S114*(I$6/J$6)+I$4)/$M$4</f>
        <v>7.463545876698692E-2</v>
      </c>
      <c r="Y114">
        <f>LOG10(W114)</f>
        <v>-0.41065543675621985</v>
      </c>
      <c r="Z114">
        <f t="shared" si="199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08"/>
        <v>1652</v>
      </c>
      <c r="BU114" s="18">
        <f t="shared" si="208"/>
        <v>545</v>
      </c>
      <c r="BV114" s="18">
        <f t="shared" si="277"/>
        <v>1173.5</v>
      </c>
      <c r="BW114" s="18">
        <f t="shared" si="278"/>
        <v>-44.5</v>
      </c>
      <c r="BX114" s="18">
        <f t="shared" si="209"/>
        <v>1174.3434335832087</v>
      </c>
      <c r="BY114" s="18">
        <f t="shared" si="210"/>
        <v>1739.5772474943444</v>
      </c>
      <c r="BZ114" s="18">
        <f t="shared" si="279"/>
        <v>980.31938615868467</v>
      </c>
      <c r="CA114" s="28">
        <v>108</v>
      </c>
      <c r="CB114" s="22">
        <f>(CA114*(1/60))/$BQ$4</f>
        <v>1.2398241290877772</v>
      </c>
      <c r="CC114" s="18">
        <f>((BX114*(BN$6/BO$6))+BN$4)/$BR$4</f>
        <v>0.52232000256511946</v>
      </c>
      <c r="CD114">
        <f t="shared" si="211"/>
        <v>9.336008420760461E-2</v>
      </c>
      <c r="CE114">
        <f t="shared" si="211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12"/>
        <v>1618.5</v>
      </c>
      <c r="CN114" s="18">
        <f t="shared" si="212"/>
        <v>533.5</v>
      </c>
      <c r="CO114" s="18">
        <f t="shared" si="280"/>
        <v>1086</v>
      </c>
      <c r="CP114" s="18">
        <f t="shared" si="281"/>
        <v>-54.5</v>
      </c>
      <c r="CQ114" s="18">
        <f t="shared" si="213"/>
        <v>1087.3666584919733</v>
      </c>
      <c r="CR114" s="18">
        <f t="shared" si="214"/>
        <v>1704.1609372356825</v>
      </c>
      <c r="CS114" s="18">
        <f t="shared" si="282"/>
        <v>910.87646745198629</v>
      </c>
      <c r="CT114" s="28">
        <v>108</v>
      </c>
      <c r="CU114" s="22">
        <f>(CT114*(1/60))/$CJ$4</f>
        <v>1.0498557461362719</v>
      </c>
      <c r="CV114" s="18">
        <f>((CQ114*(CG$6/CH$6))+CG$4)/$CK$4</f>
        <v>0.4040725819266025</v>
      </c>
      <c r="CW114">
        <f t="shared" si="215"/>
        <v>2.1129629583380074E-2</v>
      </c>
      <c r="CX114">
        <f t="shared" si="215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224"/>
        <v>1686.5</v>
      </c>
      <c r="GE114">
        <f t="shared" si="224"/>
        <v>540.5</v>
      </c>
      <c r="GF114" s="18">
        <f t="shared" si="267"/>
        <v>1460.5</v>
      </c>
      <c r="GG114" s="18">
        <f t="shared" si="268"/>
        <v>-61.5</v>
      </c>
      <c r="GH114" s="18">
        <f t="shared" si="225"/>
        <v>1461.7942741713007</v>
      </c>
      <c r="GI114">
        <f t="shared" si="226"/>
        <v>1770.9947769544663</v>
      </c>
      <c r="GJ114">
        <v>108</v>
      </c>
      <c r="GK114" s="22">
        <f>(GJ114*(1/60))/$GA$4</f>
        <v>1.4897870749534956</v>
      </c>
      <c r="GL114" s="18">
        <f>((GH114*($FX$6/$FY$6))+FX$4)/$GB$4</f>
        <v>0.80701514945401254</v>
      </c>
      <c r="GM114">
        <f t="shared" si="227"/>
        <v>0.17312420211653734</v>
      </c>
      <c r="GN114">
        <f t="shared" si="228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272"/>
        <v>1447.5</v>
      </c>
      <c r="P115" s="18">
        <f t="shared" si="273"/>
        <v>579</v>
      </c>
      <c r="Q115" s="18">
        <f t="shared" si="275"/>
        <v>671</v>
      </c>
      <c r="R115" s="18">
        <f t="shared" si="276"/>
        <v>-1.5</v>
      </c>
      <c r="S115" s="49">
        <f t="shared" si="197"/>
        <v>671.00167659999181</v>
      </c>
      <c r="T115" s="26">
        <f t="shared" si="198"/>
        <v>55.587911241818567</v>
      </c>
      <c r="U115" s="18">
        <f t="shared" si="246"/>
        <v>589.50405127417878</v>
      </c>
      <c r="V115" s="28">
        <v>109</v>
      </c>
      <c r="W115" s="22">
        <f>(V115*(1/60))/$L$4</f>
        <v>0.39205527874504958</v>
      </c>
      <c r="X115" s="18">
        <f>(S115*(I$6/J$6)+I$4)/$M$4</f>
        <v>7.5536032872730502E-2</v>
      </c>
      <c r="Y115">
        <f>LOG10(W115)</f>
        <v>-0.40665269430254597</v>
      </c>
      <c r="Z115">
        <f t="shared" si="199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08"/>
        <v>1663</v>
      </c>
      <c r="BU115" s="18">
        <f t="shared" si="208"/>
        <v>545</v>
      </c>
      <c r="BV115" s="18">
        <f t="shared" si="277"/>
        <v>1184.5</v>
      </c>
      <c r="BW115" s="18">
        <f t="shared" si="278"/>
        <v>-44.5</v>
      </c>
      <c r="BX115" s="18">
        <f t="shared" si="209"/>
        <v>1185.3356064845095</v>
      </c>
      <c r="BY115" s="18">
        <f t="shared" si="210"/>
        <v>1750.0268569367729</v>
      </c>
      <c r="BZ115" s="18">
        <f t="shared" si="279"/>
        <v>990.76899560111315</v>
      </c>
      <c r="CA115" s="28">
        <v>109</v>
      </c>
      <c r="CB115" s="22">
        <f>(CA115*(1/60))/$BQ$4</f>
        <v>1.2513039821348864</v>
      </c>
      <c r="CC115" s="18">
        <f>((BX115*(BN$6/BO$6))+BN$4)/$BR$4</f>
        <v>0.52720905938939544</v>
      </c>
      <c r="CD115">
        <f t="shared" si="211"/>
        <v>9.7362826661278601E-2</v>
      </c>
      <c r="CE115">
        <f t="shared" si="211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12"/>
        <v>1629</v>
      </c>
      <c r="CN115" s="18">
        <f t="shared" si="212"/>
        <v>533</v>
      </c>
      <c r="CO115" s="18">
        <f t="shared" si="280"/>
        <v>1096.5</v>
      </c>
      <c r="CP115" s="18">
        <f t="shared" si="281"/>
        <v>-55</v>
      </c>
      <c r="CQ115" s="18">
        <f t="shared" si="213"/>
        <v>1097.878522424043</v>
      </c>
      <c r="CR115" s="18">
        <f t="shared" si="214"/>
        <v>1713.9807466829959</v>
      </c>
      <c r="CS115" s="18">
        <f t="shared" si="282"/>
        <v>920.69627689929973</v>
      </c>
      <c r="CT115" s="28">
        <v>109</v>
      </c>
      <c r="CU115" s="22">
        <f>(CT115*(1/60))/$CJ$4</f>
        <v>1.0595766326745706</v>
      </c>
      <c r="CV115" s="18">
        <f>((CQ115*(CG$6/CH$6))+CG$4)/$CK$4</f>
        <v>0.40797885950714124</v>
      </c>
      <c r="CW115">
        <f t="shared" si="215"/>
        <v>2.5132372037053971E-2</v>
      </c>
      <c r="CX115">
        <f t="shared" si="215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224"/>
        <v>1704.5</v>
      </c>
      <c r="GE115">
        <f t="shared" si="224"/>
        <v>539.5</v>
      </c>
      <c r="GF115" s="18">
        <f t="shared" si="267"/>
        <v>1478.5</v>
      </c>
      <c r="GG115" s="18">
        <f t="shared" si="268"/>
        <v>-62.5</v>
      </c>
      <c r="GH115" s="18">
        <f t="shared" si="225"/>
        <v>1479.8204282952713</v>
      </c>
      <c r="GI115">
        <f t="shared" si="226"/>
        <v>1787.8424147558419</v>
      </c>
      <c r="GJ115">
        <v>109</v>
      </c>
      <c r="GK115" s="22">
        <f>(GJ115*(1/60))/$GA$4</f>
        <v>1.5035813997215834</v>
      </c>
      <c r="GL115" s="18">
        <f>((GH115*($FX$6/$FY$6))+FX$4)/$GB$4</f>
        <v>0.81696687776590793</v>
      </c>
      <c r="GM115">
        <f t="shared" si="227"/>
        <v>0.17712694457021125</v>
      </c>
      <c r="GN115">
        <f t="shared" si="228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272"/>
        <v>1456</v>
      </c>
      <c r="P116" s="18">
        <f t="shared" si="273"/>
        <v>579</v>
      </c>
      <c r="Q116" s="18">
        <f t="shared" si="275"/>
        <v>679.5</v>
      </c>
      <c r="R116" s="18">
        <f t="shared" si="276"/>
        <v>-1.5</v>
      </c>
      <c r="S116" s="49">
        <f t="shared" si="197"/>
        <v>679.50165562712209</v>
      </c>
      <c r="T116" s="26">
        <f t="shared" si="198"/>
        <v>56.29207651620596</v>
      </c>
      <c r="U116" s="18">
        <f t="shared" si="246"/>
        <v>597.39928315963755</v>
      </c>
      <c r="V116" s="28">
        <v>110</v>
      </c>
      <c r="W116" s="22">
        <f>(V116*(1/60))/$L$4</f>
        <v>0.39565211616472895</v>
      </c>
      <c r="X116" s="18">
        <f>(S116*(I$6/J$6)+I$4)/$M$4</f>
        <v>7.6492892918839706E-2</v>
      </c>
      <c r="Y116">
        <f>LOG10(W116)</f>
        <v>-0.40268650708494452</v>
      </c>
      <c r="Z116">
        <f t="shared" si="199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08"/>
        <v>1673.5</v>
      </c>
      <c r="BU116" s="18">
        <f t="shared" si="208"/>
        <v>545.5</v>
      </c>
      <c r="BV116" s="18">
        <f t="shared" si="277"/>
        <v>1195</v>
      </c>
      <c r="BW116" s="18">
        <f t="shared" si="278"/>
        <v>-44</v>
      </c>
      <c r="BX116" s="18">
        <f t="shared" si="209"/>
        <v>1195.8097674797609</v>
      </c>
      <c r="BY116" s="18">
        <f t="shared" si="210"/>
        <v>1760.1626345312527</v>
      </c>
      <c r="BZ116" s="18">
        <f t="shared" si="279"/>
        <v>1000.904773195593</v>
      </c>
      <c r="CA116" s="28">
        <v>110</v>
      </c>
      <c r="CB116" s="22">
        <f>(CA116*(1/60))/$BQ$4</f>
        <v>1.2627838351819953</v>
      </c>
      <c r="CC116" s="18">
        <f>((BX116*(BN$6/BO$6))+BN$4)/$BR$4</f>
        <v>0.53186771684977252</v>
      </c>
      <c r="CD116">
        <f t="shared" si="211"/>
        <v>0.10132901387887998</v>
      </c>
      <c r="CE116">
        <f t="shared" si="211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12"/>
        <v>1640</v>
      </c>
      <c r="CN116" s="18">
        <f t="shared" si="212"/>
        <v>532.5</v>
      </c>
      <c r="CO116" s="18">
        <f t="shared" si="280"/>
        <v>1107.5</v>
      </c>
      <c r="CP116" s="18">
        <f t="shared" si="281"/>
        <v>-55.5</v>
      </c>
      <c r="CQ116" s="18">
        <f t="shared" si="213"/>
        <v>1108.8897600753648</v>
      </c>
      <c r="CR116" s="18">
        <f t="shared" si="214"/>
        <v>1724.2842718067111</v>
      </c>
      <c r="CS116" s="18">
        <f t="shared" si="282"/>
        <v>930.99980202301492</v>
      </c>
      <c r="CT116" s="28">
        <v>110</v>
      </c>
      <c r="CU116" s="22">
        <f>(CT116*(1/60))/$CJ$4</f>
        <v>1.0692975192128695</v>
      </c>
      <c r="CV116" s="18">
        <f>((CQ116*(CG$6/CH$6))+CG$4)/$CK$4</f>
        <v>0.41207070763695941</v>
      </c>
      <c r="CW116">
        <f t="shared" si="215"/>
        <v>2.9098559254655428E-2</v>
      </c>
      <c r="CX116">
        <f t="shared" si="215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272"/>
        <v>1463.5</v>
      </c>
      <c r="P117" s="18">
        <f t="shared" si="273"/>
        <v>579</v>
      </c>
      <c r="Q117" s="18">
        <f t="shared" si="275"/>
        <v>687</v>
      </c>
      <c r="R117" s="18">
        <f t="shared" si="276"/>
        <v>-1.5</v>
      </c>
      <c r="S117" s="49">
        <f t="shared" si="197"/>
        <v>687.0016375526335</v>
      </c>
      <c r="T117" s="26">
        <f t="shared" si="198"/>
        <v>56.91339885284016</v>
      </c>
      <c r="U117" s="18">
        <f t="shared" si="246"/>
        <v>604.37089603518268</v>
      </c>
      <c r="V117" s="28">
        <v>111</v>
      </c>
      <c r="W117" s="22">
        <f>(V117*(1/60))/$L$4</f>
        <v>0.39924895358440826</v>
      </c>
      <c r="X117" s="18">
        <f>(S117*(I$6/J$6)+I$4)/$M$4</f>
        <v>7.7337181243335273E-2</v>
      </c>
      <c r="Y117">
        <f>LOG10(W117)</f>
        <v>-0.39875621345651219</v>
      </c>
      <c r="Z117">
        <f t="shared" si="199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08"/>
        <v>1685.5</v>
      </c>
      <c r="BU117" s="18">
        <f t="shared" si="208"/>
        <v>545.5</v>
      </c>
      <c r="BV117" s="18">
        <f t="shared" si="277"/>
        <v>1207</v>
      </c>
      <c r="BW117" s="18">
        <f t="shared" si="278"/>
        <v>-44</v>
      </c>
      <c r="BX117" s="18">
        <f t="shared" si="209"/>
        <v>1207.8017221381992</v>
      </c>
      <c r="BY117" s="18">
        <f t="shared" si="210"/>
        <v>1771.5757110549919</v>
      </c>
      <c r="BZ117" s="18">
        <f t="shared" si="279"/>
        <v>1012.3178497193321</v>
      </c>
      <c r="CA117" s="28">
        <v>111</v>
      </c>
      <c r="CB117" s="22">
        <f>(CA117*(1/60))/$BQ$4</f>
        <v>1.2742636882291043</v>
      </c>
      <c r="CC117" s="18">
        <f>((BX117*(BN$6/BO$6))+BN$4)/$BR$4</f>
        <v>0.53720145279858633</v>
      </c>
      <c r="CD117">
        <f t="shared" si="211"/>
        <v>0.10525930750731234</v>
      </c>
      <c r="CE117">
        <f t="shared" si="211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12"/>
        <v>1650.5</v>
      </c>
      <c r="CN117" s="18">
        <f t="shared" si="212"/>
        <v>532</v>
      </c>
      <c r="CO117" s="18">
        <f t="shared" si="280"/>
        <v>1118</v>
      </c>
      <c r="CP117" s="18">
        <f t="shared" si="281"/>
        <v>-56</v>
      </c>
      <c r="CQ117" s="18">
        <f t="shared" si="213"/>
        <v>1119.4016258698216</v>
      </c>
      <c r="CR117" s="18">
        <f t="shared" si="214"/>
        <v>1734.1205984590576</v>
      </c>
      <c r="CS117" s="18">
        <f t="shared" si="282"/>
        <v>940.83612867536146</v>
      </c>
      <c r="CT117" s="28">
        <v>111</v>
      </c>
      <c r="CU117" s="22">
        <f>(CT117*(1/60))/$CJ$4</f>
        <v>1.0790184057511683</v>
      </c>
      <c r="CV117" s="18">
        <f>((CQ117*(CG$6/CH$6))+CG$4)/$CK$4</f>
        <v>0.41597698590957344</v>
      </c>
      <c r="CW117">
        <f t="shared" si="215"/>
        <v>3.3028852883087788E-2</v>
      </c>
      <c r="CX117">
        <f t="shared" si="215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272"/>
        <v>1472.5</v>
      </c>
      <c r="P118" s="18">
        <f t="shared" si="273"/>
        <v>579.5</v>
      </c>
      <c r="Q118" s="18">
        <f t="shared" si="275"/>
        <v>696</v>
      </c>
      <c r="R118" s="18">
        <f t="shared" si="276"/>
        <v>-1</v>
      </c>
      <c r="S118" s="49">
        <f t="shared" si="197"/>
        <v>696.0007183904338</v>
      </c>
      <c r="T118" s="26">
        <f t="shared" si="198"/>
        <v>57.658911307301288</v>
      </c>
      <c r="U118" s="18">
        <f t="shared" si="246"/>
        <v>612.92624710647385</v>
      </c>
      <c r="V118" s="28">
        <v>112</v>
      </c>
      <c r="W118" s="22">
        <f>(V118*(1/60))/$L$4</f>
        <v>0.40284579100408768</v>
      </c>
      <c r="X118" s="18">
        <f>(S118*(I$6/J$6)+I$4)/$M$4</f>
        <v>7.8350226202377402E-2</v>
      </c>
      <c r="Y118">
        <f>LOG10(W118)</f>
        <v>-0.39486116957298795</v>
      </c>
      <c r="Z118">
        <f t="shared" si="199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08"/>
        <v>1697</v>
      </c>
      <c r="BU118" s="18">
        <f t="shared" si="208"/>
        <v>545.5</v>
      </c>
      <c r="BV118" s="18">
        <f t="shared" si="277"/>
        <v>1218.5</v>
      </c>
      <c r="BW118" s="18">
        <f t="shared" si="278"/>
        <v>-44</v>
      </c>
      <c r="BX118" s="18">
        <f t="shared" si="209"/>
        <v>1219.2941605699586</v>
      </c>
      <c r="BY118" s="18">
        <f t="shared" si="210"/>
        <v>1782.5204767407301</v>
      </c>
      <c r="BZ118" s="18">
        <f t="shared" si="279"/>
        <v>1023.2626154050704</v>
      </c>
      <c r="CA118" s="28">
        <v>112</v>
      </c>
      <c r="CB118" s="22">
        <f>(CA118*(1/60))/$BQ$4</f>
        <v>1.2857435412762135</v>
      </c>
      <c r="CC118" s="18">
        <f>((BX118*(BN$6/BO$6))+BN$4)/$BR$4</f>
        <v>0.54231301582137281</v>
      </c>
      <c r="CD118">
        <f t="shared" si="211"/>
        <v>0.10915435139083657</v>
      </c>
      <c r="CE118">
        <f t="shared" si="211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12"/>
        <v>1657</v>
      </c>
      <c r="CN118" s="18">
        <f t="shared" si="212"/>
        <v>533</v>
      </c>
      <c r="CO118" s="18">
        <f t="shared" si="280"/>
        <v>1124.5</v>
      </c>
      <c r="CP118" s="18">
        <f t="shared" si="281"/>
        <v>-55</v>
      </c>
      <c r="CQ118" s="18">
        <f t="shared" si="213"/>
        <v>1125.8442387826124</v>
      </c>
      <c r="CR118" s="18">
        <f t="shared" si="214"/>
        <v>1740.614259392356</v>
      </c>
      <c r="CS118" s="18">
        <f t="shared" si="282"/>
        <v>947.32978960865978</v>
      </c>
      <c r="CT118" s="28">
        <v>112</v>
      </c>
      <c r="CU118" s="22">
        <f>(CT118*(1/60))/$CJ$4</f>
        <v>1.0887392922894672</v>
      </c>
      <c r="CV118" s="18">
        <f>((CQ118*(CG$6/CH$6))+CG$4)/$CK$4</f>
        <v>0.41837110312265346</v>
      </c>
      <c r="CW118">
        <f t="shared" si="215"/>
        <v>3.6923896766612015E-2</v>
      </c>
      <c r="CX118">
        <f t="shared" si="215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272"/>
        <v>1472.5</v>
      </c>
      <c r="P119" s="18">
        <f t="shared" si="273"/>
        <v>579.5</v>
      </c>
      <c r="Q119" s="18">
        <f t="shared" si="275"/>
        <v>696</v>
      </c>
      <c r="R119" s="18">
        <f t="shared" si="276"/>
        <v>-1</v>
      </c>
      <c r="S119" s="49">
        <f t="shared" si="197"/>
        <v>696.0007183904338</v>
      </c>
      <c r="T119" s="26">
        <f t="shared" si="198"/>
        <v>57.658911307301288</v>
      </c>
      <c r="U119" s="18">
        <f t="shared" si="246"/>
        <v>612.92624710647385</v>
      </c>
      <c r="V119" s="28">
        <v>113</v>
      </c>
      <c r="W119" s="22">
        <f>(V119*(1/60))/$L$4</f>
        <v>0.40644262842376699</v>
      </c>
      <c r="X119" s="18">
        <f>(S119*(I$6/J$6)+I$4)/$M$4</f>
        <v>7.8350226202377402E-2</v>
      </c>
      <c r="Y119">
        <f>LOG10(W119)</f>
        <v>-0.39100074875974988</v>
      </c>
      <c r="Z119">
        <f t="shared" si="199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HZ1:IP1"/>
    <mergeCell ref="HZ2:IP2"/>
    <mergeCell ref="IS2:JI2"/>
    <mergeCell ref="IS1:JI1"/>
    <mergeCell ref="HH1:HX1"/>
    <mergeCell ref="LM1:MC1"/>
    <mergeCell ref="LM2:MC2"/>
    <mergeCell ref="JK1:KA1"/>
    <mergeCell ref="JK2:KA2"/>
    <mergeCell ref="KC1:KS1"/>
    <mergeCell ref="KC2:KS2"/>
    <mergeCell ref="KU1:LK1"/>
    <mergeCell ref="KU2:L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80"/>
  <sheetViews>
    <sheetView tabSelected="1" topLeftCell="BE1" workbookViewId="0">
      <selection activeCell="BL7" sqref="BL7"/>
    </sheetView>
  </sheetViews>
  <sheetFormatPr defaultRowHeight="15.75" x14ac:dyDescent="0.25"/>
  <cols>
    <col min="2" max="2" width="17.375" bestFit="1" customWidth="1"/>
    <col min="3" max="3" width="13.25" bestFit="1" customWidth="1"/>
    <col min="4" max="4" width="23.75" style="50" customWidth="1"/>
    <col min="5" max="5" width="22.125" style="50" customWidth="1"/>
    <col min="6" max="6" width="19.25" bestFit="1" customWidth="1"/>
    <col min="7" max="7" width="27.125" bestFit="1" customWidth="1"/>
    <col min="8" max="10" width="11.875" bestFit="1" customWidth="1"/>
    <col min="11" max="11" width="6.375" style="73" customWidth="1"/>
    <col min="12" max="12" width="22.375" style="50" bestFit="1" customWidth="1"/>
    <col min="13" max="13" width="23.75" style="50" bestFit="1" customWidth="1"/>
    <col min="14" max="14" width="22.125" style="49" bestFit="1" customWidth="1"/>
    <col min="15" max="15" width="36.25" style="49" bestFit="1" customWidth="1"/>
    <col min="16" max="16" width="16.75" style="49" bestFit="1" customWidth="1"/>
    <col min="17" max="17" width="9.5" style="49" bestFit="1" customWidth="1"/>
    <col min="18" max="18" width="6.375" style="77" customWidth="1"/>
    <col min="19" max="21" width="23.875" style="49" customWidth="1"/>
    <col min="22" max="22" width="36.25" style="49" bestFit="1" customWidth="1"/>
    <col min="23" max="23" width="20.125" style="49" customWidth="1"/>
    <col min="24" max="24" width="13.25" style="49" bestFit="1" customWidth="1"/>
    <col min="25" max="25" width="6.375" style="78" customWidth="1"/>
    <col min="26" max="26" width="21" style="49" bestFit="1" customWidth="1"/>
    <col min="27" max="27" width="17.25" bestFit="1" customWidth="1"/>
    <col min="28" max="28" width="16.25" bestFit="1" customWidth="1"/>
    <col min="29" max="29" width="26.25" bestFit="1" customWidth="1"/>
    <col min="30" max="30" width="22" customWidth="1"/>
    <col min="31" max="31" width="19.25" bestFit="1" customWidth="1"/>
    <col min="32" max="32" width="6.375" style="73" customWidth="1"/>
    <col min="33" max="33" width="36.25" style="49" bestFit="1" customWidth="1"/>
    <col min="34" max="34" width="23.75" style="49" bestFit="1" customWidth="1"/>
    <col min="35" max="35" width="22.125" style="49" bestFit="1" customWidth="1"/>
    <col min="36" max="36" width="36.25" style="49" bestFit="1" customWidth="1"/>
    <col min="37" max="37" width="17.375" bestFit="1" customWidth="1"/>
    <col min="38" max="38" width="23.875" style="49" customWidth="1"/>
    <col min="39" max="39" width="6.375" style="77" customWidth="1"/>
    <col min="40" max="40" width="22" style="49" bestFit="1" customWidth="1"/>
    <col min="41" max="41" width="23.625" customWidth="1"/>
    <col min="42" max="42" width="19.625" bestFit="1" customWidth="1"/>
    <col min="43" max="43" width="36.25" style="49" bestFit="1" customWidth="1"/>
    <col min="44" max="44" width="11.875" bestFit="1" customWidth="1"/>
    <col min="45" max="45" width="12.625" bestFit="1" customWidth="1"/>
    <col min="46" max="46" width="6.375" style="73" customWidth="1"/>
    <col min="47" max="47" width="23.75" bestFit="1" customWidth="1"/>
    <col min="48" max="48" width="23.75" style="49" bestFit="1" customWidth="1"/>
    <col min="49" max="49" width="22.125" style="49" bestFit="1" customWidth="1"/>
    <col min="50" max="50" width="36.25" style="49" bestFit="1" customWidth="1"/>
    <col min="51" max="51" width="8.125" style="49" bestFit="1" customWidth="1"/>
    <col min="52" max="52" width="13.5" style="49" bestFit="1" customWidth="1"/>
    <col min="53" max="53" width="6.375" style="73" customWidth="1"/>
    <col min="54" max="54" width="23.75" bestFit="1" customWidth="1"/>
    <col min="55" max="56" width="23.875" style="49" customWidth="1"/>
    <col min="57" max="57" width="36.25" style="49" bestFit="1" customWidth="1"/>
    <col min="58" max="58" width="13.375" bestFit="1" customWidth="1"/>
    <col min="59" max="59" width="10.875" bestFit="1" customWidth="1"/>
    <col min="60" max="60" width="6.375" style="73" customWidth="1"/>
    <col min="61" max="62" width="23.75" bestFit="1" customWidth="1"/>
    <col min="63" max="63" width="22.125" bestFit="1" customWidth="1"/>
    <col min="64" max="64" width="36.25" bestFit="1" customWidth="1"/>
    <col min="65" max="65" width="23.75" bestFit="1" customWidth="1"/>
    <col min="66" max="66" width="18.125" bestFit="1" customWidth="1"/>
    <col min="67" max="67" width="6.375" style="73" customWidth="1"/>
    <col min="68" max="69" width="23.75" bestFit="1" customWidth="1"/>
    <col min="70" max="70" width="22.125" bestFit="1" customWidth="1"/>
    <col min="71" max="71" width="36.25" bestFit="1" customWidth="1"/>
    <col min="72" max="72" width="23.875" style="49" customWidth="1"/>
    <col min="73" max="73" width="20.125" style="49" customWidth="1"/>
    <col min="74" max="74" width="6.375" style="73" customWidth="1"/>
    <col min="75" max="76" width="23.75" bestFit="1" customWidth="1"/>
    <col min="77" max="77" width="22.125" bestFit="1" customWidth="1"/>
    <col min="78" max="78" width="36.25" bestFit="1" customWidth="1"/>
    <col min="79" max="79" width="13.75" bestFit="1" customWidth="1"/>
    <col min="80" max="80" width="10" customWidth="1"/>
    <col min="81" max="81" width="6.375" style="73" customWidth="1"/>
    <col min="82" max="83" width="23.75" bestFit="1" customWidth="1"/>
    <col min="84" max="84" width="22.125" bestFit="1" customWidth="1"/>
    <col min="85" max="85" width="36.25" bestFit="1" customWidth="1"/>
    <col min="86" max="86" width="13.5" bestFit="1" customWidth="1"/>
    <col min="87" max="87" width="15.5" bestFit="1" customWidth="1"/>
    <col min="88" max="88" width="6.375" style="73" customWidth="1"/>
    <col min="89" max="89" width="22" bestFit="1" customWidth="1"/>
    <col min="90" max="90" width="23.75" bestFit="1" customWidth="1"/>
    <col min="91" max="91" width="22.125" bestFit="1" customWidth="1"/>
    <col min="92" max="92" width="12.25" bestFit="1" customWidth="1"/>
    <col min="93" max="93" width="13.375" bestFit="1" customWidth="1"/>
    <col min="94" max="94" width="13.5" bestFit="1" customWidth="1"/>
    <col min="95" max="95" width="6.375" style="73" customWidth="1"/>
    <col min="96" max="96" width="22" bestFit="1" customWidth="1"/>
    <col min="97" max="97" width="23.75" customWidth="1"/>
    <col min="98" max="98" width="22.125" customWidth="1"/>
    <col min="99" max="99" width="36.25" bestFit="1" customWidth="1"/>
    <col min="100" max="100" width="14" bestFit="1" customWidth="1"/>
    <col min="101" max="101" width="17.625" bestFit="1" customWidth="1"/>
    <col min="102" max="102" width="6.375" style="73" customWidth="1"/>
    <col min="103" max="103" width="23.25" bestFit="1" customWidth="1"/>
    <col min="104" max="104" width="23.75" bestFit="1" customWidth="1"/>
    <col min="105" max="105" width="22.125" bestFit="1" customWidth="1"/>
    <col min="106" max="106" width="18.125" bestFit="1" customWidth="1"/>
    <col min="107" max="107" width="14" bestFit="1" customWidth="1"/>
    <col min="108" max="108" width="17.625" bestFit="1" customWidth="1"/>
    <col min="109" max="109" width="6.375" style="73" customWidth="1"/>
    <col min="110" max="110" width="22" bestFit="1" customWidth="1"/>
    <col min="111" max="111" width="23.75" bestFit="1" customWidth="1"/>
    <col min="112" max="112" width="22.125" bestFit="1" customWidth="1"/>
    <col min="113" max="113" width="36.25" bestFit="1" customWidth="1"/>
    <col min="114" max="114" width="18.125" bestFit="1" customWidth="1"/>
    <col min="115" max="115" width="12.25" bestFit="1" customWidth="1"/>
    <col min="116" max="116" width="6.375" style="73" customWidth="1"/>
    <col min="117" max="117" width="22" bestFit="1" customWidth="1"/>
    <col min="118" max="118" width="23.75" bestFit="1" customWidth="1"/>
    <col min="119" max="119" width="22.125" bestFit="1" customWidth="1"/>
    <col min="120" max="120" width="23.75" bestFit="1" customWidth="1"/>
    <col min="121" max="121" width="22.125" bestFit="1" customWidth="1"/>
    <col min="122" max="122" width="17.625" bestFit="1" customWidth="1"/>
    <col min="123" max="123" width="6.375" style="73" customWidth="1"/>
    <col min="124" max="124" width="22" bestFit="1" customWidth="1"/>
    <col min="125" max="125" width="23.75" bestFit="1" customWidth="1"/>
    <col min="126" max="126" width="22.125" bestFit="1" customWidth="1"/>
    <col min="127" max="127" width="19.25" bestFit="1" customWidth="1"/>
    <col min="128" max="128" width="18.125" bestFit="1" customWidth="1"/>
    <col min="129" max="129" width="17.625" bestFit="1" customWidth="1"/>
    <col min="130" max="130" width="6.375" style="73" customWidth="1"/>
    <col min="131" max="131" width="22" bestFit="1" customWidth="1"/>
    <col min="132" max="132" width="23.75" bestFit="1" customWidth="1"/>
    <col min="133" max="133" width="22.125" bestFit="1" customWidth="1"/>
    <col min="134" max="134" width="36.25" bestFit="1" customWidth="1"/>
    <col min="135" max="135" width="18.125" bestFit="1" customWidth="1"/>
    <col min="136" max="136" width="17.625" bestFit="1" customWidth="1"/>
    <col min="137" max="137" width="6.375" style="73" customWidth="1"/>
    <col min="138" max="138" width="7.625" bestFit="1" customWidth="1"/>
    <col min="139" max="139" width="15.125" bestFit="1" customWidth="1"/>
    <col min="140" max="140" width="7.625" bestFit="1" customWidth="1"/>
    <col min="141" max="141" width="23.75" bestFit="1" customWidth="1"/>
    <col min="142" max="143" width="23.875" style="49" customWidth="1"/>
    <col min="144" max="144" width="20.125" style="49" customWidth="1"/>
    <col min="145" max="145" width="13" bestFit="1" customWidth="1"/>
    <col min="146" max="146" width="10.875" bestFit="1" customWidth="1"/>
    <col min="147" max="147" width="13" bestFit="1" customWidth="1"/>
    <col min="148" max="148" width="28.5" bestFit="1" customWidth="1"/>
    <col min="149" max="149" width="13.75" bestFit="1" customWidth="1"/>
    <col min="150" max="150" width="13" bestFit="1" customWidth="1"/>
    <col min="152" max="152" width="18.625" bestFit="1" customWidth="1"/>
    <col min="153" max="153" width="17.375" bestFit="1" customWidth="1"/>
    <col min="154" max="154" width="10" bestFit="1" customWidth="1"/>
    <col min="155" max="155" width="13.625" bestFit="1" customWidth="1"/>
    <col min="156" max="157" width="7.625" bestFit="1" customWidth="1"/>
    <col min="159" max="159" width="6.625" bestFit="1" customWidth="1"/>
    <col min="160" max="160" width="23.75" bestFit="1" customWidth="1"/>
    <col min="161" max="161" width="22.125" bestFit="1" customWidth="1"/>
    <col min="162" max="162" width="16.75" customWidth="1"/>
    <col min="163" max="163" width="9.125" customWidth="1"/>
    <col min="164" max="164" width="10.25" bestFit="1" customWidth="1"/>
    <col min="165" max="165" width="9.625" customWidth="1"/>
    <col min="166" max="166" width="28.25" bestFit="1" customWidth="1"/>
    <col min="167" max="167" width="10.375" customWidth="1"/>
    <col min="168" max="168" width="11" bestFit="1" customWidth="1"/>
    <col min="169" max="170" width="11" customWidth="1"/>
    <col min="171" max="171" width="18.625" bestFit="1" customWidth="1"/>
    <col min="172" max="172" width="17.375" bestFit="1" customWidth="1"/>
    <col min="173" max="173" width="10" bestFit="1" customWidth="1"/>
    <col min="174" max="174" width="13.625" bestFit="1" customWidth="1"/>
    <col min="175" max="175" width="7.625" bestFit="1" customWidth="1"/>
    <col min="176" max="176" width="15.125" bestFit="1" customWidth="1"/>
    <col min="178" max="178" width="23.75" bestFit="1" customWidth="1"/>
    <col min="181" max="181" width="16.625" bestFit="1" customWidth="1"/>
    <col min="183" max="183" width="10.25" bestFit="1" customWidth="1"/>
    <col min="184" max="184" width="12.375" bestFit="1" customWidth="1"/>
    <col min="185" max="185" width="28.25" bestFit="1" customWidth="1"/>
    <col min="186" max="186" width="9.25" bestFit="1" customWidth="1"/>
    <col min="187" max="187" width="11" bestFit="1" customWidth="1"/>
    <col min="189" max="189" width="18.625" bestFit="1" customWidth="1"/>
    <col min="190" max="190" width="17.375" bestFit="1" customWidth="1"/>
    <col min="191" max="191" width="10" bestFit="1" customWidth="1"/>
    <col min="192" max="192" width="13.625" bestFit="1" customWidth="1"/>
    <col min="193" max="193" width="12.375" bestFit="1" customWidth="1"/>
    <col min="194" max="194" width="11.25" bestFit="1" customWidth="1"/>
    <col min="199" max="199" width="16.625" bestFit="1" customWidth="1"/>
    <col min="201" max="201" width="10.25" bestFit="1" customWidth="1"/>
    <col min="203" max="203" width="28.25" bestFit="1" customWidth="1"/>
    <col min="204" max="204" width="9.25" bestFit="1" customWidth="1"/>
    <col min="205" max="205" width="11" bestFit="1" customWidth="1"/>
    <col min="207" max="207" width="18.625" bestFit="1" customWidth="1"/>
    <col min="208" max="208" width="17.375" bestFit="1" customWidth="1"/>
    <col min="209" max="209" width="10" bestFit="1" customWidth="1"/>
    <col min="210" max="210" width="13.625" bestFit="1" customWidth="1"/>
    <col min="217" max="217" width="16.625" bestFit="1" customWidth="1"/>
    <col min="219" max="219" width="10.25" bestFit="1" customWidth="1"/>
    <col min="221" max="221" width="28.25" bestFit="1" customWidth="1"/>
    <col min="222" max="222" width="9.25" bestFit="1" customWidth="1"/>
    <col min="223" max="223" width="11" bestFit="1" customWidth="1"/>
    <col min="225" max="225" width="18.625" bestFit="1" customWidth="1"/>
    <col min="226" max="226" width="17.375" bestFit="1" customWidth="1"/>
    <col min="227" max="227" width="10" bestFit="1" customWidth="1"/>
    <col min="228" max="228" width="13.625" bestFit="1" customWidth="1"/>
    <col min="229" max="229" width="12.375" bestFit="1" customWidth="1"/>
    <col min="230" max="230" width="11.25" bestFit="1" customWidth="1"/>
    <col min="235" max="235" width="16.625" bestFit="1" customWidth="1"/>
    <col min="237" max="237" width="10.25" bestFit="1" customWidth="1"/>
    <col min="239" max="239" width="28.25" bestFit="1" customWidth="1"/>
    <col min="240" max="240" width="9.25" bestFit="1" customWidth="1"/>
    <col min="241" max="241" width="11" bestFit="1" customWidth="1"/>
    <col min="243" max="243" width="17.25" bestFit="1" customWidth="1"/>
    <col min="244" max="244" width="16.25" bestFit="1" customWidth="1"/>
    <col min="245" max="245" width="9.25" bestFit="1" customWidth="1"/>
    <col min="246" max="246" width="12.625" bestFit="1" customWidth="1"/>
    <col min="247" max="247" width="8.75" customWidth="1"/>
    <col min="248" max="250" width="10.875" bestFit="1" customWidth="1"/>
    <col min="251" max="251" width="12.125" customWidth="1"/>
    <col min="252" max="252" width="8.75" customWidth="1"/>
    <col min="253" max="253" width="16.625" bestFit="1" customWidth="1"/>
    <col min="254" max="254" width="12.375" bestFit="1" customWidth="1"/>
    <col min="255" max="255" width="10.25" bestFit="1" customWidth="1"/>
    <col min="257" max="257" width="28.25" bestFit="1" customWidth="1"/>
    <col min="258" max="258" width="9.25" bestFit="1" customWidth="1"/>
    <col min="259" max="259" width="11" bestFit="1" customWidth="1"/>
  </cols>
  <sheetData>
    <row r="1" spans="1:147" s="51" customFormat="1" ht="21" thickBot="1" x14ac:dyDescent="0.35">
      <c r="B1" s="36" t="s">
        <v>1</v>
      </c>
      <c r="C1" s="36" t="s">
        <v>32</v>
      </c>
      <c r="D1" s="69" t="s">
        <v>2</v>
      </c>
      <c r="E1" s="69" t="s">
        <v>3</v>
      </c>
      <c r="F1" s="37" t="s">
        <v>77</v>
      </c>
      <c r="G1" s="37" t="s">
        <v>6</v>
      </c>
      <c r="H1" s="36" t="s">
        <v>63</v>
      </c>
      <c r="I1" s="36" t="s">
        <v>73</v>
      </c>
      <c r="J1" s="36" t="s">
        <v>72</v>
      </c>
      <c r="K1" s="71"/>
      <c r="L1" s="70" t="str">
        <f>$B2</f>
        <v>Drop_06262</v>
      </c>
      <c r="M1" s="64" t="s">
        <v>2</v>
      </c>
      <c r="N1" s="64" t="s">
        <v>3</v>
      </c>
      <c r="O1" s="82" t="s">
        <v>77</v>
      </c>
      <c r="R1" s="71"/>
      <c r="S1" s="70" t="str">
        <f>$B3</f>
        <v>Drop_06263</v>
      </c>
      <c r="T1" s="3" t="s">
        <v>2</v>
      </c>
      <c r="U1" s="3" t="s">
        <v>3</v>
      </c>
      <c r="V1" s="82" t="s">
        <v>77</v>
      </c>
      <c r="Y1" s="71"/>
      <c r="Z1" s="70" t="str">
        <f>$B4</f>
        <v>Drop_06264</v>
      </c>
      <c r="AA1" s="3" t="s">
        <v>2</v>
      </c>
      <c r="AB1" s="3" t="s">
        <v>3</v>
      </c>
      <c r="AC1" s="82" t="s">
        <v>77</v>
      </c>
      <c r="AF1" s="71"/>
      <c r="AG1" s="70" t="str">
        <f>$B5</f>
        <v>Drop_06278</v>
      </c>
      <c r="AH1" s="3" t="s">
        <v>2</v>
      </c>
      <c r="AI1" s="3" t="s">
        <v>3</v>
      </c>
      <c r="AJ1" s="82" t="s">
        <v>77</v>
      </c>
      <c r="AM1" s="71"/>
      <c r="AN1" s="70" t="str">
        <f>$B6</f>
        <v>Drop_06281</v>
      </c>
      <c r="AO1" s="3" t="s">
        <v>2</v>
      </c>
      <c r="AP1" s="3" t="s">
        <v>3</v>
      </c>
      <c r="AQ1" s="82" t="s">
        <v>77</v>
      </c>
      <c r="AT1" s="71"/>
      <c r="AU1" s="70" t="str">
        <f>$B7</f>
        <v>Drop_06282</v>
      </c>
      <c r="AV1" s="3" t="s">
        <v>2</v>
      </c>
      <c r="AW1" s="3" t="s">
        <v>3</v>
      </c>
      <c r="AX1" s="82" t="s">
        <v>77</v>
      </c>
      <c r="BA1" s="71"/>
      <c r="BB1" s="70" t="str">
        <f>$B8</f>
        <v>Drop_06284</v>
      </c>
      <c r="BC1" s="3" t="s">
        <v>2</v>
      </c>
      <c r="BD1" s="3" t="s">
        <v>3</v>
      </c>
      <c r="BE1" s="82" t="s">
        <v>77</v>
      </c>
      <c r="BH1" s="71"/>
      <c r="BI1" s="70" t="str">
        <f>$B9</f>
        <v>Drop_06285</v>
      </c>
      <c r="BJ1" s="3" t="s">
        <v>2</v>
      </c>
      <c r="BK1" s="3" t="s">
        <v>3</v>
      </c>
      <c r="BL1" s="82" t="s">
        <v>77</v>
      </c>
      <c r="BO1" s="71"/>
      <c r="BP1" s="70" t="str">
        <f>$B10</f>
        <v>Drop_06286</v>
      </c>
      <c r="BQ1" s="3" t="s">
        <v>2</v>
      </c>
      <c r="BR1" s="3" t="s">
        <v>3</v>
      </c>
      <c r="BS1" s="82" t="s">
        <v>77</v>
      </c>
      <c r="BV1" s="71"/>
      <c r="BW1" s="70" t="str">
        <f>$B11</f>
        <v>Drop_06333</v>
      </c>
      <c r="BX1" s="3" t="s">
        <v>2</v>
      </c>
      <c r="BY1" s="3" t="s">
        <v>3</v>
      </c>
      <c r="BZ1" s="82" t="s">
        <v>77</v>
      </c>
      <c r="CC1" s="71"/>
      <c r="CD1" s="70" t="str">
        <f>$B12</f>
        <v>Drop_06334</v>
      </c>
      <c r="CE1" s="3" t="s">
        <v>2</v>
      </c>
      <c r="CF1" s="3" t="s">
        <v>3</v>
      </c>
      <c r="CG1" s="82" t="s">
        <v>77</v>
      </c>
      <c r="CJ1" s="71"/>
      <c r="CK1" s="70" t="str">
        <f>$B13</f>
        <v>Drop_06335</v>
      </c>
      <c r="CL1" s="3" t="s">
        <v>2</v>
      </c>
      <c r="CM1" s="3" t="s">
        <v>3</v>
      </c>
      <c r="CN1" s="82" t="s">
        <v>77</v>
      </c>
      <c r="CQ1" s="71"/>
      <c r="CR1" s="70" t="str">
        <f>$B14</f>
        <v>Drop_06283</v>
      </c>
      <c r="CS1" s="3" t="s">
        <v>2</v>
      </c>
      <c r="CT1" s="3" t="s">
        <v>3</v>
      </c>
      <c r="CU1" s="82" t="s">
        <v>77</v>
      </c>
      <c r="CX1" s="71"/>
      <c r="CY1" s="70" t="str">
        <f>$B15</f>
        <v>Drop_06287</v>
      </c>
      <c r="CZ1" s="3" t="s">
        <v>2</v>
      </c>
      <c r="DA1" s="3" t="s">
        <v>3</v>
      </c>
      <c r="DB1" s="82" t="s">
        <v>77</v>
      </c>
      <c r="DE1" s="71"/>
      <c r="DF1" s="70" t="str">
        <f>$B16</f>
        <v>Drop_06288</v>
      </c>
      <c r="DG1" s="3" t="s">
        <v>2</v>
      </c>
      <c r="DH1" s="3" t="s">
        <v>3</v>
      </c>
      <c r="DI1" s="82" t="s">
        <v>77</v>
      </c>
      <c r="DL1" s="71"/>
      <c r="DM1" s="70" t="str">
        <f>$B17</f>
        <v>Drop_06290</v>
      </c>
      <c r="DN1" s="3" t="s">
        <v>2</v>
      </c>
      <c r="DO1" s="3" t="s">
        <v>3</v>
      </c>
      <c r="DP1" s="82" t="s">
        <v>77</v>
      </c>
      <c r="DS1" s="71"/>
      <c r="DT1" s="70" t="str">
        <f>$B18</f>
        <v>Drop_06291</v>
      </c>
      <c r="DU1" s="3" t="s">
        <v>2</v>
      </c>
      <c r="DV1" s="3" t="s">
        <v>3</v>
      </c>
      <c r="DW1" s="82" t="s">
        <v>77</v>
      </c>
      <c r="DZ1" s="71"/>
      <c r="EA1" s="70" t="str">
        <f>$B19</f>
        <v>Drop_06292</v>
      </c>
      <c r="EB1" s="3" t="s">
        <v>2</v>
      </c>
      <c r="EC1" s="3" t="s">
        <v>3</v>
      </c>
      <c r="ED1" s="82" t="s">
        <v>77</v>
      </c>
      <c r="EG1" s="71"/>
    </row>
    <row r="2" spans="1:147" s="66" customFormat="1" ht="20.25" x14ac:dyDescent="0.3">
      <c r="A2" s="66">
        <v>1</v>
      </c>
      <c r="B2" s="63" t="s">
        <v>9</v>
      </c>
      <c r="C2" s="14" t="s">
        <v>33</v>
      </c>
      <c r="D2" s="50">
        <v>100</v>
      </c>
      <c r="E2" s="4">
        <v>1207.0999999999999</v>
      </c>
      <c r="F2" s="20">
        <v>6</v>
      </c>
      <c r="G2" s="20">
        <v>1.2170000000000001</v>
      </c>
      <c r="H2" s="50">
        <v>261.30473429340645</v>
      </c>
      <c r="I2" s="50">
        <v>735.91250596225757</v>
      </c>
      <c r="J2" s="50">
        <v>4.6337003100219203</v>
      </c>
      <c r="K2" s="72"/>
      <c r="L2" s="65" t="str">
        <f>$C2</f>
        <v>2mL 1.19deg</v>
      </c>
      <c r="M2" s="50">
        <v>100</v>
      </c>
      <c r="N2" s="4">
        <v>1207.0999999999999</v>
      </c>
      <c r="O2" s="83">
        <f>$F2</f>
        <v>6</v>
      </c>
      <c r="P2" s="65"/>
      <c r="Q2" s="65"/>
      <c r="R2" s="74"/>
      <c r="S2" s="65" t="str">
        <f>$C3</f>
        <v>3mL 1.19deg</v>
      </c>
      <c r="T2" s="50">
        <v>100</v>
      </c>
      <c r="U2" s="4">
        <v>1069.0999999999999</v>
      </c>
      <c r="V2" s="83">
        <f>$F3</f>
        <v>7</v>
      </c>
      <c r="W2" s="65"/>
      <c r="X2" s="65"/>
      <c r="Y2" s="74"/>
      <c r="Z2" s="65" t="str">
        <f>$C4</f>
        <v>4mL 1.19deg</v>
      </c>
      <c r="AA2" s="50">
        <v>100</v>
      </c>
      <c r="AB2" s="4">
        <v>1214.4000000000001</v>
      </c>
      <c r="AC2" s="83">
        <f>$F4</f>
        <v>17</v>
      </c>
      <c r="AD2" s="65"/>
      <c r="AE2" s="65"/>
      <c r="AF2" s="74"/>
      <c r="AG2" s="65" t="str">
        <f>$C5</f>
        <v>2mL 7.66deg</v>
      </c>
      <c r="AH2" s="50">
        <v>100</v>
      </c>
      <c r="AI2" s="4">
        <v>1046</v>
      </c>
      <c r="AJ2" s="83">
        <f>$F5</f>
        <v>9</v>
      </c>
      <c r="AK2" s="65"/>
      <c r="AL2" s="65"/>
      <c r="AM2" s="74"/>
      <c r="AN2" s="65" t="str">
        <f>$C6</f>
        <v>3mL 7.66deg</v>
      </c>
      <c r="AO2" s="50">
        <v>100</v>
      </c>
      <c r="AP2" s="50">
        <v>1029.3</v>
      </c>
      <c r="AQ2" s="83">
        <f>$F6</f>
        <v>9</v>
      </c>
      <c r="AR2" s="65"/>
      <c r="AS2" s="65"/>
      <c r="AT2" s="74"/>
      <c r="AU2" s="65" t="str">
        <f>$C7</f>
        <v>4mL 7.66deg</v>
      </c>
      <c r="AV2" s="50">
        <v>100</v>
      </c>
      <c r="AW2" s="50">
        <v>1051.3</v>
      </c>
      <c r="AX2" s="83">
        <f>$F7</f>
        <v>13</v>
      </c>
      <c r="AY2" s="65"/>
      <c r="AZ2" s="65"/>
      <c r="BA2" s="74"/>
      <c r="BB2" s="65" t="str">
        <f>$C8</f>
        <v>2mL 3.99deg</v>
      </c>
      <c r="BC2" s="50">
        <v>100</v>
      </c>
      <c r="BD2" s="50">
        <v>1049</v>
      </c>
      <c r="BE2" s="83">
        <f>$F8</f>
        <v>6</v>
      </c>
      <c r="BF2" s="65"/>
      <c r="BG2" s="65"/>
      <c r="BH2" s="74"/>
      <c r="BI2" s="65" t="str">
        <f>$C9</f>
        <v>3mL 3.99deg</v>
      </c>
      <c r="BJ2" s="50">
        <v>100</v>
      </c>
      <c r="BK2" s="4">
        <v>1146</v>
      </c>
      <c r="BL2" s="83">
        <f>$F9</f>
        <v>6</v>
      </c>
      <c r="BM2" s="65"/>
      <c r="BN2" s="65"/>
      <c r="BO2" s="74"/>
      <c r="BP2" s="65" t="str">
        <f>$C10</f>
        <v>4mL 3.99deg</v>
      </c>
      <c r="BQ2" s="50">
        <v>100</v>
      </c>
      <c r="BR2" s="4">
        <v>1123.0999999999999</v>
      </c>
      <c r="BS2" s="83">
        <f>$F10</f>
        <v>6</v>
      </c>
      <c r="BT2" s="65"/>
      <c r="BU2" s="65"/>
      <c r="BV2" s="74"/>
      <c r="BW2" s="65" t="str">
        <f>$C11</f>
        <v>2mL 4.00deg</v>
      </c>
      <c r="BX2" s="50">
        <v>100</v>
      </c>
      <c r="BY2" s="4">
        <v>801.4</v>
      </c>
      <c r="BZ2" s="83">
        <f>$F11</f>
        <v>5</v>
      </c>
      <c r="CA2" s="65"/>
      <c r="CB2" s="65"/>
      <c r="CC2" s="74"/>
      <c r="CD2" s="65" t="str">
        <f>$C12</f>
        <v>2mL 4.00deg</v>
      </c>
      <c r="CE2" s="50">
        <v>100</v>
      </c>
      <c r="CF2" s="4">
        <v>804.39</v>
      </c>
      <c r="CG2" s="83">
        <f>$F12</f>
        <v>7</v>
      </c>
      <c r="CH2" s="65"/>
      <c r="CI2" s="65"/>
      <c r="CJ2" s="74"/>
      <c r="CK2" s="65" t="str">
        <f>$C13</f>
        <v>2mL 4.00deg</v>
      </c>
      <c r="CL2" s="50">
        <v>100</v>
      </c>
      <c r="CM2" s="4">
        <v>802.48</v>
      </c>
      <c r="CN2" s="83">
        <f>$F13</f>
        <v>6</v>
      </c>
      <c r="CO2" s="65"/>
      <c r="CP2" s="65"/>
      <c r="CQ2" s="74"/>
      <c r="CR2" s="65" t="str">
        <f>$C14</f>
        <v>6mL 7.66deg</v>
      </c>
      <c r="CS2" s="49">
        <v>110</v>
      </c>
      <c r="CT2" s="49">
        <v>1163.7</v>
      </c>
      <c r="CU2" s="83">
        <f>$F14</f>
        <v>7</v>
      </c>
      <c r="CV2" s="65"/>
      <c r="CW2" s="65"/>
      <c r="CX2" s="74"/>
      <c r="CY2" s="65" t="str">
        <f>$C15</f>
        <v>6mL 3.99deg</v>
      </c>
      <c r="CZ2">
        <v>110</v>
      </c>
      <c r="DA2">
        <v>1274.0999999999999</v>
      </c>
      <c r="DB2" s="83">
        <f>$F15</f>
        <v>4</v>
      </c>
      <c r="DC2" s="65"/>
      <c r="DD2" s="65"/>
      <c r="DE2" s="74"/>
      <c r="DF2" s="65" t="str">
        <f>$C16</f>
        <v>2mL 3.14deg</v>
      </c>
      <c r="DG2">
        <v>110</v>
      </c>
      <c r="DH2">
        <v>1145.3</v>
      </c>
      <c r="DI2" s="83">
        <f>$F16</f>
        <v>4</v>
      </c>
      <c r="DJ2" s="65"/>
      <c r="DK2" s="65"/>
      <c r="DL2" s="74"/>
      <c r="DM2" s="65" t="str">
        <f>$C17</f>
        <v>3mL 3.14deg</v>
      </c>
      <c r="DN2">
        <v>110</v>
      </c>
      <c r="DO2">
        <v>1252.8</v>
      </c>
      <c r="DP2" s="83">
        <f>$F17</f>
        <v>4</v>
      </c>
      <c r="DQ2" s="65"/>
      <c r="DR2" s="65"/>
      <c r="DS2" s="74"/>
      <c r="DT2" s="65" t="str">
        <f>$C18</f>
        <v>4mL 3.14deg</v>
      </c>
      <c r="DU2">
        <v>110</v>
      </c>
      <c r="DV2">
        <v>1124.7</v>
      </c>
      <c r="DW2" s="83">
        <f>$F18</f>
        <v>4</v>
      </c>
      <c r="DX2" s="65"/>
      <c r="DY2" s="65"/>
      <c r="DZ2" s="74"/>
      <c r="EA2" s="65" t="str">
        <f>$C19</f>
        <v>6mL 3.14deg</v>
      </c>
      <c r="EB2">
        <v>110</v>
      </c>
      <c r="EC2">
        <v>1298.8</v>
      </c>
      <c r="ED2" s="83">
        <f>$F19</f>
        <v>4</v>
      </c>
      <c r="EE2" s="65"/>
      <c r="EF2" s="65"/>
      <c r="EG2" s="74"/>
      <c r="EH2" s="65"/>
      <c r="EI2" s="65"/>
      <c r="EJ2" s="65"/>
      <c r="EK2" s="65"/>
      <c r="EL2" s="65"/>
      <c r="EM2" s="65"/>
      <c r="EN2" s="65"/>
      <c r="EO2" s="65"/>
      <c r="EP2" s="65"/>
      <c r="EQ2" s="65"/>
    </row>
    <row r="3" spans="1:147" x14ac:dyDescent="0.25">
      <c r="A3" s="49">
        <v>2</v>
      </c>
      <c r="B3" s="50" t="s">
        <v>10</v>
      </c>
      <c r="C3" s="14" t="s">
        <v>34</v>
      </c>
      <c r="D3" s="50">
        <v>100</v>
      </c>
      <c r="E3" s="4">
        <v>1069.0999999999999</v>
      </c>
      <c r="F3" s="50">
        <v>7</v>
      </c>
      <c r="G3" s="50">
        <v>1.2050000000000001</v>
      </c>
      <c r="H3" s="50">
        <v>284.63035975243389</v>
      </c>
      <c r="I3" s="50">
        <v>850.79929510251407</v>
      </c>
      <c r="J3" s="50">
        <v>5.5634466244107452</v>
      </c>
      <c r="L3" s="29" t="s">
        <v>111</v>
      </c>
      <c r="M3" s="15" t="s">
        <v>112</v>
      </c>
      <c r="N3" s="31" t="s">
        <v>110</v>
      </c>
      <c r="O3" s="29" t="s">
        <v>72</v>
      </c>
      <c r="P3" s="29" t="s">
        <v>74</v>
      </c>
      <c r="Q3" s="31"/>
      <c r="R3" s="75"/>
      <c r="S3" s="29" t="s">
        <v>111</v>
      </c>
      <c r="T3" s="15" t="s">
        <v>112</v>
      </c>
      <c r="U3" s="31" t="s">
        <v>110</v>
      </c>
      <c r="V3" s="29" t="s">
        <v>72</v>
      </c>
      <c r="W3" s="29" t="s">
        <v>74</v>
      </c>
      <c r="X3" s="31"/>
      <c r="Y3" s="75"/>
      <c r="Z3" s="29" t="s">
        <v>111</v>
      </c>
      <c r="AA3" s="15" t="s">
        <v>112</v>
      </c>
      <c r="AB3" s="31" t="s">
        <v>110</v>
      </c>
      <c r="AC3" s="29" t="s">
        <v>72</v>
      </c>
      <c r="AD3" s="29" t="s">
        <v>74</v>
      </c>
      <c r="AE3" s="31"/>
      <c r="AF3" s="75"/>
      <c r="AG3" s="29" t="s">
        <v>111</v>
      </c>
      <c r="AH3" s="15" t="s">
        <v>112</v>
      </c>
      <c r="AI3" s="31" t="s">
        <v>110</v>
      </c>
      <c r="AJ3" s="29" t="s">
        <v>72</v>
      </c>
      <c r="AK3" s="29" t="s">
        <v>74</v>
      </c>
      <c r="AL3" s="29"/>
      <c r="AM3" s="79"/>
      <c r="AN3" s="29" t="s">
        <v>111</v>
      </c>
      <c r="AO3" s="15" t="s">
        <v>112</v>
      </c>
      <c r="AP3" s="31" t="s">
        <v>110</v>
      </c>
      <c r="AQ3" s="29" t="s">
        <v>72</v>
      </c>
      <c r="AR3" s="29" t="s">
        <v>74</v>
      </c>
      <c r="AS3" s="29"/>
      <c r="AT3" s="79"/>
      <c r="AU3" s="29" t="s">
        <v>111</v>
      </c>
      <c r="AV3" s="15" t="s">
        <v>112</v>
      </c>
      <c r="AW3" s="31" t="s">
        <v>110</v>
      </c>
      <c r="AX3" s="29" t="s">
        <v>72</v>
      </c>
      <c r="AY3" s="29" t="s">
        <v>74</v>
      </c>
      <c r="AZ3" s="29"/>
      <c r="BA3" s="79"/>
      <c r="BB3" s="29" t="s">
        <v>111</v>
      </c>
      <c r="BC3" s="15" t="s">
        <v>112</v>
      </c>
      <c r="BD3" s="31" t="s">
        <v>110</v>
      </c>
      <c r="BE3" s="29" t="s">
        <v>72</v>
      </c>
      <c r="BF3" s="29" t="s">
        <v>74</v>
      </c>
      <c r="BG3" s="29"/>
      <c r="BH3" s="79"/>
      <c r="BI3" s="29" t="s">
        <v>111</v>
      </c>
      <c r="BJ3" s="15" t="s">
        <v>112</v>
      </c>
      <c r="BK3" s="31" t="s">
        <v>110</v>
      </c>
      <c r="BL3" s="29" t="s">
        <v>72</v>
      </c>
      <c r="BM3" s="29" t="s">
        <v>74</v>
      </c>
      <c r="BN3" s="29"/>
      <c r="BO3" s="79"/>
      <c r="BP3" s="29" t="s">
        <v>111</v>
      </c>
      <c r="BQ3" s="15" t="s">
        <v>112</v>
      </c>
      <c r="BR3" s="31" t="s">
        <v>110</v>
      </c>
      <c r="BS3" s="29" t="s">
        <v>72</v>
      </c>
      <c r="BT3" s="29" t="s">
        <v>74</v>
      </c>
      <c r="BU3" s="29"/>
      <c r="BV3" s="79"/>
      <c r="BW3" s="29" t="s">
        <v>111</v>
      </c>
      <c r="BX3" s="15" t="s">
        <v>112</v>
      </c>
      <c r="BY3" s="31" t="s">
        <v>110</v>
      </c>
      <c r="BZ3" s="29" t="s">
        <v>72</v>
      </c>
      <c r="CA3" s="29" t="s">
        <v>74</v>
      </c>
      <c r="CB3" s="29"/>
      <c r="CC3" s="79"/>
      <c r="CD3" s="29" t="s">
        <v>111</v>
      </c>
      <c r="CE3" s="15" t="s">
        <v>112</v>
      </c>
      <c r="CF3" s="31" t="s">
        <v>110</v>
      </c>
      <c r="CG3" s="29" t="s">
        <v>72</v>
      </c>
      <c r="CH3" s="29" t="s">
        <v>74</v>
      </c>
      <c r="CI3" s="29"/>
      <c r="CJ3" s="79"/>
      <c r="CK3" s="29" t="s">
        <v>111</v>
      </c>
      <c r="CL3" s="15" t="s">
        <v>112</v>
      </c>
      <c r="CM3" s="31" t="s">
        <v>110</v>
      </c>
      <c r="CN3" s="29" t="s">
        <v>72</v>
      </c>
      <c r="CO3" s="29" t="s">
        <v>74</v>
      </c>
      <c r="CP3" s="29"/>
      <c r="CQ3" s="79"/>
      <c r="CR3" s="29" t="s">
        <v>111</v>
      </c>
      <c r="CS3" s="15" t="s">
        <v>112</v>
      </c>
      <c r="CT3" s="31" t="s">
        <v>110</v>
      </c>
      <c r="CU3" s="29" t="s">
        <v>72</v>
      </c>
      <c r="CV3" s="29" t="s">
        <v>74</v>
      </c>
      <c r="CW3" s="29"/>
      <c r="CX3" s="79"/>
      <c r="CY3" s="29" t="s">
        <v>111</v>
      </c>
      <c r="CZ3" s="15" t="s">
        <v>112</v>
      </c>
      <c r="DA3" s="31" t="s">
        <v>110</v>
      </c>
      <c r="DB3" s="29" t="s">
        <v>72</v>
      </c>
      <c r="DC3" s="29" t="s">
        <v>74</v>
      </c>
      <c r="DD3" s="29"/>
      <c r="DE3" s="79"/>
      <c r="DF3" s="29" t="s">
        <v>111</v>
      </c>
      <c r="DG3" s="15" t="s">
        <v>112</v>
      </c>
      <c r="DH3" s="31" t="s">
        <v>110</v>
      </c>
      <c r="DI3" s="29" t="s">
        <v>72</v>
      </c>
      <c r="DJ3" s="29" t="s">
        <v>74</v>
      </c>
      <c r="DK3" s="29"/>
      <c r="DL3" s="79"/>
      <c r="DM3" s="29" t="s">
        <v>111</v>
      </c>
      <c r="DN3" s="15" t="s">
        <v>112</v>
      </c>
      <c r="DO3" s="31" t="s">
        <v>110</v>
      </c>
      <c r="DP3" s="29" t="s">
        <v>72</v>
      </c>
      <c r="DQ3" s="29" t="s">
        <v>74</v>
      </c>
      <c r="DR3" s="29"/>
      <c r="DS3" s="79"/>
      <c r="DT3" s="29" t="s">
        <v>111</v>
      </c>
      <c r="DU3" s="15" t="s">
        <v>112</v>
      </c>
      <c r="DV3" s="31" t="s">
        <v>110</v>
      </c>
      <c r="DW3" s="29" t="s">
        <v>72</v>
      </c>
      <c r="DX3" s="29" t="s">
        <v>74</v>
      </c>
      <c r="DY3" s="29"/>
      <c r="DZ3" s="79"/>
      <c r="EA3" s="29" t="s">
        <v>111</v>
      </c>
      <c r="EB3" s="15" t="s">
        <v>112</v>
      </c>
      <c r="EC3" s="31" t="s">
        <v>110</v>
      </c>
      <c r="ED3" s="29" t="s">
        <v>72</v>
      </c>
      <c r="EE3" s="29" t="s">
        <v>74</v>
      </c>
      <c r="EL3"/>
      <c r="EM3"/>
      <c r="EN3"/>
    </row>
    <row r="4" spans="1:147" x14ac:dyDescent="0.25">
      <c r="A4" s="49">
        <v>3</v>
      </c>
      <c r="B4" s="50" t="s">
        <v>11</v>
      </c>
      <c r="C4" s="14" t="s">
        <v>35</v>
      </c>
      <c r="D4" s="50">
        <v>100</v>
      </c>
      <c r="E4" s="4">
        <v>1214.4000000000001</v>
      </c>
      <c r="F4" s="50">
        <v>17</v>
      </c>
      <c r="G4" s="50">
        <v>1.149</v>
      </c>
      <c r="H4" s="50">
        <v>283.31879176404539</v>
      </c>
      <c r="I4" s="50">
        <v>982.06862964014203</v>
      </c>
      <c r="J4" s="50">
        <v>6.2563564861887011</v>
      </c>
      <c r="L4" s="32">
        <f>$H2</f>
        <v>261.30473429340645</v>
      </c>
      <c r="M4" s="32">
        <f>I2</f>
        <v>735.91250596225757</v>
      </c>
      <c r="N4" s="17">
        <f>$J2</f>
        <v>4.6337003100219203</v>
      </c>
      <c r="O4" s="17">
        <f>N4</f>
        <v>4.6337003100219203</v>
      </c>
      <c r="P4" s="17">
        <f>M$4</f>
        <v>735.91250596225757</v>
      </c>
      <c r="Q4" s="17"/>
      <c r="R4" s="76"/>
      <c r="S4" s="32">
        <f>$H3</f>
        <v>284.63035975243389</v>
      </c>
      <c r="T4" s="32">
        <f>$I3</f>
        <v>850.79929510251407</v>
      </c>
      <c r="U4" s="17">
        <f>$J3</f>
        <v>5.5634466244107452</v>
      </c>
      <c r="V4" s="17">
        <f>U4</f>
        <v>5.5634466244107452</v>
      </c>
      <c r="W4" s="17">
        <f>T$4</f>
        <v>850.79929510251407</v>
      </c>
      <c r="X4" s="17"/>
      <c r="Y4" s="76"/>
      <c r="Z4" s="50">
        <f>$H4</f>
        <v>283.31879176404539</v>
      </c>
      <c r="AA4" s="32">
        <f>$I4</f>
        <v>982.06862964014203</v>
      </c>
      <c r="AB4" s="17">
        <f>$J4</f>
        <v>6.2563564861887011</v>
      </c>
      <c r="AC4" s="17">
        <f>AB4</f>
        <v>6.2563564861887011</v>
      </c>
      <c r="AD4" s="17">
        <f>AA$4</f>
        <v>982.06862964014203</v>
      </c>
      <c r="AE4" s="17"/>
      <c r="AF4" s="76"/>
      <c r="AG4">
        <f>$H5</f>
        <v>49.708516565394042</v>
      </c>
      <c r="AH4" s="32">
        <f>$I5</f>
        <v>116.11141165178174</v>
      </c>
      <c r="AI4" s="17">
        <f>$J5</f>
        <v>0.80277541737068703</v>
      </c>
      <c r="AJ4" s="17">
        <f>AI4</f>
        <v>0.80277541737068703</v>
      </c>
      <c r="AK4" s="17">
        <f>AH$4</f>
        <v>116.11141165178174</v>
      </c>
      <c r="AL4" s="17"/>
      <c r="AM4" s="76"/>
      <c r="AN4">
        <f>$H6</f>
        <v>56.461338061569982</v>
      </c>
      <c r="AO4" s="32">
        <f>$I6</f>
        <v>134.77472802529923</v>
      </c>
      <c r="AP4" s="17">
        <f>$J6</f>
        <v>0.98621038029080488</v>
      </c>
      <c r="AQ4" s="17">
        <f>AP4</f>
        <v>0.98621038029080488</v>
      </c>
      <c r="AR4" s="17">
        <f>AO$4</f>
        <v>134.77472802529923</v>
      </c>
      <c r="AS4" s="17"/>
      <c r="AT4" s="76"/>
      <c r="AU4">
        <f>$H7</f>
        <v>57.490129649614907</v>
      </c>
      <c r="AV4" s="32">
        <f>$I7</f>
        <v>146.55841413715282</v>
      </c>
      <c r="AW4" s="17">
        <f>$J7</f>
        <v>1.0887167371797735</v>
      </c>
      <c r="AX4" s="17">
        <f>AW4</f>
        <v>1.0887167371797735</v>
      </c>
      <c r="AY4" s="17">
        <f>AV$4</f>
        <v>146.55841413715282</v>
      </c>
      <c r="AZ4" s="17"/>
      <c r="BA4" s="76"/>
      <c r="BB4">
        <f>$H8</f>
        <v>87.824490343048879</v>
      </c>
      <c r="BC4" s="32">
        <f>$I8</f>
        <v>214.94472005176397</v>
      </c>
      <c r="BD4" s="17">
        <f>$J8</f>
        <v>1.4518188166932855</v>
      </c>
      <c r="BE4" s="17">
        <f>BD4</f>
        <v>1.4518188166932855</v>
      </c>
      <c r="BF4" s="17">
        <f>BC$4</f>
        <v>214.94472005176397</v>
      </c>
      <c r="BG4" s="17"/>
      <c r="BH4" s="76"/>
      <c r="BI4">
        <f>$H9</f>
        <v>87.969391071988582</v>
      </c>
      <c r="BJ4" s="32">
        <f>$I9</f>
        <v>261.44157838907552</v>
      </c>
      <c r="BK4" s="17">
        <f>$J9</f>
        <v>1.7145212631587188</v>
      </c>
      <c r="BL4" s="17">
        <f>BK4</f>
        <v>1.7145212631587188</v>
      </c>
      <c r="BM4" s="17">
        <f>BJ$4</f>
        <v>261.44157838907552</v>
      </c>
      <c r="BN4" s="17"/>
      <c r="BO4" s="76"/>
      <c r="BP4">
        <f>$H10</f>
        <v>88.174238468984015</v>
      </c>
      <c r="BQ4" s="32">
        <f>$I10</f>
        <v>291.09793974613473</v>
      </c>
      <c r="BR4" s="17">
        <f>$J10</f>
        <v>1.9002174484143879</v>
      </c>
      <c r="BS4" s="17">
        <f>BR4</f>
        <v>1.9002174484143879</v>
      </c>
      <c r="BT4" s="17">
        <f>BQ$4</f>
        <v>291.09793974613473</v>
      </c>
      <c r="BU4" s="17"/>
      <c r="BV4" s="76"/>
      <c r="BW4">
        <f>$H11</f>
        <v>57.844084650441616</v>
      </c>
      <c r="BX4" s="32">
        <f>$I11</f>
        <v>226.02435098385385</v>
      </c>
      <c r="BY4" s="17">
        <f>$J11</f>
        <v>1.208226350101868</v>
      </c>
      <c r="BZ4" s="17">
        <f>BY4</f>
        <v>1.208226350101868</v>
      </c>
      <c r="CA4" s="17">
        <f>BX$4</f>
        <v>226.02435098385385</v>
      </c>
      <c r="CB4" s="17"/>
      <c r="CC4" s="76"/>
      <c r="CD4">
        <f>$H12</f>
        <v>69.285054344716343</v>
      </c>
      <c r="CE4" s="32">
        <f>$I12</f>
        <v>234.06706734596133</v>
      </c>
      <c r="CF4" s="17">
        <f>$J12</f>
        <v>1.3456470044495368</v>
      </c>
      <c r="CG4" s="17">
        <f>CF4</f>
        <v>1.3456470044495368</v>
      </c>
      <c r="CH4" s="17">
        <f>CE$4</f>
        <v>234.06706734596133</v>
      </c>
      <c r="CI4" s="17"/>
      <c r="CJ4" s="76"/>
      <c r="CK4">
        <f>$H13</f>
        <v>66.229855810660922</v>
      </c>
      <c r="CL4" s="32">
        <f>$I13</f>
        <v>211.93974999827464</v>
      </c>
      <c r="CM4" s="17">
        <f>$J13</f>
        <v>1.2519135058006092</v>
      </c>
      <c r="CN4" s="17">
        <f>CM4</f>
        <v>1.2519135058006092</v>
      </c>
      <c r="CO4" s="17">
        <f>CL$4</f>
        <v>211.93974999827464</v>
      </c>
      <c r="CP4" s="17"/>
      <c r="CQ4" s="76"/>
      <c r="CR4">
        <f>$H14</f>
        <v>65.754960739075159</v>
      </c>
      <c r="CS4" s="32">
        <f>$I14</f>
        <v>168.47083084659377</v>
      </c>
      <c r="CT4" s="17">
        <f>$J14</f>
        <v>1.335635766677755</v>
      </c>
      <c r="CU4" s="17">
        <f>CT4</f>
        <v>1.335635766677755</v>
      </c>
      <c r="CV4" s="17">
        <f>CS4</f>
        <v>168.47083084659377</v>
      </c>
      <c r="CW4" s="17"/>
      <c r="CX4" s="76"/>
      <c r="CY4">
        <f>$H15</f>
        <v>97.470963753001797</v>
      </c>
      <c r="CZ4" s="32">
        <f>$I15</f>
        <v>225.96725746696515</v>
      </c>
      <c r="DA4" s="17">
        <f>$J15</f>
        <v>1.5682005379343862</v>
      </c>
      <c r="DB4" s="17">
        <f>DA4</f>
        <v>1.5682005379343862</v>
      </c>
      <c r="DC4" s="17">
        <f>CZ4</f>
        <v>225.96725746696515</v>
      </c>
      <c r="DD4" s="17"/>
      <c r="DE4" s="76"/>
      <c r="DF4">
        <f>$H16</f>
        <v>144.79622364683689</v>
      </c>
      <c r="DG4" s="32">
        <f>$I16</f>
        <v>385.21858243995871</v>
      </c>
      <c r="DH4" s="17">
        <f>$J16</f>
        <v>2.6700659367262509</v>
      </c>
      <c r="DI4" s="17">
        <f>DH4</f>
        <v>2.6700659367262509</v>
      </c>
      <c r="DJ4" s="17">
        <f>DG4</f>
        <v>385.21858243995871</v>
      </c>
      <c r="DK4" s="17"/>
      <c r="DL4" s="76"/>
      <c r="DM4">
        <f>$H17</f>
        <v>129.86191878727954</v>
      </c>
      <c r="DN4" s="32">
        <f>$I17</f>
        <v>368.44091719623788</v>
      </c>
      <c r="DO4" s="17">
        <f>$J17</f>
        <v>2.5944046386021431</v>
      </c>
      <c r="DP4" s="17">
        <f>DO4</f>
        <v>2.5944046386021431</v>
      </c>
      <c r="DQ4" s="17">
        <f>DN4</f>
        <v>368.44091719623788</v>
      </c>
      <c r="DR4" s="17"/>
      <c r="DS4" s="76"/>
      <c r="DT4">
        <f>$H18</f>
        <v>123.5339966281623</v>
      </c>
      <c r="DU4" s="32">
        <f>$I18</f>
        <v>444.87044154823656</v>
      </c>
      <c r="DV4" s="17">
        <f>$J18</f>
        <v>2.9748936297730157</v>
      </c>
      <c r="DW4" s="17">
        <f>DV4</f>
        <v>2.9748936297730157</v>
      </c>
      <c r="DX4" s="17">
        <f>DU4</f>
        <v>444.87044154823656</v>
      </c>
      <c r="DY4" s="17"/>
      <c r="DZ4" s="76"/>
      <c r="EA4">
        <f>$H19</f>
        <v>127.54118575521079</v>
      </c>
      <c r="EB4" s="32">
        <f>$I19</f>
        <v>286.90090455537239</v>
      </c>
      <c r="EC4" s="17">
        <f>$J19</f>
        <v>2.0213075350670455</v>
      </c>
      <c r="ED4" s="17">
        <f>EC4</f>
        <v>2.0213075350670455</v>
      </c>
      <c r="EE4" s="17">
        <f>EB4</f>
        <v>286.90090455537239</v>
      </c>
      <c r="EL4"/>
      <c r="EM4"/>
      <c r="EN4"/>
    </row>
    <row r="5" spans="1:147" ht="16.5" thickBot="1" x14ac:dyDescent="0.3">
      <c r="A5" s="49">
        <v>4</v>
      </c>
      <c r="B5" s="50" t="s">
        <v>12</v>
      </c>
      <c r="C5" s="14" t="s">
        <v>113</v>
      </c>
      <c r="D5" s="50">
        <v>100</v>
      </c>
      <c r="E5" s="4">
        <v>1046</v>
      </c>
      <c r="F5" s="50">
        <v>9</v>
      </c>
      <c r="G5" s="50">
        <v>7.7019999999999964</v>
      </c>
      <c r="H5" s="50">
        <v>49.708516565394042</v>
      </c>
      <c r="I5" s="50">
        <v>116.11141165178174</v>
      </c>
      <c r="J5" s="50">
        <v>0.80277541737068703</v>
      </c>
      <c r="L5" s="9" t="s">
        <v>71</v>
      </c>
      <c r="M5" s="9" t="s">
        <v>66</v>
      </c>
      <c r="N5" s="25" t="s">
        <v>27</v>
      </c>
      <c r="O5" s="9" t="s">
        <v>65</v>
      </c>
      <c r="P5" s="9" t="s">
        <v>28</v>
      </c>
      <c r="Q5" s="9" t="s">
        <v>29</v>
      </c>
      <c r="R5" s="73"/>
      <c r="S5" s="9" t="s">
        <v>71</v>
      </c>
      <c r="T5" s="9" t="s">
        <v>66</v>
      </c>
      <c r="U5" s="9" t="s">
        <v>31</v>
      </c>
      <c r="V5" s="9" t="s">
        <v>65</v>
      </c>
      <c r="W5" s="9" t="s">
        <v>28</v>
      </c>
      <c r="X5" s="9" t="s">
        <v>29</v>
      </c>
      <c r="Y5" s="73"/>
      <c r="Z5" s="9" t="s">
        <v>71</v>
      </c>
      <c r="AA5" s="9" t="s">
        <v>66</v>
      </c>
      <c r="AB5" s="9" t="s">
        <v>31</v>
      </c>
      <c r="AC5" s="9" t="s">
        <v>65</v>
      </c>
      <c r="AD5" s="9" t="s">
        <v>28</v>
      </c>
      <c r="AE5" s="9" t="s">
        <v>29</v>
      </c>
      <c r="AG5" s="9" t="s">
        <v>71</v>
      </c>
      <c r="AH5" s="9" t="s">
        <v>66</v>
      </c>
      <c r="AI5" s="9" t="s">
        <v>31</v>
      </c>
      <c r="AJ5" s="9" t="s">
        <v>65</v>
      </c>
      <c r="AK5" s="9" t="s">
        <v>28</v>
      </c>
      <c r="AL5" s="9" t="s">
        <v>29</v>
      </c>
      <c r="AM5" s="73"/>
      <c r="AN5" s="9" t="s">
        <v>71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9" t="s">
        <v>71</v>
      </c>
      <c r="AV5" s="9" t="s">
        <v>66</v>
      </c>
      <c r="AW5" s="9" t="s">
        <v>31</v>
      </c>
      <c r="AX5" s="9" t="s">
        <v>65</v>
      </c>
      <c r="AY5" s="9" t="s">
        <v>28</v>
      </c>
      <c r="AZ5" s="9" t="s">
        <v>29</v>
      </c>
      <c r="BB5" s="9" t="s">
        <v>71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9" t="s">
        <v>71</v>
      </c>
      <c r="BJ5" s="9" t="s">
        <v>66</v>
      </c>
      <c r="BK5" s="9" t="s">
        <v>31</v>
      </c>
      <c r="BL5" s="9" t="s">
        <v>65</v>
      </c>
      <c r="BM5" s="9" t="s">
        <v>28</v>
      </c>
      <c r="BN5" s="9" t="s">
        <v>29</v>
      </c>
      <c r="BO5" s="79"/>
      <c r="BP5" s="9" t="s">
        <v>71</v>
      </c>
      <c r="BQ5" s="9" t="s">
        <v>66</v>
      </c>
      <c r="BR5" s="9" t="s">
        <v>31</v>
      </c>
      <c r="BS5" s="9" t="s">
        <v>65</v>
      </c>
      <c r="BT5" s="9" t="s">
        <v>28</v>
      </c>
      <c r="BU5" s="9" t="s">
        <v>29</v>
      </c>
      <c r="BW5" s="9" t="s">
        <v>71</v>
      </c>
      <c r="BX5" s="9" t="s">
        <v>66</v>
      </c>
      <c r="BY5" s="9" t="s">
        <v>53</v>
      </c>
      <c r="BZ5" s="9" t="s">
        <v>65</v>
      </c>
      <c r="CA5" s="9" t="s">
        <v>54</v>
      </c>
      <c r="CB5" s="9" t="s">
        <v>55</v>
      </c>
      <c r="CC5" s="79"/>
      <c r="CD5" s="9" t="s">
        <v>71</v>
      </c>
      <c r="CE5" s="9" t="s">
        <v>66</v>
      </c>
      <c r="CF5" s="9" t="s">
        <v>53</v>
      </c>
      <c r="CG5" s="9" t="s">
        <v>65</v>
      </c>
      <c r="CH5" s="9" t="s">
        <v>54</v>
      </c>
      <c r="CI5" s="9" t="s">
        <v>55</v>
      </c>
      <c r="CJ5" s="79"/>
      <c r="CK5" s="9" t="s">
        <v>71</v>
      </c>
      <c r="CL5" s="9" t="s">
        <v>66</v>
      </c>
      <c r="CM5" s="9" t="s">
        <v>53</v>
      </c>
      <c r="CN5" s="9" t="s">
        <v>65</v>
      </c>
      <c r="CO5" s="9" t="s">
        <v>54</v>
      </c>
      <c r="CP5" s="9" t="s">
        <v>55</v>
      </c>
      <c r="CR5" s="9" t="s">
        <v>71</v>
      </c>
      <c r="CS5" s="9" t="s">
        <v>66</v>
      </c>
      <c r="CT5" s="9" t="s">
        <v>53</v>
      </c>
      <c r="CU5" s="9" t="s">
        <v>65</v>
      </c>
      <c r="CV5" s="9" t="s">
        <v>54</v>
      </c>
      <c r="CW5" s="9" t="s">
        <v>55</v>
      </c>
      <c r="CX5" s="79"/>
      <c r="CY5" s="9" t="s">
        <v>71</v>
      </c>
      <c r="CZ5" s="9" t="s">
        <v>66</v>
      </c>
      <c r="DA5" s="9" t="s">
        <v>53</v>
      </c>
      <c r="DB5" s="9" t="s">
        <v>65</v>
      </c>
      <c r="DC5" s="9" t="s">
        <v>54</v>
      </c>
      <c r="DD5" s="9" t="s">
        <v>55</v>
      </c>
      <c r="DF5" s="9" t="s">
        <v>71</v>
      </c>
      <c r="DG5" s="9" t="s">
        <v>66</v>
      </c>
      <c r="DH5" s="9" t="s">
        <v>53</v>
      </c>
      <c r="DI5" s="9" t="s">
        <v>65</v>
      </c>
      <c r="DJ5" s="9" t="s">
        <v>54</v>
      </c>
      <c r="DK5" s="9" t="s">
        <v>55</v>
      </c>
      <c r="DM5" s="9" t="s">
        <v>71</v>
      </c>
      <c r="DN5" s="9" t="s">
        <v>66</v>
      </c>
      <c r="DO5" s="9" t="s">
        <v>53</v>
      </c>
      <c r="DP5" s="9" t="s">
        <v>65</v>
      </c>
      <c r="DQ5" s="9" t="s">
        <v>54</v>
      </c>
      <c r="DR5" s="9" t="s">
        <v>55</v>
      </c>
      <c r="DT5" s="9" t="s">
        <v>71</v>
      </c>
      <c r="DU5" s="9" t="s">
        <v>66</v>
      </c>
      <c r="DV5" s="9" t="s">
        <v>53</v>
      </c>
      <c r="DW5" s="9" t="s">
        <v>65</v>
      </c>
      <c r="DX5" s="9" t="s">
        <v>54</v>
      </c>
      <c r="DY5" s="9" t="s">
        <v>55</v>
      </c>
      <c r="EA5" s="9" t="s">
        <v>71</v>
      </c>
      <c r="EB5" s="9" t="s">
        <v>66</v>
      </c>
      <c r="EC5" s="9" t="s">
        <v>53</v>
      </c>
      <c r="ED5" s="9" t="s">
        <v>65</v>
      </c>
      <c r="EE5" s="9" t="s">
        <v>54</v>
      </c>
      <c r="EF5" s="9" t="s">
        <v>55</v>
      </c>
      <c r="EL5"/>
      <c r="EM5"/>
      <c r="EN5"/>
    </row>
    <row r="6" spans="1:147" x14ac:dyDescent="0.25">
      <c r="A6" s="49">
        <v>5</v>
      </c>
      <c r="B6" s="50" t="s">
        <v>13</v>
      </c>
      <c r="C6" s="14" t="s">
        <v>36</v>
      </c>
      <c r="D6" s="50">
        <v>100</v>
      </c>
      <c r="E6" s="4">
        <v>1029.3</v>
      </c>
      <c r="F6" s="50">
        <v>9</v>
      </c>
      <c r="G6" s="50">
        <v>7.5960000000000232</v>
      </c>
      <c r="H6" s="50">
        <v>56.461338061569982</v>
      </c>
      <c r="I6" s="50">
        <v>134.77472802529923</v>
      </c>
      <c r="J6" s="50">
        <v>0.98621038029080488</v>
      </c>
      <c r="L6" s="49">
        <v>0</v>
      </c>
      <c r="M6" s="49">
        <v>0</v>
      </c>
      <c r="N6" s="22">
        <f>(M6*(1/60))/$O$4</f>
        <v>0</v>
      </c>
      <c r="O6" s="49">
        <f>(L6*($D$2/$E$2)+L$4)/$P$4</f>
        <v>0.35507581699774493</v>
      </c>
      <c r="P6" t="e">
        <f>LOG10(N6)</f>
        <v>#NUM!</v>
      </c>
      <c r="Q6">
        <f>LOG10(O6)</f>
        <v>-0.44967890500639168</v>
      </c>
      <c r="R6" s="73"/>
      <c r="S6" s="49">
        <v>0</v>
      </c>
      <c r="T6" s="49">
        <v>0</v>
      </c>
      <c r="U6" s="22">
        <f>(T6*(1/60))/V$4</f>
        <v>0</v>
      </c>
      <c r="V6" s="49">
        <f>((S6*($D$3/$E$3)+S$4))/W$4</f>
        <v>0.33454465864142302</v>
      </c>
      <c r="W6" t="e">
        <f>LOG10(U6)</f>
        <v>#NUM!</v>
      </c>
      <c r="X6">
        <f>LOG10(V6)</f>
        <v>-0.47554589969898509</v>
      </c>
      <c r="Y6" s="73"/>
      <c r="Z6" s="49">
        <v>0</v>
      </c>
      <c r="AA6" s="49">
        <v>0</v>
      </c>
      <c r="AB6" s="22">
        <f>(AA6*(1/60))/$AC$4</f>
        <v>0</v>
      </c>
      <c r="AC6" s="49">
        <f>((Z6*($D$4/$E$4)+Z$4))/AD$4</f>
        <v>0.28849184589865323</v>
      </c>
      <c r="AD6" t="e">
        <f>LOG10(AB6)</f>
        <v>#NUM!</v>
      </c>
      <c r="AE6">
        <f>LOG10(AC6)</f>
        <v>-0.53986645748664053</v>
      </c>
      <c r="AG6" s="49">
        <v>0</v>
      </c>
      <c r="AH6" s="49">
        <v>0</v>
      </c>
      <c r="AI6" s="22">
        <f>(AH6*(1/60))/$AJ$4</f>
        <v>0</v>
      </c>
      <c r="AJ6" s="49">
        <f>((AG6*(AH$2/AI$2))+AG$4)/AK$4</f>
        <v>0.42811051780569115</v>
      </c>
      <c r="AK6" t="e">
        <f>LOG10(AI6)</f>
        <v>#NUM!</v>
      </c>
      <c r="AL6">
        <f>LOG10(AJ6)</f>
        <v>-0.36844410230149571</v>
      </c>
      <c r="AM6" s="73"/>
      <c r="AN6" s="49">
        <v>0</v>
      </c>
      <c r="AO6" s="49">
        <v>0</v>
      </c>
      <c r="AP6" s="22">
        <f>(AO6*(1/60))/$AQ$4</f>
        <v>0</v>
      </c>
      <c r="AQ6" s="49">
        <f>((AN6*(AO$2/AP$2))+AN$4)/AR$4</f>
        <v>0.41893119644041388</v>
      </c>
      <c r="AR6" t="e">
        <f>LOG10(AP6)</f>
        <v>#NUM!</v>
      </c>
      <c r="AS6">
        <f>LOG10(AQ6)</f>
        <v>-0.3778572979403797</v>
      </c>
      <c r="AU6" s="49">
        <v>0</v>
      </c>
      <c r="AV6" s="49">
        <v>0</v>
      </c>
      <c r="AW6" s="22">
        <f>(AV6*(1/60))/$AX$4</f>
        <v>0</v>
      </c>
      <c r="AX6" s="49">
        <f>((AU6*(AV$2/AW$2))+AU$4)/AY$4</f>
        <v>0.39226768376337839</v>
      </c>
      <c r="AY6" t="e">
        <f>LOG10(AW6)</f>
        <v>#NUM!</v>
      </c>
      <c r="AZ6">
        <f>LOG10(AX6)</f>
        <v>-0.40641746893224989</v>
      </c>
      <c r="BB6" s="49">
        <v>0</v>
      </c>
      <c r="BC6" s="49">
        <v>0</v>
      </c>
      <c r="BD6" s="22">
        <f>(BC6*(1/60))/$BE$4</f>
        <v>0</v>
      </c>
      <c r="BE6" s="49">
        <f>((BB6*(BC$2/BD$2))+BB$4)/BF$4</f>
        <v>0.40859105690941644</v>
      </c>
      <c r="BF6" t="e">
        <f>LOG10(BD6)</f>
        <v>#NUM!</v>
      </c>
      <c r="BG6">
        <f>LOG10(BE6)</f>
        <v>-0.3887111432772285</v>
      </c>
      <c r="BI6" s="49">
        <v>0</v>
      </c>
      <c r="BJ6" s="49">
        <v>0</v>
      </c>
      <c r="BK6" s="22">
        <f>(BJ6*(1/60))/$BL$4</f>
        <v>0</v>
      </c>
      <c r="BL6" s="49">
        <f>((BI6*(BJ$2/BK$2))+BI$4)/BM$4</f>
        <v>0.33647819759209513</v>
      </c>
      <c r="BM6" t="e">
        <f>LOG10(BK6)</f>
        <v>#NUM!</v>
      </c>
      <c r="BN6">
        <f>LOG10(BL6)</f>
        <v>-0.47304307103050663</v>
      </c>
      <c r="BP6" s="49">
        <v>0</v>
      </c>
      <c r="BQ6" s="49">
        <v>0</v>
      </c>
      <c r="BR6" s="22">
        <f>(BQ6*(1/60))/$BS$4</f>
        <v>0</v>
      </c>
      <c r="BS6" s="49">
        <f>((BP6*(BQ$2/BR$2))+BP$4)/BT$4</f>
        <v>0.30290231028732251</v>
      </c>
      <c r="BT6" t="e">
        <f>LOG10(BR6)</f>
        <v>#NUM!</v>
      </c>
      <c r="BU6">
        <f>LOG10(BS6)</f>
        <v>-0.51869741421679949</v>
      </c>
      <c r="BW6" s="49">
        <v>0</v>
      </c>
      <c r="BX6">
        <v>0</v>
      </c>
      <c r="BY6" s="22">
        <f>(BX6*(1/60))/$BZ$4</f>
        <v>0</v>
      </c>
      <c r="BZ6" s="49">
        <f>((BW6*(BX$2/BY$2))+BW$4)/CA$4</f>
        <v>0.25591970245088208</v>
      </c>
      <c r="CA6" t="e">
        <f>LOG10(BY6)</f>
        <v>#NUM!</v>
      </c>
      <c r="CB6">
        <f>LOG(BZ6)</f>
        <v>-0.59189627786305188</v>
      </c>
      <c r="CD6">
        <v>0</v>
      </c>
      <c r="CE6">
        <v>0</v>
      </c>
      <c r="CF6" s="22">
        <f>(CE6*(1/60))/$CG$4</f>
        <v>0</v>
      </c>
      <c r="CG6" s="49">
        <f>((CD6*(CE$2/CF$2))+CD$4)/CH$4</f>
        <v>0.29600513703326753</v>
      </c>
      <c r="CH6" t="e">
        <f>LOG10(CF6)</f>
        <v>#NUM!</v>
      </c>
      <c r="CI6">
        <f>LOG(CG6)</f>
        <v>-0.52870075189429633</v>
      </c>
      <c r="CK6">
        <v>0</v>
      </c>
      <c r="CL6">
        <v>0</v>
      </c>
      <c r="CM6" s="22">
        <f>(CL6*(1/60))/$CN$4</f>
        <v>0</v>
      </c>
      <c r="CN6" s="49">
        <f>((CK6*(CL$2/CM$2))+CK$4)/CO$4</f>
        <v>0.31249379038712694</v>
      </c>
      <c r="CO6" t="e">
        <f>LOG10(CM6)</f>
        <v>#NUM!</v>
      </c>
      <c r="CP6">
        <f>LOG(CN6)</f>
        <v>-0.50515860816758473</v>
      </c>
      <c r="CR6" s="49">
        <v>0</v>
      </c>
      <c r="CS6">
        <v>0</v>
      </c>
      <c r="CT6">
        <f>(CS6*(1/60))/$CU$4</f>
        <v>0</v>
      </c>
      <c r="CU6" s="49">
        <f>((CR6*(CS$2/CT$2))+CR$4)/CV$4</f>
        <v>0.39030472164614854</v>
      </c>
      <c r="CV6" t="e">
        <f>LOG(CT6)</f>
        <v>#NUM!</v>
      </c>
      <c r="CW6">
        <f>LOG(CU6)</f>
        <v>-0.40859619488205018</v>
      </c>
      <c r="CY6">
        <v>0</v>
      </c>
      <c r="CZ6">
        <v>0</v>
      </c>
      <c r="DA6">
        <f>(CZ6*(1/60))/DB$4</f>
        <v>0</v>
      </c>
      <c r="DB6" s="49">
        <f>((CY6*(CZ$2/DA$2))+CY$4)/DC$4</f>
        <v>0.43134994355211564</v>
      </c>
      <c r="DC6" t="e">
        <f>LOG(DA6)</f>
        <v>#NUM!</v>
      </c>
      <c r="DD6">
        <f>LOG(DB6)</f>
        <v>-0.36517025445931345</v>
      </c>
      <c r="DF6">
        <v>0</v>
      </c>
      <c r="DG6">
        <v>0</v>
      </c>
      <c r="DH6">
        <f>(DG6*(1/60))/DI$4</f>
        <v>0</v>
      </c>
      <c r="DI6" s="49">
        <f>((DF6*(DG$2/DH$2))+DF$4)/DJ$4</f>
        <v>0.37588068241595085</v>
      </c>
      <c r="DJ6" t="e">
        <f>LOG(DH6)</f>
        <v>#NUM!</v>
      </c>
      <c r="DK6">
        <f>LOG(DI6)</f>
        <v>-0.42494999334905875</v>
      </c>
      <c r="DM6">
        <v>0</v>
      </c>
      <c r="DN6">
        <v>0</v>
      </c>
      <c r="DO6">
        <f>(DN6*(1/60))/DP$4</f>
        <v>0</v>
      </c>
      <c r="DP6" s="49">
        <f>((DM6*(DN$2/DO$2))+DM$4)/DQ$4</f>
        <v>0.35246334683862723</v>
      </c>
      <c r="DQ6" t="e">
        <f>LOG(DO6)</f>
        <v>#NUM!</v>
      </c>
      <c r="DR6">
        <f>LOG(DP6)</f>
        <v>-0.45288603922118187</v>
      </c>
      <c r="DT6">
        <v>0</v>
      </c>
      <c r="DU6">
        <v>0</v>
      </c>
      <c r="DV6">
        <f>(DU6*(1/60))/DW$4</f>
        <v>0</v>
      </c>
      <c r="DW6" s="49">
        <f>((DT6*(DU$2/DV$2))+DT$4)/DX$4</f>
        <v>0.27768533283137381</v>
      </c>
      <c r="DX6" t="e">
        <f>LOG(DV6)</f>
        <v>#NUM!</v>
      </c>
      <c r="DY6">
        <f>LOG(DW6)</f>
        <v>-0.55644705881158196</v>
      </c>
      <c r="EA6">
        <v>0</v>
      </c>
      <c r="EB6">
        <v>0</v>
      </c>
      <c r="EC6">
        <f>(EB6*(1/60))/ED$4</f>
        <v>0</v>
      </c>
      <c r="ED6" s="49">
        <f>((EA6*(EB$2/EC$2))+EA$4)/EE$4</f>
        <v>0.44454786907301336</v>
      </c>
      <c r="EE6" t="e">
        <f>LOG(EC6)</f>
        <v>#NUM!</v>
      </c>
      <c r="EF6">
        <f>LOG(ED6)</f>
        <v>-0.35208146719112382</v>
      </c>
      <c r="EL6"/>
      <c r="EM6"/>
      <c r="EN6"/>
    </row>
    <row r="7" spans="1:147" x14ac:dyDescent="0.25">
      <c r="A7" s="49">
        <v>6</v>
      </c>
      <c r="B7" s="50" t="s">
        <v>14</v>
      </c>
      <c r="C7" s="14" t="s">
        <v>37</v>
      </c>
      <c r="D7" s="50">
        <v>100</v>
      </c>
      <c r="E7" s="4">
        <v>1051.3</v>
      </c>
      <c r="F7" s="50">
        <v>13</v>
      </c>
      <c r="G7" s="50">
        <v>7.6880000000000264</v>
      </c>
      <c r="H7" s="50">
        <v>57.490129649614907</v>
      </c>
      <c r="I7" s="50">
        <v>146.55841413715282</v>
      </c>
      <c r="J7" s="50">
        <v>1.0887167371797735</v>
      </c>
      <c r="L7" s="49">
        <v>2.5</v>
      </c>
      <c r="M7" s="49">
        <v>1</v>
      </c>
      <c r="N7" s="22">
        <f>(M7*(1/60))/$O$4</f>
        <v>3.5968374196793541E-3</v>
      </c>
      <c r="O7" s="49">
        <f>(L7*($D$2/$E$2)+L$4)/$P$4</f>
        <v>0.35535724711747091</v>
      </c>
      <c r="P7">
        <f>LOG10(N7)</f>
        <v>-2.4440791922431697</v>
      </c>
      <c r="Q7">
        <f t="shared" ref="Q7:Q70" si="0">LOG10(O7)</f>
        <v>-0.44933482317629292</v>
      </c>
      <c r="R7" s="73"/>
      <c r="S7" s="49">
        <v>5.315072906367325</v>
      </c>
      <c r="T7" s="49">
        <v>1</v>
      </c>
      <c r="U7" s="22">
        <f>(T7*(1/60))/V$4</f>
        <v>2.9957448667770627E-3</v>
      </c>
      <c r="V7" s="49">
        <f>((S7*($D$3/$E$3)+S$4))/W$4</f>
        <v>0.33512899616424363</v>
      </c>
      <c r="W7">
        <f t="shared" ref="W7:X70" si="1">LOG10(U7)</f>
        <v>-2.5234951761758473</v>
      </c>
      <c r="X7">
        <f t="shared" si="1"/>
        <v>-0.47478799433921726</v>
      </c>
      <c r="Y7" s="73"/>
      <c r="Z7" s="49">
        <v>3.5</v>
      </c>
      <c r="AA7" s="49">
        <v>1</v>
      </c>
      <c r="AB7" s="22">
        <f>(AA7*(1/60))/$AC$4</f>
        <v>2.6639573213993444E-3</v>
      </c>
      <c r="AC7" s="49">
        <f>((Z7*($D$4/$E$4)+Z$4))/AD$4</f>
        <v>0.28878531639546418</v>
      </c>
      <c r="AD7">
        <f t="shared" ref="AD7:AE70" si="2">LOG10(AB7)</f>
        <v>-2.5744727371703671</v>
      </c>
      <c r="AE7">
        <f t="shared" si="2"/>
        <v>-0.53942489271785754</v>
      </c>
      <c r="AG7" s="49">
        <v>6.7082039324993694</v>
      </c>
      <c r="AH7" s="49">
        <v>1</v>
      </c>
      <c r="AI7" s="22">
        <f>(AH7*(1/60))/$AJ$4</f>
        <v>2.0761306719200047E-2</v>
      </c>
      <c r="AJ7" s="49">
        <f t="shared" ref="AJ7:AJ70" si="3">((AG7*(AH$2/AI$2))+AG$4)/AK$4</f>
        <v>0.43363383096239244</v>
      </c>
      <c r="AK7">
        <f>LOG10(AI7)</f>
        <v>-1.6827453154151832</v>
      </c>
      <c r="AL7">
        <f>LOG10(AJ7)</f>
        <v>-0.36287684264326098</v>
      </c>
      <c r="AM7" s="73"/>
      <c r="AN7" s="49">
        <v>4.1231056256176606</v>
      </c>
      <c r="AO7" s="49">
        <v>1</v>
      </c>
      <c r="AP7" s="22">
        <f>(AO7*(1/60))/$AQ$4</f>
        <v>1.6899707202181494E-2</v>
      </c>
      <c r="AQ7" s="49">
        <f t="shared" ref="AQ7:AQ70" si="4">((AN7*(AO$2/AP$2))+AN$4)/AR$4</f>
        <v>0.42190336902430925</v>
      </c>
      <c r="AR7">
        <f t="shared" ref="AR7:AS70" si="5">LOG10(AP7)</f>
        <v>-1.7721208197400811</v>
      </c>
      <c r="AS7">
        <f t="shared" si="5"/>
        <v>-0.37478700663322911</v>
      </c>
      <c r="AU7" s="49">
        <v>8.0777472107017552</v>
      </c>
      <c r="AV7" s="49">
        <v>1</v>
      </c>
      <c r="AW7" s="22">
        <f>(AV7*(1/60))/$AX$4</f>
        <v>1.5308542706746867E-2</v>
      </c>
      <c r="AX7" s="49">
        <f t="shared" ref="AX7:AX70" si="6">((AU7*(AV$2/AW$2))+AU$4)/AY$4</f>
        <v>0.39751035756247038</v>
      </c>
      <c r="AY7">
        <f t="shared" ref="AY7:AY70" si="7">LOG10(AW7)</f>
        <v>-1.8150661498988334</v>
      </c>
      <c r="AZ7">
        <f>LOG10(AX7)</f>
        <v>-0.40065155084745258</v>
      </c>
      <c r="BB7" s="49">
        <v>5.0990195135927845</v>
      </c>
      <c r="BC7" s="49">
        <v>1</v>
      </c>
      <c r="BD7" s="22">
        <f>(BC7*(1/60))/$BE$4</f>
        <v>1.1479853047109047E-2</v>
      </c>
      <c r="BE7" s="49">
        <f t="shared" ref="BE7:BE70" si="8">((BB7*(BC$2/BD$2))+BB$4)/BF$4</f>
        <v>0.4108524934449721</v>
      </c>
      <c r="BF7">
        <f t="shared" ref="BF7:BG70" si="9">LOG10(BD7)</f>
        <v>-1.9400636712793451</v>
      </c>
      <c r="BG7">
        <f t="shared" si="9"/>
        <v>-0.38631407296903253</v>
      </c>
      <c r="BI7" s="49">
        <v>9.013878188659973</v>
      </c>
      <c r="BJ7" s="49">
        <v>1</v>
      </c>
      <c r="BK7" s="22">
        <f>(BJ7*(1/60))/$BL$4</f>
        <v>9.7208865382988133E-3</v>
      </c>
      <c r="BL7" s="49">
        <f t="shared" ref="BL7:BL70" si="10">((BI7*(BJ$2/BK$2))+BI$4)/BM$4</f>
        <v>0.33948671418004372</v>
      </c>
      <c r="BM7">
        <f t="shared" ref="BM7:BN70" si="11">LOG10(BK7)</f>
        <v>-2.0122941259035696</v>
      </c>
      <c r="BN7">
        <f t="shared" si="11"/>
        <v>-0.46917721717492816</v>
      </c>
      <c r="BP7" s="49">
        <v>6.5764732189829527</v>
      </c>
      <c r="BQ7" s="49">
        <v>1</v>
      </c>
      <c r="BR7" s="22">
        <f>(BQ7*(1/60))/$BS$4</f>
        <v>8.7709260224791401E-3</v>
      </c>
      <c r="BS7" s="49">
        <f t="shared" ref="BS7:BS69" si="12">((BP7*(BQ$2/BR$2))+BP$4)/BT$4</f>
        <v>0.30491388189404245</v>
      </c>
      <c r="BT7">
        <f t="shared" ref="BT7:BU69" si="13">LOG10(BR7)</f>
        <v>-2.0569545519906338</v>
      </c>
      <c r="BU7">
        <f t="shared" si="13"/>
        <v>-0.51582280294606286</v>
      </c>
      <c r="BW7" s="49">
        <v>5</v>
      </c>
      <c r="BX7">
        <v>1</v>
      </c>
      <c r="BY7" s="22">
        <f>(BX7*(1/60))/$BZ$4</f>
        <v>1.3794324768087922E-2</v>
      </c>
      <c r="BZ7" s="49">
        <f t="shared" ref="BZ7:BZ70" si="14">((BW7*(BX$2/BY$2))+BW$4)/CA$4</f>
        <v>0.2586800606069965</v>
      </c>
      <c r="CA7">
        <f t="shared" ref="CA7:CA70" si="15">LOG10(BY7)</f>
        <v>-1.8602995533704123</v>
      </c>
      <c r="CB7">
        <f t="shared" ref="CB7:CB70" si="16">LOG(BZ7)</f>
        <v>-0.58723704597263593</v>
      </c>
      <c r="CD7">
        <v>5.8523499553598128</v>
      </c>
      <c r="CE7">
        <v>1</v>
      </c>
      <c r="CF7" s="22">
        <f>(CE7*(1/60))/$CG$4</f>
        <v>1.2385615701262228E-2</v>
      </c>
      <c r="CG7" s="49">
        <f t="shared" ref="CG7:CG70" si="17">((CD7*(CE$2/CF$2))+CD$4)/CH$4</f>
        <v>0.29911343977262522</v>
      </c>
      <c r="CH7">
        <f t="shared" ref="CH7:CH70" si="18">LOG10(CF7)</f>
        <v>-1.9070823993313275</v>
      </c>
      <c r="CI7">
        <f t="shared" ref="CI7:CI70" si="19">LOG(CG7)</f>
        <v>-0.52416407279965094</v>
      </c>
      <c r="CK7">
        <v>4.0311288741492746</v>
      </c>
      <c r="CL7">
        <v>1</v>
      </c>
      <c r="CM7" s="22">
        <f>(CL7*(1/60))/$CN$4</f>
        <v>1.3312953801874829E-2</v>
      </c>
      <c r="CN7" s="49">
        <f t="shared" ref="CN7:CN70" si="20">((CK7*(CL$2/CM$2))+CK$4)/CO$4</f>
        <v>0.31486396339272188</v>
      </c>
      <c r="CO7">
        <f t="shared" ref="CO7:CO70" si="21">LOG10(CM7)</f>
        <v>-1.8757255750638682</v>
      </c>
      <c r="CP7">
        <f t="shared" ref="CP7:CP70" si="22">LOG(CN7)</f>
        <v>-0.50187704211119721</v>
      </c>
      <c r="CR7" s="49">
        <v>7.5</v>
      </c>
      <c r="CS7">
        <v>1</v>
      </c>
      <c r="CT7">
        <f>(CS7*(1/60))/$CU$4</f>
        <v>1.2478451897198846E-2</v>
      </c>
      <c r="CU7" s="49">
        <f t="shared" ref="CU7:CU70" si="23">((CR7*(CS$2/CT$2))+CR$4)/CV$4</f>
        <v>0.39451284242868806</v>
      </c>
      <c r="CV7">
        <f t="shared" ref="CV7:CW70" si="24">LOG(CT7)</f>
        <v>-1.9038392907920341</v>
      </c>
      <c r="CW7">
        <f t="shared" si="24"/>
        <v>-0.40393885479896385</v>
      </c>
      <c r="CY7">
        <v>17.219175357722563</v>
      </c>
      <c r="CZ7">
        <v>4</v>
      </c>
      <c r="DA7">
        <f>(CZ7*(1/60))/DB$4</f>
        <v>4.251156982414963E-2</v>
      </c>
      <c r="DB7" s="49">
        <f t="shared" ref="DB7:DB22" si="25">((CY7*(CZ$2/DA$2))+CY$4)/DC$4</f>
        <v>0.43792888473342523</v>
      </c>
      <c r="DC7">
        <f t="shared" ref="DC7:DD22" si="26">LOG(DA7)</f>
        <v>-1.3714928575504541</v>
      </c>
      <c r="DD7">
        <f t="shared" si="26"/>
        <v>-0.35859640884617799</v>
      </c>
      <c r="DF7">
        <v>7.5</v>
      </c>
      <c r="DG7">
        <v>4</v>
      </c>
      <c r="DH7">
        <f>(DG7*(1/60))/DI$4</f>
        <v>2.4968172414650627E-2</v>
      </c>
      <c r="DI7" s="49">
        <f t="shared" ref="DI7:DI34" si="27">((DF7*(DG$2/DH$2))+DF$4)/DJ$4</f>
        <v>0.37775062150032546</v>
      </c>
      <c r="DJ7">
        <f t="shared" ref="DJ7:DK34" si="28">LOG(DH7)</f>
        <v>-1.6026132453651192</v>
      </c>
      <c r="DK7">
        <f t="shared" si="28"/>
        <v>-0.42279481245832207</v>
      </c>
      <c r="DM7">
        <v>5.8523499553598128</v>
      </c>
      <c r="DN7">
        <v>4</v>
      </c>
      <c r="DO7">
        <f>(DN7*(1/60))/DP$4</f>
        <v>2.5696325729122366E-2</v>
      </c>
      <c r="DP7" s="49">
        <f t="shared" ref="DP7:DP27" si="29">((DM7*(DN$2/DO$2))+DM$4)/DQ$4</f>
        <v>0.3538580229866552</v>
      </c>
      <c r="DQ7">
        <f t="shared" ref="DQ7:DR27" si="30">LOG(DO7)</f>
        <v>-1.5901289712074591</v>
      </c>
      <c r="DR7">
        <f t="shared" si="30"/>
        <v>-0.45117095323285811</v>
      </c>
      <c r="DT7">
        <v>13.729530217745982</v>
      </c>
      <c r="DU7">
        <v>4</v>
      </c>
      <c r="DV7">
        <f>(DU7*(1/60))/DW$4</f>
        <v>2.2409764839811542E-2</v>
      </c>
      <c r="DW7" s="49">
        <f t="shared" ref="DW7:DW26" si="31">((DT7*(DU$2/DV$2))+DT$4)/DX$4</f>
        <v>0.28070374203434717</v>
      </c>
      <c r="DX7">
        <f t="shared" ref="DX7:DY26" si="32">LOG(DV7)</f>
        <v>-1.6495627007745355</v>
      </c>
      <c r="DY7">
        <f t="shared" si="32"/>
        <v>-0.55175179778937389</v>
      </c>
      <c r="EA7">
        <v>14.637281168304447</v>
      </c>
      <c r="EB7">
        <v>4</v>
      </c>
      <c r="EC7">
        <f>(EB7*(1/60))/ED$4</f>
        <v>3.2981951291472023E-2</v>
      </c>
      <c r="ED7" s="49">
        <f t="shared" ref="ED7:ED25" si="33">((EA7*(EB$2/EC$2))+EA$4)/EE$4</f>
        <v>0.44886881571112408</v>
      </c>
      <c r="EE7">
        <f t="shared" ref="EE7:EF25" si="34">LOG(EC7)</f>
        <v>-1.4817236540265442</v>
      </c>
      <c r="EF7">
        <f t="shared" si="34"/>
        <v>-0.34788056531568401</v>
      </c>
      <c r="EL7"/>
      <c r="EM7"/>
      <c r="EN7"/>
    </row>
    <row r="8" spans="1:147" x14ac:dyDescent="0.25">
      <c r="A8" s="49">
        <v>7</v>
      </c>
      <c r="B8" s="50" t="s">
        <v>15</v>
      </c>
      <c r="C8" s="14" t="s">
        <v>114</v>
      </c>
      <c r="D8" s="50">
        <v>100</v>
      </c>
      <c r="E8" s="4">
        <v>1049</v>
      </c>
      <c r="F8" s="50">
        <v>6</v>
      </c>
      <c r="G8" s="50">
        <v>4.1649999999999769</v>
      </c>
      <c r="H8" s="50">
        <v>87.824490343048879</v>
      </c>
      <c r="I8" s="50">
        <v>214.94472005176397</v>
      </c>
      <c r="J8" s="50">
        <v>1.4518188166932855</v>
      </c>
      <c r="L8" s="49">
        <v>3.2015621187164243</v>
      </c>
      <c r="M8" s="49">
        <v>2</v>
      </c>
      <c r="N8" s="22">
        <f>(M8*(1/60))/$O$4</f>
        <v>7.1936748393587081E-3</v>
      </c>
      <c r="O8" s="49">
        <f>(L8*($D$2/$E$2)+L$4)/$P$4</f>
        <v>0.35543622340189707</v>
      </c>
      <c r="P8">
        <f>LOG10(N8)</f>
        <v>-2.1430491965791885</v>
      </c>
      <c r="Q8">
        <f t="shared" si="0"/>
        <v>-0.44923831422934501</v>
      </c>
      <c r="R8" s="73"/>
      <c r="S8" s="49">
        <v>5.3851648071345037</v>
      </c>
      <c r="T8" s="49">
        <v>2</v>
      </c>
      <c r="U8" s="22">
        <f>(T8*(1/60))/V$4</f>
        <v>5.9914897335541254E-3</v>
      </c>
      <c r="V8" s="49">
        <f>((S8*($D$3/$E$3)+S$4))/W$4</f>
        <v>0.33513670204681301</v>
      </c>
      <c r="W8">
        <f t="shared" si="1"/>
        <v>-2.2224651805118665</v>
      </c>
      <c r="X8">
        <f t="shared" si="1"/>
        <v>-0.47477800838204487</v>
      </c>
      <c r="Y8" s="73"/>
      <c r="Z8" s="49">
        <v>7.0178344238090995</v>
      </c>
      <c r="AA8" s="49">
        <v>2</v>
      </c>
      <c r="AB8" s="22">
        <f>(AA8*(1/60))/$AC$4</f>
        <v>5.3279146427986888E-3</v>
      </c>
      <c r="AC8" s="49">
        <f>((Z8*($D$4/$E$4)+Z$4))/AD$4</f>
        <v>0.28908028228576532</v>
      </c>
      <c r="AD8">
        <f t="shared" si="2"/>
        <v>-2.2734427415063863</v>
      </c>
      <c r="AE8">
        <f t="shared" si="2"/>
        <v>-0.53898152986696124</v>
      </c>
      <c r="AG8" s="49">
        <v>13.647344063956181</v>
      </c>
      <c r="AH8" s="49">
        <v>2</v>
      </c>
      <c r="AI8" s="22">
        <f>(AH8*(1/60))/$AJ$4</f>
        <v>4.1522613438400094E-2</v>
      </c>
      <c r="AJ8" s="49">
        <f t="shared" si="3"/>
        <v>0.43934728934408912</v>
      </c>
      <c r="AK8">
        <f t="shared" ref="AK8:AL70" si="35">LOG10(AI8)</f>
        <v>-1.381715319751202</v>
      </c>
      <c r="AL8">
        <f t="shared" si="35"/>
        <v>-0.35719204873588728</v>
      </c>
      <c r="AM8" s="73"/>
      <c r="AN8" s="49">
        <v>12.971121771072847</v>
      </c>
      <c r="AO8" s="49">
        <v>2</v>
      </c>
      <c r="AP8" s="22">
        <f>(AO8*(1/60))/$AQ$4</f>
        <v>3.3799414404362987E-2</v>
      </c>
      <c r="AQ8" s="49">
        <f t="shared" si="4"/>
        <v>0.42828152990527041</v>
      </c>
      <c r="AR8">
        <f t="shared" si="5"/>
        <v>-1.4710908240760998</v>
      </c>
      <c r="AS8">
        <f t="shared" si="5"/>
        <v>-0.36827065460923453</v>
      </c>
      <c r="AU8" s="49">
        <v>18.439088914585774</v>
      </c>
      <c r="AV8" s="49">
        <v>2</v>
      </c>
      <c r="AW8" s="22">
        <f>(AV8*(1/60))/$AX$4</f>
        <v>3.0617085413493735E-2</v>
      </c>
      <c r="AX8" s="49">
        <f t="shared" si="6"/>
        <v>0.40423514521148535</v>
      </c>
      <c r="AY8">
        <f t="shared" si="7"/>
        <v>-1.5140361542348522</v>
      </c>
      <c r="AZ8">
        <f>LOG10(AX8)</f>
        <v>-0.39336593053403396</v>
      </c>
      <c r="BB8" s="49">
        <v>11.629703349613008</v>
      </c>
      <c r="BC8" s="49">
        <v>2</v>
      </c>
      <c r="BD8" s="22">
        <f>(BC8*(1/60))/$BE$4</f>
        <v>2.2959706094218095E-2</v>
      </c>
      <c r="BE8" s="49">
        <f t="shared" si="8"/>
        <v>0.41374887911079838</v>
      </c>
      <c r="BF8">
        <f t="shared" si="9"/>
        <v>-1.6390336756153638</v>
      </c>
      <c r="BG8">
        <f t="shared" si="9"/>
        <v>-0.38326316976403024</v>
      </c>
      <c r="BI8" s="49">
        <v>14.773286702694158</v>
      </c>
      <c r="BJ8" s="49">
        <v>2</v>
      </c>
      <c r="BK8" s="22">
        <f>(BJ8*(1/60))/$BL$4</f>
        <v>1.9441773076597627E-2</v>
      </c>
      <c r="BL8" s="49">
        <f t="shared" si="10"/>
        <v>0.34140900286517856</v>
      </c>
      <c r="BM8">
        <f t="shared" si="11"/>
        <v>-1.7112641302395883</v>
      </c>
      <c r="BN8">
        <f t="shared" si="11"/>
        <v>-0.46672503083957323</v>
      </c>
      <c r="BP8" s="49">
        <v>10.920164833920778</v>
      </c>
      <c r="BQ8" s="49">
        <v>2</v>
      </c>
      <c r="BR8" s="22">
        <f>(BQ8*(1/60))/$BS$4</f>
        <v>1.754185204495828E-2</v>
      </c>
      <c r="BS8" s="49">
        <f t="shared" si="12"/>
        <v>0.30624250385143675</v>
      </c>
      <c r="BT8">
        <f t="shared" si="13"/>
        <v>-1.7559245563266526</v>
      </c>
      <c r="BU8">
        <f t="shared" si="13"/>
        <v>-0.51393453307900439</v>
      </c>
      <c r="BW8" s="49">
        <v>9.5131487952202232</v>
      </c>
      <c r="BX8">
        <v>2</v>
      </c>
      <c r="BY8" s="22">
        <f>(BX8*(1/60))/$BZ$4</f>
        <v>2.7588649536175843E-2</v>
      </c>
      <c r="BZ8" s="49">
        <f t="shared" si="14"/>
        <v>0.2611716420243253</v>
      </c>
      <c r="CA8">
        <f t="shared" si="15"/>
        <v>-1.5592695577064313</v>
      </c>
      <c r="CB8">
        <f t="shared" si="16"/>
        <v>-0.58307398046338144</v>
      </c>
      <c r="CD8">
        <v>12.854960132182441</v>
      </c>
      <c r="CE8">
        <v>2</v>
      </c>
      <c r="CF8" s="22">
        <f>(CE8*(1/60))/$CG$4</f>
        <v>2.4771231402524456E-2</v>
      </c>
      <c r="CG8" s="49">
        <f t="shared" si="17"/>
        <v>0.30283266923793384</v>
      </c>
      <c r="CH8">
        <f t="shared" si="18"/>
        <v>-1.6060524036673463</v>
      </c>
      <c r="CI8">
        <f t="shared" si="19"/>
        <v>-0.51879727545849441</v>
      </c>
      <c r="CK8">
        <v>10.012492197250394</v>
      </c>
      <c r="CL8">
        <v>2</v>
      </c>
      <c r="CM8" s="22">
        <f>(CL8*(1/60))/$CN$4</f>
        <v>2.6625907603749659E-2</v>
      </c>
      <c r="CN8" s="49">
        <f t="shared" si="20"/>
        <v>0.31838081098744486</v>
      </c>
      <c r="CO8">
        <f t="shared" si="21"/>
        <v>-1.5746955793998869</v>
      </c>
      <c r="CP8">
        <f t="shared" si="22"/>
        <v>-0.49705311534831004</v>
      </c>
      <c r="CR8" s="49">
        <v>16.278820596099706</v>
      </c>
      <c r="CS8">
        <v>2</v>
      </c>
      <c r="CT8">
        <f>(CS8*(1/60))/$CU$4</f>
        <v>2.4956903794397692E-2</v>
      </c>
      <c r="CU8" s="49">
        <f t="shared" si="23"/>
        <v>0.39943848741490584</v>
      </c>
      <c r="CV8">
        <f t="shared" si="24"/>
        <v>-1.602809295128053</v>
      </c>
      <c r="CW8">
        <f t="shared" si="24"/>
        <v>-0.39855009152685911</v>
      </c>
      <c r="CY8">
        <v>47.853944456021594</v>
      </c>
      <c r="CZ8">
        <v>8</v>
      </c>
      <c r="DA8">
        <f>(CZ8*(1/60))/DB$4</f>
        <v>8.5023139648299259E-2</v>
      </c>
      <c r="DB8" s="49">
        <f t="shared" si="25"/>
        <v>0.44963353027037428</v>
      </c>
      <c r="DC8">
        <f t="shared" si="26"/>
        <v>-1.0704628618864729</v>
      </c>
      <c r="DD8">
        <f t="shared" si="26"/>
        <v>-0.34714130983128982</v>
      </c>
      <c r="DF8">
        <v>20.554804791094465</v>
      </c>
      <c r="DG8">
        <v>8</v>
      </c>
      <c r="DH8">
        <f>(DG8*(1/60))/DI$4</f>
        <v>4.9936344829301253E-2</v>
      </c>
      <c r="DI8" s="49">
        <f t="shared" si="27"/>
        <v>0.38100551346269201</v>
      </c>
      <c r="DJ8">
        <f t="shared" si="28"/>
        <v>-1.3015832497011379</v>
      </c>
      <c r="DK8">
        <f t="shared" si="28"/>
        <v>-0.41906873968107811</v>
      </c>
      <c r="DM8">
        <v>23.690715480964268</v>
      </c>
      <c r="DN8">
        <v>8</v>
      </c>
      <c r="DO8">
        <f>(DN8*(1/60))/DP$4</f>
        <v>5.1392651458244731E-2</v>
      </c>
      <c r="DP8" s="49">
        <f t="shared" si="29"/>
        <v>0.35810909189198936</v>
      </c>
      <c r="DQ8">
        <f t="shared" si="30"/>
        <v>-1.2890989755434781</v>
      </c>
      <c r="DR8">
        <f t="shared" si="30"/>
        <v>-0.44598465271499904</v>
      </c>
      <c r="DT8">
        <v>32.097507691408069</v>
      </c>
      <c r="DU8">
        <v>8</v>
      </c>
      <c r="DV8">
        <f>(DU8*(1/60))/DW$4</f>
        <v>4.4819529679623084E-2</v>
      </c>
      <c r="DW8" s="49">
        <f t="shared" si="31"/>
        <v>0.28474190440168357</v>
      </c>
      <c r="DX8">
        <f t="shared" si="32"/>
        <v>-1.3485327051105542</v>
      </c>
      <c r="DY8">
        <f t="shared" si="32"/>
        <v>-0.54554861465415294</v>
      </c>
      <c r="EA8">
        <v>37.054014627297811</v>
      </c>
      <c r="EB8">
        <v>8</v>
      </c>
      <c r="EC8">
        <f>(EB8*(1/60))/ED$4</f>
        <v>6.5963902582944045E-2</v>
      </c>
      <c r="ED8" s="49">
        <f t="shared" si="33"/>
        <v>0.4554862679526514</v>
      </c>
      <c r="EE8">
        <f t="shared" si="34"/>
        <v>-1.1806936583625631</v>
      </c>
      <c r="EF8">
        <f t="shared" si="34"/>
        <v>-0.34152471164880016</v>
      </c>
      <c r="EL8"/>
      <c r="EM8"/>
      <c r="EN8"/>
    </row>
    <row r="9" spans="1:147" x14ac:dyDescent="0.25">
      <c r="A9" s="49">
        <v>8</v>
      </c>
      <c r="B9" s="50" t="s">
        <v>16</v>
      </c>
      <c r="C9" s="14" t="s">
        <v>39</v>
      </c>
      <c r="D9" s="50">
        <v>100</v>
      </c>
      <c r="E9" s="4">
        <v>1146</v>
      </c>
      <c r="F9" s="50">
        <v>6</v>
      </c>
      <c r="G9" s="50">
        <v>3.9200000000000137</v>
      </c>
      <c r="H9" s="50">
        <v>87.969391071988582</v>
      </c>
      <c r="I9" s="50">
        <v>261.44157838907552</v>
      </c>
      <c r="J9" s="50">
        <v>1.7145212631587188</v>
      </c>
      <c r="L9" s="49">
        <v>6.7082039324993694</v>
      </c>
      <c r="M9" s="49">
        <v>3</v>
      </c>
      <c r="N9" s="22">
        <f>(M9*(1/60))/$O$4</f>
        <v>1.0790512259038062E-2</v>
      </c>
      <c r="O9" s="49">
        <f>(L9*($D$2/$E$2)+L$4)/$P$4</f>
        <v>0.35583097325209256</v>
      </c>
      <c r="P9">
        <f>LOG10(N9)</f>
        <v>-1.9669579375235071</v>
      </c>
      <c r="Q9">
        <f t="shared" si="0"/>
        <v>-0.44875625151063508</v>
      </c>
      <c r="R9" s="73"/>
      <c r="S9" s="49">
        <v>8.1394102980498531</v>
      </c>
      <c r="T9" s="49">
        <v>3</v>
      </c>
      <c r="U9" s="22">
        <f>(T9*(1/60))/V$4</f>
        <v>8.9872346003311877E-3</v>
      </c>
      <c r="V9" s="49">
        <f>((S9*($D$3/$E$3)+S$4))/W$4</f>
        <v>0.33543950297085556</v>
      </c>
      <c r="W9">
        <f t="shared" si="1"/>
        <v>-2.0463739214561851</v>
      </c>
      <c r="X9">
        <f t="shared" si="1"/>
        <v>-0.4743857941090634</v>
      </c>
      <c r="Y9" s="73"/>
      <c r="Z9" s="49">
        <v>9.013878188659973</v>
      </c>
      <c r="AA9" s="49">
        <v>3</v>
      </c>
      <c r="AB9" s="22">
        <f>(AA9*(1/60))/$AC$4</f>
        <v>7.9918719641980333E-3</v>
      </c>
      <c r="AC9" s="49">
        <f>((Z9*($D$4/$E$4)+Z$4))/AD$4</f>
        <v>0.28924764798728736</v>
      </c>
      <c r="AD9">
        <f t="shared" si="2"/>
        <v>-2.0973514824507049</v>
      </c>
      <c r="AE9">
        <f t="shared" si="2"/>
        <v>-0.53873016382062244</v>
      </c>
      <c r="AG9" s="49">
        <v>18.062391868188442</v>
      </c>
      <c r="AH9" s="49">
        <v>3</v>
      </c>
      <c r="AI9" s="22">
        <f>(AH9*(1/60))/$AJ$4</f>
        <v>6.2283920157600141E-2</v>
      </c>
      <c r="AJ9" s="49">
        <f t="shared" si="3"/>
        <v>0.44298249362081649</v>
      </c>
      <c r="AK9">
        <f t="shared" si="35"/>
        <v>-1.2056240606955206</v>
      </c>
      <c r="AL9">
        <f t="shared" si="35"/>
        <v>-0.35361343647243115</v>
      </c>
      <c r="AM9" s="73"/>
      <c r="AN9" s="49">
        <v>19.448650338776723</v>
      </c>
      <c r="AO9" s="49">
        <v>3</v>
      </c>
      <c r="AP9" s="22">
        <f>(AO9*(1/60))/$AQ$4</f>
        <v>5.0699121606544488E-2</v>
      </c>
      <c r="AQ9" s="49">
        <f t="shared" si="4"/>
        <v>0.43295090647925633</v>
      </c>
      <c r="AR9">
        <f t="shared" si="5"/>
        <v>-1.2949995650204185</v>
      </c>
      <c r="AS9">
        <f t="shared" si="5"/>
        <v>-0.36356134672732077</v>
      </c>
      <c r="AU9" s="49">
        <v>27.115493725912497</v>
      </c>
      <c r="AV9" s="49">
        <v>3</v>
      </c>
      <c r="AW9" s="22">
        <f>(AV9*(1/60))/$AX$4</f>
        <v>4.5925628120240605E-2</v>
      </c>
      <c r="AX9" s="49">
        <f t="shared" si="6"/>
        <v>0.40986636379114011</v>
      </c>
      <c r="AY9">
        <f t="shared" si="7"/>
        <v>-1.3379448951791708</v>
      </c>
      <c r="AZ9">
        <f>LOG10(AX9)</f>
        <v>-0.38735772115482431</v>
      </c>
      <c r="BB9" s="49">
        <v>16.347782724271816</v>
      </c>
      <c r="BC9" s="49">
        <v>3</v>
      </c>
      <c r="BD9" s="22">
        <f>(BC9*(1/60))/$BE$4</f>
        <v>3.4439559141327146E-2</v>
      </c>
      <c r="BE9" s="49">
        <f t="shared" si="8"/>
        <v>0.41584136709737352</v>
      </c>
      <c r="BF9">
        <f t="shared" si="9"/>
        <v>-1.4629424165596827</v>
      </c>
      <c r="BG9">
        <f t="shared" si="9"/>
        <v>-0.3810723100778895</v>
      </c>
      <c r="BI9" s="49">
        <v>22.276669409945463</v>
      </c>
      <c r="BJ9" s="49">
        <v>3</v>
      </c>
      <c r="BK9" s="22">
        <f>(BJ9*(1/60))/$BL$4</f>
        <v>2.9162659614896443E-2</v>
      </c>
      <c r="BL9" s="49">
        <f t="shared" si="10"/>
        <v>0.34391336900681246</v>
      </c>
      <c r="BM9">
        <f t="shared" si="11"/>
        <v>-1.5351728711839072</v>
      </c>
      <c r="BN9">
        <f t="shared" si="11"/>
        <v>-0.46355094144162362</v>
      </c>
      <c r="BP9" s="49">
        <v>20.303940504246953</v>
      </c>
      <c r="BQ9" s="49">
        <v>3</v>
      </c>
      <c r="BR9" s="22">
        <f>(BQ9*(1/60))/$BS$4</f>
        <v>2.6312778067437419E-2</v>
      </c>
      <c r="BS9" s="49">
        <f t="shared" si="12"/>
        <v>0.3091127560479745</v>
      </c>
      <c r="BT9">
        <f t="shared" si="13"/>
        <v>-1.5798332972709712</v>
      </c>
      <c r="BU9">
        <f t="shared" si="13"/>
        <v>-0.50988307268843081</v>
      </c>
      <c r="BW9" s="49">
        <v>15.033296378372908</v>
      </c>
      <c r="BX9">
        <v>3</v>
      </c>
      <c r="BY9" s="22">
        <f>(BX9*(1/60))/$BZ$4</f>
        <v>4.138297430426377E-2</v>
      </c>
      <c r="BZ9" s="49">
        <f t="shared" si="14"/>
        <v>0.26421915890514741</v>
      </c>
      <c r="CA9">
        <f t="shared" si="15"/>
        <v>-1.3831782986507499</v>
      </c>
      <c r="CB9">
        <f t="shared" si="16"/>
        <v>-0.57803569427218027</v>
      </c>
      <c r="CD9">
        <v>19.811612756158951</v>
      </c>
      <c r="CE9">
        <v>3</v>
      </c>
      <c r="CF9" s="22">
        <f>(CE9*(1/60))/$CG$4</f>
        <v>3.7156847103786687E-2</v>
      </c>
      <c r="CG9" s="49">
        <f t="shared" si="17"/>
        <v>0.30652748970711347</v>
      </c>
      <c r="CH9">
        <f t="shared" si="18"/>
        <v>-1.4299611446116651</v>
      </c>
      <c r="CI9">
        <f t="shared" si="19"/>
        <v>-0.51353057141389191</v>
      </c>
      <c r="CK9">
        <v>19.059118552545918</v>
      </c>
      <c r="CL9">
        <v>3</v>
      </c>
      <c r="CM9" s="22">
        <f>(CL9*(1/60))/$CN$4</f>
        <v>3.9938861405624491E-2</v>
      </c>
      <c r="CN9" s="49">
        <f t="shared" si="20"/>
        <v>0.32369993380600043</v>
      </c>
      <c r="CO9">
        <f t="shared" si="21"/>
        <v>-1.3986043203442056</v>
      </c>
      <c r="CP9">
        <f t="shared" si="22"/>
        <v>-0.48985738940710155</v>
      </c>
      <c r="CR9" s="49">
        <v>21.213203435596427</v>
      </c>
      <c r="CS9">
        <v>3</v>
      </c>
      <c r="CT9">
        <f>(CS9*(1/60))/$CU$4</f>
        <v>3.743535569159654E-2</v>
      </c>
      <c r="CU9" s="49">
        <f t="shared" si="23"/>
        <v>0.40220708461169152</v>
      </c>
      <c r="CV9">
        <f t="shared" si="24"/>
        <v>-1.4267180360723717</v>
      </c>
      <c r="CW9">
        <f t="shared" si="24"/>
        <v>-0.39555028386193741</v>
      </c>
      <c r="CY9">
        <v>87.020112617716137</v>
      </c>
      <c r="CZ9">
        <v>12</v>
      </c>
      <c r="DA9">
        <f>(CZ9*(1/60))/DB$4</f>
        <v>0.12753470947244888</v>
      </c>
      <c r="DB9" s="49">
        <f t="shared" si="25"/>
        <v>0.46459777282438874</v>
      </c>
      <c r="DC9">
        <f t="shared" si="26"/>
        <v>-0.89437160283079165</v>
      </c>
      <c r="DD9">
        <f t="shared" si="26"/>
        <v>-0.33292287643934898</v>
      </c>
      <c r="DF9">
        <v>36.055512754639892</v>
      </c>
      <c r="DG9">
        <v>12</v>
      </c>
      <c r="DH9">
        <f>(DG9*(1/60))/DI$4</f>
        <v>7.490451724395189E-2</v>
      </c>
      <c r="DI9" s="49">
        <f t="shared" si="27"/>
        <v>0.3848702307502268</v>
      </c>
      <c r="DJ9">
        <f t="shared" si="28"/>
        <v>-1.1254919906454566</v>
      </c>
      <c r="DK9">
        <f t="shared" si="28"/>
        <v>-0.41468567976251647</v>
      </c>
      <c r="DM9">
        <v>52.153619241621193</v>
      </c>
      <c r="DN9">
        <v>12</v>
      </c>
      <c r="DO9">
        <f>(DN9*(1/60))/DP$4</f>
        <v>7.7088977187367111E-2</v>
      </c>
      <c r="DP9" s="49">
        <f t="shared" si="29"/>
        <v>0.36489209927900429</v>
      </c>
      <c r="DQ9">
        <f t="shared" si="30"/>
        <v>-1.1130077164877967</v>
      </c>
      <c r="DR9">
        <f t="shared" si="30"/>
        <v>-0.43783553996963009</v>
      </c>
      <c r="DT9">
        <v>56.020085683618873</v>
      </c>
      <c r="DU9">
        <v>12</v>
      </c>
      <c r="DV9">
        <f>(DU9*(1/60))/DW$4</f>
        <v>6.7229294519434629E-2</v>
      </c>
      <c r="DW9" s="49">
        <f t="shared" si="31"/>
        <v>0.29000123435874248</v>
      </c>
      <c r="DX9">
        <f t="shared" si="32"/>
        <v>-1.1724414460548729</v>
      </c>
      <c r="DY9">
        <f t="shared" si="32"/>
        <v>-0.53760015356983815</v>
      </c>
      <c r="EA9">
        <v>61.599512985087799</v>
      </c>
      <c r="EB9">
        <v>12</v>
      </c>
      <c r="EC9">
        <f>(EB9*(1/60))/ED$4</f>
        <v>9.8945853874416068E-2</v>
      </c>
      <c r="ED9" s="49">
        <f t="shared" si="33"/>
        <v>0.46273213468092789</v>
      </c>
      <c r="EE9">
        <f t="shared" si="34"/>
        <v>-1.0046023993068818</v>
      </c>
      <c r="EF9">
        <f t="shared" si="34"/>
        <v>-0.33467033963992249</v>
      </c>
      <c r="EL9"/>
      <c r="EM9"/>
      <c r="EN9"/>
    </row>
    <row r="10" spans="1:147" x14ac:dyDescent="0.25">
      <c r="A10" s="49">
        <v>9</v>
      </c>
      <c r="B10" s="50" t="s">
        <v>17</v>
      </c>
      <c r="C10" s="14" t="s">
        <v>40</v>
      </c>
      <c r="D10" s="50">
        <v>100</v>
      </c>
      <c r="E10" s="4">
        <v>1123.0999999999999</v>
      </c>
      <c r="F10" s="50">
        <v>6</v>
      </c>
      <c r="G10" s="50">
        <v>3.8750000000000031</v>
      </c>
      <c r="H10" s="50">
        <v>88.174238468984015</v>
      </c>
      <c r="I10" s="50">
        <v>291.09793974613473</v>
      </c>
      <c r="J10" s="50">
        <v>1.9002174484143879</v>
      </c>
      <c r="L10" s="49">
        <v>10.965856099730654</v>
      </c>
      <c r="M10" s="49">
        <v>4</v>
      </c>
      <c r="N10" s="22">
        <f>(M10*(1/60))/$O$4</f>
        <v>1.4387349678717416E-2</v>
      </c>
      <c r="O10" s="49">
        <f>(L10*($D$2/$E$2)+L$4)/$P$4</f>
        <v>0.3563102658757627</v>
      </c>
      <c r="P10">
        <f>LOG10(N10)</f>
        <v>-1.8420192009152072</v>
      </c>
      <c r="Q10">
        <f t="shared" si="0"/>
        <v>-0.44817166474141223</v>
      </c>
      <c r="R10" s="73"/>
      <c r="S10" s="49">
        <v>12.747548783981962</v>
      </c>
      <c r="T10" s="49">
        <v>4</v>
      </c>
      <c r="U10" s="22">
        <f>(T10*(1/60))/V$4</f>
        <v>1.1982979467108251E-2</v>
      </c>
      <c r="V10" s="49">
        <f>((S10*($D$3/$E$3)+S$4))/W$4</f>
        <v>0.33594612033530569</v>
      </c>
      <c r="W10">
        <f t="shared" si="1"/>
        <v>-1.921435184847885</v>
      </c>
      <c r="X10">
        <f t="shared" si="1"/>
        <v>-0.47373036998337692</v>
      </c>
      <c r="Y10" s="73"/>
      <c r="Z10" s="49">
        <v>12.509996003196804</v>
      </c>
      <c r="AA10" s="49">
        <v>4</v>
      </c>
      <c r="AB10" s="22">
        <f>(AA10*(1/60))/$AC$4</f>
        <v>1.0655829285597378E-2</v>
      </c>
      <c r="AC10" s="49">
        <f>((Z10*($D$4/$E$4)+Z$4))/AD$4</f>
        <v>0.28954079296784213</v>
      </c>
      <c r="AD10">
        <f t="shared" si="2"/>
        <v>-1.9724127458424048</v>
      </c>
      <c r="AE10">
        <f t="shared" si="2"/>
        <v>-0.53829024052799912</v>
      </c>
      <c r="AG10" s="49">
        <v>25.504901489713699</v>
      </c>
      <c r="AH10" s="49">
        <v>4</v>
      </c>
      <c r="AI10" s="22">
        <f>(AH10*(1/60))/$AJ$4</f>
        <v>8.3045226876800188E-2</v>
      </c>
      <c r="AJ10" s="49">
        <f t="shared" si="3"/>
        <v>0.44911040978512579</v>
      </c>
      <c r="AK10">
        <f t="shared" si="35"/>
        <v>-1.0806853240872207</v>
      </c>
      <c r="AL10">
        <f t="shared" si="35"/>
        <v>-0.34764687844910186</v>
      </c>
      <c r="AM10" s="73"/>
      <c r="AN10" s="49">
        <v>24.418230894149559</v>
      </c>
      <c r="AO10" s="49">
        <v>4</v>
      </c>
      <c r="AP10" s="22">
        <f>(AO10*(1/60))/$AQ$4</f>
        <v>6.7598828808725975E-2</v>
      </c>
      <c r="AQ10" s="49">
        <f t="shared" si="4"/>
        <v>0.43653326706404638</v>
      </c>
      <c r="AR10">
        <f t="shared" si="5"/>
        <v>-1.1700608284121186</v>
      </c>
      <c r="AS10">
        <f t="shared" si="5"/>
        <v>-0.35998265424519366</v>
      </c>
      <c r="AU10" s="49">
        <v>34.033072150483271</v>
      </c>
      <c r="AV10" s="49">
        <v>4</v>
      </c>
      <c r="AW10" s="22">
        <f>(AV10*(1/60))/$AX$4</f>
        <v>6.1234170826987469E-2</v>
      </c>
      <c r="AX10" s="49">
        <f t="shared" si="6"/>
        <v>0.41435605704517181</v>
      </c>
      <c r="AY10">
        <f t="shared" si="7"/>
        <v>-1.2130061585708709</v>
      </c>
      <c r="AZ10">
        <f>LOG10(AX10)</f>
        <v>-0.3826263082693746</v>
      </c>
      <c r="BB10" s="49">
        <v>23.759208741033444</v>
      </c>
      <c r="BC10" s="49">
        <v>4</v>
      </c>
      <c r="BD10" s="22">
        <f>(BC10*(1/60))/$BE$4</f>
        <v>4.591941218843619E-2</v>
      </c>
      <c r="BE10" s="49">
        <f t="shared" si="8"/>
        <v>0.41912836561349853</v>
      </c>
      <c r="BF10">
        <f t="shared" si="9"/>
        <v>-1.3380036799513828</v>
      </c>
      <c r="BG10">
        <f t="shared" si="9"/>
        <v>-0.37765294615124878</v>
      </c>
      <c r="BI10" s="49">
        <v>29.652150006365474</v>
      </c>
      <c r="BJ10" s="49">
        <v>4</v>
      </c>
      <c r="BK10" s="22">
        <f>(BJ10*(1/60))/$BL$4</f>
        <v>3.8883546153195253E-2</v>
      </c>
      <c r="BL10" s="49">
        <f t="shared" si="10"/>
        <v>0.34637504590703255</v>
      </c>
      <c r="BM10">
        <f t="shared" si="11"/>
        <v>-1.4102341345756073</v>
      </c>
      <c r="BN10">
        <f t="shared" si="11"/>
        <v>-0.46045340365021825</v>
      </c>
      <c r="BP10" s="49">
        <v>27.166155414412248</v>
      </c>
      <c r="BQ10" s="49">
        <v>4</v>
      </c>
      <c r="BR10" s="22">
        <f>(BQ10*(1/60))/$BS$4</f>
        <v>3.5083704089916561E-2</v>
      </c>
      <c r="BS10" s="49">
        <f t="shared" si="12"/>
        <v>0.31121172858429597</v>
      </c>
      <c r="BT10">
        <f t="shared" si="13"/>
        <v>-1.4548945606626713</v>
      </c>
      <c r="BU10">
        <f t="shared" si="13"/>
        <v>-0.50694404419051986</v>
      </c>
      <c r="BW10" s="49">
        <v>20.71834935510066</v>
      </c>
      <c r="BX10">
        <v>4</v>
      </c>
      <c r="BY10" s="22">
        <f>(BX10*(1/60))/$BZ$4</f>
        <v>5.5177299072351686E-2</v>
      </c>
      <c r="BZ10" s="49">
        <f t="shared" si="14"/>
        <v>0.26735771537559799</v>
      </c>
      <c r="CA10">
        <f t="shared" si="15"/>
        <v>-1.25823956204245</v>
      </c>
      <c r="CB10">
        <f t="shared" si="16"/>
        <v>-0.57290727856682044</v>
      </c>
      <c r="CD10">
        <v>27.789386463180506</v>
      </c>
      <c r="CE10">
        <v>4</v>
      </c>
      <c r="CF10" s="22">
        <f>(CE10*(1/60))/$CG$4</f>
        <v>4.9542462805048912E-2</v>
      </c>
      <c r="CG10" s="49">
        <f t="shared" si="17"/>
        <v>0.31076464846498997</v>
      </c>
      <c r="CH10">
        <f t="shared" si="18"/>
        <v>-1.3050224080033652</v>
      </c>
      <c r="CI10">
        <f t="shared" si="19"/>
        <v>-0.50756839093225559</v>
      </c>
      <c r="CK10">
        <v>26.518861212352238</v>
      </c>
      <c r="CL10">
        <v>4</v>
      </c>
      <c r="CM10" s="22">
        <f>(CL10*(1/60))/$CN$4</f>
        <v>5.3251815207499317E-2</v>
      </c>
      <c r="CN10" s="49">
        <f t="shared" si="20"/>
        <v>0.32808602049113261</v>
      </c>
      <c r="CO10">
        <f t="shared" si="21"/>
        <v>-1.2736655837359057</v>
      </c>
      <c r="CP10">
        <f t="shared" si="22"/>
        <v>-0.48401227419458082</v>
      </c>
      <c r="CR10" s="49">
        <v>30.265491900843113</v>
      </c>
      <c r="CS10">
        <v>4</v>
      </c>
      <c r="CT10">
        <f>(CS10*(1/60))/$CU$4</f>
        <v>4.9913807588795385E-2</v>
      </c>
      <c r="CU10" s="49">
        <f t="shared" si="23"/>
        <v>0.40728616770771114</v>
      </c>
      <c r="CV10">
        <f t="shared" si="24"/>
        <v>-1.3017792994640718</v>
      </c>
      <c r="CW10">
        <f t="shared" si="24"/>
        <v>-0.39010033921481746</v>
      </c>
      <c r="CY10">
        <v>137.32898455897794</v>
      </c>
      <c r="CZ10">
        <v>16</v>
      </c>
      <c r="DA10">
        <f>(CZ10*(1/60))/DB$4</f>
        <v>0.17004627929659852</v>
      </c>
      <c r="DB10" s="49">
        <f t="shared" si="25"/>
        <v>0.483819315234151</v>
      </c>
      <c r="DC10">
        <f t="shared" si="26"/>
        <v>-0.76943286622249163</v>
      </c>
      <c r="DD10">
        <f t="shared" si="26"/>
        <v>-0.31531679754470204</v>
      </c>
      <c r="DF10">
        <v>53.649324320069496</v>
      </c>
      <c r="DG10">
        <v>16</v>
      </c>
      <c r="DH10">
        <f>(DG10*(1/60))/DI$4</f>
        <v>9.9872689658602506E-2</v>
      </c>
      <c r="DI10" s="49">
        <f t="shared" si="27"/>
        <v>0.38925681153546943</v>
      </c>
      <c r="DJ10">
        <f t="shared" si="28"/>
        <v>-1.0005532540371567</v>
      </c>
      <c r="DK10">
        <f t="shared" si="28"/>
        <v>-0.40976377905172418</v>
      </c>
      <c r="DM10">
        <v>80.224684480526321</v>
      </c>
      <c r="DN10">
        <v>16</v>
      </c>
      <c r="DO10">
        <f>(DN10*(1/60))/DP$4</f>
        <v>0.10278530291648946</v>
      </c>
      <c r="DP10" s="49">
        <f t="shared" si="29"/>
        <v>0.37158172745180029</v>
      </c>
      <c r="DQ10">
        <f t="shared" si="30"/>
        <v>-0.98806897987949682</v>
      </c>
      <c r="DR10">
        <f t="shared" si="30"/>
        <v>-0.429945650604038</v>
      </c>
      <c r="DT10">
        <v>85.523388613875682</v>
      </c>
      <c r="DU10">
        <v>16</v>
      </c>
      <c r="DV10">
        <f>(DU10*(1/60))/DW$4</f>
        <v>8.9639059359246168E-2</v>
      </c>
      <c r="DW10" s="49">
        <f t="shared" si="31"/>
        <v>0.29648747530584302</v>
      </c>
      <c r="DX10">
        <f t="shared" si="32"/>
        <v>-1.047502709446573</v>
      </c>
      <c r="DY10">
        <f t="shared" si="32"/>
        <v>-0.52799364806851545</v>
      </c>
      <c r="EA10">
        <v>95.547108799795723</v>
      </c>
      <c r="EB10">
        <v>16</v>
      </c>
      <c r="EC10">
        <f>(EB10*(1/60))/ED$4</f>
        <v>0.13192780516588809</v>
      </c>
      <c r="ED10" s="49">
        <f t="shared" si="33"/>
        <v>0.47275351421998713</v>
      </c>
      <c r="EE10">
        <f t="shared" si="34"/>
        <v>-0.87966366269858187</v>
      </c>
      <c r="EF10">
        <f t="shared" si="34"/>
        <v>-0.32536523413670154</v>
      </c>
      <c r="EL10"/>
      <c r="EM10"/>
      <c r="EN10"/>
    </row>
    <row r="11" spans="1:147" x14ac:dyDescent="0.25">
      <c r="A11" s="49">
        <v>10</v>
      </c>
      <c r="B11" s="50" t="s">
        <v>45</v>
      </c>
      <c r="C11" s="14" t="s">
        <v>58</v>
      </c>
      <c r="D11" s="50">
        <v>100</v>
      </c>
      <c r="E11" s="4">
        <v>801.4</v>
      </c>
      <c r="F11" s="50">
        <v>5</v>
      </c>
      <c r="G11" s="50">
        <v>3.9609999999999999</v>
      </c>
      <c r="H11" s="50">
        <v>57.844084650441616</v>
      </c>
      <c r="I11" s="50">
        <v>226.02435098385385</v>
      </c>
      <c r="J11" s="50">
        <v>1.208226350101868</v>
      </c>
      <c r="L11" s="49">
        <v>13.946325680981353</v>
      </c>
      <c r="M11" s="49">
        <v>5</v>
      </c>
      <c r="N11" s="22">
        <f>(M11*(1/60))/$O$4</f>
        <v>1.7984187098396769E-2</v>
      </c>
      <c r="O11" s="49">
        <f>(L11*($D$2/$E$2)+L$4)/$P$4</f>
        <v>0.35664578344019904</v>
      </c>
      <c r="P11">
        <f>LOG10(N11)</f>
        <v>-1.7451091879071507</v>
      </c>
      <c r="Q11">
        <f t="shared" si="0"/>
        <v>-0.44776290619952752</v>
      </c>
      <c r="R11" s="73"/>
      <c r="S11" s="49">
        <v>16.194134740701646</v>
      </c>
      <c r="T11" s="49">
        <v>5</v>
      </c>
      <c r="U11" s="22">
        <f>(T11*(1/60))/V$4</f>
        <v>1.4978724333885312E-2</v>
      </c>
      <c r="V11" s="49">
        <f>((S11*($D$3/$E$3)+S$4))/W$4</f>
        <v>0.33632503696271926</v>
      </c>
      <c r="W11">
        <f t="shared" si="1"/>
        <v>-1.8245251718398288</v>
      </c>
      <c r="X11">
        <f t="shared" si="1"/>
        <v>-0.47324080140371388</v>
      </c>
      <c r="Y11" s="73"/>
      <c r="Z11" s="49">
        <v>15.572411502397436</v>
      </c>
      <c r="AA11" s="49">
        <v>5</v>
      </c>
      <c r="AB11" s="22">
        <f>(AA11*(1/60))/$AC$4</f>
        <v>1.3319786606996722E-2</v>
      </c>
      <c r="AC11" s="49">
        <f>((Z11*($D$4/$E$4)+Z$4))/AD$4</f>
        <v>0.28979757256726846</v>
      </c>
      <c r="AD11">
        <f t="shared" si="2"/>
        <v>-1.8755027328343485</v>
      </c>
      <c r="AE11">
        <f t="shared" si="2"/>
        <v>-0.53790525663246236</v>
      </c>
      <c r="AG11" s="49">
        <v>33.034073318317859</v>
      </c>
      <c r="AH11" s="49">
        <v>5</v>
      </c>
      <c r="AI11" s="22">
        <f>(AH11*(1/60))/$AJ$4</f>
        <v>0.10380653359600023</v>
      </c>
      <c r="AJ11" s="49">
        <f t="shared" si="3"/>
        <v>0.45530968074326128</v>
      </c>
      <c r="AK11">
        <f t="shared" si="35"/>
        <v>-0.98377531107916438</v>
      </c>
      <c r="AL11">
        <f t="shared" si="35"/>
        <v>-0.34169311567317812</v>
      </c>
      <c r="AM11" s="73"/>
      <c r="AN11" s="49">
        <v>31.56342820417326</v>
      </c>
      <c r="AO11" s="49">
        <v>5</v>
      </c>
      <c r="AP11" s="22">
        <f>(AO11*(1/60))/$AQ$4</f>
        <v>8.4498536010907468E-2</v>
      </c>
      <c r="AQ11" s="49">
        <f t="shared" si="4"/>
        <v>0.44168393781558551</v>
      </c>
      <c r="AR11">
        <f t="shared" si="5"/>
        <v>-1.0731508154040621</v>
      </c>
      <c r="AS11">
        <f>LOG10(AQ11)</f>
        <v>-0.35488839391547283</v>
      </c>
      <c r="AU11" s="49">
        <v>45</v>
      </c>
      <c r="AV11" s="49">
        <v>5</v>
      </c>
      <c r="AW11" s="22">
        <f>(AV11*(1/60))/$AX$4</f>
        <v>7.6542713533734333E-2</v>
      </c>
      <c r="AX11" s="49">
        <f t="shared" si="6"/>
        <v>0.42147388628560911</v>
      </c>
      <c r="AY11">
        <f t="shared" si="7"/>
        <v>-1.1160961455628147</v>
      </c>
      <c r="AZ11">
        <f>LOG10(AX11)</f>
        <v>-0.37522932825961686</v>
      </c>
      <c r="BB11" s="49">
        <v>29.841246622753548</v>
      </c>
      <c r="BC11" s="49">
        <v>5</v>
      </c>
      <c r="BD11" s="22">
        <f>(BC11*(1/60))/$BE$4</f>
        <v>5.7399265235545241E-2</v>
      </c>
      <c r="BE11" s="49">
        <f t="shared" si="8"/>
        <v>0.42182577491732454</v>
      </c>
      <c r="BF11">
        <f t="shared" si="9"/>
        <v>-1.2410936669433263</v>
      </c>
      <c r="BG11">
        <f t="shared" si="9"/>
        <v>-0.37486688699016274</v>
      </c>
      <c r="BI11" s="49">
        <v>37.752483362025337</v>
      </c>
      <c r="BJ11" s="49">
        <v>5</v>
      </c>
      <c r="BK11" s="22">
        <f>(BJ11*(1/60))/$BL$4</f>
        <v>4.8604432691494066E-2</v>
      </c>
      <c r="BL11" s="49">
        <f t="shared" si="10"/>
        <v>0.34907865325099191</v>
      </c>
      <c r="BM11">
        <f t="shared" si="11"/>
        <v>-1.3133241215675509</v>
      </c>
      <c r="BN11">
        <f t="shared" si="11"/>
        <v>-0.45707670821462892</v>
      </c>
      <c r="BP11" s="49">
        <v>34.132096331752024</v>
      </c>
      <c r="BQ11" s="49">
        <v>5</v>
      </c>
      <c r="BR11" s="22">
        <f>(BQ11*(1/60))/$BS$4</f>
        <v>4.3854630112395696E-2</v>
      </c>
      <c r="BS11" s="49">
        <f t="shared" si="12"/>
        <v>0.31334242820046138</v>
      </c>
      <c r="BT11">
        <f t="shared" si="13"/>
        <v>-1.3579845476546148</v>
      </c>
      <c r="BU11">
        <f t="shared" si="13"/>
        <v>-0.50398079539671714</v>
      </c>
      <c r="BW11" s="49">
        <v>28.111385593741193</v>
      </c>
      <c r="BX11">
        <v>5</v>
      </c>
      <c r="BY11" s="22">
        <f>(BX11*(1/60))/$BZ$4</f>
        <v>6.8971623840439603E-2</v>
      </c>
      <c r="BZ11" s="49">
        <f t="shared" si="14"/>
        <v>0.2714392009515541</v>
      </c>
      <c r="CA11">
        <f t="shared" si="15"/>
        <v>-1.1613295490343936</v>
      </c>
      <c r="CB11">
        <f t="shared" si="16"/>
        <v>-0.566327431814315</v>
      </c>
      <c r="CD11">
        <v>35.227829907617071</v>
      </c>
      <c r="CE11">
        <v>5</v>
      </c>
      <c r="CF11" s="22">
        <f>(CE11*(1/60))/$CG$4</f>
        <v>6.1928078506311136E-2</v>
      </c>
      <c r="CG11" s="49">
        <f t="shared" si="17"/>
        <v>0.3147153578913332</v>
      </c>
      <c r="CH11">
        <f t="shared" si="18"/>
        <v>-1.2081123949953088</v>
      </c>
      <c r="CI11">
        <f t="shared" si="19"/>
        <v>-0.50208206329995075</v>
      </c>
      <c r="CK11">
        <v>35.057096285916209</v>
      </c>
      <c r="CL11">
        <v>5</v>
      </c>
      <c r="CM11" s="22">
        <f>(CL11*(1/60))/$CN$4</f>
        <v>6.6564769009374136E-2</v>
      </c>
      <c r="CN11" s="49">
        <f t="shared" si="20"/>
        <v>0.33310622572856907</v>
      </c>
      <c r="CO11">
        <f t="shared" si="21"/>
        <v>-1.1767555707278494</v>
      </c>
      <c r="CP11">
        <f t="shared" si="22"/>
        <v>-0.47741725030403087</v>
      </c>
      <c r="CR11" s="49">
        <v>38.58108344772085</v>
      </c>
      <c r="CS11">
        <v>5</v>
      </c>
      <c r="CT11">
        <f>(CS11*(1/60))/$CU$4</f>
        <v>6.2392259485994229E-2</v>
      </c>
      <c r="CU11" s="49">
        <f t="shared" si="23"/>
        <v>0.4119519028553813</v>
      </c>
      <c r="CV11">
        <f t="shared" si="24"/>
        <v>-1.2048692864560153</v>
      </c>
      <c r="CW11">
        <f t="shared" si="24"/>
        <v>-0.3851534867432157</v>
      </c>
      <c r="CY11">
        <v>194.75689974940553</v>
      </c>
      <c r="CZ11">
        <v>20</v>
      </c>
      <c r="DA11">
        <f>(CZ11*(1/60))/DB$4</f>
        <v>0.21255784912074813</v>
      </c>
      <c r="DB11" s="49">
        <f t="shared" si="25"/>
        <v>0.50576083498489877</v>
      </c>
      <c r="DC11">
        <f t="shared" si="26"/>
        <v>-0.67252285321443528</v>
      </c>
      <c r="DD11">
        <f t="shared" si="26"/>
        <v>-0.29605480450624599</v>
      </c>
      <c r="DF11">
        <v>75.23961722390672</v>
      </c>
      <c r="DG11">
        <v>20</v>
      </c>
      <c r="DH11">
        <f>(DG11*(1/60))/DI$4</f>
        <v>0.12484086207325314</v>
      </c>
      <c r="DI11" s="49">
        <f t="shared" si="27"/>
        <v>0.39463981587466701</v>
      </c>
      <c r="DJ11">
        <f t="shared" si="28"/>
        <v>-0.90364324102910021</v>
      </c>
      <c r="DK11">
        <f t="shared" si="28"/>
        <v>-0.40379910017270099</v>
      </c>
      <c r="DM11">
        <v>112.61105629555207</v>
      </c>
      <c r="DN11">
        <v>20</v>
      </c>
      <c r="DO11">
        <f>(DN11*(1/60))/DP$4</f>
        <v>0.12848162864561183</v>
      </c>
      <c r="DP11" s="49">
        <f t="shared" si="29"/>
        <v>0.37929973827413888</v>
      </c>
      <c r="DQ11">
        <f t="shared" si="30"/>
        <v>-0.89115896687144036</v>
      </c>
      <c r="DR11">
        <f t="shared" si="30"/>
        <v>-0.42101745697065124</v>
      </c>
      <c r="DT11">
        <v>118.5</v>
      </c>
      <c r="DU11">
        <v>20</v>
      </c>
      <c r="DV11">
        <f>(DU11*(1/60))/DW$4</f>
        <v>0.11204882419905771</v>
      </c>
      <c r="DW11" s="49">
        <f t="shared" si="31"/>
        <v>0.30373731602960635</v>
      </c>
      <c r="DX11">
        <f t="shared" si="32"/>
        <v>-0.95059269643851663</v>
      </c>
      <c r="DY11">
        <f t="shared" si="32"/>
        <v>-0.51750184900965512</v>
      </c>
      <c r="EA11">
        <v>134.51486906658312</v>
      </c>
      <c r="EB11">
        <v>20</v>
      </c>
      <c r="EC11">
        <f>(EB11*(1/60))/ED$4</f>
        <v>0.16490975645736008</v>
      </c>
      <c r="ED11" s="49">
        <f t="shared" si="33"/>
        <v>0.48425685358905546</v>
      </c>
      <c r="EE11">
        <f t="shared" si="34"/>
        <v>-0.78275364969052552</v>
      </c>
      <c r="EF11">
        <f t="shared" si="34"/>
        <v>-0.31492422408361631</v>
      </c>
      <c r="EL11"/>
      <c r="EM11"/>
      <c r="EN11"/>
    </row>
    <row r="12" spans="1:147" x14ac:dyDescent="0.25">
      <c r="A12" s="49">
        <v>11</v>
      </c>
      <c r="B12" s="50" t="s">
        <v>56</v>
      </c>
      <c r="C12" s="14" t="s">
        <v>58</v>
      </c>
      <c r="D12" s="50">
        <v>100</v>
      </c>
      <c r="E12" s="4">
        <v>804.39</v>
      </c>
      <c r="F12" s="50">
        <v>7</v>
      </c>
      <c r="G12" s="50">
        <v>3.8249999999999997</v>
      </c>
      <c r="H12" s="50">
        <v>69.285054344716343</v>
      </c>
      <c r="I12" s="50">
        <v>234.06706734596133</v>
      </c>
      <c r="J12" s="50">
        <v>1.3456470044495368</v>
      </c>
      <c r="L12" s="49">
        <v>17.613914953808536</v>
      </c>
      <c r="M12" s="49">
        <v>6</v>
      </c>
      <c r="N12" s="22">
        <f>(M12*(1/60))/$O$4</f>
        <v>2.1581024518076124E-2</v>
      </c>
      <c r="O12" s="49">
        <f>(L12*($D$2/$E$2)+L$4)/$P$4</f>
        <v>0.35705865147546195</v>
      </c>
      <c r="P12">
        <f>LOG10(N12)</f>
        <v>-1.6659279418595259</v>
      </c>
      <c r="Q12">
        <f t="shared" si="0"/>
        <v>-0.44726043957413381</v>
      </c>
      <c r="R12" s="73"/>
      <c r="S12" s="49">
        <v>20.71834935510066</v>
      </c>
      <c r="T12" s="49">
        <v>6</v>
      </c>
      <c r="U12" s="22">
        <f>(T12*(1/60))/V$4</f>
        <v>1.7974469200662375E-2</v>
      </c>
      <c r="V12" s="49">
        <f>((S12*($D$3/$E$3)+S$4))/W$4</f>
        <v>0.33682242776187837</v>
      </c>
      <c r="W12">
        <f>LOG10(U12)</f>
        <v>-1.7453439257922039</v>
      </c>
      <c r="X12">
        <f t="shared" si="1"/>
        <v>-0.47259899814348588</v>
      </c>
      <c r="Y12" s="73"/>
      <c r="Z12" s="49">
        <v>18.006943105369107</v>
      </c>
      <c r="AA12" s="49">
        <v>6</v>
      </c>
      <c r="AB12" s="22">
        <f>(AA12*(1/60))/$AC$4</f>
        <v>1.5983743928396067E-2</v>
      </c>
      <c r="AC12" s="49">
        <f>((Z12*($D$4/$E$4)+Z$4))/AD$4</f>
        <v>0.29000170490984734</v>
      </c>
      <c r="AD12">
        <f t="shared" si="2"/>
        <v>-1.7963214867867237</v>
      </c>
      <c r="AE12">
        <f t="shared" si="2"/>
        <v>-0.53759944889151856</v>
      </c>
      <c r="AG12" s="49">
        <v>40.549352645880795</v>
      </c>
      <c r="AH12" s="49">
        <v>6</v>
      </c>
      <c r="AI12" s="22">
        <f>(AH12*(1/60))/$AJ$4</f>
        <v>0.12456784031520028</v>
      </c>
      <c r="AJ12" s="49">
        <f t="shared" si="3"/>
        <v>0.46149751307571513</v>
      </c>
      <c r="AK12">
        <f t="shared" si="35"/>
        <v>-0.9045940650315395</v>
      </c>
      <c r="AL12">
        <f t="shared" si="35"/>
        <v>-0.33583063496397153</v>
      </c>
      <c r="AM12" s="73"/>
      <c r="AN12" s="49">
        <v>37.583240945932268</v>
      </c>
      <c r="AO12" s="49">
        <v>6</v>
      </c>
      <c r="AP12" s="22">
        <f>(AO12*(1/60))/$AQ$4</f>
        <v>0.10139824321308898</v>
      </c>
      <c r="AQ12" s="49">
        <f t="shared" si="4"/>
        <v>0.44602336639584655</v>
      </c>
      <c r="AR12">
        <f t="shared" si="5"/>
        <v>-0.99396956935643721</v>
      </c>
      <c r="AS12">
        <f t="shared" si="5"/>
        <v>-0.3506423887520777</v>
      </c>
      <c r="AU12" s="49">
        <v>54.509173539873082</v>
      </c>
      <c r="AV12" s="49">
        <v>6</v>
      </c>
      <c r="AW12" s="22">
        <f>(AV12*(1/60))/$AX$4</f>
        <v>9.1851256240481211E-2</v>
      </c>
      <c r="AX12" s="49">
        <f t="shared" si="6"/>
        <v>0.42764559402393298</v>
      </c>
      <c r="AY12">
        <f t="shared" si="7"/>
        <v>-1.0369148995151898</v>
      </c>
      <c r="AZ12">
        <f>LOG10(AX12)</f>
        <v>-0.36891599809048953</v>
      </c>
      <c r="BB12" s="49">
        <v>37.656340767525464</v>
      </c>
      <c r="BC12" s="49">
        <v>6</v>
      </c>
      <c r="BD12" s="22">
        <f>(BC12*(1/60))/$BE$4</f>
        <v>6.8879118282654292E-2</v>
      </c>
      <c r="BE12" s="49">
        <f t="shared" si="8"/>
        <v>0.42529180194088878</v>
      </c>
      <c r="BF12">
        <f t="shared" si="9"/>
        <v>-1.1619124208957015</v>
      </c>
      <c r="BG12">
        <f t="shared" si="9"/>
        <v>-0.37131298880290481</v>
      </c>
      <c r="BI12" s="49">
        <v>47.712681752339179</v>
      </c>
      <c r="BJ12" s="49">
        <v>6</v>
      </c>
      <c r="BK12" s="22">
        <f>(BJ12*(1/60))/$BL$4</f>
        <v>5.8325319229792887E-2</v>
      </c>
      <c r="BL12" s="49">
        <f t="shared" si="10"/>
        <v>0.35240301835215526</v>
      </c>
      <c r="BM12">
        <f t="shared" si="11"/>
        <v>-1.234142875519926</v>
      </c>
      <c r="BN12">
        <f t="shared" si="11"/>
        <v>-0.45296038048680104</v>
      </c>
      <c r="BP12" s="49">
        <v>43.289721643826724</v>
      </c>
      <c r="BQ12" s="49">
        <v>6</v>
      </c>
      <c r="BR12" s="22">
        <f>(BQ12*(1/60))/$BS$4</f>
        <v>5.2625556134874837E-2</v>
      </c>
      <c r="BS12" s="49">
        <f t="shared" si="12"/>
        <v>0.31614350690166809</v>
      </c>
      <c r="BT12">
        <f t="shared" si="13"/>
        <v>-1.2788033016069902</v>
      </c>
      <c r="BU12">
        <f t="shared" si="13"/>
        <v>-0.50011573349565985</v>
      </c>
      <c r="BW12" s="49">
        <v>34.590461112855955</v>
      </c>
      <c r="BX12">
        <v>6</v>
      </c>
      <c r="BY12" s="22">
        <f>(BX12*(1/60))/$BZ$4</f>
        <v>8.276594860852754E-2</v>
      </c>
      <c r="BZ12" s="49">
        <f t="shared" si="14"/>
        <v>0.275016114742208</v>
      </c>
      <c r="CA12">
        <f t="shared" si="15"/>
        <v>-1.0821483029867687</v>
      </c>
      <c r="CB12">
        <f t="shared" si="16"/>
        <v>-0.56064185766583852</v>
      </c>
      <c r="CD12">
        <v>44.679413604030209</v>
      </c>
      <c r="CE12">
        <v>6</v>
      </c>
      <c r="CF12" s="22">
        <f>(CE12*(1/60))/$CG$4</f>
        <v>7.4313694207573375E-2</v>
      </c>
      <c r="CG12" s="49">
        <f t="shared" si="17"/>
        <v>0.31973528727336264</v>
      </c>
      <c r="CH12">
        <f t="shared" si="18"/>
        <v>-1.1289311489476839</v>
      </c>
      <c r="CI12">
        <f t="shared" si="19"/>
        <v>-0.49520943059598926</v>
      </c>
      <c r="CK12">
        <v>44.52527372178637</v>
      </c>
      <c r="CL12">
        <v>6</v>
      </c>
      <c r="CM12" s="22">
        <f>(CL12*(1/60))/$CN$4</f>
        <v>7.9877722811248983E-2</v>
      </c>
      <c r="CN12" s="49">
        <f t="shared" si="20"/>
        <v>0.33867320690711528</v>
      </c>
      <c r="CO12">
        <f t="shared" si="21"/>
        <v>-1.0975743246802245</v>
      </c>
      <c r="CP12">
        <f t="shared" si="22"/>
        <v>-0.47021915987340251</v>
      </c>
      <c r="CR12" s="49">
        <v>45.069390943299865</v>
      </c>
      <c r="CS12">
        <v>6</v>
      </c>
      <c r="CT12">
        <f>(CS12*(1/60))/$CU$4</f>
        <v>7.4870711383193081E-2</v>
      </c>
      <c r="CU12" s="49">
        <f t="shared" si="23"/>
        <v>0.41559238040413504</v>
      </c>
      <c r="CV12">
        <f t="shared" si="24"/>
        <v>-1.1256880404083904</v>
      </c>
      <c r="CW12">
        <f t="shared" si="24"/>
        <v>-0.38133242352769409</v>
      </c>
      <c r="CY12">
        <v>260.1734998034965</v>
      </c>
      <c r="CZ12">
        <v>24</v>
      </c>
      <c r="DA12">
        <f>(CZ12*(1/60))/DB$4</f>
        <v>0.25506941894489776</v>
      </c>
      <c r="DB12" s="49">
        <f t="shared" si="25"/>
        <v>0.53075459659637469</v>
      </c>
      <c r="DC12">
        <f t="shared" si="26"/>
        <v>-0.59334160716681039</v>
      </c>
      <c r="DD12">
        <f t="shared" si="26"/>
        <v>-0.27510623594143291</v>
      </c>
      <c r="DF12">
        <v>96.105410877848087</v>
      </c>
      <c r="DG12">
        <v>24</v>
      </c>
      <c r="DH12">
        <f>(DG12*(1/60))/DI$4</f>
        <v>0.14980903448790378</v>
      </c>
      <c r="DI12" s="49">
        <f t="shared" si="27"/>
        <v>0.39984218428533391</v>
      </c>
      <c r="DJ12">
        <f t="shared" si="28"/>
        <v>-0.82446199498147543</v>
      </c>
      <c r="DK12">
        <f t="shared" si="28"/>
        <v>-0.39811138871743434</v>
      </c>
      <c r="DM12">
        <v>151.61876532936154</v>
      </c>
      <c r="DN12">
        <v>24</v>
      </c>
      <c r="DO12">
        <f>(DN12*(1/60))/DP$4</f>
        <v>0.15417795437473422</v>
      </c>
      <c r="DP12" s="49">
        <f t="shared" si="29"/>
        <v>0.38859568294485058</v>
      </c>
      <c r="DQ12">
        <f t="shared" si="30"/>
        <v>-0.81197772082381547</v>
      </c>
      <c r="DR12">
        <f t="shared" si="30"/>
        <v>-0.41050202844967881</v>
      </c>
      <c r="DT12">
        <v>155.00322577288512</v>
      </c>
      <c r="DU12">
        <v>24</v>
      </c>
      <c r="DV12">
        <f>(DU12*(1/60))/DW$4</f>
        <v>0.13445858903886926</v>
      </c>
      <c r="DW12" s="49">
        <f t="shared" si="31"/>
        <v>0.31176247573016747</v>
      </c>
      <c r="DX12">
        <f t="shared" si="32"/>
        <v>-0.87141145039089174</v>
      </c>
      <c r="DY12">
        <f t="shared" si="32"/>
        <v>-0.50617615843527475</v>
      </c>
      <c r="EA12">
        <v>174.51790739061707</v>
      </c>
      <c r="EB12">
        <v>24</v>
      </c>
      <c r="EC12">
        <f>(EB12*(1/60))/ED$4</f>
        <v>0.19789170774883214</v>
      </c>
      <c r="ED12" s="49">
        <f t="shared" si="33"/>
        <v>0.49606580854270771</v>
      </c>
      <c r="EE12">
        <f t="shared" si="34"/>
        <v>-0.70357240364290063</v>
      </c>
      <c r="EF12">
        <f t="shared" si="34"/>
        <v>-0.30446070578574458</v>
      </c>
      <c r="EL12"/>
      <c r="EM12"/>
      <c r="EN12"/>
    </row>
    <row r="13" spans="1:147" x14ac:dyDescent="0.25">
      <c r="A13" s="49">
        <v>12</v>
      </c>
      <c r="B13" s="50" t="s">
        <v>57</v>
      </c>
      <c r="C13" s="14" t="s">
        <v>58</v>
      </c>
      <c r="D13" s="50">
        <v>100</v>
      </c>
      <c r="E13" s="4">
        <v>802.48</v>
      </c>
      <c r="F13" s="50">
        <v>6</v>
      </c>
      <c r="G13" s="50">
        <v>4.2240000000000002</v>
      </c>
      <c r="H13" s="50">
        <v>66.229855810660922</v>
      </c>
      <c r="I13" s="50">
        <v>211.93974999827464</v>
      </c>
      <c r="J13" s="50">
        <v>1.2519135058006092</v>
      </c>
      <c r="L13" s="49">
        <v>18.828170383762732</v>
      </c>
      <c r="M13" s="49">
        <v>7</v>
      </c>
      <c r="N13" s="22">
        <f>(M13*(1/60))/$O$4</f>
        <v>2.517786193775548E-2</v>
      </c>
      <c r="O13" s="49">
        <f>(L13*($D$2/$E$2)+L$4)/$P$4</f>
        <v>0.35719534269587383</v>
      </c>
      <c r="P13">
        <f>LOG10(N13)</f>
        <v>-1.5989811522289128</v>
      </c>
      <c r="Q13">
        <f t="shared" si="0"/>
        <v>-0.44709421231055901</v>
      </c>
      <c r="R13" s="73"/>
      <c r="S13" s="49">
        <v>25.401771591761076</v>
      </c>
      <c r="T13" s="49">
        <v>7</v>
      </c>
      <c r="U13" s="22">
        <f>(T13*(1/60))/V$4</f>
        <v>2.097021406743944E-2</v>
      </c>
      <c r="V13" s="49">
        <f>((S13*($D$3/$E$3)+S$4))/W$4</f>
        <v>0.33733732179932702</v>
      </c>
      <c r="W13">
        <f t="shared" si="1"/>
        <v>-1.6783971361615906</v>
      </c>
      <c r="X13">
        <f t="shared" si="1"/>
        <v>-0.47193560735857315</v>
      </c>
      <c r="Y13" s="73"/>
      <c r="Z13" s="49">
        <v>22</v>
      </c>
      <c r="AA13" s="49">
        <v>7</v>
      </c>
      <c r="AB13" s="22">
        <f>(AA13*(1/60))/$AC$4</f>
        <v>1.8647701249795413E-2</v>
      </c>
      <c r="AC13" s="49">
        <f>((Z13*($D$4/$E$4)+Z$4))/AD$4</f>
        <v>0.29033651759289353</v>
      </c>
      <c r="AD13">
        <f t="shared" si="2"/>
        <v>-1.7293746971561104</v>
      </c>
      <c r="AE13">
        <f t="shared" si="2"/>
        <v>-0.53709833657041806</v>
      </c>
      <c r="AG13" s="49">
        <v>49.540387564087546</v>
      </c>
      <c r="AH13" s="49">
        <v>7</v>
      </c>
      <c r="AI13" s="22">
        <f>(AH13*(1/60))/$AJ$4</f>
        <v>0.14532914703440034</v>
      </c>
      <c r="AJ13" s="49">
        <f t="shared" si="3"/>
        <v>0.46890043373164536</v>
      </c>
      <c r="AK13">
        <f t="shared" si="35"/>
        <v>-0.83764727540092632</v>
      </c>
      <c r="AL13">
        <f t="shared" si="35"/>
        <v>-0.32891936553973228</v>
      </c>
      <c r="AM13" s="73"/>
      <c r="AN13" s="49">
        <v>44.138985035906749</v>
      </c>
      <c r="AO13" s="49">
        <v>7</v>
      </c>
      <c r="AP13" s="22">
        <f>(AO13*(1/60))/$AQ$4</f>
        <v>0.11829795041527047</v>
      </c>
      <c r="AQ13" s="49">
        <f t="shared" si="4"/>
        <v>0.45074912523408572</v>
      </c>
      <c r="AR13">
        <f t="shared" si="5"/>
        <v>-0.92702277972582403</v>
      </c>
      <c r="AS13">
        <f t="shared" si="5"/>
        <v>-0.3460651074372369</v>
      </c>
      <c r="AU13" s="49">
        <v>63.001984095740987</v>
      </c>
      <c r="AV13" s="49">
        <v>7</v>
      </c>
      <c r="AW13" s="22">
        <f>(AV13*(1/60))/$AX$4</f>
        <v>0.10715979894722807</v>
      </c>
      <c r="AX13" s="49">
        <f t="shared" si="6"/>
        <v>0.43315765502565778</v>
      </c>
      <c r="AY13">
        <f t="shared" si="7"/>
        <v>-0.96996810988457649</v>
      </c>
      <c r="AZ13">
        <f>LOG10(AX13)</f>
        <v>-0.36335400608080148</v>
      </c>
      <c r="BB13" s="49">
        <v>44.181444068749045</v>
      </c>
      <c r="BC13" s="49">
        <v>7</v>
      </c>
      <c r="BD13" s="22">
        <f>(BC13*(1/60))/$BE$4</f>
        <v>8.0358971329763343E-2</v>
      </c>
      <c r="BE13" s="49">
        <f t="shared" si="8"/>
        <v>0.42818571261613242</v>
      </c>
      <c r="BF13">
        <f t="shared" si="9"/>
        <v>-1.0949656312650882</v>
      </c>
      <c r="BG13">
        <f t="shared" si="9"/>
        <v>-0.36836782801657852</v>
      </c>
      <c r="BI13" s="49">
        <v>55.682133579811754</v>
      </c>
      <c r="BJ13" s="49">
        <v>7</v>
      </c>
      <c r="BK13" s="22">
        <f>(BJ13*(1/60))/$BL$4</f>
        <v>6.80462057680917E-2</v>
      </c>
      <c r="BL13" s="49">
        <f t="shared" si="10"/>
        <v>0.35506294202962096</v>
      </c>
      <c r="BM13">
        <f t="shared" si="11"/>
        <v>-1.1671960858893127</v>
      </c>
      <c r="BN13">
        <f t="shared" si="11"/>
        <v>-0.44969465271073944</v>
      </c>
      <c r="BP13" s="49">
        <v>55.226805085936306</v>
      </c>
      <c r="BQ13" s="49">
        <v>7</v>
      </c>
      <c r="BR13" s="22">
        <f>(BQ13*(1/60))/$BS$4</f>
        <v>6.1396482157353979E-2</v>
      </c>
      <c r="BS13" s="49">
        <f t="shared" si="12"/>
        <v>0.319794749341139</v>
      </c>
      <c r="BT13">
        <f t="shared" si="13"/>
        <v>-1.2118565119763769</v>
      </c>
      <c r="BU13">
        <f t="shared" si="13"/>
        <v>-0.49512867114291043</v>
      </c>
      <c r="BW13" s="49">
        <v>41.076148797081743</v>
      </c>
      <c r="BX13">
        <v>7</v>
      </c>
      <c r="BY13" s="22">
        <f>(BX13*(1/60))/$BZ$4</f>
        <v>9.6560273376615463E-2</v>
      </c>
      <c r="BZ13" s="49">
        <f t="shared" si="14"/>
        <v>0.27859667892164064</v>
      </c>
      <c r="CA13">
        <f t="shared" si="15"/>
        <v>-1.0152015133561556</v>
      </c>
      <c r="CB13">
        <f t="shared" si="16"/>
        <v>-0.55502406499246526</v>
      </c>
      <c r="CD13">
        <v>51.742149162940649</v>
      </c>
      <c r="CE13">
        <v>7</v>
      </c>
      <c r="CF13" s="22">
        <f>(CE13*(1/60))/$CG$4</f>
        <v>8.6699309908835606E-2</v>
      </c>
      <c r="CG13" s="49">
        <f t="shared" si="17"/>
        <v>0.32348645055863656</v>
      </c>
      <c r="CH13">
        <f t="shared" si="18"/>
        <v>-1.0619843593170706</v>
      </c>
      <c r="CI13">
        <f t="shared" si="19"/>
        <v>-0.49014390532249025</v>
      </c>
      <c r="CK13">
        <v>52.021630116712032</v>
      </c>
      <c r="CL13">
        <v>7</v>
      </c>
      <c r="CM13" s="22">
        <f>(CL13*(1/60))/$CN$4</f>
        <v>9.3190676613123802E-2</v>
      </c>
      <c r="CN13" s="49">
        <f t="shared" si="20"/>
        <v>0.34308082128072459</v>
      </c>
      <c r="CO13">
        <f t="shared" si="21"/>
        <v>-1.0306275350496112</v>
      </c>
      <c r="CP13">
        <f t="shared" si="22"/>
        <v>-0.4646035589614731</v>
      </c>
      <c r="CR13" s="49">
        <v>54.037024344425184</v>
      </c>
      <c r="CS13">
        <v>7</v>
      </c>
      <c r="CT13">
        <f>(CS13*(1/60))/$CU$4</f>
        <v>8.7349163280391925E-2</v>
      </c>
      <c r="CU13" s="49">
        <f t="shared" si="23"/>
        <v>0.42062396500219784</v>
      </c>
      <c r="CV13">
        <f t="shared" si="24"/>
        <v>-1.0587412507777774</v>
      </c>
      <c r="CW13">
        <f t="shared" si="24"/>
        <v>-0.37610598706644965</v>
      </c>
      <c r="CY13">
        <v>327.09784468871084</v>
      </c>
      <c r="CZ13">
        <v>28</v>
      </c>
      <c r="DA13">
        <f>(CZ13*(1/60))/DB$4</f>
        <v>0.29758098876904743</v>
      </c>
      <c r="DB13" s="49">
        <f t="shared" si="25"/>
        <v>0.55632442322573405</v>
      </c>
      <c r="DC13">
        <f t="shared" si="26"/>
        <v>-0.52639481753619721</v>
      </c>
      <c r="DD13">
        <f t="shared" si="26"/>
        <v>-0.25467187365734428</v>
      </c>
      <c r="DF13">
        <v>121.10326172320876</v>
      </c>
      <c r="DG13">
        <v>28</v>
      </c>
      <c r="DH13">
        <f>(DG13*(1/60))/DI$4</f>
        <v>0.17477720690255441</v>
      </c>
      <c r="DI13" s="49">
        <f t="shared" si="27"/>
        <v>0.40607477872814834</v>
      </c>
      <c r="DJ13">
        <f t="shared" si="28"/>
        <v>-0.75751520535086214</v>
      </c>
      <c r="DK13">
        <f t="shared" si="28"/>
        <v>-0.39139398366766792</v>
      </c>
      <c r="DM13">
        <v>192.62723068143819</v>
      </c>
      <c r="DN13">
        <v>28</v>
      </c>
      <c r="DO13">
        <f>(DN13*(1/60))/DP$4</f>
        <v>0.17987428010385659</v>
      </c>
      <c r="DP13" s="49">
        <f t="shared" si="29"/>
        <v>0.39836842875294948</v>
      </c>
      <c r="DQ13">
        <f t="shared" si="30"/>
        <v>-0.74503093119320229</v>
      </c>
      <c r="DR13">
        <f t="shared" si="30"/>
        <v>-0.39971508732083627</v>
      </c>
      <c r="DT13">
        <v>195.5102299113783</v>
      </c>
      <c r="DU13">
        <v>28</v>
      </c>
      <c r="DV13">
        <f>(DU13*(1/60))/DW$4</f>
        <v>0.15686835387868081</v>
      </c>
      <c r="DW13" s="49">
        <f t="shared" si="31"/>
        <v>0.32066785793461278</v>
      </c>
      <c r="DX13">
        <f t="shared" si="32"/>
        <v>-0.80446466076027856</v>
      </c>
      <c r="DY13">
        <f t="shared" si="32"/>
        <v>-0.49394456929265673</v>
      </c>
      <c r="EA13">
        <v>223.03587155433092</v>
      </c>
      <c r="EB13">
        <v>28</v>
      </c>
      <c r="EC13">
        <f>(EB13*(1/60))/ED$4</f>
        <v>0.23087365904030413</v>
      </c>
      <c r="ED13" s="49">
        <f t="shared" si="33"/>
        <v>0.51038838195853697</v>
      </c>
      <c r="EE13">
        <f t="shared" si="34"/>
        <v>-0.63662561401228746</v>
      </c>
      <c r="EF13">
        <f t="shared" si="34"/>
        <v>-0.2920992200798504</v>
      </c>
      <c r="EL13"/>
      <c r="EM13"/>
      <c r="EN13"/>
    </row>
    <row r="14" spans="1:147" x14ac:dyDescent="0.25">
      <c r="A14" s="49">
        <v>13</v>
      </c>
      <c r="B14" s="50" t="s">
        <v>97</v>
      </c>
      <c r="C14" s="14" t="s">
        <v>103</v>
      </c>
      <c r="D14" s="50">
        <v>110</v>
      </c>
      <c r="E14" s="4">
        <v>1163.7</v>
      </c>
      <c r="F14" s="50">
        <v>7</v>
      </c>
      <c r="G14" s="50">
        <v>7.6560000000000077</v>
      </c>
      <c r="H14" s="50">
        <v>65.754960739075159</v>
      </c>
      <c r="I14" s="50">
        <v>168.47083084659377</v>
      </c>
      <c r="J14" s="50">
        <v>1.335635766677755</v>
      </c>
      <c r="L14" s="49">
        <v>24.186773244895647</v>
      </c>
      <c r="M14" s="49">
        <v>8</v>
      </c>
      <c r="N14" s="22">
        <f>(M14*(1/60))/$O$4</f>
        <v>2.8774699357434833E-2</v>
      </c>
      <c r="O14" s="49">
        <f>(L14*($D$2/$E$2)+L$4)/$P$4</f>
        <v>0.35779857159378275</v>
      </c>
      <c r="P14">
        <f>LOG10(N14)</f>
        <v>-1.540989205251226</v>
      </c>
      <c r="Q14">
        <f t="shared" si="0"/>
        <v>-0.44636139755896537</v>
      </c>
      <c r="R14" s="73"/>
      <c r="S14" s="49">
        <v>28.77933286231632</v>
      </c>
      <c r="T14" s="49">
        <v>8</v>
      </c>
      <c r="U14" s="22">
        <f>(T14*(1/60))/V$4</f>
        <v>2.3965958934216502E-2</v>
      </c>
      <c r="V14" s="49">
        <f>((S14*($D$3/$E$3)+S$4))/W$4</f>
        <v>0.33770864987342486</v>
      </c>
      <c r="W14">
        <f t="shared" si="1"/>
        <v>-1.620405189183904</v>
      </c>
      <c r="X14">
        <f t="shared" si="1"/>
        <v>-0.47145781545523824</v>
      </c>
      <c r="Y14" s="73"/>
      <c r="Z14" s="49">
        <v>23.5</v>
      </c>
      <c r="AA14" s="49">
        <v>8</v>
      </c>
      <c r="AB14" s="22">
        <f>(AA14*(1/60))/$AC$4</f>
        <v>2.1311658571194755E-2</v>
      </c>
      <c r="AC14" s="49">
        <f>((Z14*($D$4/$E$4)+Z$4))/AD$4</f>
        <v>0.29046229066295537</v>
      </c>
      <c r="AD14">
        <f t="shared" si="2"/>
        <v>-1.6713827501784237</v>
      </c>
      <c r="AE14">
        <f t="shared" si="2"/>
        <v>-0.53691024200005288</v>
      </c>
      <c r="AG14" s="49">
        <v>56.508848864580493</v>
      </c>
      <c r="AH14" s="49">
        <v>8</v>
      </c>
      <c r="AI14" s="22">
        <f>(AH14*(1/60))/$AJ$4</f>
        <v>0.16609045375360038</v>
      </c>
      <c r="AJ14" s="49">
        <f t="shared" si="3"/>
        <v>0.47463803419374634</v>
      </c>
      <c r="AK14">
        <f t="shared" si="35"/>
        <v>-0.77965532842323959</v>
      </c>
      <c r="AL14">
        <f t="shared" si="35"/>
        <v>-0.32363746338241872</v>
      </c>
      <c r="AM14" s="73"/>
      <c r="AN14" s="49">
        <v>50.159744815937813</v>
      </c>
      <c r="AO14" s="49">
        <v>8</v>
      </c>
      <c r="AP14" s="22">
        <f>(AO14*(1/60))/$AQ$4</f>
        <v>0.13519765761745195</v>
      </c>
      <c r="AQ14" s="49">
        <f t="shared" si="4"/>
        <v>0.45508923649421079</v>
      </c>
      <c r="AR14">
        <f t="shared" si="5"/>
        <v>-0.86903083274813742</v>
      </c>
      <c r="AS14">
        <f t="shared" si="5"/>
        <v>-0.3419034360524939</v>
      </c>
      <c r="AU14" s="49">
        <v>72.001736090180486</v>
      </c>
      <c r="AV14" s="49">
        <v>8</v>
      </c>
      <c r="AW14" s="22">
        <f>(AV14*(1/60))/$AX$4</f>
        <v>0.12246834165397494</v>
      </c>
      <c r="AX14" s="49">
        <f t="shared" si="6"/>
        <v>0.43899873456786781</v>
      </c>
      <c r="AY14">
        <f t="shared" si="7"/>
        <v>-0.91197616290688976</v>
      </c>
      <c r="AZ14">
        <f>LOG10(AX14)</f>
        <v>-0.35753673162800237</v>
      </c>
      <c r="BB14" s="49">
        <v>52.153619241621193</v>
      </c>
      <c r="BC14" s="49">
        <v>8</v>
      </c>
      <c r="BD14" s="22">
        <f>(BC14*(1/60))/$BE$4</f>
        <v>9.183882437687238E-2</v>
      </c>
      <c r="BE14" s="49">
        <f t="shared" si="8"/>
        <v>0.43172140573433337</v>
      </c>
      <c r="BF14">
        <f t="shared" si="9"/>
        <v>-1.0369736842874016</v>
      </c>
      <c r="BG14">
        <f t="shared" si="9"/>
        <v>-0.36479641749654668</v>
      </c>
      <c r="BI14" s="49">
        <v>67.119296778199342</v>
      </c>
      <c r="BJ14" s="49">
        <v>8</v>
      </c>
      <c r="BK14" s="22">
        <f>(BJ14*(1/60))/$BL$4</f>
        <v>7.7767092306390506E-2</v>
      </c>
      <c r="BL14" s="49">
        <f t="shared" si="10"/>
        <v>0.3588802662136456</v>
      </c>
      <c r="BM14">
        <f t="shared" si="11"/>
        <v>-1.1092041389116261</v>
      </c>
      <c r="BN14">
        <f t="shared" si="11"/>
        <v>-0.44505042160586222</v>
      </c>
      <c r="BP14" s="49">
        <v>64.124878167525594</v>
      </c>
      <c r="BQ14" s="49">
        <v>8</v>
      </c>
      <c r="BR14" s="22">
        <f>(BQ14*(1/60))/$BS$4</f>
        <v>7.0167408179833121E-2</v>
      </c>
      <c r="BS14" s="49">
        <f t="shared" si="12"/>
        <v>0.32251643778560463</v>
      </c>
      <c r="BT14">
        <f t="shared" si="13"/>
        <v>-1.1538645649986901</v>
      </c>
      <c r="BU14">
        <f t="shared" si="13"/>
        <v>-0.49144814565613643</v>
      </c>
      <c r="BW14" s="49">
        <v>47.565743976101118</v>
      </c>
      <c r="BX14">
        <v>8</v>
      </c>
      <c r="BY14" s="22">
        <f>(BX14*(1/60))/$BZ$4</f>
        <v>0.11035459814470337</v>
      </c>
      <c r="BZ14" s="49">
        <f t="shared" si="14"/>
        <v>0.28217940031809802</v>
      </c>
      <c r="CA14">
        <f t="shared" si="15"/>
        <v>-0.95720956637846877</v>
      </c>
      <c r="CB14">
        <f t="shared" si="16"/>
        <v>-0.54947469382306469</v>
      </c>
      <c r="CD14">
        <v>61.204574992397426</v>
      </c>
      <c r="CE14">
        <v>8</v>
      </c>
      <c r="CF14" s="22">
        <f>(CE14*(1/60))/$CG$4</f>
        <v>9.9084925610097824E-2</v>
      </c>
      <c r="CG14" s="49">
        <f t="shared" si="17"/>
        <v>0.32851213841924248</v>
      </c>
      <c r="CH14">
        <f t="shared" si="18"/>
        <v>-1.003992412339384</v>
      </c>
      <c r="CI14">
        <f t="shared" si="19"/>
        <v>-0.4834485787644684</v>
      </c>
      <c r="CK14">
        <v>60.052060747321569</v>
      </c>
      <c r="CL14">
        <v>8</v>
      </c>
      <c r="CM14" s="22">
        <f>(CL14*(1/60))/$CN$4</f>
        <v>0.10650363041499863</v>
      </c>
      <c r="CN14" s="49">
        <f t="shared" si="20"/>
        <v>0.34780245397920556</v>
      </c>
      <c r="CO14">
        <f t="shared" si="21"/>
        <v>-0.97263558807192452</v>
      </c>
      <c r="CP14">
        <f t="shared" si="22"/>
        <v>-0.45866735808411752</v>
      </c>
      <c r="CR14" s="49">
        <v>65.568666297249024</v>
      </c>
      <c r="CS14">
        <v>8</v>
      </c>
      <c r="CT14">
        <f>(CS14*(1/60))/$CU$4</f>
        <v>9.982761517759077E-2</v>
      </c>
      <c r="CU14" s="49">
        <f t="shared" si="23"/>
        <v>0.42709417062332888</v>
      </c>
      <c r="CV14">
        <f t="shared" si="24"/>
        <v>-1.0007493038000905</v>
      </c>
      <c r="CW14">
        <f t="shared" si="24"/>
        <v>-0.36947635618590924</v>
      </c>
      <c r="CY14">
        <v>402.08985314230449</v>
      </c>
      <c r="CZ14">
        <v>32</v>
      </c>
      <c r="DA14">
        <f>(CZ14*(1/60))/DB$4</f>
        <v>0.34009255859319704</v>
      </c>
      <c r="DB14" s="49">
        <f t="shared" si="25"/>
        <v>0.58497666715930874</v>
      </c>
      <c r="DC14">
        <f t="shared" si="26"/>
        <v>-0.46840287055851049</v>
      </c>
      <c r="DD14">
        <f t="shared" si="26"/>
        <v>-0.23286145618457088</v>
      </c>
      <c r="DF14">
        <v>146.58529939935997</v>
      </c>
      <c r="DG14">
        <v>32</v>
      </c>
      <c r="DH14">
        <f>(DG14*(1/60))/DI$4</f>
        <v>0.19974537931720501</v>
      </c>
      <c r="DI14" s="49">
        <f t="shared" si="27"/>
        <v>0.41242809315483397</v>
      </c>
      <c r="DJ14">
        <f t="shared" si="28"/>
        <v>-0.69952325837317553</v>
      </c>
      <c r="DK14">
        <f t="shared" si="28"/>
        <v>-0.38465175976441895</v>
      </c>
      <c r="DM14">
        <v>236.11914365421538</v>
      </c>
      <c r="DN14">
        <v>32</v>
      </c>
      <c r="DO14">
        <f>(DN14*(1/60))/DP$4</f>
        <v>0.20557060583297893</v>
      </c>
      <c r="DP14" s="49">
        <f t="shared" si="29"/>
        <v>0.40873300607964985</v>
      </c>
      <c r="DQ14">
        <f t="shared" si="30"/>
        <v>-0.68703898421551557</v>
      </c>
      <c r="DR14">
        <f t="shared" si="30"/>
        <v>-0.38856029064788711</v>
      </c>
      <c r="DT14">
        <v>241.50207038450003</v>
      </c>
      <c r="DU14">
        <v>32</v>
      </c>
      <c r="DV14">
        <f>(DU14*(1/60))/DW$4</f>
        <v>0.17927811871849234</v>
      </c>
      <c r="DW14" s="49">
        <f t="shared" si="31"/>
        <v>0.33077907021530101</v>
      </c>
      <c r="DX14">
        <f t="shared" si="32"/>
        <v>-0.74647271378259183</v>
      </c>
      <c r="DY14">
        <f t="shared" si="32"/>
        <v>-0.48046197789085615</v>
      </c>
      <c r="EA14">
        <v>276.02898398537786</v>
      </c>
      <c r="EB14">
        <v>32</v>
      </c>
      <c r="EC14">
        <f>(EB14*(1/60))/ED$4</f>
        <v>0.26385561033177618</v>
      </c>
      <c r="ED14" s="49">
        <f t="shared" si="33"/>
        <v>0.52603202563587437</v>
      </c>
      <c r="EE14">
        <f t="shared" si="34"/>
        <v>-0.57863366703460062</v>
      </c>
      <c r="EF14">
        <f t="shared" si="34"/>
        <v>-0.2789878145277363</v>
      </c>
      <c r="EL14"/>
      <c r="EM14"/>
      <c r="EN14"/>
    </row>
    <row r="15" spans="1:147" x14ac:dyDescent="0.25">
      <c r="A15" s="49">
        <v>14</v>
      </c>
      <c r="B15" s="50" t="s">
        <v>98</v>
      </c>
      <c r="C15" s="14" t="s">
        <v>104</v>
      </c>
      <c r="D15" s="50">
        <v>110</v>
      </c>
      <c r="E15" s="4">
        <v>1274.0999999999999</v>
      </c>
      <c r="F15" s="50">
        <v>4</v>
      </c>
      <c r="G15" s="50">
        <v>3.9619999999999775</v>
      </c>
      <c r="H15" s="50">
        <v>97.470963753001797</v>
      </c>
      <c r="I15" s="50">
        <v>225.96725746696515</v>
      </c>
      <c r="J15" s="50">
        <v>1.5682005379343862</v>
      </c>
      <c r="L15" s="49">
        <v>27.166155414412248</v>
      </c>
      <c r="M15" s="49">
        <v>9</v>
      </c>
      <c r="N15" s="22">
        <f>(M15*(1/60))/$O$4</f>
        <v>3.2371536777114185E-2</v>
      </c>
      <c r="O15" s="49">
        <f>(L15*($D$2/$E$2)+L$4)/$P$4</f>
        <v>0.3581339667460533</v>
      </c>
      <c r="P15">
        <f>LOG10(N15)</f>
        <v>-1.4898366828038447</v>
      </c>
      <c r="Q15">
        <f t="shared" si="0"/>
        <v>-0.44595448694450485</v>
      </c>
      <c r="R15" s="73"/>
      <c r="S15" s="49">
        <v>32.388269481403292</v>
      </c>
      <c r="T15" s="49">
        <v>9</v>
      </c>
      <c r="U15" s="22">
        <f>(T15*(1/60))/V$4</f>
        <v>2.6961703800993563E-2</v>
      </c>
      <c r="V15" s="49">
        <f>((S15*($D$3/$E$3)+S$4))/W$4</f>
        <v>0.3381054152840155</v>
      </c>
      <c r="W15">
        <f t="shared" si="1"/>
        <v>-1.5692526667365225</v>
      </c>
      <c r="X15">
        <f t="shared" si="1"/>
        <v>-0.47094787327702403</v>
      </c>
      <c r="Y15" s="73"/>
      <c r="Z15" s="49">
        <v>27.504545078950134</v>
      </c>
      <c r="AA15" s="49">
        <v>9</v>
      </c>
      <c r="AB15" s="22">
        <f>(AA15*(1/60))/$AC$4</f>
        <v>2.3975615892594098E-2</v>
      </c>
      <c r="AC15" s="49">
        <f>((Z15*($D$4/$E$4)+Z$4))/AD$4</f>
        <v>0.29079806661547575</v>
      </c>
      <c r="AD15">
        <f t="shared" si="2"/>
        <v>-1.6202302277310425</v>
      </c>
      <c r="AE15">
        <f t="shared" si="2"/>
        <v>-0.53640848523054285</v>
      </c>
      <c r="AG15" s="49">
        <v>65.00192304847603</v>
      </c>
      <c r="AH15" s="49">
        <v>9</v>
      </c>
      <c r="AI15" s="22">
        <f>(AH15*(1/60))/$AJ$4</f>
        <v>0.18685176047280042</v>
      </c>
      <c r="AJ15" s="49">
        <f t="shared" si="3"/>
        <v>0.4816309504575893</v>
      </c>
      <c r="AK15">
        <f t="shared" si="35"/>
        <v>-0.72850280597585826</v>
      </c>
      <c r="AL15">
        <f t="shared" si="35"/>
        <v>-0.31728561232115537</v>
      </c>
      <c r="AM15" s="73"/>
      <c r="AN15" s="49">
        <v>58.174307043573798</v>
      </c>
      <c r="AO15" s="49">
        <v>9</v>
      </c>
      <c r="AP15" s="22">
        <f>(AO15*(1/60))/$AQ$4</f>
        <v>0.15209736481963346</v>
      </c>
      <c r="AQ15" s="49">
        <f t="shared" si="4"/>
        <v>0.46086659567145349</v>
      </c>
      <c r="AR15">
        <f t="shared" si="5"/>
        <v>-0.81787831030075608</v>
      </c>
      <c r="AS15">
        <f t="shared" si="5"/>
        <v>-0.33642476907509594</v>
      </c>
      <c r="AU15" s="49">
        <v>83.501496992568946</v>
      </c>
      <c r="AV15" s="49">
        <v>9</v>
      </c>
      <c r="AW15" s="22">
        <f>(AV15*(1/60))/$AX$4</f>
        <v>0.1377768843607218</v>
      </c>
      <c r="AX15" s="49">
        <f t="shared" si="6"/>
        <v>0.4464623866983653</v>
      </c>
      <c r="AY15">
        <f t="shared" si="7"/>
        <v>-0.86082364045950843</v>
      </c>
      <c r="AZ15">
        <f>LOG10(AX15)</f>
        <v>-0.35021512342141026</v>
      </c>
      <c r="BB15" s="49">
        <v>59.103722387003678</v>
      </c>
      <c r="BC15" s="49">
        <v>9</v>
      </c>
      <c r="BD15" s="22">
        <f>(BC15*(1/60))/$BE$4</f>
        <v>0.10331867742398143</v>
      </c>
      <c r="BE15" s="49">
        <f t="shared" si="8"/>
        <v>0.43480380562257653</v>
      </c>
      <c r="BF15">
        <f t="shared" si="9"/>
        <v>-0.98582116184002022</v>
      </c>
      <c r="BG15">
        <f t="shared" si="9"/>
        <v>-0.36170666340439012</v>
      </c>
      <c r="BI15" s="49">
        <v>76.105190361761785</v>
      </c>
      <c r="BJ15" s="49">
        <v>9</v>
      </c>
      <c r="BK15" s="22">
        <f>(BJ15*(1/60))/$BL$4</f>
        <v>8.7487978844689313E-2</v>
      </c>
      <c r="BL15" s="49">
        <f t="shared" si="10"/>
        <v>0.36187944252131965</v>
      </c>
      <c r="BM15">
        <f t="shared" si="11"/>
        <v>-1.0580516164642448</v>
      </c>
      <c r="BN15">
        <f t="shared" si="11"/>
        <v>-0.44143608738955348</v>
      </c>
      <c r="BP15" s="49">
        <v>76.663224560410967</v>
      </c>
      <c r="BQ15" s="49">
        <v>9</v>
      </c>
      <c r="BR15" s="22">
        <f>(BQ15*(1/60))/$BS$4</f>
        <v>7.8938334202312249E-2</v>
      </c>
      <c r="BS15" s="49">
        <f t="shared" si="12"/>
        <v>0.32635159087743892</v>
      </c>
      <c r="BT15">
        <f t="shared" si="13"/>
        <v>-1.1027120425513088</v>
      </c>
      <c r="BU15">
        <f t="shared" si="13"/>
        <v>-0.4863142658924442</v>
      </c>
      <c r="BW15" s="49">
        <v>53.558379363083795</v>
      </c>
      <c r="BX15">
        <v>9</v>
      </c>
      <c r="BY15" s="22">
        <f>(BX15*(1/60))/$BZ$4</f>
        <v>0.1241489229127913</v>
      </c>
      <c r="BZ15" s="49">
        <f t="shared" si="14"/>
        <v>0.28548776431151346</v>
      </c>
      <c r="CA15">
        <f t="shared" si="15"/>
        <v>-0.90605704393108755</v>
      </c>
      <c r="CB15">
        <f t="shared" si="16"/>
        <v>-0.54441250039839273</v>
      </c>
      <c r="CD15">
        <v>70.677082565708673</v>
      </c>
      <c r="CE15">
        <v>9</v>
      </c>
      <c r="CF15" s="22">
        <f>(CE15*(1/60))/$CG$4</f>
        <v>0.11147054131136006</v>
      </c>
      <c r="CG15" s="49">
        <f t="shared" si="17"/>
        <v>0.33354318090017693</v>
      </c>
      <c r="CH15">
        <f t="shared" si="18"/>
        <v>-0.95283988989200263</v>
      </c>
      <c r="CI15">
        <f t="shared" si="19"/>
        <v>-0.47684793382326296</v>
      </c>
      <c r="CK15">
        <v>67.529623129408918</v>
      </c>
      <c r="CL15">
        <v>9</v>
      </c>
      <c r="CM15" s="22">
        <f>(CL15*(1/60))/$CN$4</f>
        <v>0.11981658421687345</v>
      </c>
      <c r="CN15" s="49">
        <f t="shared" si="20"/>
        <v>0.35219901808295578</v>
      </c>
      <c r="CO15">
        <f t="shared" si="21"/>
        <v>-0.9214830656245433</v>
      </c>
      <c r="CP15">
        <f t="shared" si="22"/>
        <v>-0.45321185916303047</v>
      </c>
      <c r="CR15" s="49">
        <v>73.527205849263709</v>
      </c>
      <c r="CS15">
        <v>9</v>
      </c>
      <c r="CT15">
        <f>(CS15*(1/60))/$CU$4</f>
        <v>0.11230606707478961</v>
      </c>
      <c r="CU15" s="49">
        <f t="shared" si="23"/>
        <v>0.43155957004832829</v>
      </c>
      <c r="CV15">
        <f t="shared" si="24"/>
        <v>-0.94959678135270931</v>
      </c>
      <c r="CW15">
        <f t="shared" si="24"/>
        <v>-0.36495924825084808</v>
      </c>
      <c r="CY15">
        <v>482.11435365481498</v>
      </c>
      <c r="CZ15">
        <v>36</v>
      </c>
      <c r="DA15">
        <f>(CZ15*(1/60))/DB$4</f>
        <v>0.38260412841734665</v>
      </c>
      <c r="DB15" s="49">
        <f t="shared" si="25"/>
        <v>0.61555167850556158</v>
      </c>
      <c r="DC15">
        <f t="shared" si="26"/>
        <v>-0.41725034811112921</v>
      </c>
      <c r="DD15">
        <f t="shared" si="26"/>
        <v>-0.21073548010448534</v>
      </c>
      <c r="DF15">
        <v>174.6403447087757</v>
      </c>
      <c r="DG15">
        <v>36</v>
      </c>
      <c r="DH15">
        <f>(DG15*(1/60))/DI$4</f>
        <v>0.22471355173185564</v>
      </c>
      <c r="DI15" s="49">
        <f t="shared" si="27"/>
        <v>0.41942292325323105</v>
      </c>
      <c r="DJ15">
        <f t="shared" si="28"/>
        <v>-0.64837073592579419</v>
      </c>
      <c r="DK15">
        <f t="shared" si="28"/>
        <v>-0.37734783717461667</v>
      </c>
      <c r="DM15">
        <v>286.21146028766913</v>
      </c>
      <c r="DN15">
        <v>36</v>
      </c>
      <c r="DO15">
        <f>(DN15*(1/60))/DP$4</f>
        <v>0.23126693156210129</v>
      </c>
      <c r="DP15" s="49">
        <f t="shared" si="29"/>
        <v>0.42067052856908282</v>
      </c>
      <c r="DQ15">
        <f t="shared" si="30"/>
        <v>-0.63588646176813435</v>
      </c>
      <c r="DR15">
        <f t="shared" si="30"/>
        <v>-0.37605791281817852</v>
      </c>
      <c r="DT15">
        <v>291.00042955294759</v>
      </c>
      <c r="DU15">
        <v>36</v>
      </c>
      <c r="DV15">
        <f>(DU15*(1/60))/DW$4</f>
        <v>0.20168788355830389</v>
      </c>
      <c r="DW15" s="49">
        <f t="shared" si="31"/>
        <v>0.34166118347603081</v>
      </c>
      <c r="DX15">
        <f t="shared" si="32"/>
        <v>-0.6953201913352105</v>
      </c>
      <c r="DY15">
        <f t="shared" si="32"/>
        <v>-0.46640435909923972</v>
      </c>
      <c r="EA15">
        <v>335.52384416014308</v>
      </c>
      <c r="EB15">
        <v>36</v>
      </c>
      <c r="EC15">
        <f>(EB15*(1/60))/ED$4</f>
        <v>0.29683756162324815</v>
      </c>
      <c r="ED15" s="49">
        <f t="shared" si="33"/>
        <v>0.54359499468054151</v>
      </c>
      <c r="EE15">
        <f t="shared" si="34"/>
        <v>-0.52748114458721951</v>
      </c>
      <c r="EF15">
        <f t="shared" si="34"/>
        <v>-0.26472455082223068</v>
      </c>
      <c r="EL15"/>
      <c r="EM15"/>
      <c r="EN15"/>
    </row>
    <row r="16" spans="1:147" x14ac:dyDescent="0.25">
      <c r="A16" s="49">
        <v>15</v>
      </c>
      <c r="B16" s="50" t="s">
        <v>99</v>
      </c>
      <c r="C16" s="14" t="s">
        <v>105</v>
      </c>
      <c r="D16" s="50">
        <v>110</v>
      </c>
      <c r="E16" s="4">
        <v>1145.3</v>
      </c>
      <c r="F16" s="50">
        <v>4</v>
      </c>
      <c r="G16" s="50">
        <v>2.6609999999999756</v>
      </c>
      <c r="H16" s="50">
        <v>144.79622364683689</v>
      </c>
      <c r="I16" s="50">
        <v>385.21858243995871</v>
      </c>
      <c r="J16" s="50">
        <v>2.6700659367262509</v>
      </c>
      <c r="L16" s="49">
        <v>29.154759474226502</v>
      </c>
      <c r="M16" s="49">
        <v>10</v>
      </c>
      <c r="N16" s="22">
        <f>(M16*(1/60))/$O$4</f>
        <v>3.5968374196793537E-2</v>
      </c>
      <c r="O16" s="49">
        <f>(L16*($D$2/$E$2)+L$4)/$P$4</f>
        <v>0.3583578279775097</v>
      </c>
      <c r="P16">
        <f>LOG10(N16)</f>
        <v>-1.4440791922431697</v>
      </c>
      <c r="Q16">
        <f t="shared" si="0"/>
        <v>-0.44568310435111547</v>
      </c>
      <c r="R16" s="73"/>
      <c r="S16" s="49">
        <v>36.345563690772494</v>
      </c>
      <c r="T16" s="49">
        <v>10</v>
      </c>
      <c r="U16" s="22">
        <f>(T16*(1/60))/V$4</f>
        <v>2.9957448667770625E-2</v>
      </c>
      <c r="V16" s="49">
        <f>((S16*($D$3/$E$3)+S$4))/W$4</f>
        <v>0.33854047902370665</v>
      </c>
      <c r="W16">
        <f t="shared" si="1"/>
        <v>-1.5234951761758475</v>
      </c>
      <c r="X16">
        <f t="shared" si="1"/>
        <v>-0.47038939561817456</v>
      </c>
      <c r="Y16" s="73"/>
      <c r="Z16" s="49">
        <v>30</v>
      </c>
      <c r="AA16" s="49">
        <v>10</v>
      </c>
      <c r="AB16" s="22">
        <f>(AA16*(1/60))/$AC$4</f>
        <v>2.6639573213993444E-2</v>
      </c>
      <c r="AC16" s="49">
        <f>((Z16*($D$4/$E$4)+Z$4))/AD$4</f>
        <v>0.29100730729989005</v>
      </c>
      <c r="AD16">
        <f t="shared" si="2"/>
        <v>-1.5744727371703673</v>
      </c>
      <c r="AE16">
        <f t="shared" si="2"/>
        <v>-0.53609610558393672</v>
      </c>
      <c r="AG16" s="49">
        <v>74.506711107121077</v>
      </c>
      <c r="AH16" s="49">
        <v>10</v>
      </c>
      <c r="AI16" s="22">
        <f>(AH16*(1/60))/$AJ$4</f>
        <v>0.20761306719200046</v>
      </c>
      <c r="AJ16" s="49">
        <f t="shared" si="3"/>
        <v>0.48945687845027208</v>
      </c>
      <c r="AK16">
        <f t="shared" si="35"/>
        <v>-0.68274531541518324</v>
      </c>
      <c r="AL16">
        <f t="shared" si="35"/>
        <v>-0.31028556387315304</v>
      </c>
      <c r="AM16" s="73"/>
      <c r="AN16" s="49">
        <v>64.69350817508662</v>
      </c>
      <c r="AO16" s="49">
        <v>10</v>
      </c>
      <c r="AP16" s="22">
        <f>(AO16*(1/60))/$AQ$4</f>
        <v>0.16899707202181494</v>
      </c>
      <c r="AQ16" s="49">
        <f t="shared" si="4"/>
        <v>0.46556601223541294</v>
      </c>
      <c r="AR16">
        <f t="shared" si="5"/>
        <v>-0.77212081974008095</v>
      </c>
      <c r="AS16">
        <f t="shared" si="5"/>
        <v>-0.33201873204671539</v>
      </c>
      <c r="AU16" s="49">
        <v>93.5</v>
      </c>
      <c r="AV16" s="49">
        <v>10</v>
      </c>
      <c r="AW16" s="22">
        <f>(AV16*(1/60))/$AX$4</f>
        <v>0.15308542706746867</v>
      </c>
      <c r="AX16" s="49">
        <f t="shared" si="6"/>
        <v>0.45295168233734673</v>
      </c>
      <c r="AY16">
        <f t="shared" si="7"/>
        <v>-0.81506614989883341</v>
      </c>
      <c r="AZ16">
        <f>LOG10(AX16)</f>
        <v>-0.34394812296166244</v>
      </c>
      <c r="BB16" s="49">
        <v>69.115844782509896</v>
      </c>
      <c r="BC16" s="49">
        <v>10</v>
      </c>
      <c r="BD16" s="22">
        <f>(BC16*(1/60))/$BE$4</f>
        <v>0.11479853047109048</v>
      </c>
      <c r="BE16" s="49">
        <f t="shared" si="8"/>
        <v>0.43924422388794993</v>
      </c>
      <c r="BF16">
        <f t="shared" si="9"/>
        <v>-0.94006367127934509</v>
      </c>
      <c r="BG16">
        <f t="shared" si="9"/>
        <v>-0.35729394081749127</v>
      </c>
      <c r="BI16" s="49">
        <v>88.590349361541627</v>
      </c>
      <c r="BJ16" s="49">
        <v>10</v>
      </c>
      <c r="BK16" s="22">
        <f>(BJ16*(1/60))/$BL$4</f>
        <v>9.7208865382988133E-2</v>
      </c>
      <c r="BL16" s="49">
        <f t="shared" si="10"/>
        <v>0.36604655096985278</v>
      </c>
      <c r="BM16">
        <f t="shared" si="11"/>
        <v>-1.0122941259035696</v>
      </c>
      <c r="BN16">
        <f t="shared" si="11"/>
        <v>-0.43646368087944237</v>
      </c>
      <c r="BP16" s="49">
        <v>86.644388162188548</v>
      </c>
      <c r="BQ16" s="49">
        <v>10</v>
      </c>
      <c r="BR16" s="22">
        <f>(BQ16*(1/60))/$BS$4</f>
        <v>8.7709260224791391E-2</v>
      </c>
      <c r="BS16" s="49">
        <f t="shared" si="12"/>
        <v>0.32940456845901073</v>
      </c>
      <c r="BT16">
        <f t="shared" si="13"/>
        <v>-1.0569545519906338</v>
      </c>
      <c r="BU16">
        <f t="shared" si="13"/>
        <v>-0.48227038196413691</v>
      </c>
      <c r="BW16" s="49">
        <v>59.552497848536966</v>
      </c>
      <c r="BX16">
        <v>10</v>
      </c>
      <c r="BY16" s="22">
        <f>(BX16*(1/60))/$BZ$4</f>
        <v>0.13794324768087921</v>
      </c>
      <c r="BZ16" s="49">
        <f t="shared" si="14"/>
        <v>0.28879694708152082</v>
      </c>
      <c r="CA16">
        <f t="shared" si="15"/>
        <v>-0.86029955337041242</v>
      </c>
      <c r="CB16">
        <f t="shared" si="16"/>
        <v>-0.53940740207420301</v>
      </c>
      <c r="CD16">
        <v>79.227520471109031</v>
      </c>
      <c r="CE16">
        <v>10</v>
      </c>
      <c r="CF16" s="22">
        <f>(CE16*(1/60))/$CG$4</f>
        <v>0.12385615701262227</v>
      </c>
      <c r="CG16" s="49">
        <f t="shared" si="17"/>
        <v>0.33808449332455154</v>
      </c>
      <c r="CH16">
        <f t="shared" si="18"/>
        <v>-0.90708239933132762</v>
      </c>
      <c r="CI16">
        <f t="shared" si="19"/>
        <v>-0.47097474824641661</v>
      </c>
      <c r="CK16">
        <v>76.540838772514121</v>
      </c>
      <c r="CL16">
        <v>10</v>
      </c>
      <c r="CM16" s="22">
        <f>(CL16*(1/60))/$CN$4</f>
        <v>0.13312953801874827</v>
      </c>
      <c r="CN16" s="49">
        <f t="shared" si="20"/>
        <v>0.35749732055148958</v>
      </c>
      <c r="CO16">
        <f t="shared" si="21"/>
        <v>-0.87572557506386817</v>
      </c>
      <c r="CP16">
        <f t="shared" si="22"/>
        <v>-0.44672720889524598</v>
      </c>
      <c r="CR16" s="49">
        <v>81.013887698344661</v>
      </c>
      <c r="CS16">
        <v>10</v>
      </c>
      <c r="CT16">
        <f>(CS16*(1/60))/$CU$4</f>
        <v>0.12478451897198846</v>
      </c>
      <c r="CU16" s="49">
        <f t="shared" si="23"/>
        <v>0.43576021824584549</v>
      </c>
      <c r="CV16">
        <f t="shared" si="24"/>
        <v>-0.90383929079203418</v>
      </c>
      <c r="CW16">
        <f t="shared" si="24"/>
        <v>-0.36075242022312276</v>
      </c>
      <c r="CY16">
        <v>567.10669190197359</v>
      </c>
      <c r="CZ16">
        <v>40</v>
      </c>
      <c r="DA16">
        <f>(CZ16*(1/60))/DB$4</f>
        <v>0.42511569824149625</v>
      </c>
      <c r="DB16" s="49">
        <f t="shared" si="25"/>
        <v>0.64802475474607113</v>
      </c>
      <c r="DC16">
        <f t="shared" si="26"/>
        <v>-0.37149285755045408</v>
      </c>
      <c r="DD16">
        <f t="shared" si="26"/>
        <v>-0.18840840362898367</v>
      </c>
      <c r="DF16">
        <v>205.6368157699394</v>
      </c>
      <c r="DG16">
        <v>40</v>
      </c>
      <c r="DH16">
        <f>(DG16*(1/60))/DI$4</f>
        <v>0.24968172414650627</v>
      </c>
      <c r="DI16" s="49">
        <f t="shared" si="27"/>
        <v>0.42715112494855884</v>
      </c>
      <c r="DJ16">
        <f t="shared" si="28"/>
        <v>-0.60261324536511907</v>
      </c>
      <c r="DK16">
        <f t="shared" si="28"/>
        <v>-0.36941844553815323</v>
      </c>
      <c r="DM16">
        <v>339.17841912480225</v>
      </c>
      <c r="DN16">
        <v>40</v>
      </c>
      <c r="DO16">
        <f>(DN16*(1/60))/DP$4</f>
        <v>0.25696325729122366</v>
      </c>
      <c r="DP16" s="49">
        <f t="shared" si="29"/>
        <v>0.43329310833399776</v>
      </c>
      <c r="DQ16">
        <f t="shared" si="30"/>
        <v>-0.59012897120745922</v>
      </c>
      <c r="DR16">
        <f t="shared" si="30"/>
        <v>-0.36321821850386238</v>
      </c>
      <c r="DT16">
        <v>342.5178827448284</v>
      </c>
      <c r="DU16">
        <v>40</v>
      </c>
      <c r="DV16">
        <f>(DU16*(1/60))/DW$4</f>
        <v>0.22409764839811541</v>
      </c>
      <c r="DW16" s="49">
        <f t="shared" si="31"/>
        <v>0.35298719043780813</v>
      </c>
      <c r="DX16">
        <f t="shared" si="32"/>
        <v>-0.64956270077453548</v>
      </c>
      <c r="DY16">
        <f t="shared" si="32"/>
        <v>-0.45224105445102858</v>
      </c>
      <c r="EA16">
        <v>393.01558493270977</v>
      </c>
      <c r="EB16">
        <v>40</v>
      </c>
      <c r="EC16">
        <f>(EB16*(1/60))/ED$4</f>
        <v>0.32981951291472017</v>
      </c>
      <c r="ED16" s="49">
        <f t="shared" si="33"/>
        <v>0.56056663997135414</v>
      </c>
      <c r="EE16">
        <f t="shared" si="34"/>
        <v>-0.48172365402654432</v>
      </c>
      <c r="EF16">
        <f t="shared" si="34"/>
        <v>-0.25137275121977537</v>
      </c>
      <c r="EL16"/>
      <c r="EM16"/>
      <c r="EN16"/>
    </row>
    <row r="17" spans="1:144" x14ac:dyDescent="0.25">
      <c r="A17" s="49">
        <v>16</v>
      </c>
      <c r="B17" s="50" t="s">
        <v>100</v>
      </c>
      <c r="C17" s="14" t="s">
        <v>106</v>
      </c>
      <c r="D17" s="50">
        <v>110</v>
      </c>
      <c r="E17" s="4">
        <v>1252.8</v>
      </c>
      <c r="F17" s="50">
        <v>4</v>
      </c>
      <c r="G17" s="50">
        <v>3.0619999999999994</v>
      </c>
      <c r="H17" s="50">
        <v>129.86191878727954</v>
      </c>
      <c r="I17" s="50">
        <v>368.44091719623788</v>
      </c>
      <c r="J17" s="50">
        <v>2.5944046386021431</v>
      </c>
      <c r="L17" s="49">
        <v>34.557922391254948</v>
      </c>
      <c r="M17" s="49">
        <v>11</v>
      </c>
      <c r="N17" s="22">
        <f>(M17*(1/60))/$O$4</f>
        <v>3.956521161647289E-2</v>
      </c>
      <c r="O17" s="49">
        <f>(L17*($D$2/$E$2)+L$4)/$P$4</f>
        <v>0.35896607309216488</v>
      </c>
      <c r="P17">
        <f>LOG10(N17)</f>
        <v>-1.4026865070849446</v>
      </c>
      <c r="Q17">
        <f t="shared" si="0"/>
        <v>-0.4449465958927889</v>
      </c>
      <c r="R17" s="73"/>
      <c r="S17" s="49">
        <v>39.75550276376844</v>
      </c>
      <c r="T17" s="49">
        <v>11</v>
      </c>
      <c r="U17" s="22">
        <f>(T17*(1/60))/V$4</f>
        <v>3.295319353454769E-2</v>
      </c>
      <c r="V17" s="49">
        <f>((S17*($D$3/$E$3)+S$4))/W$4</f>
        <v>0.33891536670370381</v>
      </c>
      <c r="W17">
        <f t="shared" si="1"/>
        <v>-1.4821024910176224</v>
      </c>
      <c r="X17">
        <f t="shared" si="1"/>
        <v>-0.46990873944433803</v>
      </c>
      <c r="Y17" s="73"/>
      <c r="Z17" s="49">
        <v>33</v>
      </c>
      <c r="AA17" s="49">
        <v>11</v>
      </c>
      <c r="AB17" s="22">
        <f>(AA17*(1/60))/$AC$4</f>
        <v>2.9303530535392787E-2</v>
      </c>
      <c r="AC17" s="49">
        <f>((Z17*($D$4/$E$4)+Z$4))/AD$4</f>
        <v>0.29125885344001368</v>
      </c>
      <c r="AD17">
        <f t="shared" si="2"/>
        <v>-1.5330800520121421</v>
      </c>
      <c r="AE17">
        <f t="shared" si="2"/>
        <v>-0.53572086444934197</v>
      </c>
      <c r="AG17" s="49">
        <v>82.013718364673608</v>
      </c>
      <c r="AH17" s="49">
        <v>11</v>
      </c>
      <c r="AI17" s="22">
        <f>(AH17*(1/60))/$AJ$4</f>
        <v>0.2283743739112005</v>
      </c>
      <c r="AJ17" s="49">
        <f t="shared" si="3"/>
        <v>0.49563789983398587</v>
      </c>
      <c r="AK17">
        <f t="shared" si="35"/>
        <v>-0.64135263025695821</v>
      </c>
      <c r="AL17">
        <f t="shared" si="35"/>
        <v>-0.3048354919258382</v>
      </c>
      <c r="AM17" s="73"/>
      <c r="AN17" s="49">
        <v>69.645531084198069</v>
      </c>
      <c r="AO17" s="49">
        <v>11</v>
      </c>
      <c r="AP17" s="22">
        <f>(AO17*(1/60))/$AQ$4</f>
        <v>0.18589677922399644</v>
      </c>
      <c r="AQ17" s="49">
        <f t="shared" si="4"/>
        <v>0.46913571625508094</v>
      </c>
      <c r="AR17">
        <f t="shared" si="5"/>
        <v>-0.73072813458185593</v>
      </c>
      <c r="AS17">
        <f t="shared" si="5"/>
        <v>-0.32870150207304039</v>
      </c>
      <c r="AU17" s="49">
        <v>101.51970252123476</v>
      </c>
      <c r="AV17" s="49">
        <v>11</v>
      </c>
      <c r="AW17" s="22">
        <f>(AV17*(1/60))/$AX$4</f>
        <v>0.16839396977421553</v>
      </c>
      <c r="AX17" s="49">
        <f t="shared" si="6"/>
        <v>0.4581566835818629</v>
      </c>
      <c r="AY17">
        <f t="shared" si="7"/>
        <v>-0.77367346474060839</v>
      </c>
      <c r="AZ17">
        <f>LOG10(AX17)</f>
        <v>-0.33898597357228416</v>
      </c>
      <c r="BB17" s="49">
        <v>76.133107121672111</v>
      </c>
      <c r="BC17" s="49">
        <v>11</v>
      </c>
      <c r="BD17" s="22">
        <f>(BC17*(1/60))/$BE$4</f>
        <v>0.12627838351819953</v>
      </c>
      <c r="BE17" s="49">
        <f t="shared" si="8"/>
        <v>0.44235640916024721</v>
      </c>
      <c r="BF17">
        <f t="shared" si="9"/>
        <v>-0.89867098612112006</v>
      </c>
      <c r="BG17">
        <f t="shared" si="9"/>
        <v>-0.35422767599336946</v>
      </c>
      <c r="BI17" s="49">
        <v>98.58118481738795</v>
      </c>
      <c r="BJ17" s="49">
        <v>11</v>
      </c>
      <c r="BK17" s="22">
        <f>(BJ17*(1/60))/$BL$4</f>
        <v>0.10692975192128694</v>
      </c>
      <c r="BL17" s="49">
        <f t="shared" si="10"/>
        <v>0.36938114164961072</v>
      </c>
      <c r="BM17">
        <f t="shared" si="11"/>
        <v>-0.97090144074534468</v>
      </c>
      <c r="BN17">
        <f t="shared" si="11"/>
        <v>-0.43252528075981644</v>
      </c>
      <c r="BP17" s="49">
        <v>101.1236866416568</v>
      </c>
      <c r="BQ17" s="49">
        <v>11</v>
      </c>
      <c r="BR17" s="22">
        <f>(BQ17*(1/60))/$BS$4</f>
        <v>9.6480186247270533E-2</v>
      </c>
      <c r="BS17" s="49">
        <f t="shared" si="12"/>
        <v>0.33383340816331436</v>
      </c>
      <c r="BT17">
        <f t="shared" si="13"/>
        <v>-1.0155618668324087</v>
      </c>
      <c r="BU17">
        <f t="shared" si="13"/>
        <v>-0.47647020374135785</v>
      </c>
      <c r="BW17" s="49">
        <v>66.516915141939648</v>
      </c>
      <c r="BX17">
        <v>11</v>
      </c>
      <c r="BY17" s="22">
        <f>(BX17*(1/60))/$BZ$4</f>
        <v>0.15173757244896713</v>
      </c>
      <c r="BZ17" s="49">
        <f t="shared" si="14"/>
        <v>0.29264180429720643</v>
      </c>
      <c r="CA17">
        <f t="shared" si="15"/>
        <v>-0.81890686821218739</v>
      </c>
      <c r="CB17">
        <f t="shared" si="16"/>
        <v>-0.53366363419575835</v>
      </c>
      <c r="CD17">
        <v>87.705473033329</v>
      </c>
      <c r="CE17">
        <v>11</v>
      </c>
      <c r="CF17" s="22">
        <f>(CE17*(1/60))/$CG$4</f>
        <v>0.13624177271388452</v>
      </c>
      <c r="CG17" s="49">
        <f t="shared" si="17"/>
        <v>0.34258730730086862</v>
      </c>
      <c r="CH17">
        <f t="shared" si="18"/>
        <v>-0.86568971417310248</v>
      </c>
      <c r="CI17">
        <f t="shared" si="19"/>
        <v>-0.46522873147940297</v>
      </c>
      <c r="CK17">
        <v>86.570780289887651</v>
      </c>
      <c r="CL17">
        <v>11</v>
      </c>
      <c r="CM17" s="22">
        <f>(CL17*(1/60))/$CN$4</f>
        <v>0.14644249182062311</v>
      </c>
      <c r="CN17" s="49">
        <f t="shared" si="20"/>
        <v>0.3633946007859728</v>
      </c>
      <c r="CO17">
        <f t="shared" si="21"/>
        <v>-0.83433288990564314</v>
      </c>
      <c r="CP17">
        <f t="shared" si="22"/>
        <v>-0.43962152960442391</v>
      </c>
      <c r="CR17" s="49">
        <v>90.512430085596534</v>
      </c>
      <c r="CS17">
        <v>11</v>
      </c>
      <c r="CT17">
        <f>(CS17*(1/60))/$CU$4</f>
        <v>0.13726297086918729</v>
      </c>
      <c r="CU17" s="49">
        <f t="shared" si="23"/>
        <v>0.44108968672899579</v>
      </c>
      <c r="CV17">
        <f t="shared" si="24"/>
        <v>-0.86244660563380915</v>
      </c>
      <c r="CW17">
        <f t="shared" si="24"/>
        <v>-0.35547309649284536</v>
      </c>
      <c r="CY17">
        <v>652.62948906711222</v>
      </c>
      <c r="CZ17">
        <v>44</v>
      </c>
      <c r="DA17">
        <f>(CZ17*(1/60))/DB$4</f>
        <v>0.46762726806564586</v>
      </c>
      <c r="DB17" s="49">
        <f t="shared" si="25"/>
        <v>0.68070050375969482</v>
      </c>
      <c r="DC17">
        <f t="shared" si="26"/>
        <v>-0.33010017239222905</v>
      </c>
      <c r="DD17">
        <f t="shared" si="26"/>
        <v>-0.16704392799100212</v>
      </c>
      <c r="DF17">
        <v>238.1517373440723</v>
      </c>
      <c r="DG17">
        <v>44</v>
      </c>
      <c r="DH17">
        <f>(DG17*(1/60))/DI$4</f>
        <v>0.2746498965611569</v>
      </c>
      <c r="DI17" s="49">
        <f t="shared" si="27"/>
        <v>0.43525791463880514</v>
      </c>
      <c r="DJ17">
        <f t="shared" si="28"/>
        <v>-0.56122056020689404</v>
      </c>
      <c r="DK17">
        <f t="shared" si="28"/>
        <v>-0.36125332301888458</v>
      </c>
      <c r="DM17">
        <v>393.62704429446916</v>
      </c>
      <c r="DN17">
        <v>44</v>
      </c>
      <c r="DO17">
        <f>(DN17*(1/60))/DP$4</f>
        <v>0.28265958302034599</v>
      </c>
      <c r="DP17" s="49">
        <f t="shared" si="29"/>
        <v>0.44626878466851017</v>
      </c>
      <c r="DQ17">
        <f t="shared" si="30"/>
        <v>-0.54873628604923419</v>
      </c>
      <c r="DR17">
        <f t="shared" si="30"/>
        <v>-0.35040348985750258</v>
      </c>
      <c r="DT17">
        <v>397.52547088205557</v>
      </c>
      <c r="DU17">
        <v>44</v>
      </c>
      <c r="DV17">
        <f>(DU17*(1/60))/DW$4</f>
        <v>0.24650741323792696</v>
      </c>
      <c r="DW17" s="49">
        <f t="shared" si="31"/>
        <v>0.36508049644562529</v>
      </c>
      <c r="DX17">
        <f t="shared" si="32"/>
        <v>-0.60817001561631034</v>
      </c>
      <c r="DY17">
        <f t="shared" si="32"/>
        <v>-0.43761136757695246</v>
      </c>
      <c r="EA17">
        <v>455.53951530026461</v>
      </c>
      <c r="EB17">
        <v>44</v>
      </c>
      <c r="EC17">
        <f>(EB17*(1/60))/ED$4</f>
        <v>0.36280146420619219</v>
      </c>
      <c r="ED17" s="49">
        <f t="shared" si="33"/>
        <v>0.57902379493180989</v>
      </c>
      <c r="EE17">
        <f t="shared" si="34"/>
        <v>-0.44033096886831929</v>
      </c>
      <c r="EF17">
        <f t="shared" si="34"/>
        <v>-0.23730358861238793</v>
      </c>
      <c r="EL17"/>
      <c r="EM17"/>
      <c r="EN17"/>
    </row>
    <row r="18" spans="1:144" x14ac:dyDescent="0.25">
      <c r="A18" s="49">
        <v>17</v>
      </c>
      <c r="B18" s="50" t="s">
        <v>101</v>
      </c>
      <c r="C18" s="14" t="s">
        <v>107</v>
      </c>
      <c r="D18" s="50">
        <v>110</v>
      </c>
      <c r="E18" s="4">
        <v>1124.7</v>
      </c>
      <c r="F18" s="50">
        <v>4</v>
      </c>
      <c r="G18" s="50">
        <v>2.9029999999999894</v>
      </c>
      <c r="H18" s="50">
        <v>123.5339966281623</v>
      </c>
      <c r="I18" s="50">
        <v>444.87044154823656</v>
      </c>
      <c r="J18" s="50">
        <v>2.9748936297730157</v>
      </c>
      <c r="L18" s="49">
        <v>36.585516259853435</v>
      </c>
      <c r="M18" s="49">
        <v>12</v>
      </c>
      <c r="N18" s="22">
        <f>(M18*(1/60))/$O$4</f>
        <v>4.3162049036152249E-2</v>
      </c>
      <c r="O18" s="49">
        <f>(L18*($D$2/$E$2)+L$4)/$P$4</f>
        <v>0.35919432348624297</v>
      </c>
      <c r="P18">
        <f>LOG10(N18)</f>
        <v>-1.3648979461955448</v>
      </c>
      <c r="Q18">
        <f t="shared" si="0"/>
        <v>-0.44467053530674044</v>
      </c>
      <c r="R18" s="73"/>
      <c r="S18" s="49">
        <v>43.683520920365382</v>
      </c>
      <c r="T18" s="49">
        <v>12</v>
      </c>
      <c r="U18" s="22">
        <f>(T18*(1/60))/V$4</f>
        <v>3.5948938401324751E-2</v>
      </c>
      <c r="V18" s="49">
        <f>((S18*($D$3/$E$3)+S$4))/W$4</f>
        <v>0.33934721184292488</v>
      </c>
      <c r="W18">
        <f t="shared" si="1"/>
        <v>-1.4443139301282226</v>
      </c>
      <c r="X18">
        <f t="shared" si="1"/>
        <v>-0.46935571472419219</v>
      </c>
      <c r="Y18" s="73"/>
      <c r="Z18" s="49">
        <v>36.503424496887959</v>
      </c>
      <c r="AA18" s="49">
        <v>12</v>
      </c>
      <c r="AB18" s="22">
        <f>(AA18*(1/60))/$AC$4</f>
        <v>3.1967487856792133E-2</v>
      </c>
      <c r="AC18" s="49">
        <f>((Z18*($D$4/$E$4)+Z$4))/AD$4</f>
        <v>0.29155261107648267</v>
      </c>
      <c r="AD18">
        <f t="shared" si="2"/>
        <v>-1.4952914911227424</v>
      </c>
      <c r="AE18">
        <f t="shared" si="2"/>
        <v>-0.53528306478647847</v>
      </c>
      <c r="AG18" s="49">
        <v>91.012361797725035</v>
      </c>
      <c r="AH18" s="49">
        <v>12</v>
      </c>
      <c r="AI18" s="22">
        <f>(AH18*(1/60))/$AJ$4</f>
        <v>0.24913568063040056</v>
      </c>
      <c r="AJ18" s="49">
        <f t="shared" si="3"/>
        <v>0.5030470850892883</v>
      </c>
      <c r="AK18">
        <f t="shared" si="35"/>
        <v>-0.60356406936755835</v>
      </c>
      <c r="AL18">
        <f t="shared" si="35"/>
        <v>-0.29839136317980464</v>
      </c>
      <c r="AM18" s="73"/>
      <c r="AN18" s="49">
        <v>79.05694150420949</v>
      </c>
      <c r="AO18" s="49">
        <v>12</v>
      </c>
      <c r="AP18" s="22">
        <f>(AO18*(1/60))/$AQ$4</f>
        <v>0.20279648642617795</v>
      </c>
      <c r="AQ18" s="49">
        <f t="shared" si="4"/>
        <v>0.47592000425690834</v>
      </c>
      <c r="AR18">
        <f t="shared" si="5"/>
        <v>-0.69293957369245607</v>
      </c>
      <c r="AS18">
        <f t="shared" si="5"/>
        <v>-0.32246604019850611</v>
      </c>
      <c r="AU18" s="49">
        <v>113.01769772916099</v>
      </c>
      <c r="AV18" s="49">
        <v>12</v>
      </c>
      <c r="AW18" s="22">
        <f>(AV18*(1/60))/$AX$4</f>
        <v>0.18370251248096242</v>
      </c>
      <c r="AX18" s="49">
        <f t="shared" si="6"/>
        <v>0.46561918972947025</v>
      </c>
      <c r="AY18">
        <f t="shared" si="7"/>
        <v>-0.73588490385120853</v>
      </c>
      <c r="AZ18">
        <f>LOG10(AX18)</f>
        <v>-0.33196912925619226</v>
      </c>
      <c r="BB18" s="49">
        <v>86.092973000123536</v>
      </c>
      <c r="BC18" s="49">
        <v>12</v>
      </c>
      <c r="BD18" s="22">
        <f>(BC18*(1/60))/$BE$4</f>
        <v>0.13775823656530858</v>
      </c>
      <c r="BE18" s="49">
        <f t="shared" si="8"/>
        <v>0.44677365144118403</v>
      </c>
      <c r="BF18">
        <f t="shared" si="9"/>
        <v>-0.86088242523172021</v>
      </c>
      <c r="BG18">
        <f t="shared" si="9"/>
        <v>-0.34991244739868632</v>
      </c>
      <c r="BI18" s="49">
        <v>111.05516647144337</v>
      </c>
      <c r="BJ18" s="49">
        <v>12</v>
      </c>
      <c r="BK18" s="22">
        <f>(BJ18*(1/60))/$BL$4</f>
        <v>0.11665063845958577</v>
      </c>
      <c r="BL18" s="49">
        <f t="shared" si="10"/>
        <v>0.37354451949192558</v>
      </c>
      <c r="BM18">
        <f t="shared" si="11"/>
        <v>-0.93311287985594471</v>
      </c>
      <c r="BN18">
        <f t="shared" si="11"/>
        <v>-0.42765763101732185</v>
      </c>
      <c r="BP18" s="49">
        <v>112.13496332544993</v>
      </c>
      <c r="BQ18" s="49">
        <v>12</v>
      </c>
      <c r="BR18" s="22">
        <f>(BQ18*(1/60))/$BS$4</f>
        <v>0.10525111226974967</v>
      </c>
      <c r="BS18" s="49">
        <f t="shared" si="12"/>
        <v>0.33720147046560123</v>
      </c>
      <c r="BT18">
        <f t="shared" si="13"/>
        <v>-0.97777330594300893</v>
      </c>
      <c r="BU18">
        <f t="shared" si="13"/>
        <v>-0.47211054017510073</v>
      </c>
      <c r="BW18" s="49">
        <v>73.542504716660289</v>
      </c>
      <c r="BX18">
        <v>12</v>
      </c>
      <c r="BY18" s="22">
        <f>(BX18*(1/60))/$BZ$4</f>
        <v>0.16553189721705508</v>
      </c>
      <c r="BZ18" s="49">
        <f t="shared" si="14"/>
        <v>0.29652043299402486</v>
      </c>
      <c r="CA18">
        <f t="shared" si="15"/>
        <v>-0.78111830732278753</v>
      </c>
      <c r="CB18">
        <f t="shared" si="16"/>
        <v>-0.52794537437122391</v>
      </c>
      <c r="CD18">
        <v>97.217539569771048</v>
      </c>
      <c r="CE18">
        <v>12</v>
      </c>
      <c r="CF18" s="22">
        <f>(CE18*(1/60))/$CG$4</f>
        <v>0.14862738841514675</v>
      </c>
      <c r="CG18" s="49">
        <f t="shared" si="17"/>
        <v>0.34763936035608578</v>
      </c>
      <c r="CH18">
        <f t="shared" si="18"/>
        <v>-0.82790115328370273</v>
      </c>
      <c r="CI18">
        <f t="shared" si="19"/>
        <v>-0.45887105783409804</v>
      </c>
      <c r="CK18">
        <v>97.082439194738001</v>
      </c>
      <c r="CL18">
        <v>12</v>
      </c>
      <c r="CM18" s="22">
        <f>(CL18*(1/60))/$CN$4</f>
        <v>0.15975544562249797</v>
      </c>
      <c r="CN18" s="49">
        <f t="shared" si="20"/>
        <v>0.36957511521707154</v>
      </c>
      <c r="CO18">
        <f t="shared" si="21"/>
        <v>-0.79654432901624328</v>
      </c>
      <c r="CP18">
        <f t="shared" si="22"/>
        <v>-0.43229727903133691</v>
      </c>
      <c r="CR18" s="49">
        <v>100.51989852760497</v>
      </c>
      <c r="CS18">
        <v>12</v>
      </c>
      <c r="CT18">
        <f>(CS18*(1/60))/$CU$4</f>
        <v>0.14974142276638616</v>
      </c>
      <c r="CU18" s="49">
        <f t="shared" si="23"/>
        <v>0.44670470485318564</v>
      </c>
      <c r="CV18">
        <f t="shared" si="24"/>
        <v>-0.82465804474440929</v>
      </c>
      <c r="CW18">
        <f t="shared" si="24"/>
        <v>-0.34997947335977925</v>
      </c>
      <c r="CY18">
        <v>740.12313164770092</v>
      </c>
      <c r="CZ18">
        <v>48</v>
      </c>
      <c r="DA18">
        <f>(CZ18*(1/60))/DB$4</f>
        <v>0.51013883788979553</v>
      </c>
      <c r="DB18" s="49">
        <f t="shared" si="25"/>
        <v>0.71412925492332491</v>
      </c>
      <c r="DC18">
        <f t="shared" si="26"/>
        <v>-0.29231161150282925</v>
      </c>
      <c r="DD18">
        <f t="shared" si="26"/>
        <v>-0.14622317531127782</v>
      </c>
      <c r="DF18">
        <v>273.18308878845335</v>
      </c>
      <c r="DG18">
        <v>48</v>
      </c>
      <c r="DH18">
        <f>(DG18*(1/60))/DI$4</f>
        <v>0.29961806897580756</v>
      </c>
      <c r="DI18" s="49">
        <f t="shared" si="27"/>
        <v>0.44399211373804681</v>
      </c>
      <c r="DJ18">
        <f t="shared" si="28"/>
        <v>-0.52343199931749418</v>
      </c>
      <c r="DK18">
        <f t="shared" si="28"/>
        <v>-0.35262474382787179</v>
      </c>
      <c r="DM18">
        <v>451.63397790688867</v>
      </c>
      <c r="DN18">
        <v>48</v>
      </c>
      <c r="DO18">
        <f>(DN18*(1/60))/DP$4</f>
        <v>0.30835590874946844</v>
      </c>
      <c r="DP18" s="49">
        <f t="shared" si="29"/>
        <v>0.46009244308719172</v>
      </c>
      <c r="DQ18">
        <f t="shared" si="30"/>
        <v>-0.51094772515983422</v>
      </c>
      <c r="DR18">
        <f t="shared" si="30"/>
        <v>-0.33715489986383923</v>
      </c>
      <c r="DT18">
        <v>456.00986831427235</v>
      </c>
      <c r="DU18">
        <v>48</v>
      </c>
      <c r="DV18">
        <f>(DU18*(1/60))/DW$4</f>
        <v>0.26891717807773852</v>
      </c>
      <c r="DW18" s="49">
        <f t="shared" si="31"/>
        <v>0.37793817188244272</v>
      </c>
      <c r="DX18">
        <f t="shared" si="32"/>
        <v>-0.5703814547269106</v>
      </c>
      <c r="DY18">
        <f t="shared" si="32"/>
        <v>-0.42257924197899782</v>
      </c>
      <c r="EA18">
        <v>521.02902990140581</v>
      </c>
      <c r="EB18">
        <v>48</v>
      </c>
      <c r="EC18">
        <f>(EB18*(1/60))/ED$4</f>
        <v>0.39578341549766427</v>
      </c>
      <c r="ED18" s="49">
        <f t="shared" si="33"/>
        <v>0.59835639466078561</v>
      </c>
      <c r="EE18">
        <f t="shared" si="34"/>
        <v>-0.40254240797891944</v>
      </c>
      <c r="EF18">
        <f t="shared" si="34"/>
        <v>-0.22304006328568177</v>
      </c>
      <c r="EL18"/>
      <c r="EM18"/>
      <c r="EN18"/>
    </row>
    <row r="19" spans="1:144" x14ac:dyDescent="0.25">
      <c r="A19" s="49">
        <v>18</v>
      </c>
      <c r="B19" s="50" t="s">
        <v>102</v>
      </c>
      <c r="C19" s="14" t="s">
        <v>108</v>
      </c>
      <c r="D19" s="50">
        <v>110</v>
      </c>
      <c r="E19" s="50">
        <v>1298.8</v>
      </c>
      <c r="F19" s="50">
        <v>4</v>
      </c>
      <c r="G19" s="50">
        <v>3.1209999999999747</v>
      </c>
      <c r="H19" s="50">
        <v>127.54118575521079</v>
      </c>
      <c r="I19" s="50">
        <v>286.90090455537239</v>
      </c>
      <c r="J19" s="50">
        <v>2.0213075350670455</v>
      </c>
      <c r="L19" s="49">
        <v>38.118237105091836</v>
      </c>
      <c r="M19" s="49">
        <v>13</v>
      </c>
      <c r="N19" s="22">
        <f>(M19*(1/60))/$O$4</f>
        <v>4.6758886455831601E-2</v>
      </c>
      <c r="O19" s="49">
        <f>(L19*($D$2/$E$2)+L$4)/$P$4</f>
        <v>0.35936686501063569</v>
      </c>
      <c r="P19">
        <f>LOG10(N19)</f>
        <v>-1.3301358399363328</v>
      </c>
      <c r="Q19">
        <f t="shared" si="0"/>
        <v>-0.44446196898119239</v>
      </c>
      <c r="R19" s="73"/>
      <c r="S19" s="49">
        <v>47.265209192385896</v>
      </c>
      <c r="T19" s="49">
        <v>13</v>
      </c>
      <c r="U19" s="22">
        <f>(T19*(1/60))/V$4</f>
        <v>3.8944683268101812E-2</v>
      </c>
      <c r="V19" s="49">
        <f>((S19*($D$3/$E$3)+S$4))/W$4</f>
        <v>0.33974098157840321</v>
      </c>
      <c r="W19">
        <f t="shared" si="1"/>
        <v>-1.4095518238690108</v>
      </c>
      <c r="X19">
        <f t="shared" si="1"/>
        <v>-0.46885206278595587</v>
      </c>
      <c r="Y19" s="73"/>
      <c r="Z19" s="49">
        <v>40.003124877939221</v>
      </c>
      <c r="AA19" s="49">
        <v>13</v>
      </c>
      <c r="AB19" s="22">
        <f>(AA19*(1/60))/$AC$4</f>
        <v>3.4631445178191479E-2</v>
      </c>
      <c r="AC19" s="49">
        <f>((Z19*($D$4/$E$4)+Z$4))/AD$4</f>
        <v>0.29184605645063028</v>
      </c>
      <c r="AD19">
        <f t="shared" si="2"/>
        <v>-1.4605293848635306</v>
      </c>
      <c r="AE19">
        <f t="shared" si="2"/>
        <v>-0.53484617068790197</v>
      </c>
      <c r="AG19" s="49">
        <v>102.5109750221897</v>
      </c>
      <c r="AH19" s="49">
        <v>13</v>
      </c>
      <c r="AI19" s="22">
        <f>(AH19*(1/60))/$AJ$4</f>
        <v>0.2698969873496006</v>
      </c>
      <c r="AJ19" s="49">
        <f t="shared" si="3"/>
        <v>0.51251466275174051</v>
      </c>
      <c r="AK19">
        <f t="shared" si="35"/>
        <v>-0.56880196310834641</v>
      </c>
      <c r="AL19">
        <f t="shared" si="35"/>
        <v>-0.29029370517742209</v>
      </c>
      <c r="AM19" s="73"/>
      <c r="AN19" s="49">
        <v>87.116301574389624</v>
      </c>
      <c r="AO19" s="49">
        <v>13</v>
      </c>
      <c r="AP19" s="22">
        <f>(AO19*(1/60))/$AQ$4</f>
        <v>0.21969619362835946</v>
      </c>
      <c r="AQ19" s="49">
        <f t="shared" si="4"/>
        <v>0.48172965630547604</v>
      </c>
      <c r="AR19">
        <f t="shared" si="5"/>
        <v>-0.65817746743324412</v>
      </c>
      <c r="AS19">
        <f t="shared" si="5"/>
        <v>-0.31719661676763605</v>
      </c>
      <c r="AU19" s="49">
        <v>125.53585145288177</v>
      </c>
      <c r="AV19" s="49">
        <v>13</v>
      </c>
      <c r="AW19" s="22">
        <f>(AV19*(1/60))/$AX$4</f>
        <v>0.19901105518770928</v>
      </c>
      <c r="AX19" s="49">
        <f t="shared" si="6"/>
        <v>0.47374380601523486</v>
      </c>
      <c r="AY19">
        <f t="shared" si="7"/>
        <v>-0.70112279759199658</v>
      </c>
      <c r="AZ19">
        <f>LOG10(AX19)</f>
        <v>-0.32445645518954885</v>
      </c>
      <c r="BB19" s="49">
        <v>94.632182686441297</v>
      </c>
      <c r="BC19" s="49">
        <v>13</v>
      </c>
      <c r="BD19" s="22">
        <f>(BC19*(1/60))/$BE$4</f>
        <v>0.14923808961241763</v>
      </c>
      <c r="BE19" s="49">
        <f t="shared" si="8"/>
        <v>0.45056082674379488</v>
      </c>
      <c r="BF19">
        <f t="shared" si="9"/>
        <v>-0.82612031897250826</v>
      </c>
      <c r="BG19">
        <f t="shared" si="9"/>
        <v>-0.3462465699769422</v>
      </c>
      <c r="BI19" s="49">
        <v>122.06555615733703</v>
      </c>
      <c r="BJ19" s="49">
        <v>13</v>
      </c>
      <c r="BK19" s="22">
        <f>(BJ19*(1/60))/$BL$4</f>
        <v>0.12637152499788457</v>
      </c>
      <c r="BL19" s="49">
        <f t="shared" si="10"/>
        <v>0.37721940163660139</v>
      </c>
      <c r="BM19">
        <f t="shared" si="11"/>
        <v>-0.89835077359673288</v>
      </c>
      <c r="BN19">
        <f t="shared" si="11"/>
        <v>-0.42340597816423448</v>
      </c>
      <c r="BP19" s="49">
        <v>126.0803315350971</v>
      </c>
      <c r="BQ19" s="49">
        <v>13</v>
      </c>
      <c r="BR19" s="22">
        <f>(BQ19*(1/60))/$BS$4</f>
        <v>0.11402203829222882</v>
      </c>
      <c r="BS19" s="49">
        <f t="shared" si="12"/>
        <v>0.34146699482823512</v>
      </c>
      <c r="BT19">
        <f t="shared" si="13"/>
        <v>-0.94301119968379687</v>
      </c>
      <c r="BU19">
        <f t="shared" si="13"/>
        <v>-0.46665126755108216</v>
      </c>
      <c r="BW19" s="49">
        <v>80.05623023850174</v>
      </c>
      <c r="BX19">
        <v>13</v>
      </c>
      <c r="BY19" s="22">
        <f>(BX19*(1/60))/$BZ$4</f>
        <v>0.179326221985143</v>
      </c>
      <c r="BZ19" s="49">
        <f t="shared" si="14"/>
        <v>0.30011647606820602</v>
      </c>
      <c r="CA19">
        <f t="shared" si="15"/>
        <v>-0.74635620106357559</v>
      </c>
      <c r="CB19">
        <f t="shared" si="16"/>
        <v>-0.52271016162583683</v>
      </c>
      <c r="CD19">
        <v>107.22872749408155</v>
      </c>
      <c r="CE19">
        <v>13</v>
      </c>
      <c r="CF19" s="22">
        <f>(CE19*(1/60))/$CG$4</f>
        <v>0.16101300411640898</v>
      </c>
      <c r="CG19" s="49">
        <f t="shared" si="17"/>
        <v>0.35295650698721981</v>
      </c>
      <c r="CH19">
        <f t="shared" si="18"/>
        <v>-0.79313904702449078</v>
      </c>
      <c r="CI19">
        <f t="shared" si="19"/>
        <v>-0.45227880718777869</v>
      </c>
      <c r="CK19">
        <v>107.59414482210451</v>
      </c>
      <c r="CL19">
        <v>13</v>
      </c>
      <c r="CM19" s="22">
        <f>(CL19*(1/60))/$CN$4</f>
        <v>0.1730683994243728</v>
      </c>
      <c r="CN19" s="49">
        <f t="shared" si="20"/>
        <v>0.37575565711949405</v>
      </c>
      <c r="CO19">
        <f t="shared" si="21"/>
        <v>-0.76178222275703134</v>
      </c>
      <c r="CP19">
        <f t="shared" si="22"/>
        <v>-0.42509447225193842</v>
      </c>
      <c r="CR19" s="49">
        <v>109.00458705944443</v>
      </c>
      <c r="CS19">
        <v>13</v>
      </c>
      <c r="CT19">
        <f>(CS19*(1/60))/$CU$4</f>
        <v>0.16221987466358501</v>
      </c>
      <c r="CU19" s="49">
        <f t="shared" si="23"/>
        <v>0.4514653174057468</v>
      </c>
      <c r="CV19">
        <f t="shared" si="24"/>
        <v>-0.78989593848519735</v>
      </c>
      <c r="CW19">
        <f t="shared" si="24"/>
        <v>-0.34537560756056102</v>
      </c>
      <c r="CY19">
        <v>830.15420254311789</v>
      </c>
      <c r="CZ19">
        <v>52</v>
      </c>
      <c r="DA19">
        <f>(CZ19*(1/60))/DB$4</f>
        <v>0.55265040771394514</v>
      </c>
      <c r="DB19" s="49">
        <f t="shared" si="25"/>
        <v>0.74852748292241544</v>
      </c>
      <c r="DC19">
        <f t="shared" si="26"/>
        <v>-0.2575495052436173</v>
      </c>
      <c r="DD19">
        <f t="shared" si="26"/>
        <v>-0.12579224947933396</v>
      </c>
      <c r="DF19">
        <v>310.23217112349903</v>
      </c>
      <c r="DG19">
        <v>52</v>
      </c>
      <c r="DH19">
        <f>(DG19*(1/60))/DI$4</f>
        <v>0.32458624139045816</v>
      </c>
      <c r="DI19" s="49">
        <f t="shared" si="27"/>
        <v>0.45322938401784901</v>
      </c>
      <c r="DJ19">
        <f t="shared" si="28"/>
        <v>-0.48866989305828229</v>
      </c>
      <c r="DK19">
        <f t="shared" si="28"/>
        <v>-0.34368194147606168</v>
      </c>
      <c r="DM19">
        <v>510.14115693599945</v>
      </c>
      <c r="DN19">
        <v>52</v>
      </c>
      <c r="DO19">
        <f>(DN19*(1/60))/DP$4</f>
        <v>0.33405223447859078</v>
      </c>
      <c r="DP19" s="49">
        <f t="shared" si="29"/>
        <v>0.47403531521594544</v>
      </c>
      <c r="DQ19">
        <f t="shared" si="30"/>
        <v>-0.47618561890062239</v>
      </c>
      <c r="DR19">
        <f t="shared" si="30"/>
        <v>-0.32418930256200351</v>
      </c>
      <c r="DT19">
        <v>516.01962171994967</v>
      </c>
      <c r="DU19">
        <v>52</v>
      </c>
      <c r="DV19">
        <f>(DU19*(1/60))/DW$4</f>
        <v>0.29132694291755007</v>
      </c>
      <c r="DW19" s="49">
        <f t="shared" si="31"/>
        <v>0.39113119371750427</v>
      </c>
      <c r="DX19">
        <f t="shared" si="32"/>
        <v>-0.53561934846769865</v>
      </c>
      <c r="DY19">
        <f t="shared" si="32"/>
        <v>-0.40767754656601446</v>
      </c>
      <c r="EA19">
        <v>591.04145370692913</v>
      </c>
      <c r="EB19">
        <v>52</v>
      </c>
      <c r="EC19">
        <f>(EB19*(1/60))/ED$4</f>
        <v>0.42876536678913629</v>
      </c>
      <c r="ED19" s="49">
        <f t="shared" si="33"/>
        <v>0.61902416374918268</v>
      </c>
      <c r="EE19">
        <f t="shared" si="34"/>
        <v>-0.36778030171970749</v>
      </c>
      <c r="EF19">
        <f t="shared" si="34"/>
        <v>-0.20829239786500633</v>
      </c>
      <c r="EL19"/>
      <c r="EM19"/>
      <c r="EN19"/>
    </row>
    <row r="20" spans="1:144" x14ac:dyDescent="0.25">
      <c r="L20" s="49">
        <v>44.10215414239989</v>
      </c>
      <c r="M20" s="49">
        <v>14</v>
      </c>
      <c r="N20" s="22">
        <f>(M20*(1/60))/$O$4</f>
        <v>5.035572387551096E-2</v>
      </c>
      <c r="O20" s="49">
        <f>(L20*($D$2/$E$2)+L$4)/$P$4</f>
        <v>0.36004048680593154</v>
      </c>
      <c r="P20">
        <f>LOG10(N20)</f>
        <v>-1.2979511565649315</v>
      </c>
      <c r="Q20">
        <f t="shared" si="0"/>
        <v>-0.4436486597667475</v>
      </c>
      <c r="R20" s="73"/>
      <c r="S20" s="49">
        <v>51.198144497628036</v>
      </c>
      <c r="T20" s="49">
        <v>14</v>
      </c>
      <c r="U20" s="22">
        <f>(T20*(1/60))/V$4</f>
        <v>4.1940428134878881E-2</v>
      </c>
      <c r="V20" s="49">
        <f>((S20*($D$3/$E$3)+S$4))/W$4</f>
        <v>0.340173367307473</v>
      </c>
      <c r="W20">
        <f t="shared" si="1"/>
        <v>-1.3773671404976093</v>
      </c>
      <c r="X20">
        <f t="shared" si="1"/>
        <v>-0.46829969097085627</v>
      </c>
      <c r="Y20" s="73"/>
      <c r="Z20" s="49">
        <v>43.511492734678733</v>
      </c>
      <c r="AA20" s="49">
        <v>14</v>
      </c>
      <c r="AB20" s="22">
        <f>(AA20*(1/60))/$AC$4</f>
        <v>3.7295402499590825E-2</v>
      </c>
      <c r="AC20" s="49">
        <f>((Z20*($D$4/$E$4)+Z$4))/AD$4</f>
        <v>0.29214022858146255</v>
      </c>
      <c r="AD20">
        <f t="shared" si="2"/>
        <v>-1.4283447014921291</v>
      </c>
      <c r="AE20">
        <f t="shared" si="2"/>
        <v>-0.53440863526205162</v>
      </c>
      <c r="AG20" s="49">
        <v>111.57172580900593</v>
      </c>
      <c r="AH20" s="49">
        <v>14</v>
      </c>
      <c r="AI20" s="22">
        <f>(AH20*(1/60))/$AJ$4</f>
        <v>0.29065829406880067</v>
      </c>
      <c r="AJ20" s="49">
        <f t="shared" si="3"/>
        <v>0.51997498514712237</v>
      </c>
      <c r="AK20">
        <f t="shared" si="35"/>
        <v>-0.53661727973694506</v>
      </c>
      <c r="AL20">
        <f t="shared" si="35"/>
        <v>-0.28401754881497632</v>
      </c>
      <c r="AM20" s="73"/>
      <c r="AN20" s="49">
        <v>94.160766776826961</v>
      </c>
      <c r="AO20" s="49">
        <v>14</v>
      </c>
      <c r="AP20" s="22">
        <f>(AO20*(1/60))/$AQ$4</f>
        <v>0.23659590083054094</v>
      </c>
      <c r="AQ20" s="49">
        <f t="shared" si="4"/>
        <v>0.4868077135380634</v>
      </c>
      <c r="AR20">
        <f t="shared" si="5"/>
        <v>-0.62599278406184289</v>
      </c>
      <c r="AS20">
        <f t="shared" si="5"/>
        <v>-0.31264254892907911</v>
      </c>
      <c r="AU20" s="49">
        <v>136.02297600038017</v>
      </c>
      <c r="AV20" s="49">
        <v>14</v>
      </c>
      <c r="AW20" s="22">
        <f>(AV20*(1/60))/$AX$4</f>
        <v>0.21431959789445615</v>
      </c>
      <c r="AX20" s="49">
        <f t="shared" si="6"/>
        <v>0.48055023009101477</v>
      </c>
      <c r="AY20">
        <f t="shared" si="7"/>
        <v>-0.66893811422059535</v>
      </c>
      <c r="AZ20">
        <f>LOG10(AX20)</f>
        <v>-0.31826121046950007</v>
      </c>
      <c r="BB20" s="49">
        <v>103.67376717376484</v>
      </c>
      <c r="BC20" s="49">
        <v>14</v>
      </c>
      <c r="BD20" s="22">
        <f>(BC20*(1/60))/$BE$4</f>
        <v>0.16071794265952669</v>
      </c>
      <c r="BE20" s="49">
        <f t="shared" si="8"/>
        <v>0.45457080737721661</v>
      </c>
      <c r="BF20">
        <f t="shared" si="9"/>
        <v>-0.79393563560110703</v>
      </c>
      <c r="BG20">
        <f t="shared" si="9"/>
        <v>-0.34239845818886677</v>
      </c>
      <c r="BI20" s="49">
        <v>136.13228860193308</v>
      </c>
      <c r="BJ20" s="49">
        <v>14</v>
      </c>
      <c r="BK20" s="22">
        <f>(BJ20*(1/60))/$BL$4</f>
        <v>0.1360924115361834</v>
      </c>
      <c r="BL20" s="49">
        <f t="shared" si="10"/>
        <v>0.38191438386423382</v>
      </c>
      <c r="BM20">
        <f t="shared" si="11"/>
        <v>-0.86616609022533153</v>
      </c>
      <c r="BN20">
        <f t="shared" si="11"/>
        <v>-0.41803398468709607</v>
      </c>
      <c r="BP20" s="49">
        <v>139.07282265058117</v>
      </c>
      <c r="BQ20" s="49">
        <v>14</v>
      </c>
      <c r="BR20" s="22">
        <f>(BQ20*(1/60))/$BS$4</f>
        <v>0.12279296431470796</v>
      </c>
      <c r="BS20" s="49">
        <f t="shared" si="12"/>
        <v>0.34544105894409421</v>
      </c>
      <c r="BT20">
        <f t="shared" si="13"/>
        <v>-0.91082651631239564</v>
      </c>
      <c r="BU20">
        <f t="shared" si="13"/>
        <v>-0.46162604368494903</v>
      </c>
      <c r="BW20" s="49">
        <v>85.052924699859673</v>
      </c>
      <c r="BX20">
        <v>14</v>
      </c>
      <c r="BY20" s="22">
        <f>(BX20*(1/60))/$BZ$4</f>
        <v>0.19312054675323093</v>
      </c>
      <c r="BZ20" s="49">
        <f t="shared" si="14"/>
        <v>0.30287500933021017</v>
      </c>
      <c r="CA20">
        <f t="shared" si="15"/>
        <v>-0.71417151769217435</v>
      </c>
      <c r="CB20">
        <f t="shared" si="16"/>
        <v>-0.51873655947578701</v>
      </c>
      <c r="CD20">
        <v>118.73710456297981</v>
      </c>
      <c r="CE20">
        <v>14</v>
      </c>
      <c r="CF20" s="22">
        <f>(CE20*(1/60))/$CG$4</f>
        <v>0.17339861981767121</v>
      </c>
      <c r="CG20" s="49">
        <f t="shared" si="17"/>
        <v>0.35906884138992529</v>
      </c>
      <c r="CH20">
        <f t="shared" si="18"/>
        <v>-0.76095436365308944</v>
      </c>
      <c r="CI20">
        <f t="shared" si="19"/>
        <v>-0.4448222796400928</v>
      </c>
      <c r="CK20">
        <v>119.60455676938065</v>
      </c>
      <c r="CL20">
        <v>14</v>
      </c>
      <c r="CM20" s="22">
        <f>(CL20*(1/60))/$CN$4</f>
        <v>0.1863813532262476</v>
      </c>
      <c r="CN20" s="49">
        <f t="shared" si="20"/>
        <v>0.38281738971902962</v>
      </c>
      <c r="CO20">
        <f t="shared" si="21"/>
        <v>-0.7295975393856301</v>
      </c>
      <c r="CP20">
        <f t="shared" si="22"/>
        <v>-0.41700834234900602</v>
      </c>
      <c r="CR20" s="49">
        <v>121.00413216084813</v>
      </c>
      <c r="CS20">
        <v>14</v>
      </c>
      <c r="CT20">
        <f>(CS20*(1/60))/$CU$4</f>
        <v>0.17469832656078385</v>
      </c>
      <c r="CU20" s="49">
        <f t="shared" si="23"/>
        <v>0.45819805542204506</v>
      </c>
      <c r="CV20">
        <f t="shared" si="24"/>
        <v>-0.75771125511379611</v>
      </c>
      <c r="CW20">
        <f t="shared" si="24"/>
        <v>-0.33894675827466036</v>
      </c>
      <c r="CY20">
        <v>923.10616940848138</v>
      </c>
      <c r="CZ20">
        <v>56</v>
      </c>
      <c r="DA20">
        <f>(CZ20*(1/60))/DB$4</f>
        <v>0.59516197753809486</v>
      </c>
      <c r="DB20" s="49">
        <f t="shared" si="25"/>
        <v>0.78404169948563807</v>
      </c>
      <c r="DC20">
        <f t="shared" si="26"/>
        <v>-0.22536482187221599</v>
      </c>
      <c r="DD20">
        <f t="shared" si="26"/>
        <v>-0.10566083862307012</v>
      </c>
      <c r="DF20">
        <v>349.20624278497655</v>
      </c>
      <c r="DG20">
        <v>56</v>
      </c>
      <c r="DH20">
        <f>(DG20*(1/60))/DI$4</f>
        <v>0.34955441380510882</v>
      </c>
      <c r="DI20" s="49">
        <f t="shared" si="27"/>
        <v>0.46294660266811777</v>
      </c>
      <c r="DJ20">
        <f t="shared" si="28"/>
        <v>-0.456485209686881</v>
      </c>
      <c r="DK20">
        <f t="shared" si="28"/>
        <v>-0.33446909862337976</v>
      </c>
      <c r="DM20">
        <v>573.15900935080833</v>
      </c>
      <c r="DN20">
        <v>56</v>
      </c>
      <c r="DO20">
        <f>(DN20*(1/60))/DP$4</f>
        <v>0.35974856020771317</v>
      </c>
      <c r="DP20" s="49">
        <f t="shared" si="29"/>
        <v>0.48905312794643402</v>
      </c>
      <c r="DQ20">
        <f t="shared" si="30"/>
        <v>-0.4440009355292211</v>
      </c>
      <c r="DR20">
        <f t="shared" si="30"/>
        <v>-0.31064395903454611</v>
      </c>
      <c r="DT20">
        <v>576.01388872144389</v>
      </c>
      <c r="DU20">
        <v>56</v>
      </c>
      <c r="DV20">
        <f>(DU20*(1/60))/DW$4</f>
        <v>0.31373670775736162</v>
      </c>
      <c r="DW20" s="49">
        <f t="shared" si="31"/>
        <v>0.40432081089820637</v>
      </c>
      <c r="DX20">
        <f t="shared" si="32"/>
        <v>-0.50343466509629731</v>
      </c>
      <c r="DY20">
        <f t="shared" si="32"/>
        <v>-0.3932739044104504</v>
      </c>
      <c r="EA20">
        <v>660.03712016825239</v>
      </c>
      <c r="EB20">
        <v>56</v>
      </c>
      <c r="EC20">
        <f>(EB20*(1/60))/ED$4</f>
        <v>0.46174731808060826</v>
      </c>
      <c r="ED20" s="49">
        <f t="shared" si="33"/>
        <v>0.63939178459435886</v>
      </c>
      <c r="EE20">
        <f t="shared" si="34"/>
        <v>-0.33559561834830631</v>
      </c>
      <c r="EF20">
        <f t="shared" si="34"/>
        <v>-0.19423294818359588</v>
      </c>
      <c r="EL20"/>
      <c r="EM20"/>
      <c r="EN20"/>
    </row>
    <row r="21" spans="1:144" x14ac:dyDescent="0.25">
      <c r="L21" s="49">
        <v>46.13296001775737</v>
      </c>
      <c r="M21" s="49">
        <v>15</v>
      </c>
      <c r="N21" s="22">
        <f>(M21*(1/60))/$O$4</f>
        <v>5.3952561295190313E-2</v>
      </c>
      <c r="O21" s="49">
        <f>(L21*($D$2/$E$2)+L$4)/$P$4</f>
        <v>0.36026909878218827</v>
      </c>
      <c r="P21">
        <f>LOG10(N21)</f>
        <v>-1.2679879331874884</v>
      </c>
      <c r="Q21">
        <f t="shared" si="0"/>
        <v>-0.44337298684747656</v>
      </c>
      <c r="R21" s="73"/>
      <c r="S21" s="49">
        <v>55.226805085936306</v>
      </c>
      <c r="T21" s="49">
        <v>15</v>
      </c>
      <c r="U21" s="22">
        <f>(T21*(1/60))/V$4</f>
        <v>4.4936173001655942E-2</v>
      </c>
      <c r="V21" s="49">
        <f>((S21*($D$3/$E$3)+S$4))/W$4</f>
        <v>0.34061627704548192</v>
      </c>
      <c r="W21">
        <f t="shared" si="1"/>
        <v>-1.3474039171201662</v>
      </c>
      <c r="X21">
        <f t="shared" si="1"/>
        <v>-0.46773460222741736</v>
      </c>
      <c r="Y21" s="73"/>
      <c r="Z21" s="49">
        <v>48.023431780746364</v>
      </c>
      <c r="AA21" s="49">
        <v>15</v>
      </c>
      <c r="AB21" s="22">
        <f>(AA21*(1/60))/$AC$4</f>
        <v>3.9959359820990165E-2</v>
      </c>
      <c r="AC21" s="49">
        <f>((Z21*($D$4/$E$4)+Z$4))/AD$4</f>
        <v>0.29251854886529977</v>
      </c>
      <c r="AD21">
        <f t="shared" si="2"/>
        <v>-1.3983814781146859</v>
      </c>
      <c r="AE21">
        <f t="shared" si="2"/>
        <v>-0.53384658970340348</v>
      </c>
      <c r="AG21" s="49">
        <v>120.06664815842908</v>
      </c>
      <c r="AH21" s="49">
        <v>15</v>
      </c>
      <c r="AI21" s="22">
        <f>(AH21*(1/60))/$AJ$4</f>
        <v>0.31141960078800068</v>
      </c>
      <c r="AJ21" s="49">
        <f t="shared" si="3"/>
        <v>0.52696942312930861</v>
      </c>
      <c r="AK21">
        <f t="shared" si="35"/>
        <v>-0.506654056359502</v>
      </c>
      <c r="AL21">
        <f t="shared" si="35"/>
        <v>-0.27821458355684359</v>
      </c>
      <c r="AM21" s="73"/>
      <c r="AN21" s="49">
        <v>103.64603224436524</v>
      </c>
      <c r="AO21" s="49">
        <v>15</v>
      </c>
      <c r="AP21" s="22">
        <f>(AO21*(1/60))/$AQ$4</f>
        <v>0.25349560803272242</v>
      </c>
      <c r="AQ21" s="49">
        <f t="shared" si="4"/>
        <v>0.49364524052219527</v>
      </c>
      <c r="AR21">
        <f t="shared" si="5"/>
        <v>-0.59602956068439972</v>
      </c>
      <c r="AS21">
        <f t="shared" si="5"/>
        <v>-0.30658504587755964</v>
      </c>
      <c r="AU21" s="49">
        <v>148.04137935050457</v>
      </c>
      <c r="AV21" s="49">
        <v>15</v>
      </c>
      <c r="AW21" s="22">
        <f>(AV21*(1/60))/$AX$4</f>
        <v>0.22962814060120301</v>
      </c>
      <c r="AX21" s="49">
        <f t="shared" si="6"/>
        <v>0.48835049502962785</v>
      </c>
      <c r="AY21">
        <f t="shared" si="7"/>
        <v>-0.63897489084315207</v>
      </c>
      <c r="AZ21">
        <f>LOG10(AX21)</f>
        <v>-0.31126836771068517</v>
      </c>
      <c r="BB21" s="49">
        <v>114.15778554264269</v>
      </c>
      <c r="BC21" s="49">
        <v>15</v>
      </c>
      <c r="BD21" s="22">
        <f>(BC21*(1/60))/$BE$4</f>
        <v>0.17219779570663574</v>
      </c>
      <c r="BE21" s="49">
        <f t="shared" si="8"/>
        <v>0.45922051348554088</v>
      </c>
      <c r="BF21">
        <f t="shared" si="9"/>
        <v>-0.76397241222366374</v>
      </c>
      <c r="BG21">
        <f t="shared" si="9"/>
        <v>-0.33797872014276825</v>
      </c>
      <c r="BI21" s="49">
        <v>149.14171113407542</v>
      </c>
      <c r="BJ21" s="49">
        <v>15</v>
      </c>
      <c r="BK21" s="22">
        <f>(BJ21*(1/60))/$BL$4</f>
        <v>0.14581329807448221</v>
      </c>
      <c r="BL21" s="49">
        <f t="shared" si="10"/>
        <v>0.38625647310356059</v>
      </c>
      <c r="BM21">
        <f t="shared" si="11"/>
        <v>-0.83620286684788836</v>
      </c>
      <c r="BN21">
        <f t="shared" si="11"/>
        <v>-0.41312422935454995</v>
      </c>
      <c r="BP21" s="49">
        <v>152.59914809722889</v>
      </c>
      <c r="BQ21" s="49">
        <v>15</v>
      </c>
      <c r="BR21" s="22">
        <f>(BQ21*(1/60))/$BS$4</f>
        <v>0.1315638903371871</v>
      </c>
      <c r="BS21" s="49">
        <f t="shared" si="12"/>
        <v>0.34957840905649046</v>
      </c>
      <c r="BT21">
        <f t="shared" si="13"/>
        <v>-0.88086329293495247</v>
      </c>
      <c r="BU21">
        <f t="shared" si="13"/>
        <v>-0.45645539845522298</v>
      </c>
      <c r="BW21" s="49">
        <v>90.56765427016424</v>
      </c>
      <c r="BX21">
        <v>15</v>
      </c>
      <c r="BY21" s="22">
        <f>(BX21*(1/60))/$BZ$4</f>
        <v>0.20691487152131882</v>
      </c>
      <c r="BZ21" s="49">
        <f t="shared" si="14"/>
        <v>0.30591953507984132</v>
      </c>
      <c r="CA21">
        <f t="shared" si="15"/>
        <v>-0.68420829431473118</v>
      </c>
      <c r="CB21">
        <f t="shared" si="16"/>
        <v>-0.51439278942103395</v>
      </c>
      <c r="CD21">
        <v>130.71533957420607</v>
      </c>
      <c r="CE21">
        <v>15</v>
      </c>
      <c r="CF21" s="22">
        <f>(CE21*(1/60))/$CG$4</f>
        <v>0.18578423551893342</v>
      </c>
      <c r="CG21" s="49">
        <f t="shared" si="17"/>
        <v>0.36543072695419615</v>
      </c>
      <c r="CH21">
        <f t="shared" si="18"/>
        <v>-0.73099114027564627</v>
      </c>
      <c r="CI21">
        <f t="shared" si="19"/>
        <v>-0.43719493813946209</v>
      </c>
      <c r="CK21">
        <v>131.66054838105453</v>
      </c>
      <c r="CL21">
        <v>15</v>
      </c>
      <c r="CM21" s="22">
        <f>(CL21*(1/60))/$CN$4</f>
        <v>0.19969430702812244</v>
      </c>
      <c r="CN21" s="49">
        <f t="shared" si="20"/>
        <v>0.38990592168259763</v>
      </c>
      <c r="CO21">
        <f t="shared" si="21"/>
        <v>-0.69963431600818682</v>
      </c>
      <c r="CP21">
        <f t="shared" si="22"/>
        <v>-0.4090401689296177</v>
      </c>
      <c r="CR21" s="49">
        <v>131.00381673829202</v>
      </c>
      <c r="CS21">
        <v>15</v>
      </c>
      <c r="CT21">
        <f>(CS21*(1/60))/$CU$4</f>
        <v>0.1871767784579827</v>
      </c>
      <c r="CU21" s="49">
        <f t="shared" si="23"/>
        <v>0.46380870615393599</v>
      </c>
      <c r="CV21">
        <f t="shared" si="24"/>
        <v>-0.72774803173635294</v>
      </c>
      <c r="CW21">
        <f t="shared" si="24"/>
        <v>-0.33366110347913136</v>
      </c>
      <c r="CY21">
        <v>1015.0897743549582</v>
      </c>
      <c r="CZ21">
        <v>60</v>
      </c>
      <c r="DA21">
        <f>(CZ21*(1/60))/DB$4</f>
        <v>0.63767354736224446</v>
      </c>
      <c r="DB21" s="49">
        <f t="shared" si="25"/>
        <v>0.81918593340020163</v>
      </c>
      <c r="DC21">
        <f t="shared" si="26"/>
        <v>-0.19540159849477279</v>
      </c>
      <c r="DD21">
        <f t="shared" si="26"/>
        <v>-8.6617513764633419E-2</v>
      </c>
      <c r="DF21">
        <v>389.21716303369766</v>
      </c>
      <c r="DG21">
        <v>60</v>
      </c>
      <c r="DH21">
        <f>(DG21*(1/60))/DI$4</f>
        <v>0.37452258621975942</v>
      </c>
      <c r="DI21" s="49">
        <f t="shared" si="27"/>
        <v>0.47292233381143517</v>
      </c>
      <c r="DJ21">
        <f t="shared" si="28"/>
        <v>-0.42652198630943783</v>
      </c>
      <c r="DK21">
        <f t="shared" si="28"/>
        <v>-0.32521017589357409</v>
      </c>
      <c r="DM21">
        <v>637.18855137235482</v>
      </c>
      <c r="DN21">
        <v>60</v>
      </c>
      <c r="DO21">
        <f>(DN21*(1/60))/DP$4</f>
        <v>0.38544488593683551</v>
      </c>
      <c r="DP21" s="49">
        <f t="shared" si="29"/>
        <v>0.50431203688177839</v>
      </c>
      <c r="DQ21">
        <f t="shared" si="30"/>
        <v>-0.41403771215177793</v>
      </c>
      <c r="DR21">
        <f t="shared" si="30"/>
        <v>-0.29730066600912003</v>
      </c>
      <c r="DT21">
        <v>639.54397815943821</v>
      </c>
      <c r="DU21">
        <v>60</v>
      </c>
      <c r="DV21">
        <f>(DU21*(1/60))/DW$4</f>
        <v>0.33614647259717317</v>
      </c>
      <c r="DW21" s="49">
        <f t="shared" si="31"/>
        <v>0.4182877714266523</v>
      </c>
      <c r="DX21">
        <f t="shared" si="32"/>
        <v>-0.47347144171885414</v>
      </c>
      <c r="DY21">
        <f t="shared" si="32"/>
        <v>-0.37852483176064611</v>
      </c>
      <c r="EA21">
        <v>730.53850001214857</v>
      </c>
      <c r="EB21">
        <v>60</v>
      </c>
      <c r="EC21">
        <f>(EB21*(1/60))/ED$4</f>
        <v>0.49472926937208028</v>
      </c>
      <c r="ED21" s="49">
        <f t="shared" si="33"/>
        <v>0.66020389421470982</v>
      </c>
      <c r="EE21">
        <f t="shared" si="34"/>
        <v>-0.30563239497086309</v>
      </c>
      <c r="EF21">
        <f t="shared" si="34"/>
        <v>-0.18032191831080888</v>
      </c>
      <c r="EL21"/>
      <c r="EM21"/>
      <c r="EN21"/>
    </row>
    <row r="22" spans="1:144" x14ac:dyDescent="0.25">
      <c r="L22" s="49">
        <v>51.088159097779204</v>
      </c>
      <c r="M22" s="49">
        <v>16</v>
      </c>
      <c r="N22" s="22">
        <f>(M22*(1/60))/$O$4</f>
        <v>5.7549398714869665E-2</v>
      </c>
      <c r="O22" s="49">
        <f>(L22*($D$2/$E$2)+L$4)/$P$4</f>
        <v>0.36082691569033082</v>
      </c>
      <c r="P22">
        <f>LOG10(N22)</f>
        <v>-1.2399592095872447</v>
      </c>
      <c r="Q22">
        <f t="shared" si="0"/>
        <v>-0.44270107395771069</v>
      </c>
      <c r="R22" s="73"/>
      <c r="S22" s="49">
        <v>59.255801403744428</v>
      </c>
      <c r="T22" s="49">
        <v>16</v>
      </c>
      <c r="U22" s="22">
        <f>(T22*(1/60))/V$4</f>
        <v>4.7931917868433004E-2</v>
      </c>
      <c r="V22" s="49">
        <f>((S22*($D$3/$E$3)+S$4))/W$4</f>
        <v>0.3410592236934914</v>
      </c>
      <c r="W22">
        <f t="shared" si="1"/>
        <v>-1.3193751935199227</v>
      </c>
      <c r="X22">
        <f t="shared" si="1"/>
        <v>-0.46717020080218169</v>
      </c>
      <c r="Y22" s="73"/>
      <c r="Z22" s="49">
        <v>51.009802979427398</v>
      </c>
      <c r="AA22" s="49">
        <v>16</v>
      </c>
      <c r="AB22" s="22">
        <f>(AA22*(1/60))/$AC$4</f>
        <v>4.2623317142389511E-2</v>
      </c>
      <c r="AC22" s="49">
        <f>((Z22*($D$4/$E$4)+Z$4))/AD$4</f>
        <v>0.29276895224796801</v>
      </c>
      <c r="AD22">
        <f t="shared" si="2"/>
        <v>-1.3703527545144425</v>
      </c>
      <c r="AE22">
        <f t="shared" si="2"/>
        <v>-0.53347498151504835</v>
      </c>
      <c r="AG22" s="49">
        <v>130.56128829021259</v>
      </c>
      <c r="AH22" s="49">
        <v>16</v>
      </c>
      <c r="AI22" s="22">
        <f>(AH22*(1/60))/$AJ$4</f>
        <v>0.33218090750720075</v>
      </c>
      <c r="AJ22" s="49">
        <f t="shared" si="3"/>
        <v>0.53561036256674865</v>
      </c>
      <c r="AK22">
        <f t="shared" si="35"/>
        <v>-0.47862533275925839</v>
      </c>
      <c r="AL22">
        <f t="shared" si="35"/>
        <v>-0.2711510291917279</v>
      </c>
      <c r="AM22" s="73"/>
      <c r="AN22" s="49">
        <v>112.65988638375241</v>
      </c>
      <c r="AO22" s="49">
        <v>16</v>
      </c>
      <c r="AP22" s="22">
        <f>(AO22*(1/60))/$AQ$4</f>
        <v>0.2703953152349039</v>
      </c>
      <c r="AQ22" s="49">
        <f t="shared" si="4"/>
        <v>0.5001429470038975</v>
      </c>
      <c r="AR22">
        <f t="shared" si="5"/>
        <v>-0.56800083708415616</v>
      </c>
      <c r="AS22">
        <f t="shared" si="5"/>
        <v>-0.30090585121921759</v>
      </c>
      <c r="AU22" s="49">
        <v>159.03851734721371</v>
      </c>
      <c r="AV22" s="49">
        <v>16</v>
      </c>
      <c r="AW22" s="22">
        <f>(AV22*(1/60))/$AX$4</f>
        <v>0.24493668330794988</v>
      </c>
      <c r="AX22" s="49">
        <f t="shared" si="6"/>
        <v>0.49548793146289022</v>
      </c>
      <c r="AY22">
        <f t="shared" si="7"/>
        <v>-0.61094616724290862</v>
      </c>
      <c r="AZ22">
        <f>LOG10(AX22)</f>
        <v>-0.30496691910585366</v>
      </c>
      <c r="BB22" s="49">
        <v>125.14391715141412</v>
      </c>
      <c r="BC22" s="49">
        <v>16</v>
      </c>
      <c r="BD22" s="22">
        <f>(BC22*(1/60))/$BE$4</f>
        <v>0.18367764875374476</v>
      </c>
      <c r="BE22" s="49">
        <f t="shared" si="8"/>
        <v>0.4640929089212259</v>
      </c>
      <c r="BF22">
        <f t="shared" si="9"/>
        <v>-0.7359436886234203</v>
      </c>
      <c r="BG22">
        <f t="shared" si="9"/>
        <v>-0.33339506730583451</v>
      </c>
      <c r="BI22" s="49">
        <v>163.1295497449803</v>
      </c>
      <c r="BJ22" s="49">
        <v>16</v>
      </c>
      <c r="BK22" s="22">
        <f>(BJ22*(1/60))/$BL$4</f>
        <v>0.15553418461278101</v>
      </c>
      <c r="BL22" s="49">
        <f t="shared" si="10"/>
        <v>0.39092512333486701</v>
      </c>
      <c r="BM22">
        <f t="shared" si="11"/>
        <v>-0.80817414324764481</v>
      </c>
      <c r="BN22">
        <f t="shared" si="11"/>
        <v>-0.40790641814516526</v>
      </c>
      <c r="BP22" s="49">
        <v>168.06025705085662</v>
      </c>
      <c r="BQ22" s="49">
        <v>16</v>
      </c>
      <c r="BR22" s="22">
        <f>(BQ22*(1/60))/$BS$4</f>
        <v>0.14033481635966624</v>
      </c>
      <c r="BS22" s="49">
        <f t="shared" si="12"/>
        <v>0.35430755897376642</v>
      </c>
      <c r="BT22">
        <f t="shared" si="13"/>
        <v>-0.85283456933470891</v>
      </c>
      <c r="BU22">
        <f t="shared" si="13"/>
        <v>-0.45061958211340281</v>
      </c>
      <c r="BW22" s="49">
        <v>97.104325341356443</v>
      </c>
      <c r="BX22">
        <v>16</v>
      </c>
      <c r="BY22" s="22">
        <f>(BX22*(1/60))/$BZ$4</f>
        <v>0.22070919628940674</v>
      </c>
      <c r="BZ22" s="49">
        <f t="shared" si="14"/>
        <v>0.30952824574088178</v>
      </c>
      <c r="CA22">
        <f t="shared" si="15"/>
        <v>-0.65617957071448763</v>
      </c>
      <c r="CB22">
        <f t="shared" si="16"/>
        <v>-0.5092997136562083</v>
      </c>
      <c r="CD22">
        <v>142.78392766694716</v>
      </c>
      <c r="CE22">
        <v>16</v>
      </c>
      <c r="CF22" s="22">
        <f>(CE22*(1/60))/$CG$4</f>
        <v>0.19816985122019565</v>
      </c>
      <c r="CG22" s="49">
        <f t="shared" si="17"/>
        <v>0.37184060088774162</v>
      </c>
      <c r="CH22">
        <f t="shared" si="18"/>
        <v>-0.70296241667540271</v>
      </c>
      <c r="CI22">
        <f t="shared" si="19"/>
        <v>-0.42964319181312188</v>
      </c>
      <c r="CK22">
        <v>144.66945081806318</v>
      </c>
      <c r="CL22">
        <v>16</v>
      </c>
      <c r="CM22" s="22">
        <f>(CL22*(1/60))/$CN$4</f>
        <v>0.21300726082999727</v>
      </c>
      <c r="CN22" s="49">
        <f t="shared" si="20"/>
        <v>0.39755473429842442</v>
      </c>
      <c r="CO22">
        <f t="shared" si="21"/>
        <v>-0.67160559240794337</v>
      </c>
      <c r="CP22">
        <f t="shared" si="22"/>
        <v>-0.40060307036008863</v>
      </c>
      <c r="CR22" s="49">
        <v>145.5077317533333</v>
      </c>
      <c r="CS22">
        <v>16</v>
      </c>
      <c r="CT22">
        <f>(CS22*(1/60))/$CU$4</f>
        <v>0.19965523035518154</v>
      </c>
      <c r="CU22" s="49">
        <f t="shared" si="23"/>
        <v>0.47194660298100022</v>
      </c>
      <c r="CV22">
        <f t="shared" si="24"/>
        <v>-0.69971930813610939</v>
      </c>
      <c r="CW22">
        <f t="shared" si="24"/>
        <v>-0.32610713556620108</v>
      </c>
      <c r="CY22">
        <v>415.21952025404585</v>
      </c>
      <c r="CZ22">
        <v>64</v>
      </c>
      <c r="DA22">
        <f>(CZ22*(1/60))/DB$4</f>
        <v>0.68018511718639407</v>
      </c>
      <c r="DB22" s="49">
        <f t="shared" si="25"/>
        <v>0.58999312734766385</v>
      </c>
      <c r="DC22">
        <f t="shared" si="26"/>
        <v>-0.16737287489452926</v>
      </c>
      <c r="DD22">
        <f t="shared" si="26"/>
        <v>-0.22915304729407585</v>
      </c>
      <c r="DF22">
        <v>430.72758212122892</v>
      </c>
      <c r="DG22">
        <v>64</v>
      </c>
      <c r="DH22">
        <f>(DG22*(1/60))/DI$4</f>
        <v>0.39949075863441003</v>
      </c>
      <c r="DI22" s="49">
        <f t="shared" si="27"/>
        <v>0.48327192781950806</v>
      </c>
      <c r="DJ22">
        <f t="shared" si="28"/>
        <v>-0.39849326270919427</v>
      </c>
      <c r="DK22">
        <f t="shared" si="28"/>
        <v>-0.31580843131915159</v>
      </c>
      <c r="DM22">
        <v>700.1715861130042</v>
      </c>
      <c r="DN22">
        <v>64</v>
      </c>
      <c r="DO22">
        <f>(DN22*(1/60))/DP$4</f>
        <v>0.41114121166595785</v>
      </c>
      <c r="DP22" s="49">
        <f t="shared" si="29"/>
        <v>0.51932155219669029</v>
      </c>
      <c r="DQ22">
        <f t="shared" si="30"/>
        <v>-0.38600898855153437</v>
      </c>
      <c r="DR22">
        <f t="shared" si="30"/>
        <v>-0.28456365351534302</v>
      </c>
      <c r="DT22">
        <v>705.02145357428662</v>
      </c>
      <c r="DU22">
        <v>64</v>
      </c>
      <c r="DV22">
        <f>(DU22*(1/60))/DW$4</f>
        <v>0.35855623743698467</v>
      </c>
      <c r="DW22" s="49">
        <f t="shared" si="31"/>
        <v>0.4326828607884271</v>
      </c>
      <c r="DX22">
        <f t="shared" si="32"/>
        <v>-0.44544271811861064</v>
      </c>
      <c r="DY22">
        <f t="shared" si="32"/>
        <v>-0.36383030751084744</v>
      </c>
      <c r="EA22">
        <v>804.04493033660754</v>
      </c>
      <c r="EB22">
        <v>64</v>
      </c>
      <c r="EC22">
        <f>(EB22*(1/60))/ED$4</f>
        <v>0.52771122066355236</v>
      </c>
      <c r="ED22" s="49">
        <f t="shared" si="33"/>
        <v>0.68190309909694979</v>
      </c>
      <c r="EE22">
        <f t="shared" si="34"/>
        <v>-0.27760367137061948</v>
      </c>
      <c r="EF22">
        <f t="shared" si="34"/>
        <v>-0.16627733577967277</v>
      </c>
      <c r="EL22"/>
      <c r="EM22"/>
      <c r="EN22"/>
    </row>
    <row r="23" spans="1:144" x14ac:dyDescent="0.25">
      <c r="L23" s="49">
        <v>54.083269131959838</v>
      </c>
      <c r="M23" s="49">
        <v>17</v>
      </c>
      <c r="N23" s="22">
        <f>(M23*(1/60))/$O$4</f>
        <v>6.1146236134549017E-2</v>
      </c>
      <c r="O23" s="49">
        <f>(L23*($D$2/$E$2)+L$4)/$P$4</f>
        <v>0.36116408136053546</v>
      </c>
      <c r="P23">
        <f>LOG10(N23)</f>
        <v>-1.2136302708648956</v>
      </c>
      <c r="Q23">
        <f t="shared" si="0"/>
        <v>-0.44229544784519731</v>
      </c>
      <c r="R23" s="73"/>
      <c r="S23" s="49">
        <v>62.741533293345647</v>
      </c>
      <c r="T23" s="49">
        <v>17</v>
      </c>
      <c r="U23" s="22">
        <f>(T23*(1/60))/V$4</f>
        <v>5.0927662735210065E-2</v>
      </c>
      <c r="V23" s="49">
        <f>((S23*($D$3/$E$3)+S$4))/W$4</f>
        <v>0.34144244401303708</v>
      </c>
      <c r="W23">
        <f t="shared" si="1"/>
        <v>-1.2930462547975736</v>
      </c>
      <c r="X23">
        <f t="shared" si="1"/>
        <v>-0.46668249360526998</v>
      </c>
      <c r="Y23" s="73"/>
      <c r="Z23" s="49">
        <v>55.009090157900268</v>
      </c>
      <c r="AA23" s="49">
        <v>17</v>
      </c>
      <c r="AB23" s="22">
        <f>(AA23*(1/60))/$AC$4</f>
        <v>4.5287274463788857E-2</v>
      </c>
      <c r="AC23" s="49">
        <f>((Z23*($D$4/$E$4)+Z$4))/AD$4</f>
        <v>0.29310428733229832</v>
      </c>
      <c r="AD23">
        <f t="shared" si="2"/>
        <v>-1.3440238157920934</v>
      </c>
      <c r="AE23">
        <f t="shared" si="2"/>
        <v>-0.53297782894763956</v>
      </c>
      <c r="AG23" s="49">
        <v>139.05754204644924</v>
      </c>
      <c r="AH23" s="49">
        <v>17</v>
      </c>
      <c r="AI23" s="22">
        <f>(AH23*(1/60))/$AJ$4</f>
        <v>0.35294221422640076</v>
      </c>
      <c r="AJ23" s="49">
        <f t="shared" si="3"/>
        <v>0.54260589678525151</v>
      </c>
      <c r="AK23">
        <f t="shared" si="35"/>
        <v>-0.4522963940369093</v>
      </c>
      <c r="AL23">
        <f t="shared" si="35"/>
        <v>-0.26551549084095405</v>
      </c>
      <c r="AM23" s="73"/>
      <c r="AN23" s="49">
        <v>120.73317688191594</v>
      </c>
      <c r="AO23" s="49">
        <v>17</v>
      </c>
      <c r="AP23" s="22">
        <f>(AO23*(1/60))/$AQ$4</f>
        <v>0.28729502243708543</v>
      </c>
      <c r="AQ23" s="49">
        <f t="shared" si="4"/>
        <v>0.5059626409092336</v>
      </c>
      <c r="AR23">
        <f t="shared" si="5"/>
        <v>-0.54167189836180696</v>
      </c>
      <c r="AS23">
        <f t="shared" si="5"/>
        <v>-0.29588154925892873</v>
      </c>
      <c r="AU23" s="49">
        <v>171.53571056779984</v>
      </c>
      <c r="AV23" s="49">
        <v>17</v>
      </c>
      <c r="AW23" s="22">
        <f>(AV23*(1/60))/$AX$4</f>
        <v>0.26024522601469674</v>
      </c>
      <c r="AX23" s="49">
        <f t="shared" si="6"/>
        <v>0.50359894382199877</v>
      </c>
      <c r="AY23">
        <f t="shared" si="7"/>
        <v>-0.58461722852055942</v>
      </c>
      <c r="AZ23">
        <f>LOG10(AX23)</f>
        <v>-0.29791518939173428</v>
      </c>
      <c r="BB23" s="49">
        <v>135.15639089588032</v>
      </c>
      <c r="BC23" s="49">
        <v>17</v>
      </c>
      <c r="BD23" s="22">
        <f>(BC23*(1/60))/$BE$4</f>
        <v>0.19515750180085381</v>
      </c>
      <c r="BE23" s="49">
        <f t="shared" si="8"/>
        <v>0.46853348301133624</v>
      </c>
      <c r="BF23">
        <f t="shared" si="9"/>
        <v>-0.70961474990107121</v>
      </c>
      <c r="BG23">
        <f t="shared" si="9"/>
        <v>-0.32925936749241175</v>
      </c>
      <c r="BI23" s="49">
        <v>177.10166571774531</v>
      </c>
      <c r="BJ23" s="49">
        <v>17</v>
      </c>
      <c r="BK23" s="22">
        <f>(BJ23*(1/60))/$BL$4</f>
        <v>0.16525507115107982</v>
      </c>
      <c r="BL23" s="49">
        <f t="shared" si="10"/>
        <v>0.39558852590066695</v>
      </c>
      <c r="BM23">
        <f t="shared" si="11"/>
        <v>-0.78184520452529571</v>
      </c>
      <c r="BN23">
        <f t="shared" si="11"/>
        <v>-0.40275631366306031</v>
      </c>
      <c r="BP23" s="49">
        <v>181.09942020890071</v>
      </c>
      <c r="BQ23" s="49">
        <v>17</v>
      </c>
      <c r="BR23" s="22">
        <f>(BQ23*(1/60))/$BS$4</f>
        <v>0.14910574238214536</v>
      </c>
      <c r="BS23" s="49">
        <f t="shared" si="12"/>
        <v>0.35829589884997848</v>
      </c>
      <c r="BT23">
        <f t="shared" si="13"/>
        <v>-0.82650563061235982</v>
      </c>
      <c r="BU23">
        <f t="shared" si="13"/>
        <v>-0.44575816285542802</v>
      </c>
      <c r="BW23" s="49">
        <v>104.59684507670391</v>
      </c>
      <c r="BX23">
        <v>17</v>
      </c>
      <c r="BY23" s="22">
        <f>(BX23*(1/60))/$BZ$4</f>
        <v>0.23450352105749467</v>
      </c>
      <c r="BZ23" s="49">
        <f t="shared" si="14"/>
        <v>0.31366465333314469</v>
      </c>
      <c r="CA23">
        <f t="shared" si="15"/>
        <v>-0.62985063199213842</v>
      </c>
      <c r="CB23">
        <f t="shared" si="16"/>
        <v>-0.5035344189091272</v>
      </c>
      <c r="CD23">
        <v>157.25775020646836</v>
      </c>
      <c r="CE23">
        <v>17</v>
      </c>
      <c r="CF23" s="22">
        <f>(CE23*(1/60))/$CG$4</f>
        <v>0.21055546692145788</v>
      </c>
      <c r="CG23" s="49">
        <f t="shared" si="17"/>
        <v>0.37952794402199286</v>
      </c>
      <c r="CH23">
        <f t="shared" si="18"/>
        <v>-0.67663347795305362</v>
      </c>
      <c r="CI23">
        <f t="shared" si="19"/>
        <v>-0.42075624219862412</v>
      </c>
      <c r="CK23">
        <v>158.67734557900823</v>
      </c>
      <c r="CL23">
        <v>17</v>
      </c>
      <c r="CM23" s="22">
        <f>(CL23*(1/60))/$CN$4</f>
        <v>0.2263202146318721</v>
      </c>
      <c r="CN23" s="49">
        <f t="shared" si="20"/>
        <v>0.40579092199277439</v>
      </c>
      <c r="CO23">
        <f t="shared" si="21"/>
        <v>-0.64527665368559417</v>
      </c>
      <c r="CP23">
        <f t="shared" si="22"/>
        <v>-0.3916976728584734</v>
      </c>
      <c r="CR23" s="49">
        <v>157.00318468107582</v>
      </c>
      <c r="CS23">
        <v>17</v>
      </c>
      <c r="CT23">
        <f>(CS23*(1/60))/$CU$4</f>
        <v>0.21213368225238038</v>
      </c>
      <c r="CU23" s="49">
        <f t="shared" si="23"/>
        <v>0.47839650356365865</v>
      </c>
      <c r="CV23">
        <f t="shared" si="24"/>
        <v>-0.67339036941376018</v>
      </c>
      <c r="CW23">
        <f t="shared" si="24"/>
        <v>-0.32021200311780273</v>
      </c>
      <c r="DF23">
        <v>473.73753281748748</v>
      </c>
      <c r="DG23">
        <v>68</v>
      </c>
      <c r="DH23">
        <f>(DG23*(1/60))/DI$4</f>
        <v>0.42445893104906068</v>
      </c>
      <c r="DI23" s="49">
        <f t="shared" si="27"/>
        <v>0.49399539286270278</v>
      </c>
      <c r="DJ23">
        <f t="shared" si="28"/>
        <v>-0.37216432398684512</v>
      </c>
      <c r="DK23">
        <f t="shared" si="28"/>
        <v>-0.30627710140759962</v>
      </c>
      <c r="DM23">
        <v>766.18861907496387</v>
      </c>
      <c r="DN23">
        <v>68</v>
      </c>
      <c r="DO23">
        <f>(DN23*(1/60))/DP$4</f>
        <v>0.43683753739508024</v>
      </c>
      <c r="DP23" s="49">
        <f t="shared" si="29"/>
        <v>0.5350541009912636</v>
      </c>
      <c r="DQ23">
        <f t="shared" si="30"/>
        <v>-0.35968004982918522</v>
      </c>
      <c r="DR23">
        <f t="shared" si="30"/>
        <v>-0.27160230288705883</v>
      </c>
      <c r="DT23">
        <v>770.02743457619738</v>
      </c>
      <c r="DU23">
        <v>68</v>
      </c>
      <c r="DV23">
        <f>(DU23*(1/60))/DW$4</f>
        <v>0.38096600227679622</v>
      </c>
      <c r="DW23" s="49">
        <f t="shared" si="31"/>
        <v>0.44697429306561193</v>
      </c>
      <c r="DX23">
        <f t="shared" si="32"/>
        <v>-0.41911377939626149</v>
      </c>
      <c r="DY23">
        <f t="shared" si="32"/>
        <v>-0.34971745382733643</v>
      </c>
      <c r="EA23">
        <v>882.54093389485342</v>
      </c>
      <c r="EB23">
        <v>68</v>
      </c>
      <c r="EC23">
        <f>(EB23*(1/60))/ED$4</f>
        <v>0.56069317195502433</v>
      </c>
      <c r="ED23" s="49">
        <f t="shared" si="33"/>
        <v>0.70507523323717414</v>
      </c>
      <c r="EE23">
        <f t="shared" si="34"/>
        <v>-0.25127473264827038</v>
      </c>
      <c r="EF23">
        <f t="shared" si="34"/>
        <v>-0.15176454026174452</v>
      </c>
      <c r="EL23"/>
      <c r="EM23"/>
      <c r="EN23"/>
    </row>
    <row r="24" spans="1:144" x14ac:dyDescent="0.25">
      <c r="L24" s="49">
        <v>58.077534382926416</v>
      </c>
      <c r="M24" s="49">
        <v>18</v>
      </c>
      <c r="N24" s="22">
        <f>(M24*(1/60))/$O$4</f>
        <v>6.474307355422837E-2</v>
      </c>
      <c r="O24" s="49">
        <f>(L24*($D$2/$E$2)+L$4)/$P$4</f>
        <v>0.36161372397965413</v>
      </c>
      <c r="P24">
        <f>LOG10(N24)</f>
        <v>-1.1888066871398635</v>
      </c>
      <c r="Q24">
        <f t="shared" si="0"/>
        <v>-0.44175509552098208</v>
      </c>
      <c r="R24" s="73"/>
      <c r="S24" s="49">
        <v>67.119296778199342</v>
      </c>
      <c r="T24" s="49">
        <v>18</v>
      </c>
      <c r="U24" s="22">
        <f>(T24*(1/60))/V$4</f>
        <v>5.3923407601987126E-2</v>
      </c>
      <c r="V24" s="49">
        <f>((S24*($D$3/$E$3)+S$4))/W$4</f>
        <v>0.34192373401889375</v>
      </c>
      <c r="W24">
        <f t="shared" si="1"/>
        <v>-1.2682226710725415</v>
      </c>
      <c r="X24">
        <f t="shared" si="1"/>
        <v>-0.46607075238945228</v>
      </c>
      <c r="Y24" s="73"/>
      <c r="Z24" s="49">
        <v>59.019064716411762</v>
      </c>
      <c r="AA24" s="49">
        <v>18</v>
      </c>
      <c r="AB24" s="22">
        <f>(AA24*(1/60))/$AC$4</f>
        <v>4.7951231785188196E-2</v>
      </c>
      <c r="AC24" s="49">
        <f>((Z24*($D$4/$E$4)+Z$4))/AD$4</f>
        <v>0.29344051853969422</v>
      </c>
      <c r="AD24">
        <f t="shared" si="2"/>
        <v>-1.3192002320670613</v>
      </c>
      <c r="AE24">
        <f t="shared" si="2"/>
        <v>-0.53247991856620414</v>
      </c>
      <c r="AG24" s="49">
        <v>147.56862810231721</v>
      </c>
      <c r="AH24" s="49">
        <v>18</v>
      </c>
      <c r="AI24" s="22">
        <f>(AH24*(1/60))/$AJ$4</f>
        <v>0.37370352094560083</v>
      </c>
      <c r="AJ24" s="49">
        <f t="shared" si="3"/>
        <v>0.54961364342849905</v>
      </c>
      <c r="AK24">
        <f t="shared" si="35"/>
        <v>-0.42747281031187712</v>
      </c>
      <c r="AL24">
        <f t="shared" si="35"/>
        <v>-0.25994249503117095</v>
      </c>
      <c r="AM24" s="73"/>
      <c r="AN24" s="49">
        <v>129.24782396620841</v>
      </c>
      <c r="AO24" s="49">
        <v>18</v>
      </c>
      <c r="AP24" s="22">
        <f>(AO24*(1/60))/$AQ$4</f>
        <v>0.30419472963926691</v>
      </c>
      <c r="AQ24" s="49">
        <f t="shared" si="4"/>
        <v>0.51210049012372905</v>
      </c>
      <c r="AR24">
        <f t="shared" si="5"/>
        <v>-0.51684831463677483</v>
      </c>
      <c r="AS24">
        <f t="shared" si="5"/>
        <v>-0.29064480850864416</v>
      </c>
      <c r="AU24" s="49">
        <v>182.5171224844398</v>
      </c>
      <c r="AV24" s="49">
        <v>18</v>
      </c>
      <c r="AW24" s="22">
        <f>(AV24*(1/60))/$AX$4</f>
        <v>0.2755537687214436</v>
      </c>
      <c r="AX24" s="49">
        <f t="shared" si="6"/>
        <v>0.5107261736090527</v>
      </c>
      <c r="AY24">
        <f t="shared" si="7"/>
        <v>-0.55979364479552729</v>
      </c>
      <c r="AZ24">
        <f>LOG10(AX24)</f>
        <v>-0.29181188492356769</v>
      </c>
      <c r="BB24" s="49">
        <v>145.14561653732434</v>
      </c>
      <c r="BC24" s="49">
        <v>18</v>
      </c>
      <c r="BD24" s="22">
        <f>(BC24*(1/60))/$BE$4</f>
        <v>0.20663735484796286</v>
      </c>
      <c r="BE24" s="49">
        <f t="shared" si="8"/>
        <v>0.47296374647027206</v>
      </c>
      <c r="BF24">
        <f t="shared" si="9"/>
        <v>-0.68479116617603897</v>
      </c>
      <c r="BG24">
        <f t="shared" si="9"/>
        <v>-0.32517214744680822</v>
      </c>
      <c r="BI24" s="49">
        <v>190.59446476747431</v>
      </c>
      <c r="BJ24" s="49">
        <v>18</v>
      </c>
      <c r="BK24" s="22">
        <f>(BJ24*(1/60))/$BL$4</f>
        <v>0.17497595768937863</v>
      </c>
      <c r="BL24" s="49">
        <f t="shared" si="10"/>
        <v>0.40009194927841302</v>
      </c>
      <c r="BM24">
        <f t="shared" si="11"/>
        <v>-0.75702162080026358</v>
      </c>
      <c r="BN24">
        <f t="shared" si="11"/>
        <v>-0.39784018748413147</v>
      </c>
      <c r="BP24" s="49">
        <v>197.0913493789111</v>
      </c>
      <c r="BQ24" s="49">
        <v>18</v>
      </c>
      <c r="BR24" s="22">
        <f>(BQ24*(1/60))/$BS$4</f>
        <v>0.1578766684046245</v>
      </c>
      <c r="BS24" s="49">
        <f t="shared" si="12"/>
        <v>0.3631874128247049</v>
      </c>
      <c r="BT24">
        <f t="shared" si="13"/>
        <v>-0.80168204688732769</v>
      </c>
      <c r="BU24">
        <f t="shared" si="13"/>
        <v>-0.43986921146015046</v>
      </c>
      <c r="BW24" s="49">
        <v>114.03946685248927</v>
      </c>
      <c r="BX24">
        <v>18</v>
      </c>
      <c r="BY24" s="22">
        <f>(BX24*(1/60))/$BZ$4</f>
        <v>0.24829784582558259</v>
      </c>
      <c r="BZ24" s="49">
        <f t="shared" si="14"/>
        <v>0.31887765693992315</v>
      </c>
      <c r="CA24">
        <f t="shared" si="15"/>
        <v>-0.60502704826710629</v>
      </c>
      <c r="CB24">
        <f t="shared" si="16"/>
        <v>-0.49637590975560664</v>
      </c>
      <c r="CD24">
        <v>172.76139615087627</v>
      </c>
      <c r="CE24">
        <v>18</v>
      </c>
      <c r="CF24" s="22">
        <f>(CE24*(1/60))/$CG$4</f>
        <v>0.22294108262272011</v>
      </c>
      <c r="CG24" s="49">
        <f t="shared" si="17"/>
        <v>0.38776224742602983</v>
      </c>
      <c r="CH24">
        <f t="shared" si="18"/>
        <v>-0.65180989422802149</v>
      </c>
      <c r="CI24">
        <f t="shared" si="19"/>
        <v>-0.41143447615641665</v>
      </c>
      <c r="CK24">
        <v>171.68648752886756</v>
      </c>
      <c r="CL24">
        <v>18</v>
      </c>
      <c r="CM24" s="22">
        <f>(CL24*(1/60))/$CN$4</f>
        <v>0.23963316843374691</v>
      </c>
      <c r="CN24" s="49">
        <f t="shared" si="20"/>
        <v>0.41343987543438748</v>
      </c>
      <c r="CO24">
        <f t="shared" si="21"/>
        <v>-0.62045306996056204</v>
      </c>
      <c r="CP24">
        <f t="shared" si="22"/>
        <v>-0.3835876388699217</v>
      </c>
      <c r="CR24" s="49">
        <v>166</v>
      </c>
      <c r="CS24">
        <v>18</v>
      </c>
      <c r="CT24">
        <f>(CS24*(1/60))/$CU$4</f>
        <v>0.22461213414957923</v>
      </c>
      <c r="CU24" s="49">
        <f t="shared" si="23"/>
        <v>0.48344446163302335</v>
      </c>
      <c r="CV24">
        <f t="shared" si="24"/>
        <v>-0.64856678568872805</v>
      </c>
      <c r="CW24">
        <f t="shared" si="24"/>
        <v>-0.31565341070552688</v>
      </c>
      <c r="DF24">
        <v>517.67605700862771</v>
      </c>
      <c r="DG24">
        <v>72</v>
      </c>
      <c r="DH24">
        <f>(DG24*(1/60))/DI$4</f>
        <v>0.44942710346371129</v>
      </c>
      <c r="DI24" s="49">
        <f t="shared" si="27"/>
        <v>0.50495037468866999</v>
      </c>
      <c r="DJ24">
        <f t="shared" si="28"/>
        <v>-0.347340740261813</v>
      </c>
      <c r="DK24">
        <f t="shared" si="28"/>
        <v>-0.29675130120386939</v>
      </c>
      <c r="DM24">
        <v>832.69457185693238</v>
      </c>
      <c r="DN24">
        <v>72</v>
      </c>
      <c r="DO24">
        <f>(DN24*(1/60))/DP$4</f>
        <v>0.46253386312420258</v>
      </c>
      <c r="DP24" s="49">
        <f t="shared" si="29"/>
        <v>0.55090316448787402</v>
      </c>
      <c r="DQ24">
        <f t="shared" si="30"/>
        <v>-0.33485646610415309</v>
      </c>
      <c r="DR24">
        <f t="shared" si="30"/>
        <v>-0.25892473295309981</v>
      </c>
      <c r="DT24">
        <v>838.55962817202214</v>
      </c>
      <c r="DU24">
        <v>72</v>
      </c>
      <c r="DV24">
        <f>(DU24*(1/60))/DW$4</f>
        <v>0.40337576711660778</v>
      </c>
      <c r="DW24" s="49">
        <f t="shared" si="31"/>
        <v>0.46204095598625711</v>
      </c>
      <c r="DX24">
        <f t="shared" si="32"/>
        <v>-0.3942901956712293</v>
      </c>
      <c r="DY24">
        <f t="shared" si="32"/>
        <v>-0.33531952623937655</v>
      </c>
      <c r="EA24">
        <v>959.0750752678332</v>
      </c>
      <c r="EB24">
        <v>72</v>
      </c>
      <c r="EC24">
        <f>(EB24*(1/60))/ED$4</f>
        <v>0.59367512324649629</v>
      </c>
      <c r="ED24" s="49">
        <f t="shared" si="33"/>
        <v>0.72766822281384258</v>
      </c>
      <c r="EE24">
        <f t="shared" si="34"/>
        <v>-0.22645114892323828</v>
      </c>
      <c r="EF24">
        <f t="shared" si="34"/>
        <v>-0.13806659025366266</v>
      </c>
      <c r="EL24"/>
      <c r="EM24"/>
      <c r="EN24"/>
    </row>
    <row r="25" spans="1:144" x14ac:dyDescent="0.25">
      <c r="L25" s="49">
        <v>62.507999488065522</v>
      </c>
      <c r="M25" s="49">
        <v>19</v>
      </c>
      <c r="N25" s="22">
        <f>(M25*(1/60))/$O$4</f>
        <v>6.8339910973907722E-2</v>
      </c>
      <c r="O25" s="49">
        <f>(L25*($D$2/$E$2)+L$4)/$P$4</f>
        <v>0.36211247050964646</v>
      </c>
      <c r="P25">
        <f>LOG10(N25)</f>
        <v>-1.1653255912903406</v>
      </c>
      <c r="Q25">
        <f t="shared" si="0"/>
        <v>-0.4411565185956689</v>
      </c>
      <c r="R25" s="73"/>
      <c r="S25" s="49">
        <v>73.083855946440039</v>
      </c>
      <c r="T25" s="49">
        <v>19</v>
      </c>
      <c r="U25" s="22">
        <f>(T25*(1/60))/V$4</f>
        <v>5.6919152468764188E-2</v>
      </c>
      <c r="V25" s="49">
        <f>((S25*($D$3/$E$3)+S$4))/W$4</f>
        <v>0.34257947586674531</v>
      </c>
      <c r="W25">
        <f t="shared" si="1"/>
        <v>-1.2447415752230184</v>
      </c>
      <c r="X25">
        <f t="shared" si="1"/>
        <v>-0.46523865942310616</v>
      </c>
      <c r="Y25" s="73"/>
      <c r="Z25" s="49">
        <v>64.017575711674681</v>
      </c>
      <c r="AA25" s="49">
        <v>19</v>
      </c>
      <c r="AB25" s="22">
        <f>(AA25*(1/60))/$AC$4</f>
        <v>5.0615189106587542E-2</v>
      </c>
      <c r="AC25" s="49">
        <f>((Z25*($D$4/$E$4)+Z$4))/AD$4</f>
        <v>0.29385963725543562</v>
      </c>
      <c r="AD25">
        <f t="shared" si="2"/>
        <v>-1.2957191362175384</v>
      </c>
      <c r="AE25">
        <f t="shared" si="2"/>
        <v>-0.53186006183838785</v>
      </c>
      <c r="AG25" s="49">
        <v>159.05030650709227</v>
      </c>
      <c r="AH25" s="49">
        <v>19</v>
      </c>
      <c r="AI25" s="22">
        <f>(AH25*(1/60))/$AJ$4</f>
        <v>0.3944648276648009</v>
      </c>
      <c r="AJ25" s="49">
        <f t="shared" si="3"/>
        <v>0.5590672775207588</v>
      </c>
      <c r="AK25">
        <f t="shared" si="35"/>
        <v>-0.40399171446235421</v>
      </c>
      <c r="AL25">
        <f t="shared" si="35"/>
        <v>-0.25253592646437223</v>
      </c>
      <c r="AM25" s="73"/>
      <c r="AN25" s="49">
        <v>139.23002549737609</v>
      </c>
      <c r="AO25" s="49">
        <v>19</v>
      </c>
      <c r="AP25" s="22">
        <f>(AO25*(1/60))/$AQ$4</f>
        <v>0.32109443684144839</v>
      </c>
      <c r="AQ25" s="49">
        <f t="shared" si="4"/>
        <v>0.5192962373133031</v>
      </c>
      <c r="AR25">
        <f t="shared" si="5"/>
        <v>-0.49336721878725198</v>
      </c>
      <c r="AS25">
        <f t="shared" si="5"/>
        <v>-0.28458482417942815</v>
      </c>
      <c r="AU25" s="49">
        <v>192.56492411651712</v>
      </c>
      <c r="AV25" s="49">
        <v>19</v>
      </c>
      <c r="AW25" s="22">
        <f>(AV25*(1/60))/$AX$4</f>
        <v>0.29086231142819047</v>
      </c>
      <c r="AX25" s="49">
        <f t="shared" si="6"/>
        <v>0.51724746537282273</v>
      </c>
      <c r="AY25">
        <f t="shared" si="7"/>
        <v>-0.53631254894600444</v>
      </c>
      <c r="AZ25">
        <f>LOG10(AX25)</f>
        <v>-0.28630162879619353</v>
      </c>
      <c r="BB25" s="49">
        <v>156.63492586265681</v>
      </c>
      <c r="BC25" s="49">
        <v>19</v>
      </c>
      <c r="BD25" s="22">
        <f>(BC25*(1/60))/$BE$4</f>
        <v>0.21811720789507191</v>
      </c>
      <c r="BE25" s="49">
        <f t="shared" si="8"/>
        <v>0.47805930333318347</v>
      </c>
      <c r="BF25">
        <f t="shared" si="9"/>
        <v>-0.66131007032651612</v>
      </c>
      <c r="BG25">
        <f t="shared" si="9"/>
        <v>-0.32051822574597483</v>
      </c>
      <c r="BI25" s="49">
        <v>206.60227491487115</v>
      </c>
      <c r="BJ25" s="49">
        <v>19</v>
      </c>
      <c r="BK25" s="22">
        <f>(BJ25*(1/60))/$BL$4</f>
        <v>0.18469684422767746</v>
      </c>
      <c r="BL25" s="49">
        <f t="shared" si="10"/>
        <v>0.40543479520523767</v>
      </c>
      <c r="BM25">
        <f t="shared" si="11"/>
        <v>-0.73354052495074062</v>
      </c>
      <c r="BN25">
        <f t="shared" si="11"/>
        <v>-0.39207898204367753</v>
      </c>
      <c r="BP25" s="49">
        <v>211.08529081866411</v>
      </c>
      <c r="BQ25" s="49">
        <v>19</v>
      </c>
      <c r="BR25" s="22">
        <f>(BQ25*(1/60))/$BS$4</f>
        <v>0.16664759442710364</v>
      </c>
      <c r="BS25" s="49">
        <f t="shared" si="12"/>
        <v>0.36746779447136835</v>
      </c>
      <c r="BT25">
        <f t="shared" si="13"/>
        <v>-0.77820095103780473</v>
      </c>
      <c r="BU25">
        <f t="shared" si="13"/>
        <v>-0.4347807172498882</v>
      </c>
      <c r="BW25" s="49">
        <v>121.03718436910205</v>
      </c>
      <c r="BX25">
        <v>19</v>
      </c>
      <c r="BY25" s="22">
        <f>(BX25*(1/60))/$BZ$4</f>
        <v>0.26209217059367051</v>
      </c>
      <c r="BZ25" s="49">
        <f t="shared" si="14"/>
        <v>0.32274089826415647</v>
      </c>
      <c r="CA25">
        <f t="shared" si="15"/>
        <v>-0.58154595241758344</v>
      </c>
      <c r="CB25">
        <f t="shared" si="16"/>
        <v>-0.49114599658869845</v>
      </c>
      <c r="CD25">
        <v>188.26576959181932</v>
      </c>
      <c r="CE25">
        <v>19</v>
      </c>
      <c r="CF25" s="22">
        <f>(CE25*(1/60))/$CG$4</f>
        <v>0.23532669832398234</v>
      </c>
      <c r="CG25" s="49">
        <f t="shared" si="17"/>
        <v>0.39599693721835361</v>
      </c>
      <c r="CH25">
        <f t="shared" si="18"/>
        <v>-0.62832879837849853</v>
      </c>
      <c r="CI25">
        <f t="shared" si="19"/>
        <v>-0.40230817305002359</v>
      </c>
      <c r="CK25">
        <v>184.69569567263878</v>
      </c>
      <c r="CL25">
        <v>19</v>
      </c>
      <c r="CM25" s="22">
        <f>(CL25*(1/60))/$CN$4</f>
        <v>0.25294612223562174</v>
      </c>
      <c r="CN25" s="49">
        <f t="shared" si="20"/>
        <v>0.42108886779587329</v>
      </c>
      <c r="CO25">
        <f t="shared" si="21"/>
        <v>-0.59697197411103919</v>
      </c>
      <c r="CP25">
        <f t="shared" si="22"/>
        <v>-0.37562623974508585</v>
      </c>
      <c r="CR25" s="49">
        <v>179.00279327429502</v>
      </c>
      <c r="CS25">
        <v>19</v>
      </c>
      <c r="CT25">
        <f>(CS25*(1/60))/$CU$4</f>
        <v>0.23709058604677807</v>
      </c>
      <c r="CU25" s="49">
        <f t="shared" si="23"/>
        <v>0.49074010491417347</v>
      </c>
      <c r="CV25">
        <f t="shared" si="24"/>
        <v>-0.62508568983920521</v>
      </c>
      <c r="CW25">
        <f t="shared" si="24"/>
        <v>-0.30914844857868967</v>
      </c>
      <c r="DF25">
        <v>561.71389514591851</v>
      </c>
      <c r="DG25">
        <v>76</v>
      </c>
      <c r="DH25">
        <f>(DG25*(1/60))/DI$4</f>
        <v>0.47439527587836189</v>
      </c>
      <c r="DI25" s="49">
        <f t="shared" si="27"/>
        <v>0.51593011798524135</v>
      </c>
      <c r="DJ25">
        <f t="shared" si="28"/>
        <v>-0.32385964441229015</v>
      </c>
      <c r="DK25">
        <f t="shared" si="28"/>
        <v>-0.28740911897102761</v>
      </c>
      <c r="DM25">
        <v>900.7333123627659</v>
      </c>
      <c r="DN25">
        <v>76</v>
      </c>
      <c r="DO25">
        <f>(DN25*(1/60))/DP$4</f>
        <v>0.48823018885332498</v>
      </c>
      <c r="DP25" s="49">
        <f t="shared" si="29"/>
        <v>0.56711750731582489</v>
      </c>
      <c r="DQ25">
        <f t="shared" si="30"/>
        <v>-0.31137537025463019</v>
      </c>
      <c r="DR25">
        <f t="shared" si="30"/>
        <v>-0.24632694553132736</v>
      </c>
      <c r="DT25">
        <v>906.04980547429068</v>
      </c>
      <c r="DU25">
        <v>76</v>
      </c>
      <c r="DV25">
        <f>(DU25*(1/60))/DW$4</f>
        <v>0.42578553195641933</v>
      </c>
      <c r="DW25" s="49">
        <f t="shared" si="31"/>
        <v>0.47687853375102029</v>
      </c>
      <c r="DX25">
        <f t="shared" si="32"/>
        <v>-0.3708090998217064</v>
      </c>
      <c r="DY25">
        <f t="shared" si="32"/>
        <v>-0.32159222649316516</v>
      </c>
      <c r="EA25">
        <v>1037.0753347756372</v>
      </c>
      <c r="EB25">
        <v>76</v>
      </c>
      <c r="EC25">
        <f>(EB25*(1/60))/ED$4</f>
        <v>0.62665707453796837</v>
      </c>
      <c r="ED25" s="49">
        <f t="shared" si="33"/>
        <v>0.75069401259110158</v>
      </c>
      <c r="EE25">
        <f t="shared" si="34"/>
        <v>-0.20297005307371532</v>
      </c>
      <c r="EF25">
        <f t="shared" si="34"/>
        <v>-0.12453704797937867</v>
      </c>
      <c r="EL25"/>
      <c r="EM25"/>
      <c r="EN25"/>
    </row>
    <row r="26" spans="1:144" x14ac:dyDescent="0.25">
      <c r="L26" s="49">
        <v>66.017043253996164</v>
      </c>
      <c r="M26" s="49">
        <v>20</v>
      </c>
      <c r="N26" s="22">
        <f>(M26*(1/60))/$O$4</f>
        <v>7.1936748393587074E-2</v>
      </c>
      <c r="O26" s="49">
        <f>(L26*($D$2/$E$2)+L$4)/$P$4</f>
        <v>0.36250749075251421</v>
      </c>
      <c r="P26">
        <f>LOG10(N26)</f>
        <v>-1.1430491965791885</v>
      </c>
      <c r="Q26">
        <f t="shared" si="0"/>
        <v>-0.4406830148616207</v>
      </c>
      <c r="R26" s="73"/>
      <c r="S26" s="49">
        <v>78.57798673928977</v>
      </c>
      <c r="T26" s="49">
        <v>20</v>
      </c>
      <c r="U26" s="22">
        <f>(T26*(1/60))/V$4</f>
        <v>5.9914897335541249E-2</v>
      </c>
      <c r="V26" s="49">
        <f>((S26*($D$3/$E$3)+S$4))/W$4</f>
        <v>0.34318349895995637</v>
      </c>
      <c r="W26">
        <f t="shared" si="1"/>
        <v>-1.2224651805118663</v>
      </c>
      <c r="X26">
        <f t="shared" si="1"/>
        <v>-0.46447360218382189</v>
      </c>
      <c r="Y26" s="73"/>
      <c r="Z26" s="49">
        <v>68.007352543677214</v>
      </c>
      <c r="AA26" s="49">
        <v>20</v>
      </c>
      <c r="AB26" s="22">
        <f>(AA26*(1/60))/$AC$4</f>
        <v>5.3279146427986888E-2</v>
      </c>
      <c r="AC26" s="49">
        <f>((Z26*($D$4/$E$4)+Z$4))/AD$4</f>
        <v>0.29419417490945066</v>
      </c>
      <c r="AD26">
        <f t="shared" si="2"/>
        <v>-1.273442741506386</v>
      </c>
      <c r="AE26">
        <f t="shared" si="2"/>
        <v>-0.53136593062183768</v>
      </c>
      <c r="AG26" s="49">
        <v>169.04733065032408</v>
      </c>
      <c r="AH26" s="49">
        <v>20</v>
      </c>
      <c r="AI26" s="22">
        <f>(AH26*(1/60))/$AJ$4</f>
        <v>0.41522613438400091</v>
      </c>
      <c r="AJ26" s="49">
        <f t="shared" si="3"/>
        <v>0.56729849641836316</v>
      </c>
      <c r="AK26">
        <f t="shared" si="35"/>
        <v>-0.38171531975120199</v>
      </c>
      <c r="AL26">
        <f t="shared" si="35"/>
        <v>-0.24618836749835676</v>
      </c>
      <c r="AM26" s="73"/>
      <c r="AN26" s="49">
        <v>146.21901381147393</v>
      </c>
      <c r="AO26" s="49">
        <v>20</v>
      </c>
      <c r="AP26" s="22">
        <f>(AO26*(1/60))/$AQ$4</f>
        <v>0.33799414404362987</v>
      </c>
      <c r="AQ26" s="49">
        <f t="shared" si="4"/>
        <v>0.52433430360179767</v>
      </c>
      <c r="AR26">
        <f t="shared" si="5"/>
        <v>-0.47109082407609976</v>
      </c>
      <c r="AS26">
        <f t="shared" si="5"/>
        <v>-0.28039172844376881</v>
      </c>
      <c r="AU26" s="49">
        <v>203.53930824290427</v>
      </c>
      <c r="AV26" s="49">
        <v>20</v>
      </c>
      <c r="AW26" s="22">
        <f>(AV26*(1/60))/$AX$4</f>
        <v>0.30617085413493733</v>
      </c>
      <c r="AX26" s="49">
        <f t="shared" si="6"/>
        <v>0.52437013393620091</v>
      </c>
      <c r="AY26">
        <f t="shared" si="7"/>
        <v>-0.51403615423485216</v>
      </c>
      <c r="AZ26">
        <f>LOG10(AX26)</f>
        <v>-0.28036205198591257</v>
      </c>
      <c r="BB26" s="49">
        <v>167.6260719577954</v>
      </c>
      <c r="BC26" s="49">
        <v>20</v>
      </c>
      <c r="BD26" s="22">
        <f>(BC26*(1/60))/$BE$4</f>
        <v>0.22959706094218096</v>
      </c>
      <c r="BE26" s="49">
        <f t="shared" si="8"/>
        <v>0.48293392271459912</v>
      </c>
      <c r="BF26">
        <f t="shared" si="9"/>
        <v>-0.63903367561536384</v>
      </c>
      <c r="BG26">
        <f t="shared" si="9"/>
        <v>-0.31611228739252167</v>
      </c>
      <c r="BI26" s="49">
        <v>221.16340113138068</v>
      </c>
      <c r="BJ26" s="49">
        <v>20</v>
      </c>
      <c r="BK26" s="22">
        <f>(BJ26*(1/60))/$BL$4</f>
        <v>0.19441773076597627</v>
      </c>
      <c r="BL26" s="49">
        <f t="shared" si="10"/>
        <v>0.41029478874461062</v>
      </c>
      <c r="BM26">
        <f t="shared" si="11"/>
        <v>-0.71126413023958845</v>
      </c>
      <c r="BN26">
        <f t="shared" si="11"/>
        <v>-0.38690399907947337</v>
      </c>
      <c r="BP26" s="49">
        <v>227.14092541856036</v>
      </c>
      <c r="BQ26" s="49">
        <v>20</v>
      </c>
      <c r="BR26" s="22">
        <f>(BQ26*(1/60))/$BS$4</f>
        <v>0.17541852044958278</v>
      </c>
      <c r="BS26" s="49">
        <f t="shared" si="12"/>
        <v>0.37237879427530529</v>
      </c>
      <c r="BT26">
        <f t="shared" si="13"/>
        <v>-0.75592455632665256</v>
      </c>
      <c r="BU26">
        <f t="shared" si="13"/>
        <v>-0.42901505860218964</v>
      </c>
      <c r="BW26" s="49">
        <v>130.06152390311286</v>
      </c>
      <c r="BX26">
        <v>20</v>
      </c>
      <c r="BY26" s="22">
        <f>(BX26*(1/60))/$BZ$4</f>
        <v>0.27588649536175841</v>
      </c>
      <c r="BZ26" s="49">
        <f t="shared" si="14"/>
        <v>0.32772298011140694</v>
      </c>
      <c r="CA26">
        <f t="shared" si="15"/>
        <v>-0.55926955770643128</v>
      </c>
      <c r="CB26">
        <f t="shared" si="16"/>
        <v>-0.48449310458752609</v>
      </c>
      <c r="CD26">
        <v>202.32708666908641</v>
      </c>
      <c r="CE26">
        <v>20</v>
      </c>
      <c r="CF26" s="22">
        <f>(CE26*(1/60))/$CG$4</f>
        <v>0.24771231402524455</v>
      </c>
      <c r="CG26" s="49">
        <f t="shared" si="17"/>
        <v>0.4034651902660405</v>
      </c>
      <c r="CH26">
        <f t="shared" si="18"/>
        <v>-0.60605240366734636</v>
      </c>
      <c r="CI26">
        <f t="shared" si="19"/>
        <v>-0.39419392891591232</v>
      </c>
      <c r="CK26">
        <v>197.66195890964957</v>
      </c>
      <c r="CL26">
        <v>20</v>
      </c>
      <c r="CM26" s="22">
        <f>(CL26*(1/60))/$CN$4</f>
        <v>0.26625907603749654</v>
      </c>
      <c r="CN26" s="49">
        <f t="shared" si="20"/>
        <v>0.42871260994534433</v>
      </c>
      <c r="CO26">
        <f t="shared" si="21"/>
        <v>-0.57469557939988702</v>
      </c>
      <c r="CP26">
        <f t="shared" si="22"/>
        <v>-0.36783374217367143</v>
      </c>
      <c r="CR26" s="49">
        <v>191.01636055584348</v>
      </c>
      <c r="CS26">
        <v>20</v>
      </c>
      <c r="CT26">
        <f>(CS26*(1/60))/$CU$4</f>
        <v>0.24956903794397692</v>
      </c>
      <c r="CU26" s="49">
        <f t="shared" si="23"/>
        <v>0.49748071053416287</v>
      </c>
      <c r="CV26">
        <f t="shared" si="24"/>
        <v>-0.60280929512805292</v>
      </c>
      <c r="CW26">
        <f t="shared" si="24"/>
        <v>-0.3032237540559079</v>
      </c>
      <c r="DF26">
        <v>607.23800935053464</v>
      </c>
      <c r="DG26">
        <v>80</v>
      </c>
      <c r="DH26">
        <f>(DG26*(1/60))/DI$4</f>
        <v>0.49936344829301255</v>
      </c>
      <c r="DI26" s="49">
        <f t="shared" si="27"/>
        <v>0.52728042737627434</v>
      </c>
      <c r="DJ26">
        <f t="shared" si="28"/>
        <v>-0.30158324970113787</v>
      </c>
      <c r="DK26">
        <f t="shared" si="28"/>
        <v>-0.2779583493593068</v>
      </c>
      <c r="DM26">
        <v>970.74932397607154</v>
      </c>
      <c r="DN26">
        <v>80</v>
      </c>
      <c r="DO26">
        <f>(DN26*(1/60))/DP$4</f>
        <v>0.51392651458244731</v>
      </c>
      <c r="DP26" s="49">
        <f t="shared" si="29"/>
        <v>0.58380305451002357</v>
      </c>
      <c r="DQ26">
        <f t="shared" si="30"/>
        <v>-0.28909897554347797</v>
      </c>
      <c r="DR26">
        <f t="shared" si="30"/>
        <v>-0.23373363707431857</v>
      </c>
      <c r="DT26">
        <v>975.05128070271257</v>
      </c>
      <c r="DU26">
        <v>80</v>
      </c>
      <c r="DV26">
        <f>(DU26*(1/60))/DW$4</f>
        <v>0.44819529679623082</v>
      </c>
      <c r="DW26" s="49">
        <f t="shared" si="31"/>
        <v>0.4920483672810127</v>
      </c>
      <c r="DX26">
        <f t="shared" si="32"/>
        <v>-0.34853270511055423</v>
      </c>
      <c r="DY26">
        <f t="shared" si="32"/>
        <v>-0.30799220493424495</v>
      </c>
      <c r="EL26"/>
      <c r="EM26"/>
      <c r="EN26"/>
    </row>
    <row r="27" spans="1:144" x14ac:dyDescent="0.25">
      <c r="L27" s="49">
        <v>71.58561307972434</v>
      </c>
      <c r="M27" s="49">
        <v>21</v>
      </c>
      <c r="N27" s="22">
        <f>(M27*(1/60))/$O$4</f>
        <v>7.5533585813266427E-2</v>
      </c>
      <c r="O27" s="49">
        <f>(L27*($D$2/$E$2)+L$4)/$P$4</f>
        <v>0.36313435606161693</v>
      </c>
      <c r="P27">
        <f>LOG10(N27)</f>
        <v>-1.1218598975092504</v>
      </c>
      <c r="Q27">
        <f t="shared" si="0"/>
        <v>-0.43993266063781467</v>
      </c>
      <c r="R27" s="73"/>
      <c r="S27" s="49">
        <v>84.594621578443153</v>
      </c>
      <c r="T27" s="49">
        <v>21</v>
      </c>
      <c r="U27" s="22">
        <f>(T27*(1/60))/V$4</f>
        <v>6.2910642202318318E-2</v>
      </c>
      <c r="V27" s="49">
        <f>((S27*($D$3/$E$3)+S$4))/W$4</f>
        <v>0.34384496599146508</v>
      </c>
      <c r="W27">
        <f t="shared" si="1"/>
        <v>-1.2012758814419282</v>
      </c>
      <c r="X27">
        <f t="shared" si="1"/>
        <v>-0.46363732949596526</v>
      </c>
      <c r="Y27" s="73"/>
      <c r="Z27" s="49">
        <v>74.515099141046576</v>
      </c>
      <c r="AA27" s="49">
        <v>21</v>
      </c>
      <c r="AB27" s="22">
        <f>(AA27*(1/60))/$AC$4</f>
        <v>5.5943103749386228E-2</v>
      </c>
      <c r="AC27" s="49">
        <f>((Z27*($D$4/$E$4)+Z$4))/AD$4</f>
        <v>0.29473984108860779</v>
      </c>
      <c r="AD27">
        <f t="shared" si="2"/>
        <v>-1.252253442436448</v>
      </c>
      <c r="AE27">
        <f t="shared" si="2"/>
        <v>-0.53056115496974598</v>
      </c>
      <c r="AG27" s="49">
        <v>181.54407178423645</v>
      </c>
      <c r="AH27" s="49">
        <v>21</v>
      </c>
      <c r="AI27" s="22">
        <f>(AH27*(1/60))/$AJ$4</f>
        <v>0.43598744110320098</v>
      </c>
      <c r="AJ27" s="49">
        <f t="shared" si="3"/>
        <v>0.57758789957535861</v>
      </c>
      <c r="AK27">
        <f t="shared" si="35"/>
        <v>-0.36052602068126388</v>
      </c>
      <c r="AL27">
        <f t="shared" si="35"/>
        <v>-0.23838191378103768</v>
      </c>
      <c r="AM27" s="73"/>
      <c r="AN27" s="49">
        <v>153.76361728315317</v>
      </c>
      <c r="AO27" s="49">
        <v>21</v>
      </c>
      <c r="AP27" s="22">
        <f>(AO27*(1/60))/$AQ$4</f>
        <v>0.35489385124581135</v>
      </c>
      <c r="AQ27" s="49">
        <f t="shared" si="4"/>
        <v>0.52977288937451306</v>
      </c>
      <c r="AR27">
        <f t="shared" si="5"/>
        <v>-0.44990152500616171</v>
      </c>
      <c r="AS27">
        <f t="shared" si="5"/>
        <v>-0.27591027007862601</v>
      </c>
      <c r="AU27" s="49">
        <v>217.0829334609241</v>
      </c>
      <c r="AV27" s="49">
        <v>21</v>
      </c>
      <c r="AW27" s="22">
        <f>(AV27*(1/60))/$AX$4</f>
        <v>0.3214793968416842</v>
      </c>
      <c r="AX27" s="49">
        <f t="shared" si="6"/>
        <v>0.53316030862514929</v>
      </c>
      <c r="AY27">
        <f t="shared" si="7"/>
        <v>-0.49284685516491411</v>
      </c>
      <c r="AZ27">
        <f>LOG10(AX27)</f>
        <v>-0.27314218931574968</v>
      </c>
      <c r="BB27" s="49">
        <v>178.11864023734293</v>
      </c>
      <c r="BC27" s="49">
        <v>21</v>
      </c>
      <c r="BD27" s="22">
        <f>(BC27*(1/60))/$BE$4</f>
        <v>0.24107691398929001</v>
      </c>
      <c r="BE27" s="49">
        <f t="shared" si="8"/>
        <v>0.4875874207441569</v>
      </c>
      <c r="BF27">
        <f t="shared" si="9"/>
        <v>-0.61784437654542579</v>
      </c>
      <c r="BG27">
        <f t="shared" si="9"/>
        <v>-0.31194750726175602</v>
      </c>
      <c r="BI27" s="49">
        <v>236.1911302314293</v>
      </c>
      <c r="BJ27" s="49">
        <v>21</v>
      </c>
      <c r="BK27" s="22">
        <f>(BJ27*(1/60))/$BL$4</f>
        <v>0.20413861730427507</v>
      </c>
      <c r="BL27" s="49">
        <f t="shared" si="10"/>
        <v>0.41531051797130164</v>
      </c>
      <c r="BM27">
        <f t="shared" si="11"/>
        <v>-0.6900748311696504</v>
      </c>
      <c r="BN27">
        <f t="shared" si="11"/>
        <v>-0.38162707000003188</v>
      </c>
      <c r="BP27" s="49">
        <v>242.61595166023193</v>
      </c>
      <c r="BQ27" s="49">
        <v>21</v>
      </c>
      <c r="BR27" s="22">
        <f>(BQ27*(1/60))/$BS$4</f>
        <v>0.18418944647206192</v>
      </c>
      <c r="BS27" s="49">
        <f t="shared" si="12"/>
        <v>0.37711220112795363</v>
      </c>
      <c r="BT27">
        <f t="shared" si="13"/>
        <v>-0.7347352572567144</v>
      </c>
      <c r="BU27">
        <f t="shared" si="13"/>
        <v>-0.42352941615756723</v>
      </c>
      <c r="BW27" s="49">
        <v>139.10877039209282</v>
      </c>
      <c r="BX27">
        <v>21</v>
      </c>
      <c r="BY27" s="22">
        <f>(BX27*(1/60))/$BZ$4</f>
        <v>0.28968082012984636</v>
      </c>
      <c r="BZ27" s="49">
        <f t="shared" si="14"/>
        <v>0.33271770823865354</v>
      </c>
      <c r="CA27">
        <f t="shared" si="15"/>
        <v>-0.53808025863649311</v>
      </c>
      <c r="CB27">
        <f t="shared" si="16"/>
        <v>-0.47792408405552483</v>
      </c>
      <c r="CD27">
        <v>213.8369706107903</v>
      </c>
      <c r="CE27">
        <v>21</v>
      </c>
      <c r="CF27" s="22">
        <f>(CE27*(1/60))/$CG$4</f>
        <v>0.2600979297265068</v>
      </c>
      <c r="CG27" s="49">
        <f t="shared" si="17"/>
        <v>0.40957832499970798</v>
      </c>
      <c r="CH27">
        <f t="shared" si="18"/>
        <v>-0.5848631045974082</v>
      </c>
      <c r="CI27">
        <f t="shared" si="19"/>
        <v>-0.38766303441038924</v>
      </c>
      <c r="CK27">
        <v>212.19095173922943</v>
      </c>
      <c r="CL27">
        <v>21</v>
      </c>
      <c r="CM27" s="22">
        <f>(CL27*(1/60))/$CN$4</f>
        <v>0.27957202983937141</v>
      </c>
      <c r="CN27" s="49">
        <f t="shared" si="20"/>
        <v>0.43725518639929617</v>
      </c>
      <c r="CO27">
        <f t="shared" si="21"/>
        <v>-0.55350628032994886</v>
      </c>
      <c r="CP27">
        <f t="shared" si="22"/>
        <v>-0.35926503053713738</v>
      </c>
      <c r="CR27" s="49">
        <v>204.50977971725459</v>
      </c>
      <c r="CS27">
        <v>21</v>
      </c>
      <c r="CT27">
        <f>(CS27*(1/60))/$CU$4</f>
        <v>0.26204748984117576</v>
      </c>
      <c r="CU27" s="49">
        <f t="shared" si="23"/>
        <v>0.50505163554758303</v>
      </c>
      <c r="CV27">
        <f t="shared" si="24"/>
        <v>-0.58161999605811487</v>
      </c>
      <c r="CW27">
        <f t="shared" si="24"/>
        <v>-0.29666421814470639</v>
      </c>
      <c r="DF27">
        <v>652.24841893254143</v>
      </c>
      <c r="DG27">
        <v>84</v>
      </c>
      <c r="DH27">
        <f>(DG27*(1/60))/DI$4</f>
        <v>0.52433162070766315</v>
      </c>
      <c r="DI27" s="49">
        <f t="shared" si="27"/>
        <v>0.53850265725375501</v>
      </c>
      <c r="DJ27">
        <f t="shared" si="28"/>
        <v>-0.28039395063119982</v>
      </c>
      <c r="DK27">
        <f t="shared" si="28"/>
        <v>-0.26881214932459663</v>
      </c>
      <c r="DM27">
        <v>1039.2657263664573</v>
      </c>
      <c r="DN27">
        <v>84</v>
      </c>
      <c r="DO27">
        <f>(DN27*(1/60))/DP$4</f>
        <v>0.53962284031156971</v>
      </c>
      <c r="DP27" s="49">
        <f t="shared" si="29"/>
        <v>0.60013122915635297</v>
      </c>
      <c r="DQ27">
        <f t="shared" si="30"/>
        <v>-0.26790967647353991</v>
      </c>
      <c r="DR27">
        <f t="shared" si="30"/>
        <v>-0.2217537731715952</v>
      </c>
      <c r="EL27"/>
      <c r="EM27"/>
      <c r="EN27"/>
    </row>
    <row r="28" spans="1:144" x14ac:dyDescent="0.25">
      <c r="L28" s="49">
        <v>75.559579141231325</v>
      </c>
      <c r="M28" s="49">
        <v>22</v>
      </c>
      <c r="N28" s="22">
        <f>(M28*(1/60))/$O$4</f>
        <v>7.9130423232945779E-2</v>
      </c>
      <c r="O28" s="49">
        <f>(L28*($D$2/$E$2)+L$4)/$P$4</f>
        <v>0.36358171355940755</v>
      </c>
      <c r="P28">
        <f>LOG10(N28)</f>
        <v>-1.1016565114209633</v>
      </c>
      <c r="Q28">
        <f t="shared" si="0"/>
        <v>-0.43939796785918617</v>
      </c>
      <c r="R28" s="73"/>
      <c r="S28" s="49">
        <v>90.588354659967194</v>
      </c>
      <c r="T28" s="49">
        <v>22</v>
      </c>
      <c r="U28" s="22">
        <f>(T28*(1/60))/V$4</f>
        <v>6.5906387069095379E-2</v>
      </c>
      <c r="V28" s="49">
        <f>((S28*($D$3/$E$3)+S$4))/W$4</f>
        <v>0.34450391521060192</v>
      </c>
      <c r="W28">
        <f t="shared" si="1"/>
        <v>-1.1810724953536413</v>
      </c>
      <c r="X28">
        <f t="shared" si="1"/>
        <v>-0.46280583806782771</v>
      </c>
      <c r="Y28" s="73"/>
      <c r="Z28" s="49">
        <v>79.006328860414726</v>
      </c>
      <c r="AA28" s="49">
        <v>22</v>
      </c>
      <c r="AB28" s="22">
        <f>(AA28*(1/60))/$AC$4</f>
        <v>5.8607061070785574E-2</v>
      </c>
      <c r="AC28" s="49">
        <f>((Z28*($D$4/$E$4)+Z$4))/AD$4</f>
        <v>0.29511642492204637</v>
      </c>
      <c r="AD28">
        <f t="shared" si="2"/>
        <v>-1.2320500563481611</v>
      </c>
      <c r="AE28">
        <f t="shared" si="2"/>
        <v>-0.53000661884804623</v>
      </c>
      <c r="AG28" s="49">
        <v>191.05300311693611</v>
      </c>
      <c r="AH28" s="49">
        <v>22</v>
      </c>
      <c r="AI28" s="22">
        <f>(AH28*(1/60))/$AJ$4</f>
        <v>0.45674874782240099</v>
      </c>
      <c r="AJ28" s="49">
        <f t="shared" si="3"/>
        <v>0.58541723900280507</v>
      </c>
      <c r="AK28">
        <f t="shared" si="35"/>
        <v>-0.34032263459297696</v>
      </c>
      <c r="AL28">
        <f t="shared" si="35"/>
        <v>-0.23253449288009276</v>
      </c>
      <c r="AM28" s="73"/>
      <c r="AN28" s="49">
        <v>162.74903993572434</v>
      </c>
      <c r="AO28" s="49">
        <v>22</v>
      </c>
      <c r="AP28" s="22">
        <f>(AO28*(1/60))/$AQ$4</f>
        <v>0.37179355844799289</v>
      </c>
      <c r="AQ28" s="49">
        <f t="shared" si="4"/>
        <v>0.53625010079901636</v>
      </c>
      <c r="AR28">
        <f t="shared" si="5"/>
        <v>-0.42969813891787467</v>
      </c>
      <c r="AS28">
        <f t="shared" si="5"/>
        <v>-0.27063261317280912</v>
      </c>
      <c r="AU28" s="49">
        <v>228.60719586224752</v>
      </c>
      <c r="AV28" s="49">
        <v>22</v>
      </c>
      <c r="AW28" s="22">
        <f>(AV28*(1/60))/$AX$4</f>
        <v>0.33678793954843106</v>
      </c>
      <c r="AX28" s="49">
        <f t="shared" si="6"/>
        <v>0.5406398628832022</v>
      </c>
      <c r="AY28">
        <f t="shared" si="7"/>
        <v>-0.47264346907662713</v>
      </c>
      <c r="AZ28">
        <f>LOG10(AX28)</f>
        <v>-0.26709193571470313</v>
      </c>
      <c r="BB28" s="49">
        <v>189.59496301326152</v>
      </c>
      <c r="BC28" s="49">
        <v>22</v>
      </c>
      <c r="BD28" s="22">
        <f>(BC28*(1/60))/$BE$4</f>
        <v>0.25255676703639907</v>
      </c>
      <c r="BE28" s="49">
        <f t="shared" si="8"/>
        <v>0.49267721801794784</v>
      </c>
      <c r="BF28">
        <f t="shared" si="9"/>
        <v>-0.59764099045713881</v>
      </c>
      <c r="BG28">
        <f t="shared" si="9"/>
        <v>-0.30743751955550652</v>
      </c>
      <c r="BI28" s="49">
        <v>253.1427462914946</v>
      </c>
      <c r="BJ28" s="49">
        <v>22</v>
      </c>
      <c r="BK28" s="22">
        <f>(BJ28*(1/60))/$BL$4</f>
        <v>0.21385950384257388</v>
      </c>
      <c r="BL28" s="49">
        <f t="shared" si="10"/>
        <v>0.42096837322980762</v>
      </c>
      <c r="BM28">
        <f t="shared" si="11"/>
        <v>-0.66987144508136343</v>
      </c>
      <c r="BN28">
        <f t="shared" si="11"/>
        <v>-0.37575053088100691</v>
      </c>
      <c r="BP28" s="49">
        <v>257.60920014626805</v>
      </c>
      <c r="BQ28" s="49">
        <v>22</v>
      </c>
      <c r="BR28" s="22">
        <f>(BQ28*(1/60))/$BS$4</f>
        <v>0.19296037249454107</v>
      </c>
      <c r="BS28" s="49">
        <f t="shared" si="12"/>
        <v>0.38169824473259423</v>
      </c>
      <c r="BT28">
        <f t="shared" si="13"/>
        <v>-0.71453187116842753</v>
      </c>
      <c r="BU28">
        <f t="shared" si="13"/>
        <v>-0.41827983718137374</v>
      </c>
      <c r="BW28" s="49">
        <v>149.08386901338454</v>
      </c>
      <c r="BX28">
        <v>22</v>
      </c>
      <c r="BY28" s="22">
        <f>(BX28*(1/60))/$BZ$4</f>
        <v>0.30347514489793426</v>
      </c>
      <c r="BZ28" s="49">
        <f t="shared" si="14"/>
        <v>0.3382246772061191</v>
      </c>
      <c r="CA28">
        <f t="shared" si="15"/>
        <v>-0.51787687254820614</v>
      </c>
      <c r="CB28">
        <f t="shared" si="16"/>
        <v>-0.47079470902843379</v>
      </c>
      <c r="CD28">
        <v>227.84314780128895</v>
      </c>
      <c r="CE28">
        <v>22</v>
      </c>
      <c r="CF28" s="22">
        <f>(CE28*(1/60))/$CG$4</f>
        <v>0.27248354542776904</v>
      </c>
      <c r="CG28" s="49">
        <f t="shared" si="17"/>
        <v>0.41701729212594496</v>
      </c>
      <c r="CH28">
        <f t="shared" si="18"/>
        <v>-0.56465971850912133</v>
      </c>
      <c r="CI28">
        <f t="shared" si="19"/>
        <v>-0.37984593610736217</v>
      </c>
      <c r="CK28">
        <v>225.72162058606614</v>
      </c>
      <c r="CL28">
        <v>22</v>
      </c>
      <c r="CM28" s="22">
        <f>(CL28*(1/60))/$CN$4</f>
        <v>0.29288498364124621</v>
      </c>
      <c r="CN28" s="49">
        <f t="shared" si="20"/>
        <v>0.44521078073766507</v>
      </c>
      <c r="CO28">
        <f t="shared" si="21"/>
        <v>-0.53330289424166188</v>
      </c>
      <c r="CP28">
        <f t="shared" si="22"/>
        <v>-0.35143432780949674</v>
      </c>
      <c r="CR28" s="49">
        <v>219.0570701894828</v>
      </c>
      <c r="CS28">
        <v>22</v>
      </c>
      <c r="CT28">
        <f>(CS28*(1/60))/$CU$4</f>
        <v>0.27452594173837458</v>
      </c>
      <c r="CU28" s="49">
        <f t="shared" si="23"/>
        <v>0.51321386959635951</v>
      </c>
      <c r="CV28">
        <f t="shared" si="24"/>
        <v>-0.56141660996982801</v>
      </c>
      <c r="CW28">
        <f t="shared" si="24"/>
        <v>-0.28970161533730382</v>
      </c>
      <c r="DF28">
        <v>699.27194280909055</v>
      </c>
      <c r="DG28">
        <v>88</v>
      </c>
      <c r="DH28">
        <f>(DG28*(1/60))/DI$4</f>
        <v>0.54929979312231381</v>
      </c>
      <c r="DI28" s="49">
        <f t="shared" si="27"/>
        <v>0.55022680727799289</v>
      </c>
      <c r="DJ28">
        <f t="shared" si="28"/>
        <v>-0.26019056454291284</v>
      </c>
      <c r="DK28">
        <f t="shared" si="28"/>
        <v>-0.25945825442380738</v>
      </c>
      <c r="EL28"/>
      <c r="EM28"/>
      <c r="EN28"/>
    </row>
    <row r="29" spans="1:144" x14ac:dyDescent="0.25">
      <c r="D29" s="13"/>
      <c r="E29" s="13"/>
      <c r="L29" s="49">
        <v>79.077493637570484</v>
      </c>
      <c r="M29" s="49">
        <v>23</v>
      </c>
      <c r="N29" s="22">
        <f>(M29*(1/60))/$O$4</f>
        <v>8.2727260652625131E-2</v>
      </c>
      <c r="O29" s="49">
        <f>(L29*($D$2/$E$2)+L$4)/$P$4</f>
        <v>0.36397773239856368</v>
      </c>
      <c r="P29">
        <f>LOG10(N29)</f>
        <v>-1.0823513562255769</v>
      </c>
      <c r="Q29">
        <f t="shared" si="0"/>
        <v>-0.43892518501095007</v>
      </c>
      <c r="R29" s="73"/>
      <c r="S29" s="49">
        <v>96.604865301909101</v>
      </c>
      <c r="T29" s="49">
        <v>23</v>
      </c>
      <c r="U29" s="22">
        <f>(T29*(1/60))/V$4</f>
        <v>6.890213193587244E-2</v>
      </c>
      <c r="V29" s="49">
        <f>((S29*($D$3/$E$3)+S$4))/W$4</f>
        <v>0.34516536858790642</v>
      </c>
      <c r="W29">
        <f t="shared" si="1"/>
        <v>-1.1617673401582547</v>
      </c>
      <c r="X29">
        <f t="shared" si="1"/>
        <v>-0.46197278475770248</v>
      </c>
      <c r="Y29" s="73"/>
      <c r="Z29" s="49">
        <v>83.006023877788536</v>
      </c>
      <c r="AA29" s="49">
        <v>23</v>
      </c>
      <c r="AB29" s="22">
        <f>(AA29*(1/60))/$AC$4</f>
        <v>6.127101839218492E-2</v>
      </c>
      <c r="AC29" s="49">
        <f>((Z29*($D$4/$E$4)+Z$4))/AD$4</f>
        <v>0.29545179420314377</v>
      </c>
      <c r="AD29">
        <f t="shared" si="2"/>
        <v>-1.2127449011527744</v>
      </c>
      <c r="AE29">
        <f t="shared" si="2"/>
        <v>-0.52951336831704865</v>
      </c>
      <c r="AG29" s="49">
        <v>201.07523467597892</v>
      </c>
      <c r="AH29" s="49">
        <v>23</v>
      </c>
      <c r="AI29" s="22">
        <f>(AH29*(1/60))/$AJ$4</f>
        <v>0.47751005454160106</v>
      </c>
      <c r="AJ29" s="49">
        <f t="shared" si="3"/>
        <v>0.59366921285252405</v>
      </c>
      <c r="AK29">
        <f t="shared" si="35"/>
        <v>-0.32101747939759029</v>
      </c>
      <c r="AL29">
        <f t="shared" si="35"/>
        <v>-0.22645547260830587</v>
      </c>
      <c r="AM29" s="73"/>
      <c r="AN29" s="49">
        <v>171.85240760606177</v>
      </c>
      <c r="AO29" s="49">
        <v>23</v>
      </c>
      <c r="AP29" s="22">
        <f>(AO29*(1/60))/$AQ$4</f>
        <v>0.38869326565017437</v>
      </c>
      <c r="AQ29" s="49">
        <f t="shared" si="4"/>
        <v>0.54281233380192262</v>
      </c>
      <c r="AR29">
        <f t="shared" si="5"/>
        <v>-0.41039298372248806</v>
      </c>
      <c r="AS29">
        <f t="shared" si="5"/>
        <v>-0.26535029284490907</v>
      </c>
      <c r="AU29" s="49">
        <v>240.60184953570078</v>
      </c>
      <c r="AV29" s="49">
        <v>23</v>
      </c>
      <c r="AW29" s="22">
        <f>(AV29*(1/60))/$AX$4</f>
        <v>0.35209648225517792</v>
      </c>
      <c r="AX29" s="49">
        <f t="shared" si="6"/>
        <v>0.54842471364699985</v>
      </c>
      <c r="AY29">
        <f t="shared" si="7"/>
        <v>-0.45333831388124052</v>
      </c>
      <c r="AZ29">
        <f>LOG10(AX29)</f>
        <v>-0.26088298284188732</v>
      </c>
      <c r="BB29" s="49">
        <v>202.08908926510605</v>
      </c>
      <c r="BC29" s="49">
        <v>23</v>
      </c>
      <c r="BD29" s="22">
        <f>(BC29*(1/60))/$BE$4</f>
        <v>0.26403662008350809</v>
      </c>
      <c r="BE29" s="49">
        <f t="shared" si="8"/>
        <v>0.49821841540117923</v>
      </c>
      <c r="BF29">
        <f t="shared" si="9"/>
        <v>-0.57833583526175225</v>
      </c>
      <c r="BG29">
        <f t="shared" si="9"/>
        <v>-0.30258022389043021</v>
      </c>
      <c r="BI29" s="49">
        <v>268.11937639790227</v>
      </c>
      <c r="BJ29" s="49">
        <v>23</v>
      </c>
      <c r="BK29" s="22">
        <f>(BJ29*(1/60))/$BL$4</f>
        <v>0.22358039038087268</v>
      </c>
      <c r="BL29" s="49">
        <f t="shared" si="10"/>
        <v>0.42596704740352598</v>
      </c>
      <c r="BM29">
        <f t="shared" si="11"/>
        <v>-0.65056628988597676</v>
      </c>
      <c r="BN29">
        <f t="shared" si="11"/>
        <v>-0.37062399640044941</v>
      </c>
      <c r="BP29" s="49">
        <v>274.13181136088531</v>
      </c>
      <c r="BQ29" s="49">
        <v>23</v>
      </c>
      <c r="BR29" s="22">
        <f>(BQ29*(1/60))/$BS$4</f>
        <v>0.20173129851702018</v>
      </c>
      <c r="BS29" s="49">
        <f t="shared" si="12"/>
        <v>0.38675208050162918</v>
      </c>
      <c r="BT29">
        <f t="shared" si="13"/>
        <v>-0.69522671597304087</v>
      </c>
      <c r="BU29">
        <f t="shared" si="13"/>
        <v>-0.41256734137016732</v>
      </c>
      <c r="BW29" s="49">
        <v>158.63322476707077</v>
      </c>
      <c r="BX29">
        <v>23</v>
      </c>
      <c r="BY29" s="22">
        <f>(BX29*(1/60))/$BZ$4</f>
        <v>0.31726946966602221</v>
      </c>
      <c r="BZ29" s="49">
        <f t="shared" si="14"/>
        <v>0.34349660561418427</v>
      </c>
      <c r="CA29">
        <f t="shared" si="15"/>
        <v>-0.49857171735281952</v>
      </c>
      <c r="CB29">
        <f t="shared" si="16"/>
        <v>-0.46407755022106228</v>
      </c>
      <c r="CD29">
        <v>241.82328258461797</v>
      </c>
      <c r="CE29">
        <v>23</v>
      </c>
      <c r="CF29" s="22">
        <f>(CE29*(1/60))/$CG$4</f>
        <v>0.28486916112903121</v>
      </c>
      <c r="CG29" s="49">
        <f t="shared" si="17"/>
        <v>0.42444242759717804</v>
      </c>
      <c r="CH29">
        <f t="shared" si="18"/>
        <v>-0.54535456331373466</v>
      </c>
      <c r="CI29">
        <f t="shared" si="19"/>
        <v>-0.37218121018454731</v>
      </c>
      <c r="CK29">
        <v>240.22957769600313</v>
      </c>
      <c r="CL29">
        <v>23</v>
      </c>
      <c r="CM29" s="22">
        <f>(CL29*(1/60))/$CN$4</f>
        <v>0.30619793744312107</v>
      </c>
      <c r="CN29" s="49">
        <f t="shared" si="20"/>
        <v>0.45374098887087916</v>
      </c>
      <c r="CO29">
        <f t="shared" si="21"/>
        <v>-0.51399773904627521</v>
      </c>
      <c r="CP29">
        <f t="shared" si="22"/>
        <v>-0.3431919867988345</v>
      </c>
      <c r="CR29" s="49">
        <v>229.54411340742328</v>
      </c>
      <c r="CS29">
        <v>23</v>
      </c>
      <c r="CT29">
        <f>(CS29*(1/60))/$CU$4</f>
        <v>0.28700439363557345</v>
      </c>
      <c r="CU29" s="49">
        <f t="shared" si="23"/>
        <v>0.51909796886473358</v>
      </c>
      <c r="CV29">
        <f t="shared" si="24"/>
        <v>-0.54211145477444123</v>
      </c>
      <c r="CW29">
        <f t="shared" si="24"/>
        <v>-0.28475067043258201</v>
      </c>
      <c r="DF29">
        <v>746.79532001747305</v>
      </c>
      <c r="DG29">
        <v>92</v>
      </c>
      <c r="DH29">
        <f>(DG29*(1/60))/DI$4</f>
        <v>0.57426796553696435</v>
      </c>
      <c r="DI29" s="49">
        <f t="shared" si="27"/>
        <v>0.56207558333978414</v>
      </c>
      <c r="DJ29">
        <f t="shared" si="28"/>
        <v>-0.24088540934752625</v>
      </c>
      <c r="DK29">
        <f t="shared" si="28"/>
        <v>-0.25020528012445264</v>
      </c>
      <c r="EL29"/>
      <c r="EM29"/>
      <c r="EN29"/>
    </row>
    <row r="30" spans="1:144" x14ac:dyDescent="0.25">
      <c r="L30" s="49">
        <v>84.072885046250192</v>
      </c>
      <c r="M30" s="49">
        <v>24</v>
      </c>
      <c r="N30" s="22">
        <f>(M30*(1/60))/$O$4</f>
        <v>8.6324098072304498E-2</v>
      </c>
      <c r="O30" s="49">
        <f>(L30*($D$2/$E$2)+L$4)/$P$4</f>
        <v>0.36454007383945269</v>
      </c>
      <c r="P30">
        <f>LOG10(N30)</f>
        <v>-1.0638679505315636</v>
      </c>
      <c r="Q30">
        <f t="shared" si="0"/>
        <v>-0.43825472278988403</v>
      </c>
      <c r="R30" s="73"/>
      <c r="S30" s="49">
        <v>100.06123125366787</v>
      </c>
      <c r="T30" s="49">
        <v>24</v>
      </c>
      <c r="U30" s="22">
        <f>(T30*(1/60))/V$4</f>
        <v>7.1897876802649502E-2</v>
      </c>
      <c r="V30" s="49">
        <f>((S30*($D$3/$E$3)+S$4))/W$4</f>
        <v>0.3455453604250443</v>
      </c>
      <c r="W30">
        <f t="shared" si="1"/>
        <v>-1.1432839344642414</v>
      </c>
      <c r="X30">
        <f t="shared" si="1"/>
        <v>-0.4614949338491976</v>
      </c>
      <c r="Y30" s="73"/>
      <c r="Z30" s="49">
        <v>89.005617800226517</v>
      </c>
      <c r="AA30" s="49">
        <v>24</v>
      </c>
      <c r="AB30" s="22">
        <f>(AA30*(1/60))/$AC$4</f>
        <v>6.3934975713584266E-2</v>
      </c>
      <c r="AC30" s="49">
        <f>((Z30*($D$4/$E$4)+Z$4))/AD$4</f>
        <v>0.29595485243431008</v>
      </c>
      <c r="AD30">
        <f t="shared" si="2"/>
        <v>-1.1942614954587611</v>
      </c>
      <c r="AE30">
        <f t="shared" si="2"/>
        <v>-0.52877453500225302</v>
      </c>
      <c r="AG30" s="49">
        <v>210.58549332753194</v>
      </c>
      <c r="AH30" s="49">
        <v>24</v>
      </c>
      <c r="AI30" s="22">
        <f>(AH30*(1/60))/$AJ$4</f>
        <v>0.49827136126080113</v>
      </c>
      <c r="AJ30" s="49">
        <f t="shared" si="3"/>
        <v>0.601499645150396</v>
      </c>
      <c r="AK30">
        <f t="shared" si="35"/>
        <v>-0.30253407370357716</v>
      </c>
      <c r="AL30">
        <f t="shared" si="35"/>
        <v>-0.22076462453239976</v>
      </c>
      <c r="AM30" s="73"/>
      <c r="AN30" s="49">
        <v>180.36698700150203</v>
      </c>
      <c r="AO30" s="49">
        <v>24</v>
      </c>
      <c r="AP30" s="22">
        <f>(AO30*(1/60))/$AQ$4</f>
        <v>0.4055929728523559</v>
      </c>
      <c r="AQ30" s="49">
        <f t="shared" si="4"/>
        <v>0.54895013422238526</v>
      </c>
      <c r="AR30">
        <f t="shared" si="5"/>
        <v>-0.39190957802847487</v>
      </c>
      <c r="AS30">
        <f t="shared" si="5"/>
        <v>-0.26046710439442983</v>
      </c>
      <c r="AU30" s="49">
        <v>254.58299236201935</v>
      </c>
      <c r="AV30" s="49">
        <v>24</v>
      </c>
      <c r="AW30" s="22">
        <f>(AV30*(1/60))/$AX$4</f>
        <v>0.36740502496192484</v>
      </c>
      <c r="AX30" s="49">
        <f t="shared" si="6"/>
        <v>0.55749884895539314</v>
      </c>
      <c r="AY30">
        <f t="shared" si="7"/>
        <v>-0.43485490818722727</v>
      </c>
      <c r="AZ30">
        <f>LOG10(AX30)</f>
        <v>-0.25375602494856808</v>
      </c>
      <c r="BB30" s="49">
        <v>214.14948050368929</v>
      </c>
      <c r="BC30" s="49">
        <v>24</v>
      </c>
      <c r="BD30" s="22">
        <f>(BC30*(1/60))/$BE$4</f>
        <v>0.27551647313061717</v>
      </c>
      <c r="BE30" s="49">
        <f t="shared" si="8"/>
        <v>0.50356724948728571</v>
      </c>
      <c r="BF30">
        <f t="shared" si="9"/>
        <v>-0.55985242956773906</v>
      </c>
      <c r="BG30">
        <f t="shared" si="9"/>
        <v>-0.29794252286414319</v>
      </c>
      <c r="BI30" s="49">
        <v>286.14157335137446</v>
      </c>
      <c r="BJ30" s="49">
        <v>24</v>
      </c>
      <c r="BK30" s="22">
        <f>(BJ30*(1/60))/$BL$4</f>
        <v>0.23330127691917155</v>
      </c>
      <c r="BL30" s="49">
        <f t="shared" si="10"/>
        <v>0.43198222503860989</v>
      </c>
      <c r="BM30">
        <f t="shared" si="11"/>
        <v>-0.63208288419196357</v>
      </c>
      <c r="BN30">
        <f t="shared" si="11"/>
        <v>-0.36453412292227727</v>
      </c>
      <c r="BP30" s="49">
        <v>291.13914199227833</v>
      </c>
      <c r="BQ30" s="49">
        <v>24</v>
      </c>
      <c r="BR30" s="22">
        <f>(BQ30*(1/60))/$BS$4</f>
        <v>0.21050222453949935</v>
      </c>
      <c r="BS30" s="49">
        <f t="shared" si="12"/>
        <v>0.3919541792960799</v>
      </c>
      <c r="BT30">
        <f t="shared" si="13"/>
        <v>-0.67674331027902768</v>
      </c>
      <c r="BU30">
        <f t="shared" si="13"/>
        <v>-0.4067647004336048</v>
      </c>
      <c r="BW30" s="49">
        <v>168.60679108505684</v>
      </c>
      <c r="BX30">
        <v>24</v>
      </c>
      <c r="BY30" s="22">
        <f>(BX30*(1/60))/$BZ$4</f>
        <v>0.33106379443411016</v>
      </c>
      <c r="BZ30" s="49">
        <f t="shared" si="14"/>
        <v>0.34900272864046439</v>
      </c>
      <c r="CA30">
        <f t="shared" si="15"/>
        <v>-0.48008831165880633</v>
      </c>
      <c r="CB30">
        <f t="shared" si="16"/>
        <v>-0.45717117754264175</v>
      </c>
      <c r="CD30">
        <v>256.35570990325141</v>
      </c>
      <c r="CE30">
        <v>24</v>
      </c>
      <c r="CF30" s="22">
        <f>(CE30*(1/60))/$CG$4</f>
        <v>0.2972547768302935</v>
      </c>
      <c r="CG30" s="49">
        <f t="shared" si="17"/>
        <v>0.43216089692805859</v>
      </c>
      <c r="CH30">
        <f t="shared" si="18"/>
        <v>-0.52687115761972148</v>
      </c>
      <c r="CI30">
        <f t="shared" si="19"/>
        <v>-0.36435453179948279</v>
      </c>
      <c r="CK30">
        <v>255.23714463220279</v>
      </c>
      <c r="CL30">
        <v>24</v>
      </c>
      <c r="CM30" s="22">
        <f>(CL30*(1/60))/$CN$4</f>
        <v>0.31951089124499593</v>
      </c>
      <c r="CN30" s="49">
        <f t="shared" si="20"/>
        <v>0.46256495137427267</v>
      </c>
      <c r="CO30">
        <f t="shared" si="21"/>
        <v>-0.49551433335226203</v>
      </c>
      <c r="CP30">
        <f t="shared" si="22"/>
        <v>-0.3348272768861994</v>
      </c>
      <c r="CR30" s="49">
        <v>243.56210706922371</v>
      </c>
      <c r="CS30">
        <v>24</v>
      </c>
      <c r="CT30">
        <f>(CS30*(1/60))/$CU$4</f>
        <v>0.29948284553277232</v>
      </c>
      <c r="CU30" s="49">
        <f t="shared" si="23"/>
        <v>0.52696322359243075</v>
      </c>
      <c r="CV30">
        <f t="shared" si="24"/>
        <v>-0.52362804908042815</v>
      </c>
      <c r="CW30">
        <f t="shared" si="24"/>
        <v>-0.27821969284853276</v>
      </c>
      <c r="DF30">
        <v>794.30472741889184</v>
      </c>
      <c r="DG30">
        <v>96</v>
      </c>
      <c r="DH30">
        <f>(DG30*(1/60))/DI$4</f>
        <v>0.59923613795161512</v>
      </c>
      <c r="DI30" s="49">
        <f t="shared" si="27"/>
        <v>0.57392087637650302</v>
      </c>
      <c r="DJ30">
        <f t="shared" si="28"/>
        <v>-0.22240200365351298</v>
      </c>
      <c r="DK30">
        <f t="shared" si="28"/>
        <v>-0.24114797750043937</v>
      </c>
      <c r="EL30"/>
      <c r="EM30"/>
      <c r="EN30"/>
    </row>
    <row r="31" spans="1:144" x14ac:dyDescent="0.25">
      <c r="L31" s="49">
        <v>87.091905479212016</v>
      </c>
      <c r="M31" s="49">
        <v>25</v>
      </c>
      <c r="N31" s="22">
        <f>(M31*(1/60))/$O$4</f>
        <v>8.992093549198385E-2</v>
      </c>
      <c r="O31" s="49">
        <f>(L31*($D$2/$E$2)+L$4)/$P$4</f>
        <v>0.36487993115221407</v>
      </c>
      <c r="P31">
        <f>LOG10(N31)</f>
        <v>-1.046139183571132</v>
      </c>
      <c r="Q31">
        <f t="shared" si="0"/>
        <v>-0.43785002271245999</v>
      </c>
      <c r="R31" s="73"/>
      <c r="S31" s="49">
        <v>106.05776727802636</v>
      </c>
      <c r="T31" s="49">
        <v>25</v>
      </c>
      <c r="U31" s="22">
        <f>(T31*(1/60))/V$4</f>
        <v>7.4893621669426563E-2</v>
      </c>
      <c r="V31" s="49">
        <f>((S31*($D$3/$E$3)+S$4))/W$4</f>
        <v>0.34620461779887651</v>
      </c>
      <c r="W31">
        <f t="shared" si="1"/>
        <v>-1.1255551675038098</v>
      </c>
      <c r="X31">
        <f t="shared" si="1"/>
        <v>-0.46066714364954575</v>
      </c>
      <c r="Y31" s="73"/>
      <c r="Z31" s="49">
        <v>92.005434622091755</v>
      </c>
      <c r="AA31" s="49">
        <v>25</v>
      </c>
      <c r="AB31" s="22">
        <f>(AA31*(1/60))/$AC$4</f>
        <v>6.6598933034983612E-2</v>
      </c>
      <c r="AC31" s="49">
        <f>((Z31*($D$4/$E$4)+Z$4))/AD$4</f>
        <v>0.29620638321518278</v>
      </c>
      <c r="AD31">
        <f t="shared" si="2"/>
        <v>-1.1765327284983296</v>
      </c>
      <c r="AE31">
        <f t="shared" si="2"/>
        <v>-0.52840558671534976</v>
      </c>
      <c r="AG31" s="49">
        <v>221.58124920669619</v>
      </c>
      <c r="AH31" s="49">
        <v>25</v>
      </c>
      <c r="AI31" s="22">
        <f>(AH31*(1/60))/$AJ$4</f>
        <v>0.51903266798000125</v>
      </c>
      <c r="AJ31" s="49">
        <f t="shared" si="3"/>
        <v>0.61055318671329184</v>
      </c>
      <c r="AK31">
        <f t="shared" si="35"/>
        <v>-0.28480530674314547</v>
      </c>
      <c r="AL31">
        <f t="shared" si="35"/>
        <v>-0.21427649766508836</v>
      </c>
      <c r="AM31" s="73"/>
      <c r="AN31" s="49">
        <v>188.82068212989805</v>
      </c>
      <c r="AO31" s="49">
        <v>25</v>
      </c>
      <c r="AP31" s="22">
        <f>(AO31*(1/60))/$AQ$4</f>
        <v>0.42249268005453738</v>
      </c>
      <c r="AQ31" s="49">
        <f t="shared" si="4"/>
        <v>0.55504404574798794</v>
      </c>
      <c r="AR31">
        <f t="shared" si="5"/>
        <v>-0.3741808110680433</v>
      </c>
      <c r="AS31">
        <f t="shared" si="5"/>
        <v>-0.25567255189300936</v>
      </c>
      <c r="AU31" s="49">
        <v>269.10453359243132</v>
      </c>
      <c r="AV31" s="49">
        <v>25</v>
      </c>
      <c r="AW31" s="22">
        <f>(AV31*(1/60))/$AX$4</f>
        <v>0.38271356766867171</v>
      </c>
      <c r="AX31" s="49">
        <f t="shared" si="6"/>
        <v>0.56692371726895607</v>
      </c>
      <c r="AY31">
        <f t="shared" si="7"/>
        <v>-0.4171261412267957</v>
      </c>
      <c r="AZ31">
        <f>LOG10(AX31)</f>
        <v>-0.24647537390764662</v>
      </c>
      <c r="BB31" s="49">
        <v>226.64123631854818</v>
      </c>
      <c r="BC31" s="49">
        <v>25</v>
      </c>
      <c r="BD31" s="22">
        <f>(BC31*(1/60))/$BE$4</f>
        <v>0.28699632617772625</v>
      </c>
      <c r="BE31" s="49">
        <f t="shared" si="8"/>
        <v>0.5091073955717742</v>
      </c>
      <c r="BF31">
        <f t="shared" si="9"/>
        <v>-0.54212366260730738</v>
      </c>
      <c r="BG31">
        <f t="shared" si="9"/>
        <v>-0.29319059411826309</v>
      </c>
      <c r="BI31" s="49">
        <v>302.64913679044253</v>
      </c>
      <c r="BJ31" s="49">
        <v>25</v>
      </c>
      <c r="BK31" s="22">
        <f>(BJ31*(1/60))/$BL$4</f>
        <v>0.24302216345747035</v>
      </c>
      <c r="BL31" s="49">
        <f t="shared" si="10"/>
        <v>0.4374918710970101</v>
      </c>
      <c r="BM31">
        <f t="shared" si="11"/>
        <v>-0.61435411723153199</v>
      </c>
      <c r="BN31">
        <f t="shared" si="11"/>
        <v>-0.3590300120599772</v>
      </c>
      <c r="BP31" s="49">
        <v>309.61669851608457</v>
      </c>
      <c r="BQ31" s="49">
        <v>25</v>
      </c>
      <c r="BR31" s="22">
        <f>(BQ31*(1/60))/$BS$4</f>
        <v>0.21927315056197849</v>
      </c>
      <c r="BS31" s="49">
        <f t="shared" si="12"/>
        <v>0.39760598183935841</v>
      </c>
      <c r="BT31">
        <f t="shared" si="13"/>
        <v>-0.6590145433185961</v>
      </c>
      <c r="BU31">
        <f t="shared" si="13"/>
        <v>-0.40054709042089431</v>
      </c>
      <c r="BW31" s="49">
        <v>178.63720217244784</v>
      </c>
      <c r="BX31">
        <v>25</v>
      </c>
      <c r="BY31" s="22">
        <f>(BX31*(1/60))/$BZ$4</f>
        <v>0.34485811920219805</v>
      </c>
      <c r="BZ31" s="49">
        <f t="shared" si="14"/>
        <v>0.35454023405131641</v>
      </c>
      <c r="CA31">
        <f t="shared" si="15"/>
        <v>-0.46235954469837476</v>
      </c>
      <c r="CB31">
        <f t="shared" si="16"/>
        <v>-0.45033447293515649</v>
      </c>
      <c r="CD31">
        <v>269.81336141859248</v>
      </c>
      <c r="CE31">
        <v>25</v>
      </c>
      <c r="CF31" s="22">
        <f>(CE31*(1/60))/$CG$4</f>
        <v>0.30964039253155573</v>
      </c>
      <c r="CG31" s="49">
        <f t="shared" si="17"/>
        <v>0.43930853085110277</v>
      </c>
      <c r="CH31">
        <f t="shared" si="18"/>
        <v>-0.5091423906592899</v>
      </c>
      <c r="CI31">
        <f t="shared" si="19"/>
        <v>-0.3572303631685807</v>
      </c>
      <c r="CK31">
        <v>271.20333700011878</v>
      </c>
      <c r="CL31">
        <v>25</v>
      </c>
      <c r="CM31" s="22">
        <f>(CL31*(1/60))/$CN$4</f>
        <v>0.33282384504687074</v>
      </c>
      <c r="CN31" s="49">
        <f t="shared" si="20"/>
        <v>0.47195255453309187</v>
      </c>
      <c r="CO31">
        <f t="shared" si="21"/>
        <v>-0.47778556639183051</v>
      </c>
      <c r="CP31">
        <f t="shared" si="22"/>
        <v>-0.32610165886625569</v>
      </c>
      <c r="CR31" s="49">
        <v>255.08282968479082</v>
      </c>
      <c r="CS31">
        <v>25</v>
      </c>
      <c r="CT31">
        <f>(CS31*(1/60))/$CU$4</f>
        <v>0.31196129742997114</v>
      </c>
      <c r="CU31" s="49">
        <f t="shared" si="23"/>
        <v>0.53342730256155624</v>
      </c>
      <c r="CV31">
        <f t="shared" si="24"/>
        <v>-0.50589928211999657</v>
      </c>
      <c r="CW31">
        <f t="shared" si="24"/>
        <v>-0.27292475945909467</v>
      </c>
      <c r="DF31">
        <v>842.32787559239659</v>
      </c>
      <c r="DG31">
        <v>100</v>
      </c>
      <c r="DH31">
        <f>(DG31*(1/60))/DI$4</f>
        <v>0.62420431036626567</v>
      </c>
      <c r="DI31" s="49">
        <f t="shared" si="27"/>
        <v>0.58589425793974992</v>
      </c>
      <c r="DJ31">
        <f t="shared" si="28"/>
        <v>-0.20467323669308146</v>
      </c>
      <c r="DK31">
        <f t="shared" si="28"/>
        <v>-0.2321807582773463</v>
      </c>
      <c r="EL31"/>
      <c r="EM31"/>
      <c r="EN31"/>
    </row>
    <row r="32" spans="1:144" x14ac:dyDescent="0.25">
      <c r="L32" s="49">
        <v>93.548115961787275</v>
      </c>
      <c r="M32" s="49">
        <v>26</v>
      </c>
      <c r="N32" s="22">
        <f>(M32*(1/60))/$O$4</f>
        <v>9.3517772911663202E-2</v>
      </c>
      <c r="O32" s="49">
        <f>(L32*($D$2/$E$2)+L$4)/$P$4</f>
        <v>0.36560671998784883</v>
      </c>
      <c r="P32">
        <f>LOG10(N32)</f>
        <v>-1.0291058442723517</v>
      </c>
      <c r="Q32">
        <f t="shared" si="0"/>
        <v>-0.43698583037031807</v>
      </c>
      <c r="R32" s="73"/>
      <c r="S32" s="49">
        <v>112.05467415507485</v>
      </c>
      <c r="T32" s="49">
        <v>26</v>
      </c>
      <c r="U32" s="22">
        <f>(T32*(1/60))/V$4</f>
        <v>7.7889366536203625E-2</v>
      </c>
      <c r="V32" s="49">
        <f>((S32*($D$3/$E$3)+S$4))/W$4</f>
        <v>0.34686391594414229</v>
      </c>
      <c r="W32">
        <f t="shared" si="1"/>
        <v>-1.1085218282050295</v>
      </c>
      <c r="X32">
        <f t="shared" si="1"/>
        <v>-0.45984087721600753</v>
      </c>
      <c r="Y32" s="73"/>
      <c r="Z32" s="49">
        <v>96.00130207450313</v>
      </c>
      <c r="AA32" s="49">
        <v>26</v>
      </c>
      <c r="AB32" s="22">
        <f>(AA32*(1/60))/$AC$4</f>
        <v>6.9262890356382958E-2</v>
      </c>
      <c r="AC32" s="49">
        <f>((Z32*($D$4/$E$4)+Z$4))/AD$4</f>
        <v>0.29654143155988277</v>
      </c>
      <c r="AD32">
        <f t="shared" si="2"/>
        <v>-1.1594993891995493</v>
      </c>
      <c r="AE32">
        <f t="shared" si="2"/>
        <v>-0.52791462020600488</v>
      </c>
      <c r="AG32" s="49">
        <v>233.09064760303019</v>
      </c>
      <c r="AH32" s="49">
        <v>26</v>
      </c>
      <c r="AI32" s="22">
        <f>(AH32*(1/60))/$AJ$4</f>
        <v>0.53979397469920121</v>
      </c>
      <c r="AJ32" s="49">
        <f t="shared" si="3"/>
        <v>0.6200296445294009</v>
      </c>
      <c r="AK32">
        <f t="shared" si="35"/>
        <v>-0.26777196744436521</v>
      </c>
      <c r="AL32">
        <f t="shared" si="35"/>
        <v>-0.20758754574729582</v>
      </c>
      <c r="AM32" s="73"/>
      <c r="AN32" s="49">
        <v>199.77612469962472</v>
      </c>
      <c r="AO32" s="49">
        <v>26</v>
      </c>
      <c r="AP32" s="22">
        <f>(AO32*(1/60))/$AQ$4</f>
        <v>0.43939238725671892</v>
      </c>
      <c r="AQ32" s="49">
        <f t="shared" si="4"/>
        <v>0.56294136126856809</v>
      </c>
      <c r="AR32">
        <f t="shared" si="5"/>
        <v>-0.35714747176926293</v>
      </c>
      <c r="AS32">
        <f t="shared" si="5"/>
        <v>-0.24953684103461682</v>
      </c>
      <c r="AU32" s="49">
        <v>284.07437406425805</v>
      </c>
      <c r="AV32" s="49">
        <v>26</v>
      </c>
      <c r="AW32" s="22">
        <f>(AV32*(1/60))/$AX$4</f>
        <v>0.39802211037541857</v>
      </c>
      <c r="AX32" s="49">
        <f t="shared" si="6"/>
        <v>0.57663954376997073</v>
      </c>
      <c r="AY32">
        <f t="shared" si="7"/>
        <v>-0.40009280192801538</v>
      </c>
      <c r="AZ32">
        <f>LOG10(AX32)</f>
        <v>-0.23909557864530209</v>
      </c>
      <c r="BB32" s="49">
        <v>240.13329631685815</v>
      </c>
      <c r="BC32" s="49">
        <v>26</v>
      </c>
      <c r="BD32" s="22">
        <f>(BC32*(1/60))/$BE$4</f>
        <v>0.29847617922483527</v>
      </c>
      <c r="BE32" s="49">
        <f t="shared" si="8"/>
        <v>0.51509118075611215</v>
      </c>
      <c r="BF32">
        <f t="shared" si="9"/>
        <v>-0.52509032330852712</v>
      </c>
      <c r="BG32">
        <f t="shared" si="9"/>
        <v>-0.28811588592168125</v>
      </c>
      <c r="BI32" s="49">
        <v>320.14098456773695</v>
      </c>
      <c r="BJ32" s="49">
        <v>26</v>
      </c>
      <c r="BK32" s="22">
        <f>(BJ32*(1/60))/$BL$4</f>
        <v>0.25274304999576913</v>
      </c>
      <c r="BL32" s="49">
        <f t="shared" si="10"/>
        <v>0.44333003676670679</v>
      </c>
      <c r="BM32">
        <f t="shared" si="11"/>
        <v>-0.59732077793275173</v>
      </c>
      <c r="BN32">
        <f t="shared" si="11"/>
        <v>-0.35327284311953466</v>
      </c>
      <c r="BP32" s="49">
        <v>328.60995115790394</v>
      </c>
      <c r="BQ32" s="49">
        <v>26</v>
      </c>
      <c r="BR32" s="22">
        <f>(BQ32*(1/60))/$BS$4</f>
        <v>0.22804407658445763</v>
      </c>
      <c r="BS32" s="49">
        <f t="shared" si="12"/>
        <v>0.40341552237291672</v>
      </c>
      <c r="BT32">
        <f t="shared" si="13"/>
        <v>-0.64198120401981573</v>
      </c>
      <c r="BU32">
        <f t="shared" si="13"/>
        <v>-0.39424739528733693</v>
      </c>
      <c r="BW32" s="49">
        <v>188.11233346062133</v>
      </c>
      <c r="BX32">
        <v>26</v>
      </c>
      <c r="BY32" s="22">
        <f>(BX32*(1/60))/$BZ$4</f>
        <v>0.35865244397028601</v>
      </c>
      <c r="BZ32" s="49">
        <f t="shared" si="14"/>
        <v>0.35977118523762919</v>
      </c>
      <c r="CA32">
        <f t="shared" si="15"/>
        <v>-0.44532620539959439</v>
      </c>
      <c r="CB32">
        <f t="shared" si="16"/>
        <v>-0.44397362307334798</v>
      </c>
      <c r="CD32">
        <v>284.3448610402516</v>
      </c>
      <c r="CE32">
        <v>26</v>
      </c>
      <c r="CF32" s="22">
        <f>(CE32*(1/60))/$CG$4</f>
        <v>0.32202600823281796</v>
      </c>
      <c r="CG32" s="49">
        <f t="shared" si="17"/>
        <v>0.4470265074631492</v>
      </c>
      <c r="CH32">
        <f t="shared" si="18"/>
        <v>-0.49210905136050953</v>
      </c>
      <c r="CI32">
        <f t="shared" si="19"/>
        <v>-0.34966672361604645</v>
      </c>
      <c r="CK32">
        <v>287.77161083053346</v>
      </c>
      <c r="CL32">
        <v>26</v>
      </c>
      <c r="CM32" s="22">
        <f>(CL32*(1/60))/$CN$4</f>
        <v>0.3461367988487456</v>
      </c>
      <c r="CN32" s="49">
        <f t="shared" si="20"/>
        <v>0.48169416205995175</v>
      </c>
      <c r="CO32">
        <f t="shared" si="21"/>
        <v>-0.46075222709305008</v>
      </c>
      <c r="CP32">
        <f t="shared" si="22"/>
        <v>-0.31722861712860623</v>
      </c>
      <c r="CR32" s="49">
        <v>267.57896030891516</v>
      </c>
      <c r="CS32">
        <v>26</v>
      </c>
      <c r="CT32">
        <f>(CS32*(1/60))/$CU$4</f>
        <v>0.32443974932717001</v>
      </c>
      <c r="CU32" s="49">
        <f t="shared" si="23"/>
        <v>0.54043866615898373</v>
      </c>
      <c r="CV32">
        <f t="shared" si="24"/>
        <v>-0.48886594282121615</v>
      </c>
      <c r="CW32">
        <f t="shared" si="24"/>
        <v>-0.26725358655831266</v>
      </c>
      <c r="DF32">
        <v>890.37969428777967</v>
      </c>
      <c r="DG32">
        <v>104</v>
      </c>
      <c r="DH32">
        <f>(DG32*(1/60))/DI$4</f>
        <v>0.64917248278091633</v>
      </c>
      <c r="DI32" s="49">
        <f t="shared" si="27"/>
        <v>0.59787478778692071</v>
      </c>
      <c r="DJ32">
        <f t="shared" si="28"/>
        <v>-0.18763989739430109</v>
      </c>
      <c r="DK32">
        <f t="shared" si="28"/>
        <v>-0.22338976027090676</v>
      </c>
      <c r="EL32"/>
      <c r="EM32"/>
      <c r="EN32"/>
    </row>
    <row r="33" spans="12:144" x14ac:dyDescent="0.25">
      <c r="L33" s="49">
        <v>96.546620862669243</v>
      </c>
      <c r="M33" s="49">
        <v>27</v>
      </c>
      <c r="N33" s="22">
        <f>(M33*(1/60))/$O$4</f>
        <v>9.7114610331342568E-2</v>
      </c>
      <c r="O33" s="49">
        <f>(L33*($D$2/$E$2)+L$4)/$P$4</f>
        <v>0.36594426782515038</v>
      </c>
      <c r="P33">
        <f>LOG10(N33)</f>
        <v>-1.0127154280841821</v>
      </c>
      <c r="Q33">
        <f t="shared" si="0"/>
        <v>-0.43658505126957431</v>
      </c>
      <c r="R33" s="73"/>
      <c r="S33" s="49">
        <v>118.02648007968381</v>
      </c>
      <c r="T33" s="49">
        <v>27</v>
      </c>
      <c r="U33" s="22">
        <f>(T33*(1/60))/V$4</f>
        <v>8.0885111402980686E-2</v>
      </c>
      <c r="V33" s="49">
        <f>((S33*($D$3/$E$3)+S$4))/W$4</f>
        <v>0.34752045449821772</v>
      </c>
      <c r="W33">
        <f t="shared" si="1"/>
        <v>-1.0921314120168601</v>
      </c>
      <c r="X33">
        <f t="shared" si="1"/>
        <v>-0.4590196284428652</v>
      </c>
      <c r="Y33" s="73"/>
      <c r="Z33" s="49">
        <v>100.50124377339814</v>
      </c>
      <c r="AA33" s="49">
        <v>27</v>
      </c>
      <c r="AB33" s="22">
        <f>(AA33*(1/60))/$AC$4</f>
        <v>7.1926847677782305E-2</v>
      </c>
      <c r="AC33" s="49">
        <f>((Z33*($D$4/$E$4)+Z$4))/AD$4</f>
        <v>0.29691874588159561</v>
      </c>
      <c r="AD33">
        <f t="shared" si="2"/>
        <v>-1.1431089730113799</v>
      </c>
      <c r="AE33">
        <f t="shared" si="2"/>
        <v>-0.52736238247828093</v>
      </c>
      <c r="AG33" s="49">
        <v>244.58638555733228</v>
      </c>
      <c r="AH33" s="49">
        <v>27</v>
      </c>
      <c r="AI33" s="22">
        <f>(AH33*(1/60))/$AJ$4</f>
        <v>0.56055528141840127</v>
      </c>
      <c r="AJ33" s="49">
        <f t="shared" si="3"/>
        <v>0.62949485478953837</v>
      </c>
      <c r="AK33">
        <f t="shared" si="35"/>
        <v>-0.25138155125619582</v>
      </c>
      <c r="AL33">
        <f t="shared" si="35"/>
        <v>-0.20100781527120001</v>
      </c>
      <c r="AM33" s="73"/>
      <c r="AN33" s="49">
        <v>209.76296145888102</v>
      </c>
      <c r="AO33" s="49">
        <v>27</v>
      </c>
      <c r="AP33" s="22">
        <f>(AO33*(1/60))/$AQ$4</f>
        <v>0.4562920944589004</v>
      </c>
      <c r="AQ33" s="49">
        <f t="shared" si="4"/>
        <v>0.57014044979816492</v>
      </c>
      <c r="AR33">
        <f t="shared" si="5"/>
        <v>-0.34075705558109359</v>
      </c>
      <c r="AS33">
        <f t="shared" si="5"/>
        <v>-0.24401814597893359</v>
      </c>
      <c r="AU33" s="49">
        <v>297.60754358718799</v>
      </c>
      <c r="AV33" s="49">
        <v>27</v>
      </c>
      <c r="AW33" s="22">
        <f>(AV33*(1/60))/$AX$4</f>
        <v>0.41333065308216543</v>
      </c>
      <c r="AX33" s="49">
        <f t="shared" si="6"/>
        <v>0.58542293243340127</v>
      </c>
      <c r="AY33">
        <f t="shared" si="7"/>
        <v>-0.383702385739846</v>
      </c>
      <c r="AZ33">
        <f>LOG10(AX33)</f>
        <v>-0.23253026920285419</v>
      </c>
      <c r="BB33" s="49">
        <v>253.1427462914946</v>
      </c>
      <c r="BC33" s="49">
        <v>27</v>
      </c>
      <c r="BD33" s="22">
        <f>(BC33*(1/60))/$BE$4</f>
        <v>0.30995603227194429</v>
      </c>
      <c r="BE33" s="49">
        <f t="shared" si="8"/>
        <v>0.52086092637126413</v>
      </c>
      <c r="BF33">
        <f t="shared" si="9"/>
        <v>-0.50869990712035773</v>
      </c>
      <c r="BG33">
        <f t="shared" si="9"/>
        <v>-0.28327822098510735</v>
      </c>
      <c r="BI33" s="49">
        <v>338.11980125393427</v>
      </c>
      <c r="BJ33" s="49">
        <v>27</v>
      </c>
      <c r="BK33" s="22">
        <f>(BJ33*(1/60))/$BL$4</f>
        <v>0.26246393653406797</v>
      </c>
      <c r="BL33" s="49">
        <f t="shared" si="10"/>
        <v>0.44933073558912484</v>
      </c>
      <c r="BM33">
        <f t="shared" si="11"/>
        <v>-0.58093036174458235</v>
      </c>
      <c r="BN33">
        <f t="shared" si="11"/>
        <v>-0.34743387332726727</v>
      </c>
      <c r="BP33" s="49">
        <v>346.61686340973085</v>
      </c>
      <c r="BQ33" s="49">
        <v>27</v>
      </c>
      <c r="BR33" s="22">
        <f>(BQ33*(1/60))/$BS$4</f>
        <v>0.23681500260693678</v>
      </c>
      <c r="BS33" s="49">
        <f t="shared" si="12"/>
        <v>0.40892336711041483</v>
      </c>
      <c r="BT33">
        <f t="shared" si="13"/>
        <v>-0.62559078783164634</v>
      </c>
      <c r="BU33">
        <f t="shared" si="13"/>
        <v>-0.3883580718444018</v>
      </c>
      <c r="BW33" s="49">
        <v>197.64235376052372</v>
      </c>
      <c r="BX33">
        <v>27</v>
      </c>
      <c r="BY33" s="22">
        <f>(BX33*(1/60))/$BZ$4</f>
        <v>0.3724467687383739</v>
      </c>
      <c r="BZ33" s="49">
        <f t="shared" si="14"/>
        <v>0.36503243909018351</v>
      </c>
      <c r="CA33">
        <f t="shared" si="15"/>
        <v>-0.42893578921142506</v>
      </c>
      <c r="CB33">
        <f t="shared" si="16"/>
        <v>-0.43766853967539787</v>
      </c>
      <c r="CD33">
        <v>302.8473212693155</v>
      </c>
      <c r="CE33">
        <v>27</v>
      </c>
      <c r="CF33" s="22">
        <f>(CE33*(1/60))/$CG$4</f>
        <v>0.33441162393408019</v>
      </c>
      <c r="CG33" s="49">
        <f t="shared" si="17"/>
        <v>0.45685354245824289</v>
      </c>
      <c r="CH33">
        <f t="shared" si="18"/>
        <v>-0.4757186351723402</v>
      </c>
      <c r="CI33">
        <f t="shared" si="19"/>
        <v>-0.34022300320465193</v>
      </c>
      <c r="CK33">
        <v>303.77829086358361</v>
      </c>
      <c r="CL33">
        <v>27</v>
      </c>
      <c r="CM33" s="22">
        <f>(CL33*(1/60))/$CN$4</f>
        <v>0.3594497526506204</v>
      </c>
      <c r="CN33" s="49">
        <f t="shared" si="20"/>
        <v>0.49110557065242394</v>
      </c>
      <c r="CO33">
        <f t="shared" si="21"/>
        <v>-0.44436181090488081</v>
      </c>
      <c r="CP33">
        <f t="shared" si="22"/>
        <v>-0.30882513960106345</v>
      </c>
      <c r="CR33" s="49">
        <v>280.6002494653203</v>
      </c>
      <c r="CS33">
        <v>27</v>
      </c>
      <c r="CT33">
        <f>(CS33*(1/60))/$CU$4</f>
        <v>0.33691820122436883</v>
      </c>
      <c r="CU33" s="49">
        <f t="shared" si="23"/>
        <v>0.54774468716092051</v>
      </c>
      <c r="CV33">
        <f t="shared" si="24"/>
        <v>-0.47247552663304687</v>
      </c>
      <c r="CW33">
        <f t="shared" si="24"/>
        <v>-0.26142182617781923</v>
      </c>
      <c r="DF33">
        <v>939.34618219269942</v>
      </c>
      <c r="DG33">
        <v>108</v>
      </c>
      <c r="DH33">
        <f>(DG33*(1/60))/DI$4</f>
        <v>0.67414065519556698</v>
      </c>
      <c r="DI33" s="49">
        <f t="shared" si="27"/>
        <v>0.61008336772798311</v>
      </c>
      <c r="DJ33">
        <f t="shared" si="28"/>
        <v>-0.17124948120613173</v>
      </c>
      <c r="DK33">
        <f t="shared" si="28"/>
        <v>-0.21461081470998827</v>
      </c>
      <c r="EL33"/>
      <c r="EM33"/>
      <c r="EN33"/>
    </row>
    <row r="34" spans="12:144" x14ac:dyDescent="0.25">
      <c r="L34" s="49">
        <v>101.06062536913177</v>
      </c>
      <c r="M34" s="49">
        <v>28</v>
      </c>
      <c r="N34" s="22">
        <f>(M34*(1/60))/$O$4</f>
        <v>0.10071144775102192</v>
      </c>
      <c r="O34" s="49">
        <f>(L34*($D$2/$E$2)+L$4)/$P$4</f>
        <v>0.36645241855662924</v>
      </c>
      <c r="P34">
        <f>LOG10(N34)</f>
        <v>-0.99692116090095029</v>
      </c>
      <c r="Q34">
        <f t="shared" si="0"/>
        <v>-0.43598240765260649</v>
      </c>
      <c r="R34" s="73"/>
      <c r="S34" s="49">
        <v>123.03657992645927</v>
      </c>
      <c r="T34" s="49">
        <v>28</v>
      </c>
      <c r="U34" s="22">
        <f>(T34*(1/60))/V$4</f>
        <v>8.3880856269757761E-2</v>
      </c>
      <c r="V34" s="49">
        <f>((S34*($D$3/$E$3)+S$4))/W$4</f>
        <v>0.34807126337424305</v>
      </c>
      <c r="W34">
        <f t="shared" si="1"/>
        <v>-1.0763371448336283</v>
      </c>
      <c r="X34">
        <f t="shared" si="1"/>
        <v>-0.45833183041625469</v>
      </c>
      <c r="Y34" s="73"/>
      <c r="Z34" s="49">
        <v>106.00471687618433</v>
      </c>
      <c r="AA34" s="49">
        <v>28</v>
      </c>
      <c r="AB34" s="22">
        <f>(AA34*(1/60))/$AC$4</f>
        <v>7.4590804999181651E-2</v>
      </c>
      <c r="AC34" s="49">
        <f>((Z34*($D$4/$E$4)+Z$4))/AD$4</f>
        <v>0.29738020502035573</v>
      </c>
      <c r="AD34">
        <f t="shared" si="2"/>
        <v>-1.1273147058281481</v>
      </c>
      <c r="AE34">
        <f t="shared" si="2"/>
        <v>-0.5266879434688907</v>
      </c>
      <c r="AG34" s="49">
        <v>256.10983971725881</v>
      </c>
      <c r="AH34" s="49">
        <v>28</v>
      </c>
      <c r="AI34" s="22">
        <f>(AH34*(1/60))/$AJ$4</f>
        <v>0.58131658813760134</v>
      </c>
      <c r="AJ34" s="49">
        <f t="shared" si="3"/>
        <v>0.63898288565631189</v>
      </c>
      <c r="AK34">
        <f t="shared" si="35"/>
        <v>-0.23558728407296392</v>
      </c>
      <c r="AL34">
        <f t="shared" si="35"/>
        <v>-0.19451077371102315</v>
      </c>
      <c r="AM34" s="73"/>
      <c r="AN34" s="49">
        <v>221.24929378418364</v>
      </c>
      <c r="AO34" s="49">
        <v>28</v>
      </c>
      <c r="AP34" s="22">
        <f>(AO34*(1/60))/$AQ$4</f>
        <v>0.47319180166108188</v>
      </c>
      <c r="AQ34" s="49">
        <f t="shared" si="4"/>
        <v>0.5784204613056706</v>
      </c>
      <c r="AR34">
        <f t="shared" si="5"/>
        <v>-0.32496278839786169</v>
      </c>
      <c r="AS34">
        <f t="shared" si="5"/>
        <v>-0.23775635251336888</v>
      </c>
      <c r="AU34" s="49">
        <v>309.59085903818283</v>
      </c>
      <c r="AV34" s="49">
        <v>28</v>
      </c>
      <c r="AW34" s="22">
        <f>(AV34*(1/60))/$AX$4</f>
        <v>0.4286391957889123</v>
      </c>
      <c r="AX34" s="49">
        <f t="shared" si="6"/>
        <v>0.59320042438783538</v>
      </c>
      <c r="AY34">
        <f t="shared" si="7"/>
        <v>-0.36790811855661409</v>
      </c>
      <c r="AZ34">
        <f>LOG10(AX34)</f>
        <v>-0.2267985469403023</v>
      </c>
      <c r="BB34" s="49">
        <v>266.13577361940651</v>
      </c>
      <c r="BC34" s="49">
        <v>28</v>
      </c>
      <c r="BD34" s="22">
        <f>(BC34*(1/60))/$BE$4</f>
        <v>0.32143588531905337</v>
      </c>
      <c r="BE34" s="49">
        <f t="shared" si="8"/>
        <v>0.52662338847373014</v>
      </c>
      <c r="BF34">
        <f t="shared" si="9"/>
        <v>-0.49290563993712583</v>
      </c>
      <c r="BG34">
        <f t="shared" si="9"/>
        <v>-0.27849985685258649</v>
      </c>
      <c r="BI34" s="49">
        <v>355.62691124266735</v>
      </c>
      <c r="BJ34" s="49">
        <v>28</v>
      </c>
      <c r="BK34" s="22">
        <f>(BJ34*(1/60))/$BL$4</f>
        <v>0.2721848230723668</v>
      </c>
      <c r="BL34" s="49">
        <f t="shared" si="10"/>
        <v>0.45517399525003388</v>
      </c>
      <c r="BM34">
        <f t="shared" si="11"/>
        <v>-0.56513609456135039</v>
      </c>
      <c r="BN34">
        <f t="shared" si="11"/>
        <v>-0.3418225577773541</v>
      </c>
      <c r="BP34" s="49">
        <v>365.66548921110945</v>
      </c>
      <c r="BQ34" s="49">
        <v>28</v>
      </c>
      <c r="BR34" s="22">
        <f>(BQ34*(1/60))/$BS$4</f>
        <v>0.24558592862941592</v>
      </c>
      <c r="BS34" s="49">
        <f t="shared" si="12"/>
        <v>0.41474984484904265</v>
      </c>
      <c r="BT34">
        <f t="shared" si="13"/>
        <v>-0.6097965206484145</v>
      </c>
      <c r="BU34">
        <f t="shared" si="13"/>
        <v>-0.38221376776584942</v>
      </c>
      <c r="BW34" s="49">
        <v>207.17444340458599</v>
      </c>
      <c r="BX34">
        <v>28</v>
      </c>
      <c r="BY34" s="22">
        <f>(BX34*(1/60))/$BZ$4</f>
        <v>0.38624109350646185</v>
      </c>
      <c r="BZ34" s="49">
        <f t="shared" si="14"/>
        <v>0.37029483536894364</v>
      </c>
      <c r="CA34">
        <f t="shared" si="15"/>
        <v>-0.4131415220281931</v>
      </c>
      <c r="CB34">
        <f t="shared" si="16"/>
        <v>-0.43145234516473652</v>
      </c>
      <c r="CD34">
        <v>321.32732532419334</v>
      </c>
      <c r="CE34">
        <v>28</v>
      </c>
      <c r="CF34" s="22">
        <f>(CE34*(1/60))/$CG$4</f>
        <v>0.34679723963534242</v>
      </c>
      <c r="CG34" s="49">
        <f t="shared" si="17"/>
        <v>0.46666865052000722</v>
      </c>
      <c r="CH34">
        <f t="shared" si="18"/>
        <v>-0.4599243679891083</v>
      </c>
      <c r="CI34">
        <f t="shared" si="19"/>
        <v>-0.33099137280986574</v>
      </c>
      <c r="CK34">
        <v>320.30610359467084</v>
      </c>
      <c r="CL34">
        <v>28</v>
      </c>
      <c r="CM34" s="22">
        <f>(CL34*(1/60))/$CN$4</f>
        <v>0.37276270645249521</v>
      </c>
      <c r="CN34" s="49">
        <f t="shared" si="20"/>
        <v>0.50082338836546325</v>
      </c>
      <c r="CO34">
        <f t="shared" si="21"/>
        <v>-0.4285675437216489</v>
      </c>
      <c r="CP34">
        <f t="shared" si="22"/>
        <v>-0.30031539784698291</v>
      </c>
      <c r="CR34" s="49">
        <v>294.6086387056564</v>
      </c>
      <c r="CS34">
        <v>28</v>
      </c>
      <c r="CT34">
        <f>(CS34*(1/60))/$CU$4</f>
        <v>0.3493966531215677</v>
      </c>
      <c r="CU34" s="49">
        <f t="shared" si="23"/>
        <v>0.55560455301320866</v>
      </c>
      <c r="CV34">
        <f t="shared" si="24"/>
        <v>-0.45668125944981491</v>
      </c>
      <c r="CW34">
        <f t="shared" si="24"/>
        <v>-0.25523420400639713</v>
      </c>
      <c r="DF34">
        <v>987.92573101422965</v>
      </c>
      <c r="DG34">
        <v>112</v>
      </c>
      <c r="DH34">
        <f>(DG34*(1/60))/DI$4</f>
        <v>0.69910882761021764</v>
      </c>
      <c r="DI34" s="49">
        <f t="shared" si="27"/>
        <v>0.62219547400033859</v>
      </c>
      <c r="DJ34">
        <f t="shared" si="28"/>
        <v>-0.1554552140228998</v>
      </c>
      <c r="DK34">
        <f t="shared" si="28"/>
        <v>-0.20607315237843596</v>
      </c>
      <c r="EL34"/>
      <c r="EM34"/>
      <c r="EN34"/>
    </row>
    <row r="35" spans="12:144" x14ac:dyDescent="0.25">
      <c r="L35" s="49">
        <v>106.01886624558857</v>
      </c>
      <c r="M35" s="49">
        <v>29</v>
      </c>
      <c r="N35" s="22">
        <f>(M35*(1/60))/$O$4</f>
        <v>0.10430828517070127</v>
      </c>
      <c r="O35" s="49">
        <f>(L35*($D$2/$E$2)+L$4)/$P$4</f>
        <v>0.3670105778860257</v>
      </c>
      <c r="P35">
        <f>LOG10(N35)</f>
        <v>-0.98168119434421353</v>
      </c>
      <c r="Q35">
        <f t="shared" si="0"/>
        <v>-0.43532141844183936</v>
      </c>
      <c r="R35" s="73"/>
      <c r="S35" s="49">
        <v>127.06297651164952</v>
      </c>
      <c r="T35" s="49">
        <v>29</v>
      </c>
      <c r="U35" s="22">
        <f>(T35*(1/60))/V$4</f>
        <v>8.6876601136534823E-2</v>
      </c>
      <c r="V35" s="49">
        <f>((S35*($D$3/$E$3)+S$4))/W$4</f>
        <v>0.34851392420842747</v>
      </c>
      <c r="W35">
        <f t="shared" si="1"/>
        <v>-1.0610971782768914</v>
      </c>
      <c r="X35">
        <f t="shared" si="1"/>
        <v>-0.45777986581251118</v>
      </c>
      <c r="Y35" s="73"/>
      <c r="Z35" s="49">
        <v>111.00450441310929</v>
      </c>
      <c r="AA35" s="49">
        <v>29</v>
      </c>
      <c r="AB35" s="22">
        <f>(AA35*(1/60))/$AC$4</f>
        <v>7.7254762320580983E-2</v>
      </c>
      <c r="AC35" s="49">
        <f>((Z35*($D$4/$E$4)+Z$4))/AD$4</f>
        <v>0.29779943077247306</v>
      </c>
      <c r="AD35">
        <f t="shared" si="2"/>
        <v>-1.1120747392714112</v>
      </c>
      <c r="AE35">
        <f t="shared" si="2"/>
        <v>-0.52607613671349396</v>
      </c>
      <c r="AG35" s="49">
        <v>267.60511953249323</v>
      </c>
      <c r="AH35" s="49">
        <v>29</v>
      </c>
      <c r="AI35" s="22">
        <f>(AH35*(1/60))/$AJ$4</f>
        <v>0.60207789485680141</v>
      </c>
      <c r="AJ35" s="49">
        <f t="shared" si="3"/>
        <v>0.64844771869989981</v>
      </c>
      <c r="AK35">
        <f t="shared" si="35"/>
        <v>-0.22034731751622705</v>
      </c>
      <c r="AL35">
        <f t="shared" si="35"/>
        <v>-0.18812503329683844</v>
      </c>
      <c r="AM35" s="73"/>
      <c r="AN35" s="49">
        <v>230.73903007510455</v>
      </c>
      <c r="AO35" s="49">
        <v>29</v>
      </c>
      <c r="AP35" s="22">
        <f>(AO35*(1/60))/$AQ$4</f>
        <v>0.49009150886326336</v>
      </c>
      <c r="AQ35" s="49">
        <f t="shared" si="4"/>
        <v>0.58526121111742124</v>
      </c>
      <c r="AR35">
        <f t="shared" si="5"/>
        <v>-0.30972282184112482</v>
      </c>
      <c r="AS35">
        <f t="shared" si="5"/>
        <v>-0.23265025831515224</v>
      </c>
      <c r="AU35" s="49">
        <v>324.09875038327436</v>
      </c>
      <c r="AV35" s="49">
        <v>29</v>
      </c>
      <c r="AW35" s="22">
        <f>(AV35*(1/60))/$AX$4</f>
        <v>0.44394773849565916</v>
      </c>
      <c r="AX35" s="49">
        <f t="shared" si="6"/>
        <v>0.60261643356106331</v>
      </c>
      <c r="AY35">
        <f t="shared" si="7"/>
        <v>-0.35266815199987728</v>
      </c>
      <c r="AZ35">
        <f>LOG10(AX35)</f>
        <v>-0.21995902913864471</v>
      </c>
      <c r="BB35" s="49">
        <v>279.62921878802291</v>
      </c>
      <c r="BC35" s="49">
        <v>29</v>
      </c>
      <c r="BD35" s="22">
        <f>(BC35*(1/60))/$BE$4</f>
        <v>0.33291573836616239</v>
      </c>
      <c r="BE35" s="49">
        <f t="shared" si="8"/>
        <v>0.53260778798690733</v>
      </c>
      <c r="BF35">
        <f t="shared" si="9"/>
        <v>-0.47766567338038901</v>
      </c>
      <c r="BG35">
        <f t="shared" si="9"/>
        <v>-0.27359248743705056</v>
      </c>
      <c r="BI35" s="49">
        <v>373.10856328956055</v>
      </c>
      <c r="BJ35" s="49">
        <v>29</v>
      </c>
      <c r="BK35" s="22">
        <f>(BJ35*(1/60))/$BL$4</f>
        <v>0.28190570961066558</v>
      </c>
      <c r="BL35" s="49">
        <f t="shared" si="10"/>
        <v>0.4610087579422999</v>
      </c>
      <c r="BM35">
        <f t="shared" si="11"/>
        <v>-0.54989612800461352</v>
      </c>
      <c r="BN35">
        <f t="shared" si="11"/>
        <v>-0.33629082408999394</v>
      </c>
      <c r="BP35" s="49">
        <v>386.15670394284234</v>
      </c>
      <c r="BQ35" s="49">
        <v>29</v>
      </c>
      <c r="BR35" s="22">
        <f>(BQ35*(1/60))/$BS$4</f>
        <v>0.25435685465189506</v>
      </c>
      <c r="BS35" s="49">
        <f t="shared" si="12"/>
        <v>0.42101757291073</v>
      </c>
      <c r="BT35">
        <f t="shared" si="13"/>
        <v>-0.59455655409167762</v>
      </c>
      <c r="BU35">
        <f t="shared" si="13"/>
        <v>-0.37569977670854537</v>
      </c>
      <c r="BW35" s="49">
        <v>219.20595338630747</v>
      </c>
      <c r="BX35">
        <v>29</v>
      </c>
      <c r="BY35" s="22">
        <f>(BX35*(1/60))/$BZ$4</f>
        <v>0.40003541827454975</v>
      </c>
      <c r="BZ35" s="49">
        <f t="shared" si="14"/>
        <v>0.37693709071062698</v>
      </c>
      <c r="CA35">
        <f t="shared" si="15"/>
        <v>-0.39790155547145628</v>
      </c>
      <c r="CB35">
        <f t="shared" si="16"/>
        <v>-0.42373112575443034</v>
      </c>
      <c r="CD35">
        <v>338.90190321094394</v>
      </c>
      <c r="CE35">
        <v>29</v>
      </c>
      <c r="CF35" s="22">
        <f>(CE35*(1/60))/$CG$4</f>
        <v>0.35918285533660466</v>
      </c>
      <c r="CG35" s="49">
        <f t="shared" si="17"/>
        <v>0.47600286822829935</v>
      </c>
      <c r="CH35">
        <f t="shared" si="18"/>
        <v>-0.44468440143237142</v>
      </c>
      <c r="CI35">
        <f t="shared" si="19"/>
        <v>-0.32239043036360288</v>
      </c>
      <c r="CK35">
        <v>335.83515301409409</v>
      </c>
      <c r="CL35">
        <v>29</v>
      </c>
      <c r="CM35" s="22">
        <f>(CL35*(1/60))/$CN$4</f>
        <v>0.38607566025437007</v>
      </c>
      <c r="CN35" s="49">
        <f t="shared" si="20"/>
        <v>0.50995396565176621</v>
      </c>
      <c r="CO35">
        <f t="shared" si="21"/>
        <v>-0.41332757716491197</v>
      </c>
      <c r="CP35">
        <f t="shared" si="22"/>
        <v>-0.29246902658003304</v>
      </c>
      <c r="CR35" s="49">
        <v>309.53271232617726</v>
      </c>
      <c r="CS35">
        <v>29</v>
      </c>
      <c r="CT35">
        <f>(CS35*(1/60))/$CU$4</f>
        <v>0.36187510501876652</v>
      </c>
      <c r="CU35" s="49">
        <f t="shared" si="23"/>
        <v>0.56397819359489709</v>
      </c>
      <c r="CV35">
        <f t="shared" si="24"/>
        <v>-0.4414412928930781</v>
      </c>
      <c r="CW35">
        <f t="shared" si="24"/>
        <v>-0.24873768783313305</v>
      </c>
      <c r="EL35"/>
      <c r="EM35"/>
      <c r="EN35"/>
    </row>
    <row r="36" spans="12:144" x14ac:dyDescent="0.25">
      <c r="L36" s="49">
        <v>110.50452479423636</v>
      </c>
      <c r="M36" s="49">
        <v>30</v>
      </c>
      <c r="N36" s="22">
        <f>(M36*(1/60))/$O$4</f>
        <v>0.10790512259038063</v>
      </c>
      <c r="O36" s="49">
        <f>(L36*($D$2/$E$2)+L$4)/$P$4</f>
        <v>0.3675155376549839</v>
      </c>
      <c r="P36">
        <f>LOG10(N36)</f>
        <v>-0.96695793752350712</v>
      </c>
      <c r="Q36">
        <f t="shared" si="0"/>
        <v>-0.43472429528678896</v>
      </c>
      <c r="R36" s="73"/>
      <c r="S36" s="49">
        <v>132.03408650799233</v>
      </c>
      <c r="T36" s="49">
        <v>30</v>
      </c>
      <c r="U36" s="22">
        <f>(T36*(1/60))/V$4</f>
        <v>8.9872346003311884E-2</v>
      </c>
      <c r="V36" s="49">
        <f>((S36*($D$3/$E$3)+S$4))/W$4</f>
        <v>0.34906044655197843</v>
      </c>
      <c r="W36">
        <f t="shared" si="1"/>
        <v>-1.0463739214561849</v>
      </c>
      <c r="X36">
        <f t="shared" si="1"/>
        <v>-0.45709936005842128</v>
      </c>
      <c r="Y36" s="73"/>
      <c r="Z36" s="49">
        <v>116.00969787047978</v>
      </c>
      <c r="AA36" s="49">
        <v>30</v>
      </c>
      <c r="AB36" s="22">
        <f>(AA36*(1/60))/$AC$4</f>
        <v>7.9918719641980329E-2</v>
      </c>
      <c r="AC36" s="49">
        <f>((Z36*($D$4/$E$4)+Z$4))/AD$4</f>
        <v>0.29821910980406435</v>
      </c>
      <c r="AD36">
        <f t="shared" si="2"/>
        <v>-1.0973514824507049</v>
      </c>
      <c r="AE36">
        <f t="shared" si="2"/>
        <v>-0.52546453051232744</v>
      </c>
      <c r="AG36" s="49">
        <v>278.61487756399515</v>
      </c>
      <c r="AH36" s="49">
        <v>30</v>
      </c>
      <c r="AI36" s="22">
        <f>(AH36*(1/60))/$AJ$4</f>
        <v>0.62283920157600137</v>
      </c>
      <c r="AJ36" s="49">
        <f t="shared" si="3"/>
        <v>0.65751278917172662</v>
      </c>
      <c r="AK36">
        <f t="shared" si="35"/>
        <v>-0.20562406069552075</v>
      </c>
      <c r="AL36">
        <f t="shared" si="35"/>
        <v>-0.18209579536643103</v>
      </c>
      <c r="AM36" s="73"/>
      <c r="AN36" s="49">
        <v>240.27536286519265</v>
      </c>
      <c r="AO36" s="49">
        <v>30</v>
      </c>
      <c r="AP36" s="22">
        <f>(AO36*(1/60))/$AQ$4</f>
        <v>0.50699121606544484</v>
      </c>
      <c r="AQ36" s="49">
        <f t="shared" si="4"/>
        <v>0.59213555037603693</v>
      </c>
      <c r="AR36">
        <f t="shared" si="5"/>
        <v>-0.29499956502041852</v>
      </c>
      <c r="AS36">
        <f t="shared" si="5"/>
        <v>-0.2275788641524818</v>
      </c>
      <c r="AU36" s="49">
        <v>338.09466130064817</v>
      </c>
      <c r="AV36" s="49">
        <v>30</v>
      </c>
      <c r="AW36" s="22">
        <f>(AV36*(1/60))/$AX$4</f>
        <v>0.45925628120240602</v>
      </c>
      <c r="AX36" s="49">
        <f t="shared" si="6"/>
        <v>0.61170015375519493</v>
      </c>
      <c r="AY36">
        <f t="shared" si="7"/>
        <v>-0.33794489517917092</v>
      </c>
      <c r="AZ36">
        <f>LOG10(AX36)</f>
        <v>-0.21346141033916941</v>
      </c>
      <c r="BB36" s="49">
        <v>293.1381926668717</v>
      </c>
      <c r="BC36" s="49">
        <v>30</v>
      </c>
      <c r="BD36" s="22">
        <f>(BC36*(1/60))/$BE$4</f>
        <v>0.34439559141327147</v>
      </c>
      <c r="BE36" s="49">
        <f t="shared" si="8"/>
        <v>0.53859907454818778</v>
      </c>
      <c r="BF36">
        <f t="shared" si="9"/>
        <v>-0.4629424165596826</v>
      </c>
      <c r="BG36">
        <f t="shared" si="9"/>
        <v>-0.26873439715354774</v>
      </c>
      <c r="BI36" s="49">
        <v>392.12753027554697</v>
      </c>
      <c r="BJ36" s="49">
        <v>30</v>
      </c>
      <c r="BK36" s="22">
        <f>(BJ36*(1/60))/$BL$4</f>
        <v>0.29162659614896441</v>
      </c>
      <c r="BL36" s="49">
        <f t="shared" si="10"/>
        <v>0.46735662247578919</v>
      </c>
      <c r="BM36">
        <f t="shared" si="11"/>
        <v>-0.53517287118390722</v>
      </c>
      <c r="BN36">
        <f t="shared" si="11"/>
        <v>-0.33035159894769844</v>
      </c>
      <c r="BP36" s="49">
        <v>405.13608824690004</v>
      </c>
      <c r="BQ36" s="49">
        <v>30</v>
      </c>
      <c r="BR36" s="22">
        <f>(BQ36*(1/60))/$BS$4</f>
        <v>0.2631277806743742</v>
      </c>
      <c r="BS36" s="49">
        <f t="shared" si="12"/>
        <v>0.42682287148153036</v>
      </c>
      <c r="BT36">
        <f t="shared" si="13"/>
        <v>-0.57983329727097122</v>
      </c>
      <c r="BU36">
        <f t="shared" si="13"/>
        <v>-0.36975231677313947</v>
      </c>
      <c r="BW36" s="49">
        <v>230.19611204362249</v>
      </c>
      <c r="BX36">
        <v>30</v>
      </c>
      <c r="BY36" s="22">
        <f>(BX36*(1/60))/$BZ$4</f>
        <v>0.41382974304263764</v>
      </c>
      <c r="BZ36" s="49">
        <f t="shared" si="14"/>
        <v>0.38300444552796908</v>
      </c>
      <c r="CA36">
        <f t="shared" si="15"/>
        <v>-0.38317829865074998</v>
      </c>
      <c r="CB36">
        <f t="shared" si="16"/>
        <v>-0.41679618515132122</v>
      </c>
      <c r="CD36">
        <v>355.43107630031454</v>
      </c>
      <c r="CE36">
        <v>30</v>
      </c>
      <c r="CF36" s="22">
        <f>(CE36*(1/60))/$CG$4</f>
        <v>0.37156847103786683</v>
      </c>
      <c r="CG36" s="49">
        <f t="shared" si="17"/>
        <v>0.48478185007061969</v>
      </c>
      <c r="CH36">
        <f t="shared" si="18"/>
        <v>-0.42996114461166512</v>
      </c>
      <c r="CI36">
        <f t="shared" si="19"/>
        <v>-0.31445364825128197</v>
      </c>
      <c r="CK36">
        <v>351.29937375406746</v>
      </c>
      <c r="CL36">
        <v>30</v>
      </c>
      <c r="CM36" s="22">
        <f>(CL36*(1/60))/$CN$4</f>
        <v>0.39938861405624487</v>
      </c>
      <c r="CN36" s="49">
        <f t="shared" si="20"/>
        <v>0.51904642577763649</v>
      </c>
      <c r="CO36">
        <f t="shared" si="21"/>
        <v>-0.39860432034420568</v>
      </c>
      <c r="CP36">
        <f t="shared" si="22"/>
        <v>-0.2847937952203099</v>
      </c>
      <c r="CR36" s="49">
        <v>328.07468661876368</v>
      </c>
      <c r="CS36">
        <v>30</v>
      </c>
      <c r="CT36">
        <f>(CS36*(1/60))/$CU$4</f>
        <v>0.37435355691596539</v>
      </c>
      <c r="CU36" s="49">
        <f t="shared" si="23"/>
        <v>0.57438177591089001</v>
      </c>
      <c r="CV36">
        <f t="shared" si="24"/>
        <v>-0.42671803607237169</v>
      </c>
      <c r="CW36">
        <f t="shared" si="24"/>
        <v>-0.24079934792121416</v>
      </c>
      <c r="EL36"/>
      <c r="EM36"/>
      <c r="EN36"/>
    </row>
    <row r="37" spans="12:144" x14ac:dyDescent="0.25">
      <c r="L37" s="49">
        <v>115.00978219264655</v>
      </c>
      <c r="M37" s="49">
        <v>31</v>
      </c>
      <c r="N37" s="22">
        <f>(M37*(1/60))/$O$4</f>
        <v>0.11150196001005996</v>
      </c>
      <c r="O37" s="49">
        <f>(L37*($D$2/$E$2)+L$4)/$P$4</f>
        <v>0.36802270370659612</v>
      </c>
      <c r="P37">
        <f>LOG10(N37)</f>
        <v>-0.95271749840889697</v>
      </c>
      <c r="Q37">
        <f t="shared" si="0"/>
        <v>-0.43412538841792958</v>
      </c>
      <c r="R37" s="73"/>
      <c r="S37" s="49">
        <v>137.5445382412548</v>
      </c>
      <c r="T37" s="49">
        <v>31</v>
      </c>
      <c r="U37" s="22">
        <f>(T37*(1/60))/V$4</f>
        <v>9.2868090870088932E-2</v>
      </c>
      <c r="V37" s="49">
        <f>((S37*($D$3/$E$3)+S$4))/W$4</f>
        <v>0.34966626396448836</v>
      </c>
      <c r="W37">
        <f t="shared" si="1"/>
        <v>-1.0321334823415749</v>
      </c>
      <c r="X37">
        <f t="shared" si="1"/>
        <v>-0.45634626669226647</v>
      </c>
      <c r="Y37" s="73"/>
      <c r="Z37" s="49">
        <v>122.51632544277517</v>
      </c>
      <c r="AA37" s="49">
        <v>31</v>
      </c>
      <c r="AB37" s="22">
        <f>(AA37*(1/60))/$AC$4</f>
        <v>8.2582676963379661E-2</v>
      </c>
      <c r="AC37" s="49">
        <f>((Z37*($D$4/$E$4)+Z$4))/AD$4</f>
        <v>0.29876468215440882</v>
      </c>
      <c r="AD37">
        <f t="shared" si="2"/>
        <v>-1.0831110433360946</v>
      </c>
      <c r="AE37">
        <f t="shared" si="2"/>
        <v>-0.52467074304141981</v>
      </c>
      <c r="AG37" s="49">
        <v>289.62475722907391</v>
      </c>
      <c r="AH37" s="49">
        <v>31</v>
      </c>
      <c r="AI37" s="22">
        <f>(AH37*(1/60))/$AJ$4</f>
        <v>0.64360050829520143</v>
      </c>
      <c r="AJ37" s="49">
        <f t="shared" si="3"/>
        <v>0.66657795979261592</v>
      </c>
      <c r="AK37">
        <f t="shared" si="35"/>
        <v>-0.19138362158091049</v>
      </c>
      <c r="AL37">
        <f t="shared" si="35"/>
        <v>-0.17614905025948499</v>
      </c>
      <c r="AM37" s="73"/>
      <c r="AN37" s="49">
        <v>248.83980790862222</v>
      </c>
      <c r="AO37" s="49">
        <v>31</v>
      </c>
      <c r="AP37" s="22">
        <f>(AO37*(1/60))/$AQ$4</f>
        <v>0.52389092326762632</v>
      </c>
      <c r="AQ37" s="49">
        <f t="shared" si="4"/>
        <v>0.59830929683458089</v>
      </c>
      <c r="AR37">
        <f t="shared" si="5"/>
        <v>-0.28075912590580826</v>
      </c>
      <c r="AS37">
        <f t="shared" si="5"/>
        <v>-0.22307424881667223</v>
      </c>
      <c r="AU37" s="49">
        <v>349.10349468316701</v>
      </c>
      <c r="AV37" s="49">
        <v>31</v>
      </c>
      <c r="AW37" s="22">
        <f>(AV37*(1/60))/$AX$4</f>
        <v>0.47456482390915283</v>
      </c>
      <c r="AX37" s="49">
        <f t="shared" si="6"/>
        <v>0.61884518080638029</v>
      </c>
      <c r="AY37">
        <f t="shared" si="7"/>
        <v>-0.32370445606456072</v>
      </c>
      <c r="AZ37">
        <f>LOG10(AX37)</f>
        <v>-0.20841798673316508</v>
      </c>
      <c r="BB37" s="49">
        <v>307.14695179994868</v>
      </c>
      <c r="BC37" s="49">
        <v>31</v>
      </c>
      <c r="BD37" s="22">
        <f>(BC37*(1/60))/$BE$4</f>
        <v>0.35587544446038044</v>
      </c>
      <c r="BE37" s="49">
        <f t="shared" si="8"/>
        <v>0.54481201796542478</v>
      </c>
      <c r="BF37">
        <f t="shared" si="9"/>
        <v>-0.44870197744507245</v>
      </c>
      <c r="BG37">
        <f t="shared" si="9"/>
        <v>-0.26375332092181164</v>
      </c>
      <c r="BI37" s="49">
        <v>408.63492263877788</v>
      </c>
      <c r="BJ37" s="49">
        <v>31</v>
      </c>
      <c r="BK37" s="22">
        <f>(BJ37*(1/60))/$BL$4</f>
        <v>0.30134748268726319</v>
      </c>
      <c r="BL37" s="49">
        <f t="shared" si="10"/>
        <v>0.4728662114350714</v>
      </c>
      <c r="BM37">
        <f t="shared" si="11"/>
        <v>-0.52093243206929696</v>
      </c>
      <c r="BN37">
        <f t="shared" si="11"/>
        <v>-0.32526171730527165</v>
      </c>
      <c r="BP37" s="49">
        <v>424.12999186570147</v>
      </c>
      <c r="BQ37" s="49">
        <v>31</v>
      </c>
      <c r="BR37" s="22">
        <f>(BQ37*(1/60))/$BS$4</f>
        <v>0.27189870669685329</v>
      </c>
      <c r="BS37" s="49">
        <f t="shared" si="12"/>
        <v>0.43263261113196644</v>
      </c>
      <c r="BT37">
        <f t="shared" si="13"/>
        <v>-0.56559285815636107</v>
      </c>
      <c r="BU37">
        <f t="shared" si="13"/>
        <v>-0.36388074726201591</v>
      </c>
      <c r="BW37" s="49">
        <v>242.72721314265527</v>
      </c>
      <c r="BX37">
        <v>31</v>
      </c>
      <c r="BY37" s="22">
        <f>(BX37*(1/60))/$BZ$4</f>
        <v>0.42762406781072554</v>
      </c>
      <c r="BZ37" s="49">
        <f t="shared" si="14"/>
        <v>0.38992251095273095</v>
      </c>
      <c r="CA37">
        <f t="shared" si="15"/>
        <v>-0.36893785953613972</v>
      </c>
      <c r="CB37">
        <f t="shared" si="16"/>
        <v>-0.40902169145899137</v>
      </c>
      <c r="CD37">
        <v>371.48620431989127</v>
      </c>
      <c r="CE37">
        <v>31</v>
      </c>
      <c r="CF37" s="22">
        <f>(CE37*(1/60))/$CG$4</f>
        <v>0.38395408673912906</v>
      </c>
      <c r="CG37" s="49">
        <f t="shared" si="17"/>
        <v>0.49330905688235255</v>
      </c>
      <c r="CH37">
        <f t="shared" si="18"/>
        <v>-0.41572070549705487</v>
      </c>
      <c r="CI37">
        <f t="shared" si="19"/>
        <v>-0.30688091105737703</v>
      </c>
      <c r="CK37">
        <v>366.80682927121188</v>
      </c>
      <c r="CL37">
        <v>31</v>
      </c>
      <c r="CM37" s="22">
        <f>(CL37*(1/60))/$CN$4</f>
        <v>0.41270156785811968</v>
      </c>
      <c r="CN37" s="49">
        <f t="shared" si="20"/>
        <v>0.52816430654991953</v>
      </c>
      <c r="CO37">
        <f t="shared" si="21"/>
        <v>-0.38436388122959547</v>
      </c>
      <c r="CP37">
        <f t="shared" si="22"/>
        <v>-0.27723095184585816</v>
      </c>
      <c r="CR37" s="49">
        <v>341.57173477909441</v>
      </c>
      <c r="CS37">
        <v>31</v>
      </c>
      <c r="CT37">
        <f>(CS37*(1/60))/$CU$4</f>
        <v>0.38683200881316421</v>
      </c>
      <c r="CU37" s="49">
        <f t="shared" si="23"/>
        <v>0.58195473709307988</v>
      </c>
      <c r="CV37">
        <f t="shared" si="24"/>
        <v>-0.41247759695776148</v>
      </c>
      <c r="CW37">
        <f t="shared" si="24"/>
        <v>-0.23511079231770959</v>
      </c>
      <c r="EL37"/>
      <c r="EM37"/>
      <c r="EN37"/>
    </row>
    <row r="38" spans="12:144" x14ac:dyDescent="0.25">
      <c r="L38" s="49">
        <v>120.5093357379419</v>
      </c>
      <c r="M38" s="49">
        <v>32</v>
      </c>
      <c r="N38" s="22">
        <f>(M38*(1/60))/$O$4</f>
        <v>0.11509879742973933</v>
      </c>
      <c r="O38" s="49">
        <f>(L38*($D$2/$E$2)+L$4)/$P$4</f>
        <v>0.36864179971167282</v>
      </c>
      <c r="P38">
        <f>LOG10(N38)</f>
        <v>-0.93892921392326356</v>
      </c>
      <c r="Q38">
        <f t="shared" si="0"/>
        <v>-0.4333954223592294</v>
      </c>
      <c r="R38" s="73"/>
      <c r="S38" s="49">
        <v>143.05593311708537</v>
      </c>
      <c r="T38" s="49">
        <v>32</v>
      </c>
      <c r="U38" s="22">
        <f>(T38*(1/60))/V$4</f>
        <v>9.5863835736866007E-2</v>
      </c>
      <c r="V38" s="49">
        <f>((S38*($D$3/$E$3)+S$4))/W$4</f>
        <v>0.3502721850658097</v>
      </c>
      <c r="W38">
        <f t="shared" si="1"/>
        <v>-1.0183451978559415</v>
      </c>
      <c r="X38">
        <f t="shared" si="1"/>
        <v>-0.45559434841467666</v>
      </c>
      <c r="Y38" s="73"/>
      <c r="Z38" s="49">
        <v>126.00892825510421</v>
      </c>
      <c r="AA38" s="49">
        <v>32</v>
      </c>
      <c r="AB38" s="22">
        <f>(AA38*(1/60))/$AC$4</f>
        <v>8.5246634284779021E-2</v>
      </c>
      <c r="AC38" s="49">
        <f>((Z38*($D$4/$E$4)+Z$4))/AD$4</f>
        <v>0.29905753240655097</v>
      </c>
      <c r="AD38">
        <f t="shared" si="2"/>
        <v>-1.0693227588504612</v>
      </c>
      <c r="AE38">
        <f t="shared" si="2"/>
        <v>-0.52424525447440196</v>
      </c>
      <c r="AG38" s="49">
        <v>301.1345214351885</v>
      </c>
      <c r="AH38" s="49">
        <v>32</v>
      </c>
      <c r="AI38" s="22">
        <f>(AH38*(1/60))/$AJ$4</f>
        <v>0.6643618150144015</v>
      </c>
      <c r="AJ38" s="49">
        <f t="shared" si="3"/>
        <v>0.67605471880439449</v>
      </c>
      <c r="AK38">
        <f t="shared" si="35"/>
        <v>-0.17759533709527719</v>
      </c>
      <c r="AL38">
        <f t="shared" si="35"/>
        <v>-0.17001815152424346</v>
      </c>
      <c r="AM38" s="73"/>
      <c r="AN38" s="49">
        <v>258.32731175777758</v>
      </c>
      <c r="AO38" s="49">
        <v>32</v>
      </c>
      <c r="AP38" s="22">
        <f>(AO38*(1/60))/$AQ$4</f>
        <v>0.5407906304698078</v>
      </c>
      <c r="AQ38" s="49">
        <f t="shared" si="4"/>
        <v>0.60514843737341617</v>
      </c>
      <c r="AR38">
        <f t="shared" si="5"/>
        <v>-0.26697084142017496</v>
      </c>
      <c r="AS38">
        <f t="shared" si="5"/>
        <v>-0.21813808381838434</v>
      </c>
      <c r="AU38" s="49">
        <v>362.77024409397194</v>
      </c>
      <c r="AV38" s="49">
        <v>32</v>
      </c>
      <c r="AW38" s="22">
        <f>(AV38*(1/60))/$AX$4</f>
        <v>0.48987336661589975</v>
      </c>
      <c r="AX38" s="49">
        <f t="shared" si="6"/>
        <v>0.62771526638665909</v>
      </c>
      <c r="AY38">
        <f t="shared" si="7"/>
        <v>-0.30991617157892737</v>
      </c>
      <c r="AZ38">
        <f>LOG10(AX38)</f>
        <v>-0.20223730893593889</v>
      </c>
      <c r="BB38" s="49">
        <v>320.62634015314461</v>
      </c>
      <c r="BC38" s="49">
        <v>32</v>
      </c>
      <c r="BD38" s="22">
        <f>(BC38*(1/60))/$BE$4</f>
        <v>0.36735529750748952</v>
      </c>
      <c r="BE38" s="49">
        <f t="shared" si="8"/>
        <v>0.55079018322201967</v>
      </c>
      <c r="BF38">
        <f t="shared" si="9"/>
        <v>-0.4349136929594391</v>
      </c>
      <c r="BG38">
        <f t="shared" si="9"/>
        <v>-0.25901380881180952</v>
      </c>
      <c r="BI38" s="49">
        <v>428.14133180528131</v>
      </c>
      <c r="BJ38" s="49">
        <v>32</v>
      </c>
      <c r="BK38" s="22">
        <f>(BJ38*(1/60))/$BL$4</f>
        <v>0.31106836922556202</v>
      </c>
      <c r="BL38" s="49">
        <f t="shared" si="10"/>
        <v>0.47937676708275789</v>
      </c>
      <c r="BM38">
        <f t="shared" si="11"/>
        <v>-0.50714414758366366</v>
      </c>
      <c r="BN38">
        <f t="shared" si="11"/>
        <v>-0.31932301780394229</v>
      </c>
      <c r="BP38" s="49">
        <v>443.6363939083447</v>
      </c>
      <c r="BQ38" s="49">
        <v>32</v>
      </c>
      <c r="BR38" s="22">
        <f>(BQ38*(1/60))/$BS$4</f>
        <v>0.28066963271933248</v>
      </c>
      <c r="BS38" s="49">
        <f t="shared" si="12"/>
        <v>0.4385991106814488</v>
      </c>
      <c r="BT38">
        <f t="shared" si="13"/>
        <v>-0.55180457367072766</v>
      </c>
      <c r="BU38">
        <f t="shared" si="13"/>
        <v>-0.35793225324794187</v>
      </c>
      <c r="BW38" s="49">
        <v>253.73854653954334</v>
      </c>
      <c r="BX38">
        <v>32</v>
      </c>
      <c r="BY38" s="22">
        <f>(BX38*(1/60))/$BZ$4</f>
        <v>0.44141839257881349</v>
      </c>
      <c r="BZ38" s="49">
        <f t="shared" si="14"/>
        <v>0.39600155574308987</v>
      </c>
      <c r="CA38">
        <f t="shared" si="15"/>
        <v>-0.35514957505050643</v>
      </c>
      <c r="CB38">
        <f t="shared" si="16"/>
        <v>-0.40230310788935636</v>
      </c>
      <c r="CD38">
        <v>386.44307472123239</v>
      </c>
      <c r="CE38">
        <v>32</v>
      </c>
      <c r="CF38" s="22">
        <f>(CE38*(1/60))/$CG$4</f>
        <v>0.39633970244039129</v>
      </c>
      <c r="CG38" s="49">
        <f t="shared" si="17"/>
        <v>0.50125295661413949</v>
      </c>
      <c r="CH38">
        <f t="shared" si="18"/>
        <v>-0.40193242101142157</v>
      </c>
      <c r="CI38">
        <f t="shared" si="19"/>
        <v>-0.2999430527011</v>
      </c>
      <c r="CK38">
        <v>383.79323860641421</v>
      </c>
      <c r="CL38">
        <v>32</v>
      </c>
      <c r="CM38" s="22">
        <f>(CL38*(1/60))/$CN$4</f>
        <v>0.42601452165999454</v>
      </c>
      <c r="CN38" s="49">
        <f t="shared" si="20"/>
        <v>0.53815176418901067</v>
      </c>
      <c r="CO38">
        <f t="shared" si="21"/>
        <v>-0.37057559674396212</v>
      </c>
      <c r="CP38">
        <f t="shared" si="22"/>
        <v>-0.26909523166581417</v>
      </c>
      <c r="CR38" s="49">
        <v>354.59025649332216</v>
      </c>
      <c r="CS38">
        <v>32</v>
      </c>
      <c r="CT38">
        <f>(CS38*(1/60))/$CU$4</f>
        <v>0.39931046071036308</v>
      </c>
      <c r="CU38" s="49">
        <f t="shared" si="23"/>
        <v>0.58925920533089104</v>
      </c>
      <c r="CV38">
        <f t="shared" si="24"/>
        <v>-0.39868931247212813</v>
      </c>
      <c r="CW38">
        <f t="shared" si="24"/>
        <v>-0.22969362425856749</v>
      </c>
      <c r="EL38"/>
      <c r="EM38"/>
      <c r="EN38"/>
    </row>
    <row r="39" spans="12:144" x14ac:dyDescent="0.25">
      <c r="L39" s="49">
        <v>124.51606322077485</v>
      </c>
      <c r="M39" s="49">
        <v>33</v>
      </c>
      <c r="N39" s="22">
        <f>(M39*(1/60))/$O$4</f>
        <v>0.1186956348494187</v>
      </c>
      <c r="O39" s="49">
        <f>(L39*($D$2/$E$2)+L$4)/$P$4</f>
        <v>0.36909284522975389</v>
      </c>
      <c r="P39">
        <f>LOG10(N39)</f>
        <v>-0.92556525236528209</v>
      </c>
      <c r="Q39">
        <f t="shared" si="0"/>
        <v>-0.43286437341001571</v>
      </c>
      <c r="R39" s="73"/>
      <c r="S39" s="49">
        <v>149.05368160498418</v>
      </c>
      <c r="T39" s="49">
        <v>33</v>
      </c>
      <c r="U39" s="22">
        <f>(T39*(1/60))/V$4</f>
        <v>9.8859580603643069E-2</v>
      </c>
      <c r="V39" s="49">
        <f>((S39*($D$3/$E$3)+S$4))/W$4</f>
        <v>0.35093157573752026</v>
      </c>
      <c r="W39">
        <f t="shared" si="1"/>
        <v>-1.00498123629796</v>
      </c>
      <c r="X39">
        <f t="shared" si="1"/>
        <v>-0.4547775535525781</v>
      </c>
      <c r="Y39" s="73"/>
      <c r="Z39" s="49">
        <v>132.50849029401851</v>
      </c>
      <c r="AA39" s="49">
        <v>33</v>
      </c>
      <c r="AB39" s="22">
        <f>(AA39*(1/60))/$AC$4</f>
        <v>8.7910591606178368E-2</v>
      </c>
      <c r="AC39" s="49">
        <f>((Z39*($D$4/$E$4)+Z$4))/AD$4</f>
        <v>0.29960251232101204</v>
      </c>
      <c r="AD39">
        <f t="shared" si="2"/>
        <v>-1.0559587972924798</v>
      </c>
      <c r="AE39">
        <f t="shared" si="2"/>
        <v>-0.52345454917491552</v>
      </c>
      <c r="AG39" s="49">
        <v>313.12936623702353</v>
      </c>
      <c r="AH39" s="49">
        <v>33</v>
      </c>
      <c r="AI39" s="22">
        <f>(AH39*(1/60))/$AJ$4</f>
        <v>0.68512312173360157</v>
      </c>
      <c r="AJ39" s="49">
        <f t="shared" si="3"/>
        <v>0.68593087712832324</v>
      </c>
      <c r="AK39">
        <f t="shared" si="35"/>
        <v>-0.16423137553729567</v>
      </c>
      <c r="AL39">
        <f t="shared" si="35"/>
        <v>-0.1637196469671095</v>
      </c>
      <c r="AM39" s="73"/>
      <c r="AN39" s="49">
        <v>268.79081085483557</v>
      </c>
      <c r="AO39" s="49">
        <v>33</v>
      </c>
      <c r="AP39" s="22">
        <f>(AO39*(1/60))/$AQ$4</f>
        <v>0.55769033767198939</v>
      </c>
      <c r="AQ39" s="49">
        <f t="shared" si="4"/>
        <v>0.61269113163636779</v>
      </c>
      <c r="AR39">
        <f t="shared" si="5"/>
        <v>-0.25360687986219338</v>
      </c>
      <c r="AS39">
        <f t="shared" si="5"/>
        <v>-0.21275840579382191</v>
      </c>
      <c r="AU39" s="49">
        <v>376.29908317719827</v>
      </c>
      <c r="AV39" s="49">
        <v>33</v>
      </c>
      <c r="AW39" s="22">
        <f>(AV39*(1/60))/$AX$4</f>
        <v>0.50518190932264662</v>
      </c>
      <c r="AX39" s="49">
        <f t="shared" si="6"/>
        <v>0.63649584447900076</v>
      </c>
      <c r="AY39">
        <f t="shared" si="7"/>
        <v>-0.29655221002094589</v>
      </c>
      <c r="AZ39">
        <f>LOG10(AX39)</f>
        <v>-0.19620442740031899</v>
      </c>
      <c r="BB39" s="49">
        <v>335.12087371573858</v>
      </c>
      <c r="BC39" s="49">
        <v>33</v>
      </c>
      <c r="BD39" s="22">
        <f>(BC39*(1/60))/$BE$4</f>
        <v>0.37883515055459865</v>
      </c>
      <c r="BE39" s="49">
        <f t="shared" si="8"/>
        <v>0.55721856963570338</v>
      </c>
      <c r="BF39">
        <f t="shared" si="9"/>
        <v>-0.42154973140145752</v>
      </c>
      <c r="BG39">
        <f t="shared" si="9"/>
        <v>-0.25397441888853506</v>
      </c>
      <c r="BI39" s="49">
        <v>447.1889980757577</v>
      </c>
      <c r="BJ39" s="49">
        <v>33</v>
      </c>
      <c r="BK39" s="22">
        <f>(BJ39*(1/60))/$BL$4</f>
        <v>0.32078925576386086</v>
      </c>
      <c r="BL39" s="49">
        <f t="shared" si="10"/>
        <v>0.48573421043145232</v>
      </c>
      <c r="BM39">
        <f t="shared" si="11"/>
        <v>-0.49378018602568213</v>
      </c>
      <c r="BN39">
        <f t="shared" si="11"/>
        <v>-0.31360130793650681</v>
      </c>
      <c r="BP39" s="49">
        <v>462.63079231715653</v>
      </c>
      <c r="BQ39" s="49">
        <v>33</v>
      </c>
      <c r="BR39" s="22">
        <f>(BQ39*(1/60))/$BS$4</f>
        <v>0.28944055874181163</v>
      </c>
      <c r="BS39" s="49">
        <f t="shared" si="12"/>
        <v>0.44440900167524211</v>
      </c>
      <c r="BT39">
        <f t="shared" si="13"/>
        <v>-0.53844061211274619</v>
      </c>
      <c r="BU39">
        <f t="shared" si="13"/>
        <v>-0.35221715284032323</v>
      </c>
      <c r="BW39" s="49">
        <v>266.77003205007867</v>
      </c>
      <c r="BX39">
        <v>33</v>
      </c>
      <c r="BY39" s="22">
        <f>(BX39*(1/60))/$BZ$4</f>
        <v>0.4552127173469015</v>
      </c>
      <c r="BZ39" s="49">
        <f t="shared" si="14"/>
        <v>0.40319586920614842</v>
      </c>
      <c r="CA39">
        <f t="shared" si="15"/>
        <v>-0.34178561349252484</v>
      </c>
      <c r="CB39">
        <f t="shared" si="16"/>
        <v>-0.3944839259429016</v>
      </c>
      <c r="CD39">
        <v>400.47503043261014</v>
      </c>
      <c r="CE39">
        <v>33</v>
      </c>
      <c r="CF39" s="22">
        <f>(CE39*(1/60))/$CG$4</f>
        <v>0.40872531814165358</v>
      </c>
      <c r="CG39" s="49">
        <f t="shared" si="17"/>
        <v>0.50870561523997526</v>
      </c>
      <c r="CH39">
        <f t="shared" si="18"/>
        <v>-0.38856845945343998</v>
      </c>
      <c r="CI39">
        <f t="shared" si="19"/>
        <v>-0.29353346847386169</v>
      </c>
      <c r="CK39">
        <v>400.79982534926336</v>
      </c>
      <c r="CL39">
        <v>33</v>
      </c>
      <c r="CM39" s="22">
        <f>(CL39*(1/60))/$CN$4</f>
        <v>0.4393274754618694</v>
      </c>
      <c r="CN39" s="49">
        <f t="shared" si="20"/>
        <v>0.54815108548923008</v>
      </c>
      <c r="CO39">
        <f t="shared" si="21"/>
        <v>-0.35721163518598059</v>
      </c>
      <c r="CP39">
        <f t="shared" si="22"/>
        <v>-0.26109972153258759</v>
      </c>
      <c r="CR39" s="49">
        <v>369.10973977937783</v>
      </c>
      <c r="CS39">
        <v>33</v>
      </c>
      <c r="CT39">
        <f>(CS39*(1/60))/$CU$4</f>
        <v>0.41178891260756195</v>
      </c>
      <c r="CU39" s="49">
        <f t="shared" si="23"/>
        <v>0.59740583724659591</v>
      </c>
      <c r="CV39">
        <f t="shared" si="24"/>
        <v>-0.38532535091414666</v>
      </c>
      <c r="CW39">
        <f t="shared" si="24"/>
        <v>-0.22373053822402153</v>
      </c>
      <c r="EL39"/>
      <c r="EM39"/>
      <c r="EN39"/>
    </row>
    <row r="40" spans="12:144" x14ac:dyDescent="0.25">
      <c r="L40" s="49">
        <v>130.50862040493723</v>
      </c>
      <c r="M40" s="49">
        <v>34</v>
      </c>
      <c r="N40" s="22">
        <f>(M40*(1/60))/$O$4</f>
        <v>0.12229247226909803</v>
      </c>
      <c r="O40" s="49">
        <f>(L40*($D$2/$E$2)+L$4)/$P$4</f>
        <v>0.36976743966407521</v>
      </c>
      <c r="P40">
        <f>LOG10(N40)</f>
        <v>-0.91260027520091447</v>
      </c>
      <c r="Q40">
        <f t="shared" si="0"/>
        <v>-0.43207133383881058</v>
      </c>
      <c r="R40" s="73"/>
      <c r="S40" s="49">
        <v>155.05160431288675</v>
      </c>
      <c r="T40" s="49">
        <v>34</v>
      </c>
      <c r="U40" s="22">
        <f>(T40*(1/60))/V$4</f>
        <v>0.10185532547042013</v>
      </c>
      <c r="V40" s="49">
        <f>((S40*($D$3/$E$3)+S$4))/W$4</f>
        <v>0.35159098556292584</v>
      </c>
      <c r="W40">
        <f t="shared" si="1"/>
        <v>-0.99201625913359237</v>
      </c>
      <c r="X40">
        <f t="shared" si="1"/>
        <v>-0.45396226832655251</v>
      </c>
      <c r="Y40" s="73"/>
      <c r="Z40" s="49">
        <v>138.01449199268893</v>
      </c>
      <c r="AA40" s="49">
        <v>34</v>
      </c>
      <c r="AB40" s="22">
        <f>(AA40*(1/60))/$AC$4</f>
        <v>9.0574548927577714E-2</v>
      </c>
      <c r="AC40" s="49">
        <f>((Z40*($D$4/$E$4)+Z$4))/AD$4</f>
        <v>0.30006418347928371</v>
      </c>
      <c r="AD40">
        <f t="shared" si="2"/>
        <v>-1.0429938201281121</v>
      </c>
      <c r="AE40">
        <f t="shared" si="2"/>
        <v>-0.52278584011533691</v>
      </c>
      <c r="AG40" s="49">
        <v>325.12459150301135</v>
      </c>
      <c r="AH40" s="49">
        <v>34</v>
      </c>
      <c r="AI40" s="22">
        <f>(AH40*(1/60))/$AJ$4</f>
        <v>0.70588442845280153</v>
      </c>
      <c r="AJ40" s="49">
        <f t="shared" si="3"/>
        <v>0.69580734871384653</v>
      </c>
      <c r="AK40">
        <f t="shared" si="35"/>
        <v>-0.15126639837292807</v>
      </c>
      <c r="AL40">
        <f t="shared" si="35"/>
        <v>-0.15751098879765785</v>
      </c>
      <c r="AM40" s="73"/>
      <c r="AN40" s="49">
        <v>276.78240551017689</v>
      </c>
      <c r="AO40" s="49">
        <v>34</v>
      </c>
      <c r="AP40" s="22">
        <f>(AO40*(1/60))/$AQ$4</f>
        <v>0.57459004487417087</v>
      </c>
      <c r="AQ40" s="49">
        <f t="shared" si="4"/>
        <v>0.61845193446145963</v>
      </c>
      <c r="AR40">
        <f t="shared" si="5"/>
        <v>-0.24064190269782576</v>
      </c>
      <c r="AS40">
        <f t="shared" si="5"/>
        <v>-0.20869404770715552</v>
      </c>
      <c r="AU40" s="49">
        <v>390.7879859975227</v>
      </c>
      <c r="AV40" s="49">
        <v>34</v>
      </c>
      <c r="AW40" s="22">
        <f>(AV40*(1/60))/$AX$4</f>
        <v>0.52049045202939348</v>
      </c>
      <c r="AX40" s="49">
        <f t="shared" si="6"/>
        <v>0.64589952959223007</v>
      </c>
      <c r="AY40">
        <f t="shared" si="7"/>
        <v>-0.28358723285657822</v>
      </c>
      <c r="AZ40">
        <f>LOG10(AX40)</f>
        <v>-0.18983503175282981</v>
      </c>
      <c r="BB40" s="49">
        <v>349.14323708186015</v>
      </c>
      <c r="BC40" s="49">
        <v>34</v>
      </c>
      <c r="BD40" s="22">
        <f>(BC40*(1/60))/$BE$4</f>
        <v>0.39031500360170762</v>
      </c>
      <c r="BE40" s="49">
        <f t="shared" si="8"/>
        <v>0.56343754658734102</v>
      </c>
      <c r="BF40">
        <f t="shared" si="9"/>
        <v>-0.40858475423708995</v>
      </c>
      <c r="BG40">
        <f t="shared" si="9"/>
        <v>-0.24915421568824292</v>
      </c>
      <c r="BI40" s="49">
        <v>466.18129520606038</v>
      </c>
      <c r="BJ40" s="49">
        <v>34</v>
      </c>
      <c r="BK40" s="22">
        <f>(BJ40*(1/60))/$BL$4</f>
        <v>0.33051014230215964</v>
      </c>
      <c r="BL40" s="49">
        <f t="shared" si="10"/>
        <v>0.49207317350193708</v>
      </c>
      <c r="BM40">
        <f t="shared" si="11"/>
        <v>-0.48081520886131451</v>
      </c>
      <c r="BN40">
        <f t="shared" si="11"/>
        <v>-0.30797031088067506</v>
      </c>
      <c r="BP40" s="49">
        <v>480.67582631124691</v>
      </c>
      <c r="BQ40" s="49">
        <v>34</v>
      </c>
      <c r="BR40" s="22">
        <f>(BQ40*(1/60))/$BS$4</f>
        <v>0.29821148476429071</v>
      </c>
      <c r="BS40" s="49">
        <f t="shared" si="12"/>
        <v>0.44992850685927177</v>
      </c>
      <c r="BT40">
        <f t="shared" si="13"/>
        <v>-0.52547563494837868</v>
      </c>
      <c r="BU40">
        <f t="shared" si="13"/>
        <v>-0.34685648965401955</v>
      </c>
      <c r="BW40" s="49">
        <v>279.21676167450977</v>
      </c>
      <c r="BX40">
        <v>34</v>
      </c>
      <c r="BY40" s="22">
        <f>(BX40*(1/60))/$BZ$4</f>
        <v>0.46900704211498934</v>
      </c>
      <c r="BZ40" s="49">
        <f t="shared" si="14"/>
        <v>0.41006735553329821</v>
      </c>
      <c r="CA40">
        <f t="shared" si="15"/>
        <v>-0.32882063632815728</v>
      </c>
      <c r="CB40">
        <f t="shared" si="16"/>
        <v>-0.38714480246586563</v>
      </c>
      <c r="CD40">
        <v>416.5048018930874</v>
      </c>
      <c r="CE40">
        <v>34</v>
      </c>
      <c r="CF40" s="22">
        <f>(CE40*(1/60))/$CG$4</f>
        <v>0.42111093384291576</v>
      </c>
      <c r="CG40" s="49">
        <f t="shared" si="17"/>
        <v>0.51721935466463953</v>
      </c>
      <c r="CH40">
        <f t="shared" si="18"/>
        <v>-0.37560348228907242</v>
      </c>
      <c r="CI40">
        <f t="shared" si="19"/>
        <v>-0.28632523192238934</v>
      </c>
      <c r="CK40">
        <v>417.306841544684</v>
      </c>
      <c r="CL40">
        <v>34</v>
      </c>
      <c r="CM40" s="22">
        <f>(CL40*(1/60))/$CN$4</f>
        <v>0.4526404292637442</v>
      </c>
      <c r="CN40" s="49">
        <f t="shared" si="20"/>
        <v>0.55785667551395035</v>
      </c>
      <c r="CO40">
        <f t="shared" si="21"/>
        <v>-0.34424665802161297</v>
      </c>
      <c r="CP40">
        <f t="shared" si="22"/>
        <v>-0.25347736563002421</v>
      </c>
      <c r="CR40" s="49">
        <v>385.6296798743582</v>
      </c>
      <c r="CS40">
        <v>34</v>
      </c>
      <c r="CT40">
        <f>(CS40*(1/60))/$CU$4</f>
        <v>0.42426736450476077</v>
      </c>
      <c r="CU40" s="49">
        <f t="shared" si="23"/>
        <v>0.60667489101192862</v>
      </c>
      <c r="CV40">
        <f t="shared" si="24"/>
        <v>-0.37236037374977904</v>
      </c>
      <c r="CW40">
        <f t="shared" si="24"/>
        <v>-0.21704397921224575</v>
      </c>
      <c r="EL40"/>
      <c r="EM40"/>
      <c r="EN40"/>
    </row>
    <row r="41" spans="12:144" x14ac:dyDescent="0.25">
      <c r="L41" s="49">
        <v>133.00845837765357</v>
      </c>
      <c r="M41" s="49">
        <v>35</v>
      </c>
      <c r="N41" s="22">
        <f>(M41*(1/60))/$O$4</f>
        <v>0.1258893096887774</v>
      </c>
      <c r="O41" s="49">
        <f>(L41*($D$2/$E$2)+L$4)/$P$4</f>
        <v>0.37004885154405803</v>
      </c>
      <c r="P41">
        <f>LOG10(N41)</f>
        <v>-0.90001114789289394</v>
      </c>
      <c r="Q41">
        <f t="shared" si="0"/>
        <v>-0.43174093929636703</v>
      </c>
      <c r="R41" s="73"/>
      <c r="S41" s="49">
        <v>163.07666908543356</v>
      </c>
      <c r="T41" s="49">
        <v>35</v>
      </c>
      <c r="U41" s="22">
        <f>(T41*(1/60))/V$4</f>
        <v>0.10485107033719719</v>
      </c>
      <c r="V41" s="49">
        <f>((S41*($D$3/$E$3)+S$4))/W$4</f>
        <v>0.35247325877954483</v>
      </c>
      <c r="W41">
        <f t="shared" si="1"/>
        <v>-0.97942713182557184</v>
      </c>
      <c r="X41">
        <f t="shared" si="1"/>
        <v>-0.45287382620454625</v>
      </c>
      <c r="Y41" s="73"/>
      <c r="Z41" s="49">
        <v>143.50783950711542</v>
      </c>
      <c r="AA41" s="49">
        <v>35</v>
      </c>
      <c r="AB41" s="22">
        <f>(AA41*(1/60))/$AC$4</f>
        <v>9.323850624897706E-2</v>
      </c>
      <c r="AC41" s="49">
        <f>((Z41*($D$4/$E$4)+Z$4))/AD$4</f>
        <v>0.30052479360048773</v>
      </c>
      <c r="AD41">
        <f t="shared" si="2"/>
        <v>-1.0304046928200916</v>
      </c>
      <c r="AE41">
        <f t="shared" si="2"/>
        <v>-0.52211969244762424</v>
      </c>
      <c r="AG41" s="49">
        <v>336.6485556184669</v>
      </c>
      <c r="AH41" s="49">
        <v>35</v>
      </c>
      <c r="AI41" s="22">
        <f>(AH41*(1/60))/$AJ$4</f>
        <v>0.72664573517200171</v>
      </c>
      <c r="AJ41" s="49">
        <f t="shared" si="3"/>
        <v>0.7052957994611293</v>
      </c>
      <c r="AK41">
        <f t="shared" si="35"/>
        <v>-0.13867727106490749</v>
      </c>
      <c r="AL41">
        <f t="shared" si="35"/>
        <v>-0.15162870268068526</v>
      </c>
      <c r="AM41" s="73"/>
      <c r="AN41" s="49">
        <v>289.29223978530774</v>
      </c>
      <c r="AO41" s="49">
        <v>35</v>
      </c>
      <c r="AP41" s="22">
        <f>(AO41*(1/60))/$AQ$4</f>
        <v>0.59148975207635235</v>
      </c>
      <c r="AQ41" s="49">
        <f t="shared" si="4"/>
        <v>0.62746974526664578</v>
      </c>
      <c r="AR41">
        <f t="shared" si="5"/>
        <v>-0.22805277538980526</v>
      </c>
      <c r="AS41">
        <f t="shared" si="5"/>
        <v>-0.20240720973619136</v>
      </c>
      <c r="AU41" s="49">
        <v>405.31592616130939</v>
      </c>
      <c r="AV41" s="49">
        <v>35</v>
      </c>
      <c r="AW41" s="22">
        <f>(AV41*(1/60))/$AX$4</f>
        <v>0.53579899473614034</v>
      </c>
      <c r="AX41" s="49">
        <f t="shared" si="6"/>
        <v>0.65532855098455023</v>
      </c>
      <c r="AY41">
        <f t="shared" si="7"/>
        <v>-0.27099810554855774</v>
      </c>
      <c r="AZ41">
        <f>LOG10(AX41)</f>
        <v>-0.18354091053473395</v>
      </c>
      <c r="BB41" s="49">
        <v>364.16617086159994</v>
      </c>
      <c r="BC41" s="49">
        <v>35</v>
      </c>
      <c r="BD41" s="22">
        <f>(BC41*(1/60))/$BE$4</f>
        <v>0.4017948566488167</v>
      </c>
      <c r="BE41" s="49">
        <f t="shared" si="8"/>
        <v>0.57010028071302354</v>
      </c>
      <c r="BF41">
        <f t="shared" si="9"/>
        <v>-0.39599562692906942</v>
      </c>
      <c r="BG41">
        <f t="shared" si="9"/>
        <v>-0.24404874515252983</v>
      </c>
      <c r="BI41" s="49">
        <v>485.67401618781298</v>
      </c>
      <c r="BJ41" s="49">
        <v>35</v>
      </c>
      <c r="BK41" s="22">
        <f>(BJ41*(1/60))/$BL$4</f>
        <v>0.34023102884045847</v>
      </c>
      <c r="BL41" s="49">
        <f t="shared" si="10"/>
        <v>0.49857916051334744</v>
      </c>
      <c r="BM41">
        <f t="shared" si="11"/>
        <v>-0.46822608155329398</v>
      </c>
      <c r="BN41">
        <f t="shared" si="11"/>
        <v>-0.30226587798467414</v>
      </c>
      <c r="BP41" s="49">
        <v>498.68276489166936</v>
      </c>
      <c r="BQ41" s="49">
        <v>35</v>
      </c>
      <c r="BR41" s="22">
        <f>(BQ41*(1/60))/$BS$4</f>
        <v>0.30698241078676991</v>
      </c>
      <c r="BS41" s="49">
        <f t="shared" si="12"/>
        <v>0.4554363596500004</v>
      </c>
      <c r="BT41">
        <f t="shared" si="13"/>
        <v>-0.51288650764035804</v>
      </c>
      <c r="BU41">
        <f t="shared" si="13"/>
        <v>-0.3415723005434162</v>
      </c>
      <c r="BW41" s="49">
        <v>293.31084194076425</v>
      </c>
      <c r="BX41">
        <v>35</v>
      </c>
      <c r="BY41" s="22">
        <f>(BX41*(1/60))/$BZ$4</f>
        <v>0.48280136688307729</v>
      </c>
      <c r="BZ41" s="49">
        <f t="shared" si="14"/>
        <v>0.4178482974164755</v>
      </c>
      <c r="CA41">
        <f t="shared" si="15"/>
        <v>-0.31623150902013675</v>
      </c>
      <c r="CB41">
        <f t="shared" si="16"/>
        <v>-0.37898136308909197</v>
      </c>
      <c r="CD41">
        <v>433.46164766908731</v>
      </c>
      <c r="CE41">
        <v>35</v>
      </c>
      <c r="CF41" s="22">
        <f>(CE41*(1/60))/$CG$4</f>
        <v>0.43349654954417804</v>
      </c>
      <c r="CG41" s="49">
        <f t="shared" si="17"/>
        <v>0.52622548221655319</v>
      </c>
      <c r="CH41">
        <f t="shared" si="18"/>
        <v>-0.36301435498105183</v>
      </c>
      <c r="CI41">
        <f t="shared" si="19"/>
        <v>-0.27882812523914235</v>
      </c>
      <c r="CK41">
        <v>434.81317827315218</v>
      </c>
      <c r="CL41">
        <v>35</v>
      </c>
      <c r="CM41" s="22">
        <f>(CL41*(1/60))/$CN$4</f>
        <v>0.46595338306561906</v>
      </c>
      <c r="CN41" s="49">
        <f t="shared" si="20"/>
        <v>0.56814983359350391</v>
      </c>
      <c r="CO41">
        <f t="shared" si="21"/>
        <v>-0.33165753071359244</v>
      </c>
      <c r="CP41">
        <f t="shared" si="22"/>
        <v>-0.24553711618746196</v>
      </c>
      <c r="CR41" s="49">
        <v>402.63693322893266</v>
      </c>
      <c r="CS41">
        <v>35</v>
      </c>
      <c r="CT41">
        <f>(CS41*(1/60))/$CU$4</f>
        <v>0.43674581640195964</v>
      </c>
      <c r="CU41" s="49">
        <f t="shared" si="23"/>
        <v>0.61621736785130188</v>
      </c>
      <c r="CV41">
        <f t="shared" si="24"/>
        <v>-0.35977124644175845</v>
      </c>
      <c r="CW41">
        <f t="shared" si="24"/>
        <v>-0.21026606542237744</v>
      </c>
      <c r="EL41"/>
      <c r="EM41"/>
      <c r="EN41"/>
    </row>
    <row r="42" spans="12:144" x14ac:dyDescent="0.25">
      <c r="L42" s="49">
        <v>138.50812250550507</v>
      </c>
      <c r="M42" s="49">
        <v>36</v>
      </c>
      <c r="N42" s="22">
        <f>(M42*(1/60))/$O$4</f>
        <v>0.12948614710845674</v>
      </c>
      <c r="O42" s="49">
        <f>(L42*($D$2/$E$2)+L$4)/$P$4</f>
        <v>0.37066795999763946</v>
      </c>
      <c r="P42">
        <f>LOG10(N42)</f>
        <v>-0.88777669147588234</v>
      </c>
      <c r="Q42">
        <f t="shared" si="0"/>
        <v>-0.43101495213497759</v>
      </c>
      <c r="R42" s="73"/>
      <c r="S42" s="49">
        <v>169.05990062696713</v>
      </c>
      <c r="T42" s="49">
        <v>36</v>
      </c>
      <c r="U42" s="22">
        <f>(T42*(1/60))/V$4</f>
        <v>0.10784681520397425</v>
      </c>
      <c r="V42" s="49">
        <f>((S42*($D$3/$E$3)+S$4))/W$4</f>
        <v>0.35313105346252149</v>
      </c>
      <c r="W42">
        <f t="shared" si="1"/>
        <v>-0.96719267540856024</v>
      </c>
      <c r="X42">
        <f t="shared" si="1"/>
        <v>-0.45206408998597725</v>
      </c>
      <c r="Y42" s="73"/>
      <c r="Z42" s="49">
        <v>149.51337732791671</v>
      </c>
      <c r="AA42" s="49">
        <v>36</v>
      </c>
      <c r="AB42" s="22">
        <f>(AA42*(1/60))/$AC$4</f>
        <v>9.5902463570376392E-2</v>
      </c>
      <c r="AC42" s="49">
        <f>((Z42*($D$4/$E$4)+Z$4))/AD$4</f>
        <v>0.30102835021988411</v>
      </c>
      <c r="AD42">
        <f t="shared" si="2"/>
        <v>-1.01817023640308</v>
      </c>
      <c r="AE42">
        <f t="shared" si="2"/>
        <v>-0.52139260153485156</v>
      </c>
      <c r="AG42" s="49">
        <v>349.24203641600764</v>
      </c>
      <c r="AH42" s="49">
        <v>36</v>
      </c>
      <c r="AI42" s="22">
        <f>(AH42*(1/60))/$AJ$4</f>
        <v>0.74740704189120166</v>
      </c>
      <c r="AJ42" s="49">
        <f t="shared" si="3"/>
        <v>0.71566485485623044</v>
      </c>
      <c r="AK42">
        <f t="shared" si="35"/>
        <v>-0.12644281464789592</v>
      </c>
      <c r="AL42">
        <f t="shared" si="35"/>
        <v>-0.14529030976213392</v>
      </c>
      <c r="AM42" s="73"/>
      <c r="AN42" s="49">
        <v>300.30359638206136</v>
      </c>
      <c r="AO42" s="49">
        <v>36</v>
      </c>
      <c r="AP42" s="22">
        <f>(AO42*(1/60))/$AQ$4</f>
        <v>0.60838945927853383</v>
      </c>
      <c r="AQ42" s="49">
        <f t="shared" si="4"/>
        <v>0.63540736684612298</v>
      </c>
      <c r="AR42">
        <f t="shared" si="5"/>
        <v>-0.21581831897279366</v>
      </c>
      <c r="AS42">
        <f t="shared" si="5"/>
        <v>-0.1969477543151768</v>
      </c>
      <c r="AU42" s="49">
        <v>421.26713614997311</v>
      </c>
      <c r="AV42" s="49">
        <v>36</v>
      </c>
      <c r="AW42" s="22">
        <f>(AV42*(1/60))/$AX$4</f>
        <v>0.55110753744288721</v>
      </c>
      <c r="AX42" s="49">
        <f t="shared" si="6"/>
        <v>0.66568131252685103</v>
      </c>
      <c r="AY42">
        <f t="shared" si="7"/>
        <v>-0.25876364913154609</v>
      </c>
      <c r="AZ42">
        <f>LOG10(AX42)</f>
        <v>-0.17673363469679762</v>
      </c>
      <c r="BB42" s="49">
        <v>379.64522912845882</v>
      </c>
      <c r="BC42" s="49">
        <v>36</v>
      </c>
      <c r="BD42" s="22">
        <f>(BC42*(1/60))/$BE$4</f>
        <v>0.41327470969592572</v>
      </c>
      <c r="BE42" s="49">
        <f t="shared" si="8"/>
        <v>0.57696530796137091</v>
      </c>
      <c r="BF42">
        <f t="shared" si="9"/>
        <v>-0.38376117051205783</v>
      </c>
      <c r="BG42">
        <f t="shared" si="9"/>
        <v>-0.23885029952000186</v>
      </c>
      <c r="BI42" s="49">
        <v>505.64241317357863</v>
      </c>
      <c r="BJ42" s="49">
        <v>36</v>
      </c>
      <c r="BK42" s="22">
        <f>(BJ42*(1/60))/$BL$4</f>
        <v>0.34995191537875725</v>
      </c>
      <c r="BL42" s="49">
        <f t="shared" si="10"/>
        <v>0.50524391150166204</v>
      </c>
      <c r="BM42">
        <f t="shared" si="11"/>
        <v>-0.45599162513628239</v>
      </c>
      <c r="BN42">
        <f t="shared" si="11"/>
        <v>-0.29649891129541606</v>
      </c>
      <c r="BP42" s="49">
        <v>518.17588712714144</v>
      </c>
      <c r="BQ42" s="49">
        <v>36</v>
      </c>
      <c r="BR42" s="22">
        <f>(BQ42*(1/60))/$BS$4</f>
        <v>0.315753336809249</v>
      </c>
      <c r="BS42" s="49">
        <f t="shared" si="12"/>
        <v>0.4613987972528803</v>
      </c>
      <c r="BT42">
        <f t="shared" si="13"/>
        <v>-0.50065205122334644</v>
      </c>
      <c r="BU42">
        <f t="shared" si="13"/>
        <v>-0.33592354190664186</v>
      </c>
      <c r="BW42" s="49">
        <v>306.29764935434946</v>
      </c>
      <c r="BX42">
        <v>36</v>
      </c>
      <c r="BY42" s="22">
        <f>(BX42*(1/60))/$BZ$4</f>
        <v>0.49659569165116518</v>
      </c>
      <c r="BZ42" s="49">
        <f t="shared" si="14"/>
        <v>0.42501794536967086</v>
      </c>
      <c r="CA42">
        <f t="shared" si="15"/>
        <v>-0.3039970526031251</v>
      </c>
      <c r="CB42">
        <f t="shared" si="16"/>
        <v>-0.37159273251324404</v>
      </c>
      <c r="CD42">
        <v>453.48649373492924</v>
      </c>
      <c r="CE42">
        <v>36</v>
      </c>
      <c r="CF42" s="22">
        <f>(CE42*(1/60))/$CG$4</f>
        <v>0.44588216524544022</v>
      </c>
      <c r="CG42" s="49">
        <f t="shared" si="17"/>
        <v>0.53686108746170225</v>
      </c>
      <c r="CH42">
        <f t="shared" si="18"/>
        <v>-0.35077989856404029</v>
      </c>
      <c r="CI42">
        <f t="shared" si="19"/>
        <v>-0.27013807324498718</v>
      </c>
      <c r="CK42">
        <v>453.87718603164006</v>
      </c>
      <c r="CL42">
        <v>36</v>
      </c>
      <c r="CM42" s="22">
        <f>(CL42*(1/60))/$CN$4</f>
        <v>0.47926633686749381</v>
      </c>
      <c r="CN42" s="49">
        <f t="shared" si="20"/>
        <v>0.5793588517068623</v>
      </c>
      <c r="CO42">
        <f t="shared" si="21"/>
        <v>-0.3194230742965809</v>
      </c>
      <c r="CP42">
        <f t="shared" si="22"/>
        <v>-0.23705235330079238</v>
      </c>
      <c r="CR42" s="49">
        <v>417.67241948685097</v>
      </c>
      <c r="CS42">
        <v>36</v>
      </c>
      <c r="CT42">
        <f>(CS42*(1/60))/$CU$4</f>
        <v>0.44922426829915846</v>
      </c>
      <c r="CU42" s="49">
        <f t="shared" si="23"/>
        <v>0.62465352014430642</v>
      </c>
      <c r="CV42">
        <f t="shared" si="24"/>
        <v>-0.34753679002474686</v>
      </c>
      <c r="CW42">
        <f t="shared" si="24"/>
        <v>-0.20436080827814496</v>
      </c>
      <c r="EL42"/>
      <c r="EM42"/>
      <c r="EN42"/>
    </row>
    <row r="43" spans="12:144" x14ac:dyDescent="0.25">
      <c r="L43" s="49">
        <v>144.52162467949216</v>
      </c>
      <c r="M43" s="49">
        <v>37</v>
      </c>
      <c r="N43" s="22">
        <f>(M43*(1/60))/$O$4</f>
        <v>0.13308298452813611</v>
      </c>
      <c r="O43" s="49">
        <f>(L43*($D$2/$E$2)+L$4)/$P$4</f>
        <v>0.37134491225235827</v>
      </c>
      <c r="P43">
        <f>LOG10(N43)</f>
        <v>-0.87587746817617462</v>
      </c>
      <c r="Q43">
        <f t="shared" si="0"/>
        <v>-0.4302225219190115</v>
      </c>
      <c r="R43" s="73"/>
      <c r="S43" s="49">
        <v>175.55768282818045</v>
      </c>
      <c r="T43" s="49">
        <v>37</v>
      </c>
      <c r="U43" s="22">
        <f>(T43*(1/60))/V$4</f>
        <v>0.11084256007075133</v>
      </c>
      <c r="V43" s="49">
        <f>((S43*($D$3/$E$3)+S$4))/W$4</f>
        <v>0.35384541769085343</v>
      </c>
      <c r="W43">
        <f t="shared" si="1"/>
        <v>-0.95529345210885241</v>
      </c>
      <c r="X43">
        <f t="shared" si="1"/>
        <v>-0.45118642414933352</v>
      </c>
      <c r="Y43" s="73"/>
      <c r="Z43" s="49">
        <v>156.00320509528001</v>
      </c>
      <c r="AA43" s="49">
        <v>37</v>
      </c>
      <c r="AB43" s="22">
        <f>(AA43*(1/60))/$AC$4</f>
        <v>9.8566420891775752E-2</v>
      </c>
      <c r="AC43" s="49">
        <f>((Z43*($D$4/$E$4)+Z$4))/AD$4</f>
        <v>0.30157251392820006</v>
      </c>
      <c r="AD43">
        <f t="shared" si="2"/>
        <v>-1.0062710131033723</v>
      </c>
      <c r="AE43">
        <f t="shared" si="2"/>
        <v>-0.52060824368184455</v>
      </c>
      <c r="AG43" s="49">
        <v>359.23529893372114</v>
      </c>
      <c r="AH43" s="49">
        <v>37</v>
      </c>
      <c r="AI43" s="22">
        <f>(AH43*(1/60))/$AJ$4</f>
        <v>0.76816834861040173</v>
      </c>
      <c r="AJ43" s="49">
        <f t="shared" si="3"/>
        <v>0.72389297655584783</v>
      </c>
      <c r="AK43">
        <f t="shared" si="35"/>
        <v>-0.11454359134818817</v>
      </c>
      <c r="AL43">
        <f t="shared" si="35"/>
        <v>-0.14032563701685691</v>
      </c>
      <c r="AM43" s="73"/>
      <c r="AN43" s="49">
        <v>311.79239888105036</v>
      </c>
      <c r="AO43" s="49">
        <v>37</v>
      </c>
      <c r="AP43" s="22">
        <f>(AO43*(1/60))/$AQ$4</f>
        <v>0.62528916648071531</v>
      </c>
      <c r="AQ43" s="49">
        <f t="shared" si="4"/>
        <v>0.64368915899743817</v>
      </c>
      <c r="AR43">
        <f t="shared" si="5"/>
        <v>-0.20391909567308594</v>
      </c>
      <c r="AS43">
        <f t="shared" si="5"/>
        <v>-0.19132380519018299</v>
      </c>
      <c r="AU43" s="49">
        <v>436.74076979370727</v>
      </c>
      <c r="AV43" s="49">
        <v>37</v>
      </c>
      <c r="AW43" s="22">
        <f>(AV43*(1/60))/$AX$4</f>
        <v>0.56641608014963407</v>
      </c>
      <c r="AX43" s="49">
        <f t="shared" si="6"/>
        <v>0.67572411425915568</v>
      </c>
      <c r="AY43">
        <f t="shared" si="7"/>
        <v>-0.24686442583183837</v>
      </c>
      <c r="AZ43">
        <f>LOG10(AX43)</f>
        <v>-0.17023058232881033</v>
      </c>
      <c r="BB43" s="49">
        <v>393.64006401787918</v>
      </c>
      <c r="BC43" s="49">
        <v>37</v>
      </c>
      <c r="BD43" s="22">
        <f>(BC43*(1/60))/$BE$4</f>
        <v>0.4247545627430348</v>
      </c>
      <c r="BE43" s="49">
        <f t="shared" si="8"/>
        <v>0.58317207591815878</v>
      </c>
      <c r="BF43">
        <f t="shared" si="9"/>
        <v>-0.37186194721235005</v>
      </c>
      <c r="BG43">
        <f t="shared" si="9"/>
        <v>-0.23420327955461698</v>
      </c>
      <c r="BI43" s="49">
        <v>524.66108107996729</v>
      </c>
      <c r="BJ43" s="49">
        <v>37</v>
      </c>
      <c r="BK43" s="22">
        <f>(BJ43*(1/60))/$BL$4</f>
        <v>0.35967280191705614</v>
      </c>
      <c r="BL43" s="49">
        <f t="shared" si="10"/>
        <v>0.51159167621286483</v>
      </c>
      <c r="BM43">
        <f t="shared" si="11"/>
        <v>-0.44409240183657456</v>
      </c>
      <c r="BN43">
        <f t="shared" si="11"/>
        <v>-0.29107653026889124</v>
      </c>
      <c r="BP43" s="49">
        <v>538.64505938512048</v>
      </c>
      <c r="BQ43" s="49">
        <v>37</v>
      </c>
      <c r="BR43" s="22">
        <f>(BQ43*(1/60))/$BS$4</f>
        <v>0.32452426283172819</v>
      </c>
      <c r="BS43" s="49">
        <f t="shared" si="12"/>
        <v>0.46765978309683659</v>
      </c>
      <c r="BT43">
        <f t="shared" si="13"/>
        <v>-0.48875282792363867</v>
      </c>
      <c r="BU43">
        <f t="shared" si="13"/>
        <v>-0.33006997610412014</v>
      </c>
      <c r="BW43" s="49">
        <v>319.35246985110354</v>
      </c>
      <c r="BX43">
        <v>37</v>
      </c>
      <c r="BY43" s="22">
        <f>(BX43*(1/60))/$BZ$4</f>
        <v>0.51039001641925319</v>
      </c>
      <c r="BZ43" s="49">
        <f t="shared" si="14"/>
        <v>0.43222514141663571</v>
      </c>
      <c r="CA43">
        <f t="shared" si="15"/>
        <v>-0.29209782930341732</v>
      </c>
      <c r="CB43">
        <f t="shared" si="16"/>
        <v>-0.36428997493323229</v>
      </c>
      <c r="CD43">
        <v>472.51243369883929</v>
      </c>
      <c r="CE43">
        <v>37</v>
      </c>
      <c r="CF43" s="22">
        <f>(CE43*(1/60))/$CG$4</f>
        <v>0.45826778094670245</v>
      </c>
      <c r="CG43" s="49">
        <f t="shared" si="17"/>
        <v>0.54696615324891051</v>
      </c>
      <c r="CH43">
        <f t="shared" si="18"/>
        <v>-0.33888067526433252</v>
      </c>
      <c r="CI43">
        <f t="shared" si="19"/>
        <v>-0.26203954736314483</v>
      </c>
      <c r="CK43">
        <v>471.38307139735088</v>
      </c>
      <c r="CL43">
        <v>37</v>
      </c>
      <c r="CM43" s="22">
        <f>(CL43*(1/60))/$CN$4</f>
        <v>0.49257929066936873</v>
      </c>
      <c r="CN43" s="49">
        <f t="shared" si="20"/>
        <v>0.58965174439975698</v>
      </c>
      <c r="CO43">
        <f t="shared" si="21"/>
        <v>-0.30752385099687307</v>
      </c>
      <c r="CP43">
        <f t="shared" si="22"/>
        <v>-0.2294044123246568</v>
      </c>
      <c r="CR43" s="49">
        <v>431.66682754179755</v>
      </c>
      <c r="CS43">
        <v>37</v>
      </c>
      <c r="CT43">
        <f>(CS43*(1/60))/$CU$4</f>
        <v>0.46170272019635733</v>
      </c>
      <c r="CU43" s="49">
        <f t="shared" si="23"/>
        <v>0.63250554139435422</v>
      </c>
      <c r="CV43">
        <f t="shared" si="24"/>
        <v>-0.33563756672503914</v>
      </c>
      <c r="CW43">
        <f t="shared" si="24"/>
        <v>-0.1989356652723849</v>
      </c>
      <c r="EL43"/>
      <c r="EM43"/>
      <c r="EN43"/>
    </row>
    <row r="44" spans="12:144" x14ac:dyDescent="0.25">
      <c r="L44" s="49">
        <v>149.52090154891388</v>
      </c>
      <c r="M44" s="49">
        <v>38</v>
      </c>
      <c r="N44" s="22">
        <f>(M44*(1/60))/$O$4</f>
        <v>0.13667982194781544</v>
      </c>
      <c r="O44" s="49">
        <f>(L44*($D$2/$E$2)+L$4)/$P$4</f>
        <v>0.37190769108752009</v>
      </c>
      <c r="P44">
        <f>LOG10(N44)</f>
        <v>-0.86429559562635949</v>
      </c>
      <c r="Q44">
        <f t="shared" si="0"/>
        <v>-0.42956484029568787</v>
      </c>
      <c r="R44" s="73"/>
      <c r="S44" s="49">
        <v>182.05562336824426</v>
      </c>
      <c r="T44" s="49">
        <v>38</v>
      </c>
      <c r="U44" s="22">
        <f>(T44*(1/60))/V$4</f>
        <v>0.11383830493752838</v>
      </c>
      <c r="V44" s="49">
        <f>((S44*($D$3/$E$3)+S$4))/W$4</f>
        <v>0.35455979932691117</v>
      </c>
      <c r="W44">
        <f t="shared" si="1"/>
        <v>-0.94371157955903728</v>
      </c>
      <c r="X44">
        <f t="shared" si="1"/>
        <v>-0.45031050708878811</v>
      </c>
      <c r="Y44" s="73"/>
      <c r="Z44" s="49">
        <v>162.00694429560727</v>
      </c>
      <c r="AA44" s="49">
        <v>38</v>
      </c>
      <c r="AB44" s="22">
        <f>(AA44*(1/60))/$AC$4</f>
        <v>0.10123037821317508</v>
      </c>
      <c r="AC44" s="49">
        <f>((Z44*($D$4/$E$4)+Z$4))/AD$4</f>
        <v>0.3020759197355839</v>
      </c>
      <c r="AD44">
        <f t="shared" si="2"/>
        <v>-0.99468914055355717</v>
      </c>
      <c r="AE44">
        <f t="shared" si="2"/>
        <v>-0.51988389353764075</v>
      </c>
      <c r="AG44" s="49">
        <v>371.74520844255682</v>
      </c>
      <c r="AH44" s="49">
        <v>38</v>
      </c>
      <c r="AI44" s="22">
        <f>(AH44*(1/60))/$AJ$4</f>
        <v>0.7889296553296018</v>
      </c>
      <c r="AJ44" s="49">
        <f t="shared" si="3"/>
        <v>0.7341932221170393</v>
      </c>
      <c r="AK44">
        <f t="shared" si="35"/>
        <v>-0.102961718798373</v>
      </c>
      <c r="AL44">
        <f t="shared" si="35"/>
        <v>-0.13418962910846358</v>
      </c>
      <c r="AM44" s="73"/>
      <c r="AN44" s="49">
        <v>322.78243446631353</v>
      </c>
      <c r="AO44" s="49">
        <v>38</v>
      </c>
      <c r="AP44" s="22">
        <f>(AO44*(1/60))/$AQ$4</f>
        <v>0.64218887368289679</v>
      </c>
      <c r="AQ44" s="49">
        <f t="shared" si="4"/>
        <v>0.65161141116085697</v>
      </c>
      <c r="AR44">
        <f t="shared" si="5"/>
        <v>-0.19233722312327078</v>
      </c>
      <c r="AS44">
        <f t="shared" si="5"/>
        <v>-0.18601131883744093</v>
      </c>
      <c r="AU44" s="49">
        <v>451.21724257833944</v>
      </c>
      <c r="AV44" s="49">
        <v>38</v>
      </c>
      <c r="AW44" s="22">
        <f>(AV44*(1/60))/$AX$4</f>
        <v>0.58172462285638094</v>
      </c>
      <c r="AX44" s="49">
        <f t="shared" si="6"/>
        <v>0.68511973194705622</v>
      </c>
      <c r="AY44">
        <f t="shared" si="7"/>
        <v>-0.23528255328202322</v>
      </c>
      <c r="AZ44">
        <f>LOG10(AX44)</f>
        <v>-0.16423352430324256</v>
      </c>
      <c r="BB44" s="49">
        <v>408.13508793045469</v>
      </c>
      <c r="BC44" s="49">
        <v>38</v>
      </c>
      <c r="BD44" s="22">
        <f>(BC44*(1/60))/$BE$4</f>
        <v>0.43623441579014383</v>
      </c>
      <c r="BE44" s="49">
        <f t="shared" si="8"/>
        <v>0.58960067980411535</v>
      </c>
      <c r="BF44">
        <f t="shared" si="9"/>
        <v>-0.36028007466253492</v>
      </c>
      <c r="BG44">
        <f t="shared" si="9"/>
        <v>-0.22944202441120665</v>
      </c>
      <c r="BI44" s="49">
        <v>544.65516613725424</v>
      </c>
      <c r="BJ44" s="49">
        <v>38</v>
      </c>
      <c r="BK44" s="22">
        <f>(BJ44*(1/60))/$BL$4</f>
        <v>0.36939368845535492</v>
      </c>
      <c r="BL44" s="49">
        <f t="shared" si="10"/>
        <v>0.51826500097904349</v>
      </c>
      <c r="BM44">
        <f t="shared" si="11"/>
        <v>-0.43251052928675948</v>
      </c>
      <c r="BN44">
        <f t="shared" si="11"/>
        <v>-0.28544811856717239</v>
      </c>
      <c r="BP44" s="49">
        <v>559.25843757604582</v>
      </c>
      <c r="BQ44" s="49">
        <v>38</v>
      </c>
      <c r="BR44" s="22">
        <f>(BQ44*(1/60))/$BS$4</f>
        <v>0.33329518885420728</v>
      </c>
      <c r="BS44" s="49">
        <f t="shared" si="12"/>
        <v>0.4739648777739891</v>
      </c>
      <c r="BT44">
        <f t="shared" si="13"/>
        <v>-0.47717095537382359</v>
      </c>
      <c r="BU44">
        <f t="shared" si="13"/>
        <v>-0.32425383966366977</v>
      </c>
      <c r="BW44" s="49">
        <v>332.33868267175882</v>
      </c>
      <c r="BX44">
        <v>38</v>
      </c>
      <c r="BY44" s="22">
        <f>(BX44*(1/60))/$BZ$4</f>
        <v>0.52418434118734103</v>
      </c>
      <c r="BZ44" s="49">
        <f t="shared" si="14"/>
        <v>0.43939446111194236</v>
      </c>
      <c r="CA44">
        <f t="shared" si="15"/>
        <v>-0.28051595675360225</v>
      </c>
      <c r="CB44">
        <f t="shared" si="16"/>
        <v>-0.35714542198009852</v>
      </c>
      <c r="CD44">
        <v>491.56205101695963</v>
      </c>
      <c r="CE44">
        <v>38</v>
      </c>
      <c r="CF44" s="22">
        <f>(CE44*(1/60))/$CG$4</f>
        <v>0.47065339664796468</v>
      </c>
      <c r="CG44" s="49">
        <f t="shared" si="17"/>
        <v>0.55708379456313173</v>
      </c>
      <c r="CH44">
        <f t="shared" si="18"/>
        <v>-0.32729880271451739</v>
      </c>
      <c r="CI44">
        <f t="shared" si="19"/>
        <v>-0.25407947488138216</v>
      </c>
      <c r="CK44">
        <v>488.88904671714624</v>
      </c>
      <c r="CL44">
        <v>38</v>
      </c>
      <c r="CM44" s="22">
        <f>(CL44*(1/60))/$CN$4</f>
        <v>0.50589224447124348</v>
      </c>
      <c r="CN44" s="49">
        <f t="shared" si="20"/>
        <v>0.5999446899827352</v>
      </c>
      <c r="CO44">
        <f t="shared" si="21"/>
        <v>-0.295941978447058</v>
      </c>
      <c r="CP44">
        <f t="shared" si="22"/>
        <v>-0.22188878618722438</v>
      </c>
      <c r="CR44" s="49">
        <v>446.14823769684443</v>
      </c>
      <c r="CS44">
        <v>38</v>
      </c>
      <c r="CT44">
        <f>(CS44*(1/60))/$CU$4</f>
        <v>0.47418117209355615</v>
      </c>
      <c r="CU44" s="49">
        <f t="shared" si="23"/>
        <v>0.64063081113221176</v>
      </c>
      <c r="CV44">
        <f t="shared" si="24"/>
        <v>-0.32405569417522401</v>
      </c>
      <c r="CW44">
        <f t="shared" si="24"/>
        <v>-0.19339217778129233</v>
      </c>
      <c r="EL44"/>
      <c r="EM44"/>
      <c r="EN44"/>
    </row>
    <row r="45" spans="12:144" x14ac:dyDescent="0.25">
      <c r="L45" s="49">
        <v>155.02902953963169</v>
      </c>
      <c r="M45" s="49">
        <v>39</v>
      </c>
      <c r="N45" s="22">
        <f>(M45*(1/60))/$O$4</f>
        <v>0.14027665936749481</v>
      </c>
      <c r="O45" s="49">
        <f>(L45*($D$2/$E$2)+L$4)/$P$4</f>
        <v>0.37252775233547741</v>
      </c>
      <c r="P45">
        <f>LOG10(N45)</f>
        <v>-0.8530145852166704</v>
      </c>
      <c r="Q45">
        <f t="shared" si="0"/>
        <v>-0.42884136791649385</v>
      </c>
      <c r="R45" s="73"/>
      <c r="S45" s="49">
        <v>190.02368273454758</v>
      </c>
      <c r="T45" s="49">
        <v>39</v>
      </c>
      <c r="U45" s="22">
        <f>(T45*(1/60))/V$4</f>
        <v>0.11683404980430545</v>
      </c>
      <c r="V45" s="49">
        <f>((S45*($D$3/$E$3)+S$4))/W$4</f>
        <v>0.35543580538624775</v>
      </c>
      <c r="W45">
        <f t="shared" si="1"/>
        <v>-0.93243056914934819</v>
      </c>
      <c r="X45">
        <f t="shared" si="1"/>
        <v>-0.44923882498763196</v>
      </c>
      <c r="Y45" s="73"/>
      <c r="Z45" s="49">
        <v>166.51201157874468</v>
      </c>
      <c r="AA45" s="49">
        <v>39</v>
      </c>
      <c r="AB45" s="22">
        <f>(AA45*(1/60))/$AC$4</f>
        <v>0.10389433553457443</v>
      </c>
      <c r="AC45" s="49">
        <f>((Z45*($D$4/$E$4)+Z$4))/AD$4</f>
        <v>0.3024536638309408</v>
      </c>
      <c r="AD45">
        <f t="shared" si="2"/>
        <v>-0.98340813014386808</v>
      </c>
      <c r="AE45">
        <f t="shared" si="2"/>
        <v>-0.51934115021458171</v>
      </c>
      <c r="AG45" s="49">
        <v>384.23723140788945</v>
      </c>
      <c r="AH45" s="49">
        <v>39</v>
      </c>
      <c r="AI45" s="22">
        <f>(AH45*(1/60))/$AJ$4</f>
        <v>0.80969096204880187</v>
      </c>
      <c r="AJ45" s="49">
        <f t="shared" si="3"/>
        <v>0.74447874049014129</v>
      </c>
      <c r="AK45">
        <f t="shared" si="35"/>
        <v>-9.1680708388683946E-2</v>
      </c>
      <c r="AL45">
        <f t="shared" si="35"/>
        <v>-0.12814769955001407</v>
      </c>
      <c r="AM45" s="73"/>
      <c r="AN45" s="49">
        <v>332.81601523965156</v>
      </c>
      <c r="AO45" s="49">
        <v>39</v>
      </c>
      <c r="AP45" s="22">
        <f>(AO45*(1/60))/$AQ$4</f>
        <v>0.65908858088507838</v>
      </c>
      <c r="AQ45" s="49">
        <f t="shared" si="4"/>
        <v>0.65884419547458595</v>
      </c>
      <c r="AR45">
        <f t="shared" si="5"/>
        <v>-0.18105621271358166</v>
      </c>
      <c r="AS45">
        <f t="shared" si="5"/>
        <v>-0.18121727591552153</v>
      </c>
      <c r="AU45" s="49">
        <v>464.22650721388152</v>
      </c>
      <c r="AV45" s="49">
        <v>39</v>
      </c>
      <c r="AW45" s="22">
        <f>(AV45*(1/60))/$AX$4</f>
        <v>0.5970331655631278</v>
      </c>
      <c r="AX45" s="49">
        <f t="shared" si="6"/>
        <v>0.6935630923384104</v>
      </c>
      <c r="AY45">
        <f t="shared" si="7"/>
        <v>-0.22400154287233415</v>
      </c>
      <c r="AZ45">
        <f>LOG10(AX45)</f>
        <v>-0.15891402571097449</v>
      </c>
      <c r="BB45" s="49">
        <v>422.14334058468813</v>
      </c>
      <c r="BC45" s="49">
        <v>39</v>
      </c>
      <c r="BD45" s="22">
        <f>(BC45*(1/60))/$BE$4</f>
        <v>0.4477142688372529</v>
      </c>
      <c r="BE45" s="49">
        <f t="shared" si="8"/>
        <v>0.59581339859586135</v>
      </c>
      <c r="BF45">
        <f t="shared" si="9"/>
        <v>-0.34899906425284583</v>
      </c>
      <c r="BG45">
        <f t="shared" si="9"/>
        <v>-0.22488973463755876</v>
      </c>
      <c r="BI45" s="49">
        <v>564.17373210740675</v>
      </c>
      <c r="BJ45" s="49">
        <v>39</v>
      </c>
      <c r="BK45" s="22">
        <f>(BJ45*(1/60))/$BL$4</f>
        <v>0.37911457499365375</v>
      </c>
      <c r="BL45" s="49">
        <f t="shared" si="10"/>
        <v>0.52477961414167196</v>
      </c>
      <c r="BM45">
        <f t="shared" si="11"/>
        <v>-0.42122951887707039</v>
      </c>
      <c r="BN45">
        <f t="shared" si="11"/>
        <v>-0.28002304413114165</v>
      </c>
      <c r="BP45" s="49">
        <v>580.18122168853415</v>
      </c>
      <c r="BQ45" s="49">
        <v>39</v>
      </c>
      <c r="BR45" s="22">
        <f>(BQ45*(1/60))/$BS$4</f>
        <v>0.34206611487668648</v>
      </c>
      <c r="BS45" s="49">
        <f t="shared" si="12"/>
        <v>0.480364611651522</v>
      </c>
      <c r="BT45">
        <f t="shared" si="13"/>
        <v>-0.46588994496413444</v>
      </c>
      <c r="BU45">
        <f t="shared" si="13"/>
        <v>-0.31842899446348577</v>
      </c>
      <c r="BW45" s="49">
        <v>344.87135282594869</v>
      </c>
      <c r="BX45">
        <v>39</v>
      </c>
      <c r="BY45" s="22">
        <f>(BX45*(1/60))/$BZ$4</f>
        <v>0.53797866595542898</v>
      </c>
      <c r="BZ45" s="49">
        <f t="shared" si="14"/>
        <v>0.44631339276754423</v>
      </c>
      <c r="CA45">
        <f t="shared" si="15"/>
        <v>-0.26923494634391315</v>
      </c>
      <c r="CB45">
        <f t="shared" si="16"/>
        <v>-0.35036008085435522</v>
      </c>
      <c r="CD45">
        <v>510.04166496473601</v>
      </c>
      <c r="CE45">
        <v>39</v>
      </c>
      <c r="CF45" s="22">
        <f>(CE45*(1/60))/$CG$4</f>
        <v>0.48303901234922691</v>
      </c>
      <c r="CG45" s="49">
        <f t="shared" si="17"/>
        <v>0.56689869543103688</v>
      </c>
      <c r="CH45">
        <f t="shared" si="18"/>
        <v>-0.31601779230482829</v>
      </c>
      <c r="CI45">
        <f t="shared" si="19"/>
        <v>-0.24649454242295454</v>
      </c>
      <c r="CK45">
        <v>506.39510266194321</v>
      </c>
      <c r="CL45">
        <v>39</v>
      </c>
      <c r="CM45" s="22">
        <f>(CL45*(1/60))/$CN$4</f>
        <v>0.5192051982731184</v>
      </c>
      <c r="CN45" s="49">
        <f t="shared" si="20"/>
        <v>0.61023768297059888</v>
      </c>
      <c r="CO45">
        <f t="shared" si="21"/>
        <v>-0.28466096803736884</v>
      </c>
      <c r="CP45">
        <f t="shared" si="22"/>
        <v>-0.21450097761644565</v>
      </c>
      <c r="CR45" s="49">
        <v>459.64388389273711</v>
      </c>
      <c r="CS45">
        <v>39</v>
      </c>
      <c r="CT45">
        <f>(CS45*(1/60))/$CU$4</f>
        <v>0.48665962399075502</v>
      </c>
      <c r="CU45" s="49">
        <f t="shared" si="23"/>
        <v>0.64820298569630996</v>
      </c>
      <c r="CV45">
        <f t="shared" si="24"/>
        <v>-0.31277468376553491</v>
      </c>
      <c r="CW45">
        <f t="shared" si="24"/>
        <v>-0.18828897288966853</v>
      </c>
      <c r="EL45"/>
      <c r="EM45"/>
      <c r="EN45"/>
    </row>
    <row r="46" spans="12:144" x14ac:dyDescent="0.25">
      <c r="L46" s="49">
        <v>161.50696579404865</v>
      </c>
      <c r="M46" s="49">
        <v>40</v>
      </c>
      <c r="N46" s="22">
        <f>(M46*(1/60))/$O$4</f>
        <v>0.14387349678717415</v>
      </c>
      <c r="O46" s="49">
        <f>(L46*($D$2/$E$2)+L$4)/$P$4</f>
        <v>0.37325698688574033</v>
      </c>
      <c r="P46">
        <f>LOG10(N46)</f>
        <v>-0.84201920091520721</v>
      </c>
      <c r="Q46">
        <f t="shared" si="0"/>
        <v>-0.42799205409852215</v>
      </c>
      <c r="R46" s="73"/>
      <c r="S46" s="49">
        <v>196.52289942904872</v>
      </c>
      <c r="T46" s="49">
        <v>40</v>
      </c>
      <c r="U46" s="22">
        <f>(T46*(1/60))/V$4</f>
        <v>0.1198297946710825</v>
      </c>
      <c r="V46" s="49">
        <f>((S46*($D$3/$E$3)+S$4))/W$4</f>
        <v>0.35615032732234203</v>
      </c>
      <c r="W46">
        <f t="shared" si="1"/>
        <v>-0.92143518484788511</v>
      </c>
      <c r="X46">
        <f t="shared" si="1"/>
        <v>-0.44836665217797822</v>
      </c>
      <c r="Y46" s="73"/>
      <c r="Z46" s="49">
        <v>172.51159381328549</v>
      </c>
      <c r="AA46" s="49">
        <v>40</v>
      </c>
      <c r="AB46" s="22">
        <f>(AA46*(1/60))/$AC$4</f>
        <v>0.10655829285597378</v>
      </c>
      <c r="AC46" s="49">
        <f>((Z46*($D$4/$E$4)+Z$4))/AD$4</f>
        <v>0.30295672108209193</v>
      </c>
      <c r="AD46">
        <f t="shared" si="2"/>
        <v>-0.97241274584240489</v>
      </c>
      <c r="AE46">
        <f t="shared" si="2"/>
        <v>-0.51861940825579422</v>
      </c>
      <c r="AG46" s="49">
        <v>397.2294676883879</v>
      </c>
      <c r="AH46" s="49">
        <v>40</v>
      </c>
      <c r="AI46" s="22">
        <f>(AH46*(1/60))/$AJ$4</f>
        <v>0.83045226876800182</v>
      </c>
      <c r="AJ46" s="49">
        <f t="shared" si="3"/>
        <v>0.75517611795587247</v>
      </c>
      <c r="AK46">
        <f t="shared" si="35"/>
        <v>-8.0685324087220803E-2</v>
      </c>
      <c r="AL46">
        <f t="shared" si="35"/>
        <v>-0.1219517528254289</v>
      </c>
      <c r="AM46" s="73"/>
      <c r="AN46" s="49">
        <v>342.82830979952632</v>
      </c>
      <c r="AO46" s="49">
        <v>40</v>
      </c>
      <c r="AP46" s="22">
        <f>(AO46*(1/60))/$AQ$4</f>
        <v>0.67598828808725975</v>
      </c>
      <c r="AQ46" s="49">
        <f t="shared" si="4"/>
        <v>0.66606163545668351</v>
      </c>
      <c r="AR46">
        <f t="shared" si="5"/>
        <v>-0.17006082841211856</v>
      </c>
      <c r="AS46">
        <f t="shared" si="5"/>
        <v>-0.17648558058919681</v>
      </c>
      <c r="AU46" s="49">
        <v>477.26826837743988</v>
      </c>
      <c r="AV46" s="49">
        <v>40</v>
      </c>
      <c r="AW46" s="22">
        <f>(AV46*(1/60))/$AX$4</f>
        <v>0.61234170826987466</v>
      </c>
      <c r="AX46" s="49">
        <f t="shared" si="6"/>
        <v>0.70202754384484256</v>
      </c>
      <c r="AY46">
        <f t="shared" si="7"/>
        <v>-0.21300615857087099</v>
      </c>
      <c r="AZ46">
        <f>LOG10(AX46)</f>
        <v>-0.15364584811925894</v>
      </c>
      <c r="BB46" s="49">
        <v>436.65146283964287</v>
      </c>
      <c r="BC46" s="49">
        <v>40</v>
      </c>
      <c r="BD46" s="22">
        <f>(BC46*(1/60))/$BE$4</f>
        <v>0.45919412188436193</v>
      </c>
      <c r="BE46" s="49">
        <f t="shared" si="8"/>
        <v>0.60224781165158736</v>
      </c>
      <c r="BF46">
        <f t="shared" si="9"/>
        <v>-0.3380036799513827</v>
      </c>
      <c r="BG46">
        <f t="shared" si="9"/>
        <v>-0.22022476939415495</v>
      </c>
      <c r="BI46" s="49">
        <v>583.16807182835373</v>
      </c>
      <c r="BJ46" s="49">
        <v>40</v>
      </c>
      <c r="BK46" s="22">
        <f>(BJ46*(1/60))/$BL$4</f>
        <v>0.38883546153195253</v>
      </c>
      <c r="BL46" s="49">
        <f t="shared" si="10"/>
        <v>0.5311192589573176</v>
      </c>
      <c r="BM46">
        <f t="shared" si="11"/>
        <v>-0.41023413457560726</v>
      </c>
      <c r="BN46">
        <f t="shared" si="11"/>
        <v>-0.27480795030889238</v>
      </c>
      <c r="BP46" s="49">
        <v>600.70000832362234</v>
      </c>
      <c r="BQ46" s="49">
        <v>40</v>
      </c>
      <c r="BR46" s="22">
        <f>(BQ46*(1/60))/$BS$4</f>
        <v>0.35083704089916556</v>
      </c>
      <c r="BS46" s="49">
        <f t="shared" si="12"/>
        <v>0.48664077323921723</v>
      </c>
      <c r="BT46">
        <f t="shared" si="13"/>
        <v>-0.45489456066267137</v>
      </c>
      <c r="BU46">
        <f t="shared" si="13"/>
        <v>-0.31279150648007797</v>
      </c>
      <c r="BW46" s="49">
        <v>358.38003571627701</v>
      </c>
      <c r="BX46">
        <v>40</v>
      </c>
      <c r="BY46" s="22">
        <f>(BX46*(1/60))/$BZ$4</f>
        <v>0.55177299072351682</v>
      </c>
      <c r="BZ46" s="49">
        <f t="shared" si="14"/>
        <v>0.45377115336648033</v>
      </c>
      <c r="CA46">
        <f t="shared" si="15"/>
        <v>-0.25823956204245002</v>
      </c>
      <c r="CB46">
        <f t="shared" si="16"/>
        <v>-0.34316311605786237</v>
      </c>
      <c r="CD46">
        <v>527.06972973222435</v>
      </c>
      <c r="CE46">
        <v>40</v>
      </c>
      <c r="CF46" s="22">
        <f>(CE46*(1/60))/$CG$4</f>
        <v>0.49542462805048909</v>
      </c>
      <c r="CG46" s="49">
        <f t="shared" si="17"/>
        <v>0.5759426488457281</v>
      </c>
      <c r="CH46">
        <f t="shared" si="18"/>
        <v>-0.30502240800336516</v>
      </c>
      <c r="CI46">
        <f t="shared" si="19"/>
        <v>-0.23962076055230463</v>
      </c>
      <c r="CK46">
        <v>523.94131350753401</v>
      </c>
      <c r="CL46">
        <v>40</v>
      </c>
      <c r="CM46" s="22">
        <f>(CL46*(1/60))/$CN$4</f>
        <v>0.53251815207499309</v>
      </c>
      <c r="CN46" s="49">
        <f t="shared" si="20"/>
        <v>0.62055428573747851</v>
      </c>
      <c r="CO46">
        <f t="shared" si="21"/>
        <v>-0.27366558373590577</v>
      </c>
      <c r="CP46">
        <f t="shared" si="22"/>
        <v>-0.20722022066807894</v>
      </c>
      <c r="CR46" s="49">
        <v>473.69241074773407</v>
      </c>
      <c r="CS46">
        <v>40</v>
      </c>
      <c r="CT46">
        <f>(CS46*(1/60))/$CU$4</f>
        <v>0.49913807588795384</v>
      </c>
      <c r="CU46" s="49">
        <f t="shared" si="23"/>
        <v>0.65608537207265361</v>
      </c>
      <c r="CV46">
        <f t="shared" si="24"/>
        <v>-0.30177929946407178</v>
      </c>
      <c r="CW46">
        <f t="shared" si="24"/>
        <v>-0.18303964506383796</v>
      </c>
      <c r="EL46"/>
      <c r="EM46"/>
      <c r="EN46"/>
    </row>
    <row r="47" spans="12:144" x14ac:dyDescent="0.25">
      <c r="L47" s="49">
        <v>166.01204775557707</v>
      </c>
      <c r="M47" s="49">
        <v>41</v>
      </c>
      <c r="N47" s="22">
        <f>(M47*(1/60))/$O$4</f>
        <v>0.14747033420685352</v>
      </c>
      <c r="O47" s="49">
        <f>(L47*($D$2/$E$2)+L$4)/$P$4</f>
        <v>0.37376413318806356</v>
      </c>
      <c r="P47">
        <f>LOG10(N47)</f>
        <v>-0.83129533552343404</v>
      </c>
      <c r="Q47">
        <f t="shared" si="0"/>
        <v>-0.4274023763276118</v>
      </c>
      <c r="R47" s="73"/>
      <c r="S47" s="49">
        <v>204.01531805234626</v>
      </c>
      <c r="T47" s="49">
        <v>41</v>
      </c>
      <c r="U47" s="22">
        <f>(T47*(1/60))/V$4</f>
        <v>0.12282553953785957</v>
      </c>
      <c r="V47" s="49">
        <f>((S47*($D$3/$E$3)+S$4))/W$4</f>
        <v>0.35697404158090429</v>
      </c>
      <c r="W47">
        <f t="shared" si="1"/>
        <v>-0.91071131945611195</v>
      </c>
      <c r="X47">
        <f t="shared" si="1"/>
        <v>-0.447363363742313</v>
      </c>
      <c r="Y47" s="73"/>
      <c r="Z47" s="49">
        <v>177.51760476076731</v>
      </c>
      <c r="AA47" s="49">
        <v>41</v>
      </c>
      <c r="AB47" s="22">
        <f>(AA47*(1/60))/$AC$4</f>
        <v>0.10922225017737312</v>
      </c>
      <c r="AC47" s="49">
        <f>((Z47*($D$4/$E$4)+Z$4))/AD$4</f>
        <v>0.30337646865917722</v>
      </c>
      <c r="AD47">
        <f t="shared" si="2"/>
        <v>-0.96168888045063172</v>
      </c>
      <c r="AE47">
        <f t="shared" si="2"/>
        <v>-0.51801810821573169</v>
      </c>
      <c r="AG47" s="49">
        <v>407.72355830881298</v>
      </c>
      <c r="AH47" s="49">
        <v>41</v>
      </c>
      <c r="AI47" s="22">
        <f>(AH47*(1/60))/$AJ$4</f>
        <v>0.85121357548720189</v>
      </c>
      <c r="AJ47" s="49">
        <f t="shared" si="3"/>
        <v>0.7638166049438424</v>
      </c>
      <c r="AK47">
        <f t="shared" si="35"/>
        <v>-6.996145869544769E-2</v>
      </c>
      <c r="AL47">
        <f t="shared" si="35"/>
        <v>-0.11701090454204606</v>
      </c>
      <c r="AM47" s="73"/>
      <c r="AN47" s="49">
        <v>351.32036661713767</v>
      </c>
      <c r="AO47" s="49">
        <v>41</v>
      </c>
      <c r="AP47" s="22">
        <f>(AO47*(1/60))/$AQ$4</f>
        <v>0.69288799528944134</v>
      </c>
      <c r="AQ47" s="49">
        <f t="shared" si="4"/>
        <v>0.67218320030269829</v>
      </c>
      <c r="AR47">
        <f t="shared" si="5"/>
        <v>-0.15933696302034539</v>
      </c>
      <c r="AS47">
        <f t="shared" si="5"/>
        <v>-0.17251234593825918</v>
      </c>
      <c r="AU47" s="49">
        <v>491.81144760975218</v>
      </c>
      <c r="AV47" s="49">
        <v>41</v>
      </c>
      <c r="AW47" s="22">
        <f>(AV47*(1/60))/$AX$4</f>
        <v>0.62765025097662153</v>
      </c>
      <c r="AX47" s="49">
        <f t="shared" si="6"/>
        <v>0.71146645579986523</v>
      </c>
      <c r="AY47">
        <f t="shared" si="7"/>
        <v>-0.20228229317909788</v>
      </c>
      <c r="AZ47">
        <f>LOG10(AX47)</f>
        <v>-0.14784557120083566</v>
      </c>
      <c r="BB47" s="49">
        <v>451.63397790688867</v>
      </c>
      <c r="BC47" s="49">
        <v>41</v>
      </c>
      <c r="BD47" s="22">
        <f>(BC47*(1/60))/$BE$4</f>
        <v>0.47067397493147101</v>
      </c>
      <c r="BE47" s="49">
        <f t="shared" si="8"/>
        <v>0.60889261990879462</v>
      </c>
      <c r="BF47">
        <f t="shared" si="9"/>
        <v>-0.32727981455960953</v>
      </c>
      <c r="BG47">
        <f t="shared" si="9"/>
        <v>-0.21545928978569798</v>
      </c>
      <c r="BI47" s="49">
        <v>602.16276869298383</v>
      </c>
      <c r="BJ47" s="49">
        <v>41</v>
      </c>
      <c r="BK47" s="22">
        <f>(BJ47*(1/60))/$BL$4</f>
        <v>0.39855634807025137</v>
      </c>
      <c r="BL47" s="49">
        <f t="shared" si="10"/>
        <v>0.53745902297500625</v>
      </c>
      <c r="BM47">
        <f t="shared" si="11"/>
        <v>-0.39951026918383414</v>
      </c>
      <c r="BN47">
        <f t="shared" si="11"/>
        <v>-0.26965464168999159</v>
      </c>
      <c r="BP47" s="49">
        <v>623.18055168626688</v>
      </c>
      <c r="BQ47" s="49">
        <v>41</v>
      </c>
      <c r="BR47" s="22">
        <f>(BQ47*(1/60))/$BS$4</f>
        <v>0.35960796692164471</v>
      </c>
      <c r="BS47" s="49">
        <f t="shared" si="12"/>
        <v>0.49351698503635522</v>
      </c>
      <c r="BT47">
        <f t="shared" si="13"/>
        <v>-0.44417069527089825</v>
      </c>
      <c r="BU47">
        <f t="shared" si="13"/>
        <v>-0.30669789592113994</v>
      </c>
      <c r="BW47" s="49">
        <v>373.88668069349569</v>
      </c>
      <c r="BX47">
        <v>41</v>
      </c>
      <c r="BY47" s="22">
        <f>(BX47*(1/60))/$BZ$4</f>
        <v>0.56556731549160488</v>
      </c>
      <c r="BZ47" s="49">
        <f t="shared" si="14"/>
        <v>0.46233193215384749</v>
      </c>
      <c r="CA47">
        <f t="shared" si="15"/>
        <v>-0.24751569665067683</v>
      </c>
      <c r="CB47">
        <f t="shared" si="16"/>
        <v>-0.3350461098513689</v>
      </c>
      <c r="CD47">
        <v>541.62440860803167</v>
      </c>
      <c r="CE47">
        <v>41</v>
      </c>
      <c r="CF47" s="22">
        <f>(CE47*(1/60))/$CG$4</f>
        <v>0.50781024375175143</v>
      </c>
      <c r="CG47" s="49">
        <f t="shared" si="17"/>
        <v>0.58367293643365847</v>
      </c>
      <c r="CH47">
        <f t="shared" si="18"/>
        <v>-0.294298542611592</v>
      </c>
      <c r="CI47">
        <f t="shared" si="19"/>
        <v>-0.23383044345532095</v>
      </c>
      <c r="CK47">
        <v>541.44713500026944</v>
      </c>
      <c r="CL47">
        <v>41</v>
      </c>
      <c r="CM47" s="22">
        <f>(CL47*(1/60))/$CN$4</f>
        <v>0.54583110587686801</v>
      </c>
      <c r="CN47" s="49">
        <f t="shared" si="20"/>
        <v>0.63084714087513583</v>
      </c>
      <c r="CO47">
        <f t="shared" si="21"/>
        <v>-0.2629417183441326</v>
      </c>
      <c r="CP47">
        <f t="shared" si="22"/>
        <v>-0.20007586090910193</v>
      </c>
      <c r="CR47" s="49">
        <v>490.24509176533326</v>
      </c>
      <c r="CS47">
        <v>41</v>
      </c>
      <c r="CT47">
        <f>(CS47*(1/60))/$CU$4</f>
        <v>0.51161652778515265</v>
      </c>
      <c r="CU47" s="49">
        <f t="shared" si="23"/>
        <v>0.66537279620557443</v>
      </c>
      <c r="CV47">
        <f t="shared" si="24"/>
        <v>-0.29105543407229867</v>
      </c>
      <c r="CW47">
        <f t="shared" si="24"/>
        <v>-0.17693495925216754</v>
      </c>
      <c r="EL47"/>
      <c r="EM47"/>
      <c r="EN47"/>
    </row>
    <row r="48" spans="12:144" x14ac:dyDescent="0.25">
      <c r="L48" s="49">
        <v>170.01176429882727</v>
      </c>
      <c r="M48" s="49">
        <v>42</v>
      </c>
      <c r="N48" s="22">
        <f>(M48*(1/60))/$O$4</f>
        <v>0.15106717162653285</v>
      </c>
      <c r="O48" s="49">
        <f>(L48*($D$2/$E$2)+L$4)/$P$4</f>
        <v>0.37421438947031821</v>
      </c>
      <c r="P48">
        <f>LOG10(N48)</f>
        <v>-0.82082990184526916</v>
      </c>
      <c r="Q48">
        <f t="shared" si="0"/>
        <v>-0.42687951681621933</v>
      </c>
      <c r="R48" s="73"/>
      <c r="S48" s="49">
        <v>210.52909537638735</v>
      </c>
      <c r="T48" s="49">
        <v>42</v>
      </c>
      <c r="U48" s="22">
        <f>(T48*(1/60))/V$4</f>
        <v>0.12582128440463664</v>
      </c>
      <c r="V48" s="49">
        <f>((S48*($D$3/$E$3)+S$4))/W$4</f>
        <v>0.35769016430824746</v>
      </c>
      <c r="W48">
        <f t="shared" si="1"/>
        <v>-0.90024588577794695</v>
      </c>
      <c r="X48">
        <f t="shared" si="1"/>
        <v>-0.44649300182861751</v>
      </c>
      <c r="Y48" s="73"/>
      <c r="Z48" s="49">
        <v>184.51693689198291</v>
      </c>
      <c r="AA48" s="49">
        <v>42</v>
      </c>
      <c r="AB48" s="22">
        <f>(AA48*(1/60))/$AC$4</f>
        <v>0.11188620749877246</v>
      </c>
      <c r="AC48" s="49">
        <f>((Z48*($D$4/$E$4)+Z$4))/AD$4</f>
        <v>0.30396335365286087</v>
      </c>
      <c r="AD48">
        <f t="shared" si="2"/>
        <v>-0.95122344677246684</v>
      </c>
      <c r="AE48">
        <f t="shared" si="2"/>
        <v>-0.51717877252839861</v>
      </c>
      <c r="AG48" s="49">
        <v>421.71613675551947</v>
      </c>
      <c r="AH48" s="49">
        <v>42</v>
      </c>
      <c r="AI48" s="22">
        <f>(AH48*(1/60))/$AJ$4</f>
        <v>0.87197488220640196</v>
      </c>
      <c r="AJ48" s="49">
        <f t="shared" si="3"/>
        <v>0.77533763104986786</v>
      </c>
      <c r="AK48">
        <f t="shared" si="35"/>
        <v>-5.9496025017282711E-2</v>
      </c>
      <c r="AL48">
        <f t="shared" si="35"/>
        <v>-0.11050913701501947</v>
      </c>
      <c r="AM48" s="73"/>
      <c r="AN48" s="49">
        <v>363.30978516962625</v>
      </c>
      <c r="AO48" s="49">
        <v>42</v>
      </c>
      <c r="AP48" s="22">
        <f>(AO48*(1/60))/$AQ$4</f>
        <v>0.70978770249162271</v>
      </c>
      <c r="AQ48" s="49">
        <f t="shared" si="4"/>
        <v>0.68082586540861956</v>
      </c>
      <c r="AR48">
        <f t="shared" si="5"/>
        <v>-0.14887152934218051</v>
      </c>
      <c r="AS48">
        <f t="shared" si="5"/>
        <v>-0.16696395323067867</v>
      </c>
      <c r="AU48" s="49">
        <v>505.82037325517052</v>
      </c>
      <c r="AV48" s="49">
        <v>42</v>
      </c>
      <c r="AW48" s="22">
        <f>(AV48*(1/60))/$AX$4</f>
        <v>0.64295879368336839</v>
      </c>
      <c r="AX48" s="49">
        <f t="shared" si="6"/>
        <v>0.72055862290028649</v>
      </c>
      <c r="AY48">
        <f t="shared" si="7"/>
        <v>-0.19181685950093291</v>
      </c>
      <c r="AZ48">
        <f>LOG10(AX48)</f>
        <v>-0.14233068026787699</v>
      </c>
      <c r="BB48" s="49">
        <v>467.15415014746469</v>
      </c>
      <c r="BC48" s="49">
        <v>42</v>
      </c>
      <c r="BD48" s="22">
        <f>(BC48*(1/60))/$BE$4</f>
        <v>0.48215382797858003</v>
      </c>
      <c r="BE48" s="49">
        <f t="shared" si="8"/>
        <v>0.61577588137688521</v>
      </c>
      <c r="BF48">
        <f t="shared" si="9"/>
        <v>-0.31681438088144459</v>
      </c>
      <c r="BG48">
        <f t="shared" si="9"/>
        <v>-0.21057732548488423</v>
      </c>
      <c r="BI48" s="49">
        <v>622.63572817498994</v>
      </c>
      <c r="BJ48" s="49">
        <v>42</v>
      </c>
      <c r="BK48" s="22">
        <f>(BJ48*(1/60))/$BL$4</f>
        <v>0.40827723460855014</v>
      </c>
      <c r="BL48" s="49">
        <f t="shared" si="10"/>
        <v>0.54429217923881101</v>
      </c>
      <c r="BM48">
        <f t="shared" si="11"/>
        <v>-0.38904483550566921</v>
      </c>
      <c r="BN48">
        <f t="shared" si="11"/>
        <v>-0.26416790587735994</v>
      </c>
      <c r="BP48" s="49">
        <v>644.18650249752977</v>
      </c>
      <c r="BQ48" s="49">
        <v>42</v>
      </c>
      <c r="BR48" s="22">
        <f>(BQ48*(1/60))/$BS$4</f>
        <v>0.36837889294412385</v>
      </c>
      <c r="BS48" s="49">
        <f t="shared" si="12"/>
        <v>0.49994215743759346</v>
      </c>
      <c r="BT48">
        <f t="shared" si="13"/>
        <v>-0.43370526159273326</v>
      </c>
      <c r="BU48">
        <f t="shared" si="13"/>
        <v>-0.30108023998164191</v>
      </c>
      <c r="BW48" s="49">
        <v>388.39445155666164</v>
      </c>
      <c r="BX48">
        <v>42</v>
      </c>
      <c r="BY48" s="22">
        <f>(BX48*(1/60))/$BZ$4</f>
        <v>0.57936164025969272</v>
      </c>
      <c r="BZ48" s="49">
        <f t="shared" si="14"/>
        <v>0.47034126087968325</v>
      </c>
      <c r="CA48">
        <f t="shared" si="15"/>
        <v>-0.23705026297251192</v>
      </c>
      <c r="CB48">
        <f t="shared" si="16"/>
        <v>-0.32758692092147357</v>
      </c>
      <c r="CD48">
        <v>558.15342872726308</v>
      </c>
      <c r="CE48">
        <v>42</v>
      </c>
      <c r="CF48" s="22">
        <f>(CE48*(1/60))/$CG$4</f>
        <v>0.52019585945301361</v>
      </c>
      <c r="CG48" s="49">
        <f t="shared" si="17"/>
        <v>0.59245183703040982</v>
      </c>
      <c r="CH48">
        <f t="shared" si="18"/>
        <v>-0.28383310893342706</v>
      </c>
      <c r="CI48">
        <f t="shared" si="19"/>
        <v>-0.22734694955771528</v>
      </c>
      <c r="CK48">
        <v>559.4327484157501</v>
      </c>
      <c r="CL48">
        <v>42</v>
      </c>
      <c r="CM48" s="22">
        <f>(CL48*(1/60))/$CN$4</f>
        <v>0.55914405967874281</v>
      </c>
      <c r="CN48" s="49">
        <f t="shared" si="20"/>
        <v>0.64142209809860973</v>
      </c>
      <c r="CO48">
        <f t="shared" si="21"/>
        <v>-0.25247628466596767</v>
      </c>
      <c r="CP48">
        <f t="shared" si="22"/>
        <v>-0.19285608195518228</v>
      </c>
      <c r="CR48" s="49">
        <v>507.70710060033628</v>
      </c>
      <c r="CS48">
        <v>42</v>
      </c>
      <c r="CT48">
        <f>(CS48*(1/60))/$CU$4</f>
        <v>0.52409497968235152</v>
      </c>
      <c r="CU48" s="49">
        <f t="shared" si="23"/>
        <v>0.6751704285100365</v>
      </c>
      <c r="CV48">
        <f t="shared" si="24"/>
        <v>-0.28059000039413368</v>
      </c>
      <c r="CW48">
        <f t="shared" si="24"/>
        <v>-0.17058658743713376</v>
      </c>
      <c r="EL48"/>
      <c r="EM48"/>
      <c r="EN48"/>
    </row>
    <row r="49" spans="12:144" x14ac:dyDescent="0.25">
      <c r="L49" s="49">
        <v>175.51139564142267</v>
      </c>
      <c r="M49" s="49">
        <v>43</v>
      </c>
      <c r="N49" s="22">
        <f>(M49*(1/60))/$O$4</f>
        <v>0.15466400904621222</v>
      </c>
      <c r="O49" s="49">
        <f>(L49*($D$2/$E$2)+L$4)/$P$4</f>
        <v>0.37483349423319628</v>
      </c>
      <c r="P49">
        <f>LOG10(N49)</f>
        <v>-0.81061073666358308</v>
      </c>
      <c r="Q49">
        <f t="shared" si="0"/>
        <v>-0.42616160852406937</v>
      </c>
      <c r="R49" s="73"/>
      <c r="S49" s="49">
        <v>217.03686322834653</v>
      </c>
      <c r="T49" s="49">
        <v>43</v>
      </c>
      <c r="U49" s="22">
        <f>(T49*(1/60))/V$4</f>
        <v>0.1288170292714137</v>
      </c>
      <c r="V49" s="49">
        <f>((S49*($D$3/$E$3)+S$4))/W$4</f>
        <v>0.35840562635603046</v>
      </c>
      <c r="W49">
        <f t="shared" si="1"/>
        <v>-0.89002672059626098</v>
      </c>
      <c r="X49">
        <f t="shared" si="1"/>
        <v>-0.44562518127498552</v>
      </c>
      <c r="Y49" s="73"/>
      <c r="Z49" s="49">
        <v>191.01636055584348</v>
      </c>
      <c r="AA49" s="49">
        <v>43</v>
      </c>
      <c r="AB49" s="22">
        <f>(AA49*(1/60))/$AC$4</f>
        <v>0.11455016482017182</v>
      </c>
      <c r="AC49" s="49">
        <f>((Z49*($D$4/$E$4)+Z$4))/AD$4</f>
        <v>0.30450832196475169</v>
      </c>
      <c r="AD49">
        <f t="shared" si="2"/>
        <v>-0.94100428159078076</v>
      </c>
      <c r="AE49">
        <f t="shared" si="2"/>
        <v>-0.51640083395398451</v>
      </c>
      <c r="AG49" s="49">
        <v>433.21039922882738</v>
      </c>
      <c r="AH49" s="49">
        <v>43</v>
      </c>
      <c r="AI49" s="22">
        <f>(AH49*(1/60))/$AJ$4</f>
        <v>0.89273618892560203</v>
      </c>
      <c r="AJ49" s="49">
        <f t="shared" si="3"/>
        <v>0.7848016264477754</v>
      </c>
      <c r="AK49">
        <f t="shared" si="35"/>
        <v>-4.9276859835596633E-2</v>
      </c>
      <c r="AL49">
        <f t="shared" si="35"/>
        <v>-0.10524010558152021</v>
      </c>
      <c r="AM49" s="73"/>
      <c r="AN49" s="49">
        <v>373.90974846879828</v>
      </c>
      <c r="AO49" s="49">
        <v>43</v>
      </c>
      <c r="AP49" s="22">
        <f>(AO49*(1/60))/$AQ$4</f>
        <v>0.7266874096938043</v>
      </c>
      <c r="AQ49" s="49">
        <f t="shared" si="4"/>
        <v>0.68846693094726341</v>
      </c>
      <c r="AR49">
        <f t="shared" si="5"/>
        <v>-0.1386523641604944</v>
      </c>
      <c r="AS49">
        <f t="shared" si="5"/>
        <v>-0.16211691532286995</v>
      </c>
      <c r="AU49" s="49">
        <v>520.79410518937323</v>
      </c>
      <c r="AV49" s="49">
        <v>43</v>
      </c>
      <c r="AW49" s="22">
        <f>(AV49*(1/60))/$AX$4</f>
        <v>0.65826733639011525</v>
      </c>
      <c r="AX49" s="49">
        <f t="shared" si="6"/>
        <v>0.73027697506437361</v>
      </c>
      <c r="AY49">
        <f t="shared" si="7"/>
        <v>-0.18159769431924686</v>
      </c>
      <c r="AZ49">
        <f>LOG10(AX49)</f>
        <v>-0.13651239203296595</v>
      </c>
      <c r="BB49" s="49">
        <v>482.14935445357594</v>
      </c>
      <c r="BC49" s="49">
        <v>43</v>
      </c>
      <c r="BD49" s="22">
        <f>(BC49*(1/60))/$BE$4</f>
        <v>0.49363368102568911</v>
      </c>
      <c r="BE49" s="49">
        <f t="shared" si="8"/>
        <v>0.62242631736473797</v>
      </c>
      <c r="BF49">
        <f t="shared" si="9"/>
        <v>-0.30659521569975851</v>
      </c>
      <c r="BG49">
        <f t="shared" si="9"/>
        <v>-0.20591205283608863</v>
      </c>
      <c r="BI49" s="49">
        <v>643.13140181459028</v>
      </c>
      <c r="BJ49" s="49">
        <v>43</v>
      </c>
      <c r="BK49" s="22">
        <f>(BJ49*(1/60))/$BL$4</f>
        <v>0.41799812114684898</v>
      </c>
      <c r="BL49" s="49">
        <f t="shared" si="10"/>
        <v>0.55113291669225173</v>
      </c>
      <c r="BM49">
        <f t="shared" si="11"/>
        <v>-0.37882567032398312</v>
      </c>
      <c r="BN49">
        <f t="shared" si="11"/>
        <v>-0.25874364974227587</v>
      </c>
      <c r="BP49" s="49">
        <v>665.66902436571286</v>
      </c>
      <c r="BQ49" s="49">
        <v>43</v>
      </c>
      <c r="BR49" s="22">
        <f>(BQ49*(1/60))/$BS$4</f>
        <v>0.37714981896660299</v>
      </c>
      <c r="BS49" s="49">
        <f t="shared" si="12"/>
        <v>0.50651310049352216</v>
      </c>
      <c r="BT49">
        <f t="shared" si="13"/>
        <v>-0.42348609641104717</v>
      </c>
      <c r="BU49">
        <f t="shared" si="13"/>
        <v>-0.29540931753278316</v>
      </c>
      <c r="BW49" s="49">
        <v>403.40178482500545</v>
      </c>
      <c r="BX49">
        <v>43</v>
      </c>
      <c r="BY49" s="22">
        <f>(BX49*(1/60))/$BZ$4</f>
        <v>0.59315596502778067</v>
      </c>
      <c r="BZ49" s="49">
        <f t="shared" si="14"/>
        <v>0.47862638383744321</v>
      </c>
      <c r="CA49">
        <f t="shared" si="15"/>
        <v>-0.22683109779082583</v>
      </c>
      <c r="CB49">
        <f t="shared" si="16"/>
        <v>-0.32000336498043436</v>
      </c>
      <c r="CD49">
        <v>577.13191732913197</v>
      </c>
      <c r="CE49">
        <v>43</v>
      </c>
      <c r="CF49" s="22">
        <f>(CE49*(1/60))/$CG$4</f>
        <v>0.53258147515427579</v>
      </c>
      <c r="CG49" s="49">
        <f t="shared" si="17"/>
        <v>0.60253170042887794</v>
      </c>
      <c r="CH49">
        <f t="shared" si="18"/>
        <v>-0.27361394375174103</v>
      </c>
      <c r="CI49">
        <f t="shared" si="19"/>
        <v>-0.2200200990283375</v>
      </c>
      <c r="CK49">
        <v>578.97711526449814</v>
      </c>
      <c r="CL49">
        <v>43</v>
      </c>
      <c r="CM49" s="22">
        <f>(CL49*(1/60))/$CN$4</f>
        <v>0.57245701348061762</v>
      </c>
      <c r="CN49" s="49">
        <f t="shared" si="20"/>
        <v>0.6529135517738841</v>
      </c>
      <c r="CO49">
        <f t="shared" si="21"/>
        <v>-0.24225711948428161</v>
      </c>
      <c r="CP49">
        <f t="shared" si="22"/>
        <v>-0.18514431715210192</v>
      </c>
      <c r="CR49" s="49">
        <v>521.73029430923407</v>
      </c>
      <c r="CS49">
        <v>43</v>
      </c>
      <c r="CT49">
        <f>(CS49*(1/60))/$CU$4</f>
        <v>0.5365734315795504</v>
      </c>
      <c r="CU49" s="49">
        <f t="shared" si="23"/>
        <v>0.68303860089456847</v>
      </c>
      <c r="CV49">
        <f t="shared" si="24"/>
        <v>-0.27037083521244759</v>
      </c>
      <c r="CW49">
        <f t="shared" si="24"/>
        <v>-0.1655547521284261</v>
      </c>
      <c r="EL49"/>
      <c r="EM49"/>
      <c r="EN49"/>
    </row>
    <row r="50" spans="12:144" x14ac:dyDescent="0.25">
      <c r="L50" s="49">
        <v>182.02472359545007</v>
      </c>
      <c r="M50" s="49">
        <v>44</v>
      </c>
      <c r="N50" s="22">
        <f>(M50*(1/60))/$O$4</f>
        <v>0.15826084646589156</v>
      </c>
      <c r="O50" s="49">
        <f>(L50*($D$2/$E$2)+L$4)/$P$4</f>
        <v>0.37556671289956273</v>
      </c>
      <c r="P50">
        <f>LOG10(N50)</f>
        <v>-0.80062651575698218</v>
      </c>
      <c r="Q50">
        <f t="shared" si="0"/>
        <v>-0.42531290694018409</v>
      </c>
      <c r="R50" s="73"/>
      <c r="S50" s="49">
        <v>223.04539896621944</v>
      </c>
      <c r="T50" s="49">
        <v>44</v>
      </c>
      <c r="U50" s="22">
        <f>(T50*(1/60))/V$4</f>
        <v>0.13181277413819076</v>
      </c>
      <c r="V50" s="49">
        <f>((S50*($D$3/$E$3)+S$4))/W$4</f>
        <v>0.35906620297477104</v>
      </c>
      <c r="W50">
        <f t="shared" si="1"/>
        <v>-0.88004249968966008</v>
      </c>
      <c r="X50">
        <f t="shared" si="1"/>
        <v>-0.44482547082022378</v>
      </c>
      <c r="Y50" s="73"/>
      <c r="Z50" s="49">
        <v>196.51590266438998</v>
      </c>
      <c r="AA50" s="49">
        <v>44</v>
      </c>
      <c r="AB50" s="22">
        <f>(AA50*(1/60))/$AC$4</f>
        <v>0.11721412214157115</v>
      </c>
      <c r="AC50" s="49">
        <f>((Z50*($D$4/$E$4)+Z$4))/AD$4</f>
        <v>0.30496945149470261</v>
      </c>
      <c r="AD50">
        <f t="shared" si="2"/>
        <v>-0.93102006068417986</v>
      </c>
      <c r="AE50">
        <f t="shared" si="2"/>
        <v>-0.51574366134741989</v>
      </c>
      <c r="AG50" s="49">
        <v>443.67612061051921</v>
      </c>
      <c r="AH50" s="49">
        <v>44</v>
      </c>
      <c r="AI50" s="22">
        <f>(AH50*(1/60))/$AJ$4</f>
        <v>0.91349749564480198</v>
      </c>
      <c r="AJ50" s="49">
        <f t="shared" si="3"/>
        <v>0.79341875514325488</v>
      </c>
      <c r="AK50">
        <f t="shared" si="35"/>
        <v>-3.9292638928995774E-2</v>
      </c>
      <c r="AL50">
        <f t="shared" si="35"/>
        <v>-0.10049753771748743</v>
      </c>
      <c r="AM50" s="73"/>
      <c r="AN50" s="49">
        <v>385.39752204704172</v>
      </c>
      <c r="AO50" s="49">
        <v>44</v>
      </c>
      <c r="AP50" s="22">
        <f>(AO50*(1/60))/$AQ$4</f>
        <v>0.74358711689598578</v>
      </c>
      <c r="AQ50" s="49">
        <f t="shared" si="4"/>
        <v>0.69674798139310024</v>
      </c>
      <c r="AR50">
        <f t="shared" si="5"/>
        <v>-0.1286681432538935</v>
      </c>
      <c r="AS50">
        <f t="shared" si="5"/>
        <v>-0.15692428084373267</v>
      </c>
      <c r="AU50" s="49">
        <v>534.30328466143646</v>
      </c>
      <c r="AV50" s="49">
        <v>44</v>
      </c>
      <c r="AW50" s="22">
        <f>(AV50*(1/60))/$AX$4</f>
        <v>0.67357587909686212</v>
      </c>
      <c r="AX50" s="49">
        <f t="shared" si="6"/>
        <v>0.73904479354371222</v>
      </c>
      <c r="AY50">
        <f t="shared" si="7"/>
        <v>-0.17161347341264593</v>
      </c>
      <c r="AZ50">
        <f>LOG10(AX50)</f>
        <v>-0.13132923819610026</v>
      </c>
      <c r="BB50" s="49">
        <v>498.65669553310926</v>
      </c>
      <c r="BC50" s="49">
        <v>44</v>
      </c>
      <c r="BD50" s="22">
        <f>(BC50*(1/60))/$BE$4</f>
        <v>0.50511353407279813</v>
      </c>
      <c r="BE50" s="49">
        <f t="shared" si="8"/>
        <v>0.62974739235231569</v>
      </c>
      <c r="BF50">
        <f t="shared" si="9"/>
        <v>-0.29661099479315761</v>
      </c>
      <c r="BG50">
        <f t="shared" si="9"/>
        <v>-0.20083362214560121</v>
      </c>
      <c r="BI50" s="49">
        <v>663.19303373904643</v>
      </c>
      <c r="BJ50" s="49">
        <v>44</v>
      </c>
      <c r="BK50" s="22">
        <f>(BJ50*(1/60))/$BL$4</f>
        <v>0.42771900768514776</v>
      </c>
      <c r="BL50" s="49">
        <f t="shared" si="10"/>
        <v>0.5578287862350616</v>
      </c>
      <c r="BM50">
        <f t="shared" si="11"/>
        <v>-0.36884144941738223</v>
      </c>
      <c r="BN50">
        <f t="shared" si="11"/>
        <v>-0.25349907812936817</v>
      </c>
      <c r="BP50" s="49">
        <v>686.14284227119936</v>
      </c>
      <c r="BQ50" s="49">
        <v>44</v>
      </c>
      <c r="BR50" s="22">
        <f>(BQ50*(1/60))/$BS$4</f>
        <v>0.38592074498908213</v>
      </c>
      <c r="BS50" s="49">
        <f t="shared" si="12"/>
        <v>0.51277550731986665</v>
      </c>
      <c r="BT50">
        <f t="shared" si="13"/>
        <v>-0.41350187550444628</v>
      </c>
      <c r="BU50">
        <f t="shared" si="13"/>
        <v>-0.29007272703421455</v>
      </c>
      <c r="BW50" s="49">
        <v>418.40918966963432</v>
      </c>
      <c r="BX50">
        <v>44</v>
      </c>
      <c r="BY50" s="22">
        <f>(BX50*(1/60))/$BZ$4</f>
        <v>0.60695028979586851</v>
      </c>
      <c r="BZ50" s="49">
        <f t="shared" si="14"/>
        <v>0.48691154631043954</v>
      </c>
      <c r="CA50">
        <f t="shared" si="15"/>
        <v>-0.21684687688422499</v>
      </c>
      <c r="CB50">
        <f t="shared" si="16"/>
        <v>-0.31254992674912635</v>
      </c>
      <c r="CD50">
        <v>596.65735560705195</v>
      </c>
      <c r="CE50">
        <v>44</v>
      </c>
      <c r="CF50" s="22">
        <f>(CE50*(1/60))/$CG$4</f>
        <v>0.54496709085553807</v>
      </c>
      <c r="CG50" s="49">
        <f t="shared" si="17"/>
        <v>0.61290205998518477</v>
      </c>
      <c r="CH50">
        <f t="shared" si="18"/>
        <v>-0.26362972284514008</v>
      </c>
      <c r="CI50">
        <f t="shared" si="19"/>
        <v>-0.21260891896654702</v>
      </c>
      <c r="CK50">
        <v>597.46234190951316</v>
      </c>
      <c r="CL50">
        <v>44</v>
      </c>
      <c r="CM50" s="22">
        <f>(CL50*(1/60))/$CN$4</f>
        <v>0.58576996728249242</v>
      </c>
      <c r="CN50" s="49">
        <f t="shared" si="20"/>
        <v>0.66378226536855089</v>
      </c>
      <c r="CO50">
        <f t="shared" si="21"/>
        <v>-0.23227289857768071</v>
      </c>
      <c r="CP50">
        <f t="shared" si="22"/>
        <v>-0.1779743550540584</v>
      </c>
      <c r="CR50" s="49">
        <v>536.25390441469051</v>
      </c>
      <c r="CS50">
        <v>44</v>
      </c>
      <c r="CT50">
        <f>(CS50*(1/60))/$CU$4</f>
        <v>0.54905188347674916</v>
      </c>
      <c r="CU50" s="49">
        <f t="shared" si="23"/>
        <v>0.69118754829753826</v>
      </c>
      <c r="CV50">
        <f t="shared" si="24"/>
        <v>-0.26038661430584675</v>
      </c>
      <c r="CW50">
        <f t="shared" si="24"/>
        <v>-0.1604040942478826</v>
      </c>
      <c r="EL50"/>
      <c r="EM50"/>
      <c r="EN50"/>
    </row>
    <row r="51" spans="12:144" x14ac:dyDescent="0.25">
      <c r="L51" s="49">
        <v>186.52412712568849</v>
      </c>
      <c r="M51" s="49">
        <v>45</v>
      </c>
      <c r="N51" s="22">
        <f>(M51*(1/60))/$O$4</f>
        <v>0.16185768388557092</v>
      </c>
      <c r="O51" s="49">
        <f>(L51*($D$2/$E$2)+L$4)/$P$4</f>
        <v>0.37607321996924675</v>
      </c>
      <c r="P51">
        <f>LOG10(N51)</f>
        <v>-0.79086667846782588</v>
      </c>
      <c r="Q51">
        <f t="shared" si="0"/>
        <v>-0.42472759142118072</v>
      </c>
      <c r="R51" s="73"/>
      <c r="S51" s="49">
        <v>229.05457864884517</v>
      </c>
      <c r="T51" s="49">
        <v>45</v>
      </c>
      <c r="U51" s="22">
        <f>(T51*(1/60))/V$4</f>
        <v>0.13480851900496782</v>
      </c>
      <c r="V51" s="49">
        <f>((S51*($D$3/$E$3)+S$4))/W$4</f>
        <v>0.35972685038860491</v>
      </c>
      <c r="W51">
        <f t="shared" si="1"/>
        <v>-0.87028266240050378</v>
      </c>
      <c r="X51">
        <f t="shared" si="1"/>
        <v>-0.4440271447769753</v>
      </c>
      <c r="Y51" s="73"/>
      <c r="Z51" s="49">
        <v>202.51543151078636</v>
      </c>
      <c r="AA51" s="49">
        <v>45</v>
      </c>
      <c r="AB51" s="22">
        <f>(AA51*(1/60))/$AC$4</f>
        <v>0.11987807946297049</v>
      </c>
      <c r="AC51" s="49">
        <f>((Z51*($D$4/$E$4)+Z$4))/AD$4</f>
        <v>0.30547250426932648</v>
      </c>
      <c r="AD51">
        <f t="shared" si="2"/>
        <v>-0.92126022339502356</v>
      </c>
      <c r="AE51">
        <f t="shared" si="2"/>
        <v>-0.51502787472260514</v>
      </c>
      <c r="AG51" s="49">
        <v>454.20067150985147</v>
      </c>
      <c r="AH51" s="49">
        <v>45</v>
      </c>
      <c r="AI51" s="22">
        <f>(AH51*(1/60))/$AJ$4</f>
        <v>0.93425880236400216</v>
      </c>
      <c r="AJ51" s="49">
        <f t="shared" si="3"/>
        <v>0.80208432211700598</v>
      </c>
      <c r="AK51">
        <f t="shared" si="35"/>
        <v>-2.9532801639839464E-2</v>
      </c>
      <c r="AL51">
        <f t="shared" si="35"/>
        <v>-9.5779972482531978E-2</v>
      </c>
      <c r="AM51" s="73"/>
      <c r="AN51" s="49">
        <v>396.95497225755969</v>
      </c>
      <c r="AO51" s="49">
        <v>45</v>
      </c>
      <c r="AP51" s="22">
        <f>(AO51*(1/60))/$AQ$4</f>
        <v>0.76048682409816726</v>
      </c>
      <c r="AQ51" s="49">
        <f t="shared" si="4"/>
        <v>0.70507925877828515</v>
      </c>
      <c r="AR51">
        <f t="shared" si="5"/>
        <v>-0.11890830596473725</v>
      </c>
      <c r="AS51">
        <f t="shared" si="5"/>
        <v>-0.15176206071740936</v>
      </c>
      <c r="AU51" s="49">
        <v>550.31104840807984</v>
      </c>
      <c r="AV51" s="49">
        <v>45</v>
      </c>
      <c r="AW51" s="22">
        <f>(AV51*(1/60))/$AX$4</f>
        <v>0.68888442180360898</v>
      </c>
      <c r="AX51" s="49">
        <f t="shared" si="6"/>
        <v>0.74943425998621205</v>
      </c>
      <c r="AY51">
        <f t="shared" si="7"/>
        <v>-0.16185363612348969</v>
      </c>
      <c r="AZ51">
        <f>LOG10(AX51)</f>
        <v>-0.12526645724853819</v>
      </c>
      <c r="BB51" s="49">
        <v>514.17725542851463</v>
      </c>
      <c r="BC51" s="49">
        <v>45</v>
      </c>
      <c r="BD51" s="22">
        <f>(BC51*(1/60))/$BE$4</f>
        <v>0.51659338711990721</v>
      </c>
      <c r="BE51" s="49">
        <f t="shared" si="8"/>
        <v>0.63663082574694851</v>
      </c>
      <c r="BF51">
        <f t="shared" si="9"/>
        <v>-0.28685115750400136</v>
      </c>
      <c r="BG51">
        <f t="shared" si="9"/>
        <v>-0.19611233661089383</v>
      </c>
      <c r="BI51" s="49">
        <v>683.23714770202594</v>
      </c>
      <c r="BJ51" s="49">
        <v>45</v>
      </c>
      <c r="BK51" s="22">
        <f>(BJ51*(1/60))/$BL$4</f>
        <v>0.43743989422344659</v>
      </c>
      <c r="BL51" s="49">
        <f t="shared" si="10"/>
        <v>0.56451880889636408</v>
      </c>
      <c r="BM51">
        <f t="shared" si="11"/>
        <v>-0.35908161212822598</v>
      </c>
      <c r="BN51">
        <f t="shared" si="11"/>
        <v>-0.24832158347538619</v>
      </c>
      <c r="BP51" s="49">
        <v>707.64857097290883</v>
      </c>
      <c r="BQ51" s="49">
        <v>45</v>
      </c>
      <c r="BR51" s="22">
        <f>(BQ51*(1/60))/$BS$4</f>
        <v>0.39469167101156127</v>
      </c>
      <c r="BS51" s="49">
        <f t="shared" si="12"/>
        <v>0.51935354874080797</v>
      </c>
      <c r="BT51">
        <f t="shared" si="13"/>
        <v>-0.40374203821529003</v>
      </c>
      <c r="BU51">
        <f t="shared" si="13"/>
        <v>-0.28453689650048414</v>
      </c>
      <c r="BW51" s="49">
        <v>434.41569953214167</v>
      </c>
      <c r="BX51">
        <v>45</v>
      </c>
      <c r="BY51" s="22">
        <f>(BX51*(1/60))/$BZ$4</f>
        <v>0.62074461456395646</v>
      </c>
      <c r="BZ51" s="49">
        <f t="shared" si="14"/>
        <v>0.49574828632041912</v>
      </c>
      <c r="CA51">
        <f t="shared" si="15"/>
        <v>-0.20708703959506872</v>
      </c>
      <c r="CB51">
        <f t="shared" si="16"/>
        <v>-0.30473877836899771</v>
      </c>
      <c r="CD51">
        <v>616.63603527526675</v>
      </c>
      <c r="CE51">
        <v>45</v>
      </c>
      <c r="CF51" s="22">
        <f>(CE51*(1/60))/$CG$4</f>
        <v>0.55735270655680025</v>
      </c>
      <c r="CG51" s="49">
        <f t="shared" si="17"/>
        <v>0.62351314531247093</v>
      </c>
      <c r="CH51">
        <f t="shared" si="18"/>
        <v>-0.25386988555598389</v>
      </c>
      <c r="CI51">
        <f t="shared" si="19"/>
        <v>-0.20515438600823116</v>
      </c>
      <c r="CK51">
        <v>614.98821126912674</v>
      </c>
      <c r="CL51">
        <v>45</v>
      </c>
      <c r="CM51" s="22">
        <f>(CL51*(1/60))/$CN$4</f>
        <v>0.59908292108436734</v>
      </c>
      <c r="CN51" s="49">
        <f t="shared" si="20"/>
        <v>0.67408690800156679</v>
      </c>
      <c r="CO51">
        <f t="shared" si="21"/>
        <v>-0.22251306128852441</v>
      </c>
      <c r="CP51">
        <f t="shared" si="22"/>
        <v>-0.17128410757102977</v>
      </c>
      <c r="CR51" s="49">
        <v>552.26171332077695</v>
      </c>
      <c r="CS51">
        <v>45</v>
      </c>
      <c r="CT51">
        <f>(CS51*(1/60))/$CU$4</f>
        <v>0.56153033537394803</v>
      </c>
      <c r="CU51" s="49">
        <f t="shared" si="23"/>
        <v>0.70016925407628794</v>
      </c>
      <c r="CV51">
        <f t="shared" si="24"/>
        <v>-0.25062677701669051</v>
      </c>
      <c r="CW51">
        <f t="shared" si="24"/>
        <v>-0.15479696394827769</v>
      </c>
      <c r="EL51"/>
      <c r="EM51"/>
      <c r="EN51"/>
    </row>
    <row r="52" spans="12:144" x14ac:dyDescent="0.25">
      <c r="L52" s="49">
        <v>193.02331465395574</v>
      </c>
      <c r="M52" s="49">
        <v>46</v>
      </c>
      <c r="N52" s="22">
        <f>(M52*(1/60))/$O$4</f>
        <v>0.16545452130525026</v>
      </c>
      <c r="O52" s="49">
        <f>(L52*($D$2/$E$2)+L$4)/$P$4</f>
        <v>0.37680484681892729</v>
      </c>
      <c r="P52">
        <f>LOG10(N52)</f>
        <v>-0.78132136056159562</v>
      </c>
      <c r="Q52">
        <f t="shared" si="0"/>
        <v>-0.4238835195384571</v>
      </c>
      <c r="R52" s="73"/>
      <c r="S52" s="49">
        <v>236.53382421970858</v>
      </c>
      <c r="T52" s="49">
        <v>46</v>
      </c>
      <c r="U52" s="22">
        <f>(T52*(1/60))/V$4</f>
        <v>0.13780426387174488</v>
      </c>
      <c r="V52" s="49">
        <f>((S52*($D$3/$E$3)+S$4))/W$4</f>
        <v>0.36054911640572945</v>
      </c>
      <c r="W52">
        <f t="shared" si="1"/>
        <v>-0.86073734449427342</v>
      </c>
      <c r="X52">
        <f t="shared" si="1"/>
        <v>-0.44303556442308539</v>
      </c>
      <c r="Y52" s="73"/>
      <c r="Z52" s="49">
        <v>208.00540858352699</v>
      </c>
      <c r="AA52" s="49">
        <v>46</v>
      </c>
      <c r="AB52" s="22">
        <f>(AA52*(1/60))/$AC$4</f>
        <v>0.12254203678436984</v>
      </c>
      <c r="AC52" s="49">
        <f>((Z52*($D$4/$E$4)+Z$4))/AD$4</f>
        <v>0.30593283178333164</v>
      </c>
      <c r="AD52">
        <f t="shared" si="2"/>
        <v>-0.91171490548879319</v>
      </c>
      <c r="AE52">
        <f t="shared" si="2"/>
        <v>-0.51437391334808891</v>
      </c>
      <c r="AG52" s="49">
        <v>468.75633329054875</v>
      </c>
      <c r="AH52" s="49">
        <v>46</v>
      </c>
      <c r="AI52" s="22">
        <f>(AH52*(1/60))/$AJ$4</f>
        <v>0.95502010908320212</v>
      </c>
      <c r="AJ52" s="49">
        <f t="shared" si="3"/>
        <v>0.81406897240891574</v>
      </c>
      <c r="AK52">
        <f t="shared" si="35"/>
        <v>-1.9987483733609108E-2</v>
      </c>
      <c r="AL52">
        <f t="shared" si="35"/>
        <v>-8.9338797730440511E-2</v>
      </c>
      <c r="AM52" s="73"/>
      <c r="AN52" s="49">
        <v>407.99050234043438</v>
      </c>
      <c r="AO52" s="49">
        <v>46</v>
      </c>
      <c r="AP52" s="22">
        <f>(AO52*(1/60))/$AQ$4</f>
        <v>0.77738653130034874</v>
      </c>
      <c r="AQ52" s="49">
        <f t="shared" si="4"/>
        <v>0.71303430600222317</v>
      </c>
      <c r="AR52">
        <f t="shared" si="5"/>
        <v>-0.10936298805850686</v>
      </c>
      <c r="AS52">
        <f t="shared" si="5"/>
        <v>-0.14688957456742949</v>
      </c>
      <c r="AU52" s="49">
        <v>565.3193787585916</v>
      </c>
      <c r="AV52" s="49">
        <v>46</v>
      </c>
      <c r="AW52" s="22">
        <f>(AV52*(1/60))/$AX$4</f>
        <v>0.70419296451035585</v>
      </c>
      <c r="AX52" s="49">
        <f t="shared" si="6"/>
        <v>0.75917506744704732</v>
      </c>
      <c r="AY52">
        <f t="shared" si="7"/>
        <v>-0.15230831821725929</v>
      </c>
      <c r="AZ52">
        <f>LOG10(AX52)</f>
        <v>-0.11965806328883928</v>
      </c>
      <c r="BB52" s="49">
        <v>530.17190608330054</v>
      </c>
      <c r="BC52" s="49">
        <v>46</v>
      </c>
      <c r="BD52" s="22">
        <f>(BC52*(1/60))/$BE$4</f>
        <v>0.52807324016701618</v>
      </c>
      <c r="BE52" s="49">
        <f t="shared" si="8"/>
        <v>0.64372452038133043</v>
      </c>
      <c r="BF52">
        <f t="shared" si="9"/>
        <v>-0.27730583959777105</v>
      </c>
      <c r="BG52">
        <f t="shared" si="9"/>
        <v>-0.19129994766226213</v>
      </c>
      <c r="BI52" s="49">
        <v>703.71762802987962</v>
      </c>
      <c r="BJ52" s="49">
        <v>46</v>
      </c>
      <c r="BK52" s="22">
        <f>(BJ52*(1/60))/$BL$4</f>
        <v>0.44716078076174537</v>
      </c>
      <c r="BL52" s="49">
        <f t="shared" si="10"/>
        <v>0.57135447535489459</v>
      </c>
      <c r="BM52">
        <f t="shared" si="11"/>
        <v>-0.34953629422199561</v>
      </c>
      <c r="BN52">
        <f t="shared" si="11"/>
        <v>-0.24309436649056046</v>
      </c>
      <c r="BP52" s="49">
        <v>728.66487495967579</v>
      </c>
      <c r="BQ52" s="49">
        <v>46</v>
      </c>
      <c r="BR52" s="22">
        <f>(BQ52*(1/60))/$BS$4</f>
        <v>0.40346259703404036</v>
      </c>
      <c r="BS52" s="49">
        <f t="shared" si="12"/>
        <v>0.52578188790836466</v>
      </c>
      <c r="BT52">
        <f t="shared" si="13"/>
        <v>-0.39419672030905972</v>
      </c>
      <c r="BU52">
        <f t="shared" si="13"/>
        <v>-0.27919437851290968</v>
      </c>
      <c r="BW52" s="49">
        <v>449.42324149959131</v>
      </c>
      <c r="BX52">
        <v>46</v>
      </c>
      <c r="BY52" s="22">
        <f>(BX52*(1/60))/$BZ$4</f>
        <v>0.63453893933204442</v>
      </c>
      <c r="BZ52" s="49">
        <f t="shared" si="14"/>
        <v>0.5040335244950348</v>
      </c>
      <c r="CA52">
        <f t="shared" si="15"/>
        <v>-0.1975417216888383</v>
      </c>
      <c r="CB52">
        <f t="shared" si="16"/>
        <v>-0.29754057661201938</v>
      </c>
      <c r="CD52">
        <v>638.68164996342273</v>
      </c>
      <c r="CE52">
        <v>46</v>
      </c>
      <c r="CF52" s="22">
        <f>(CE52*(1/60))/$CG$4</f>
        <v>0.56973832225806242</v>
      </c>
      <c r="CG52" s="49">
        <f t="shared" si="17"/>
        <v>0.63522202209678935</v>
      </c>
      <c r="CH52">
        <f t="shared" si="18"/>
        <v>-0.24432456764975352</v>
      </c>
      <c r="CI52">
        <f t="shared" si="19"/>
        <v>-0.19707445404864229</v>
      </c>
      <c r="CK52">
        <v>633.99309933153063</v>
      </c>
      <c r="CL52">
        <v>46</v>
      </c>
      <c r="CM52" s="22">
        <f>(CL52*(1/60))/$CN$4</f>
        <v>0.61239587488624214</v>
      </c>
      <c r="CN52" s="49">
        <f t="shared" si="20"/>
        <v>0.68526116565150863</v>
      </c>
      <c r="CO52">
        <f t="shared" si="21"/>
        <v>-0.21296774338229404</v>
      </c>
      <c r="CP52">
        <f t="shared" si="22"/>
        <v>-0.16414387933267335</v>
      </c>
      <c r="CR52" s="49">
        <v>569.83374768435749</v>
      </c>
      <c r="CS52">
        <v>46</v>
      </c>
      <c r="CT52">
        <f>(CS52*(1/60))/$CU$4</f>
        <v>0.5740087872711469</v>
      </c>
      <c r="CU52" s="49">
        <f t="shared" si="23"/>
        <v>0.71002861980920562</v>
      </c>
      <c r="CV52">
        <f t="shared" si="24"/>
        <v>-0.24108145911046008</v>
      </c>
      <c r="CW52">
        <f t="shared" si="24"/>
        <v>-0.14872414540105805</v>
      </c>
      <c r="EL52"/>
      <c r="EM52"/>
      <c r="EN52"/>
    </row>
    <row r="53" spans="12:144" x14ac:dyDescent="0.25">
      <c r="L53" s="49">
        <v>198.53085402526227</v>
      </c>
      <c r="M53" s="49">
        <v>47</v>
      </c>
      <c r="N53" s="22">
        <f>(M53*(1/60))/$O$4</f>
        <v>0.16905135872492963</v>
      </c>
      <c r="O53" s="49">
        <f>(L53*($D$2/$E$2)+L$4)/$P$4</f>
        <v>0.37742484180479208</v>
      </c>
      <c r="P53">
        <f>LOG10(N53)</f>
        <v>-0.77198133430745219</v>
      </c>
      <c r="Q53">
        <f t="shared" si="0"/>
        <v>-0.42316951831077099</v>
      </c>
      <c r="R53" s="73"/>
      <c r="S53" s="49">
        <v>243.51283333738286</v>
      </c>
      <c r="T53" s="49">
        <v>47</v>
      </c>
      <c r="U53" s="22">
        <f>(T53*(1/60))/V$4</f>
        <v>0.14080000873852194</v>
      </c>
      <c r="V53" s="49">
        <f>((S53*($D$3/$E$3)+S$4))/W$4</f>
        <v>0.36131638657707166</v>
      </c>
      <c r="W53">
        <f t="shared" si="1"/>
        <v>-0.85139731824012999</v>
      </c>
      <c r="X53">
        <f t="shared" si="1"/>
        <v>-0.44211234167410479</v>
      </c>
      <c r="Y53" s="73"/>
      <c r="Z53" s="49">
        <v>213.50526925581954</v>
      </c>
      <c r="AA53" s="49">
        <v>47</v>
      </c>
      <c r="AB53" s="22">
        <f>(AA53*(1/60))/$AC$4</f>
        <v>0.12520599410576919</v>
      </c>
      <c r="AC53" s="49">
        <f>((Z53*($D$4/$E$4)+Z$4))/AD$4</f>
        <v>0.30639398802444268</v>
      </c>
      <c r="AD53">
        <f t="shared" si="2"/>
        <v>-0.90237487923464976</v>
      </c>
      <c r="AE53">
        <f t="shared" si="2"/>
        <v>-0.51371976055844659</v>
      </c>
      <c r="AG53" s="49">
        <v>479.23480674925941</v>
      </c>
      <c r="AH53" s="49">
        <v>47</v>
      </c>
      <c r="AI53" s="22">
        <f>(AH53*(1/60))/$AJ$4</f>
        <v>0.97578141580240219</v>
      </c>
      <c r="AJ53" s="49">
        <f t="shared" si="3"/>
        <v>0.82269660074267137</v>
      </c>
      <c r="AK53">
        <f t="shared" si="35"/>
        <v>-1.0647457479465709E-2</v>
      </c>
      <c r="AL53">
        <f t="shared" si="35"/>
        <v>-8.4760297128897696E-2</v>
      </c>
      <c r="AM53" s="73"/>
      <c r="AN53" s="49">
        <v>419.47705539159114</v>
      </c>
      <c r="AO53" s="49">
        <v>47</v>
      </c>
      <c r="AP53" s="22">
        <f>(AO53*(1/60))/$AQ$4</f>
        <v>0.79428623850253033</v>
      </c>
      <c r="AQ53" s="49">
        <f t="shared" si="4"/>
        <v>0.72131447662166814</v>
      </c>
      <c r="AR53">
        <f t="shared" si="5"/>
        <v>-0.10002296180436343</v>
      </c>
      <c r="AS53">
        <f t="shared" si="5"/>
        <v>-0.14187535152847522</v>
      </c>
      <c r="AU53" s="49">
        <v>580.89801170257078</v>
      </c>
      <c r="AV53" s="49">
        <v>47</v>
      </c>
      <c r="AW53" s="22">
        <f>(AV53*(1/60))/$AX$4</f>
        <v>0.71950150721710271</v>
      </c>
      <c r="AX53" s="49">
        <f t="shared" si="6"/>
        <v>0.76928601653107742</v>
      </c>
      <c r="AY53">
        <f t="shared" si="7"/>
        <v>-0.14296829196311592</v>
      </c>
      <c r="AZ53">
        <f>LOG10(AX53)</f>
        <v>-0.11391216174993643</v>
      </c>
      <c r="BB53" s="49">
        <v>544.66732966095924</v>
      </c>
      <c r="BC53" s="49">
        <v>47</v>
      </c>
      <c r="BD53" s="22">
        <f>(BC53*(1/60))/$BE$4</f>
        <v>0.53955309321412526</v>
      </c>
      <c r="BE53" s="49">
        <f t="shared" si="8"/>
        <v>0.65015330152042727</v>
      </c>
      <c r="BF53">
        <f t="shared" si="9"/>
        <v>-0.26796581334362762</v>
      </c>
      <c r="BG53">
        <f t="shared" si="9"/>
        <v>-0.18698422773489493</v>
      </c>
      <c r="BI53" s="49">
        <v>725.21117614112927</v>
      </c>
      <c r="BJ53" s="49">
        <v>47</v>
      </c>
      <c r="BK53" s="22">
        <f>(BJ53*(1/60))/$BL$4</f>
        <v>0.4568816673000442</v>
      </c>
      <c r="BL53" s="49">
        <f t="shared" si="10"/>
        <v>0.57852826832981152</v>
      </c>
      <c r="BM53">
        <f t="shared" si="11"/>
        <v>-0.34019626796785218</v>
      </c>
      <c r="BN53">
        <f t="shared" si="11"/>
        <v>-0.23767541548542456</v>
      </c>
      <c r="BP53" s="49">
        <v>748.18196316136891</v>
      </c>
      <c r="BQ53" s="49">
        <v>47</v>
      </c>
      <c r="BR53" s="22">
        <f>(BQ53*(1/60))/$BS$4</f>
        <v>0.41223352305651956</v>
      </c>
      <c r="BS53" s="49">
        <f t="shared" si="12"/>
        <v>0.53175165607514596</v>
      </c>
      <c r="BT53">
        <f t="shared" si="13"/>
        <v>-0.38485669405491624</v>
      </c>
      <c r="BU53">
        <f t="shared" si="13"/>
        <v>-0.27429114886636641</v>
      </c>
      <c r="BW53" s="49">
        <v>462.93223046143589</v>
      </c>
      <c r="BX53">
        <v>47</v>
      </c>
      <c r="BY53" s="22">
        <f>(BX53*(1/60))/$BZ$4</f>
        <v>0.64833326410013237</v>
      </c>
      <c r="BZ53" s="49">
        <f t="shared" si="14"/>
        <v>0.51149145406737218</v>
      </c>
      <c r="CA53">
        <f t="shared" si="15"/>
        <v>-0.18820169543469489</v>
      </c>
      <c r="CB53">
        <f t="shared" si="16"/>
        <v>-0.29116161802687096</v>
      </c>
      <c r="CD53">
        <v>655.64167042676593</v>
      </c>
      <c r="CE53">
        <v>47</v>
      </c>
      <c r="CF53" s="22">
        <f>(CE53*(1/60))/$CG$4</f>
        <v>0.58212393795932471</v>
      </c>
      <c r="CG53" s="49">
        <f t="shared" si="17"/>
        <v>0.64422983579007198</v>
      </c>
      <c r="CH53">
        <f t="shared" si="18"/>
        <v>-0.23498454139561009</v>
      </c>
      <c r="CI53">
        <f t="shared" si="19"/>
        <v>-0.19095916585761838</v>
      </c>
      <c r="CK53">
        <v>651.53913926946859</v>
      </c>
      <c r="CL53">
        <v>47</v>
      </c>
      <c r="CM53" s="22">
        <f>(CL53*(1/60))/$CN$4</f>
        <v>0.62570882868811695</v>
      </c>
      <c r="CN53" s="49">
        <f t="shared" si="20"/>
        <v>0.69557766793023279</v>
      </c>
      <c r="CO53">
        <f t="shared" si="21"/>
        <v>-0.20362771712815067</v>
      </c>
      <c r="CP53">
        <f t="shared" si="22"/>
        <v>-0.15765436981245315</v>
      </c>
      <c r="CR53" s="49">
        <v>586.85816003528487</v>
      </c>
      <c r="CS53">
        <v>47</v>
      </c>
      <c r="CT53">
        <f>(CS53*(1/60))/$CU$4</f>
        <v>0.58648723916834578</v>
      </c>
      <c r="CU53" s="49">
        <f t="shared" si="23"/>
        <v>0.71958072426580033</v>
      </c>
      <c r="CV53">
        <f t="shared" si="24"/>
        <v>-0.23174143285631668</v>
      </c>
      <c r="CW53">
        <f t="shared" si="24"/>
        <v>-0.14292047881331232</v>
      </c>
      <c r="EL53"/>
      <c r="EM53"/>
      <c r="EN53"/>
    </row>
    <row r="54" spans="12:144" x14ac:dyDescent="0.25">
      <c r="L54" s="49">
        <v>205.02987587178606</v>
      </c>
      <c r="M54" s="49">
        <v>48</v>
      </c>
      <c r="N54" s="22">
        <f>(M54*(1/60))/$O$4</f>
        <v>0.172648196144609</v>
      </c>
      <c r="O54" s="49">
        <f>(L54*($D$2/$E$2)+L$4)/$P$4</f>
        <v>0.37815645000333953</v>
      </c>
      <c r="P54">
        <f>LOG10(N54)</f>
        <v>-0.76283795486758232</v>
      </c>
      <c r="Q54">
        <f t="shared" si="0"/>
        <v>-0.42232848768630676</v>
      </c>
      <c r="R54" s="73"/>
      <c r="S54" s="49">
        <v>251.01792764661252</v>
      </c>
      <c r="T54" s="49">
        <v>48</v>
      </c>
      <c r="U54" s="22">
        <f>(T54*(1/60))/V$4</f>
        <v>0.143795753605299</v>
      </c>
      <c r="V54" s="49">
        <f>((S54*($D$3/$E$3)+S$4))/W$4</f>
        <v>0.36214149439674748</v>
      </c>
      <c r="W54">
        <f t="shared" si="1"/>
        <v>-0.84225393880026023</v>
      </c>
      <c r="X54">
        <f t="shared" si="1"/>
        <v>-0.44112171060115624</v>
      </c>
      <c r="Y54" s="73"/>
      <c r="Z54" s="49">
        <v>220</v>
      </c>
      <c r="AA54" s="49">
        <v>48</v>
      </c>
      <c r="AB54" s="22">
        <f>(AA54*(1/60))/$AC$4</f>
        <v>0.12786995142716853</v>
      </c>
      <c r="AC54" s="49">
        <f>((Z54*($D$4/$E$4)+Z$4))/AD$4</f>
        <v>0.30693856284105642</v>
      </c>
      <c r="AD54">
        <f t="shared" si="2"/>
        <v>-0.89323149979478</v>
      </c>
      <c r="AE54">
        <f t="shared" si="2"/>
        <v>-0.51294854468328888</v>
      </c>
      <c r="AG54" s="49">
        <v>490.27772741579849</v>
      </c>
      <c r="AH54" s="49">
        <v>48</v>
      </c>
      <c r="AI54" s="22">
        <f>(AH54*(1/60))/$AJ$4</f>
        <v>0.99654272252160225</v>
      </c>
      <c r="AJ54" s="49">
        <f t="shared" si="3"/>
        <v>0.83178897623090098</v>
      </c>
      <c r="AK54">
        <f t="shared" si="35"/>
        <v>-1.5040780395959462E-3</v>
      </c>
      <c r="AL54">
        <f t="shared" si="35"/>
        <v>-7.9986839674156027E-2</v>
      </c>
      <c r="AM54" s="73"/>
      <c r="AN54" s="49">
        <v>429.96540558514704</v>
      </c>
      <c r="AO54" s="49">
        <v>48</v>
      </c>
      <c r="AP54" s="22">
        <f>(AO54*(1/60))/$AQ$4</f>
        <v>0.81118594570471181</v>
      </c>
      <c r="AQ54" s="49">
        <f t="shared" si="4"/>
        <v>0.72887508498976228</v>
      </c>
      <c r="AR54">
        <f t="shared" si="5"/>
        <v>-9.0879582364493686E-2</v>
      </c>
      <c r="AS54">
        <f t="shared" si="5"/>
        <v>-0.13734689493041538</v>
      </c>
      <c r="AU54" s="49">
        <v>597.4428842994115</v>
      </c>
      <c r="AV54" s="49">
        <v>48</v>
      </c>
      <c r="AW54" s="22">
        <f>(AV54*(1/60))/$AX$4</f>
        <v>0.73481004992384968</v>
      </c>
      <c r="AX54" s="49">
        <f t="shared" si="6"/>
        <v>0.78002408097036258</v>
      </c>
      <c r="AY54">
        <f t="shared" si="7"/>
        <v>-0.1338249125232461</v>
      </c>
      <c r="AZ54">
        <f>LOG10(AX54)</f>
        <v>-0.10789198952604273</v>
      </c>
      <c r="BB54" s="49">
        <v>560.17497266479154</v>
      </c>
      <c r="BC54" s="49">
        <v>48</v>
      </c>
      <c r="BD54" s="22">
        <f>(BC54*(1/60))/$BE$4</f>
        <v>0.55103294626123434</v>
      </c>
      <c r="BE54" s="49">
        <f t="shared" si="8"/>
        <v>0.65703100621948418</v>
      </c>
      <c r="BF54">
        <f t="shared" si="9"/>
        <v>-0.25882243390375786</v>
      </c>
      <c r="BG54">
        <f t="shared" si="9"/>
        <v>-0.18241413498772927</v>
      </c>
      <c r="BI54" s="49">
        <v>746.71698119166945</v>
      </c>
      <c r="BJ54" s="49">
        <v>48</v>
      </c>
      <c r="BK54" s="22">
        <f>(BJ54*(1/60))/$BL$4</f>
        <v>0.46660255383834309</v>
      </c>
      <c r="BL54" s="49">
        <f t="shared" si="10"/>
        <v>0.58570615224143763</v>
      </c>
      <c r="BM54">
        <f t="shared" si="11"/>
        <v>-0.33105288852798237</v>
      </c>
      <c r="BN54">
        <f t="shared" si="11"/>
        <v>-0.23232021413069637</v>
      </c>
      <c r="BP54" s="49">
        <v>767.71104590203731</v>
      </c>
      <c r="BQ54" s="49">
        <v>48</v>
      </c>
      <c r="BR54" s="22">
        <f>(BQ54*(1/60))/$BS$4</f>
        <v>0.4210044490789987</v>
      </c>
      <c r="BS54" s="49">
        <f t="shared" si="12"/>
        <v>0.53772509305851568</v>
      </c>
      <c r="BT54">
        <f t="shared" si="13"/>
        <v>-0.37571331461504648</v>
      </c>
      <c r="BU54">
        <f t="shared" si="13"/>
        <v>-0.26943969660346495</v>
      </c>
      <c r="BW54" s="49">
        <v>476.98480059641315</v>
      </c>
      <c r="BX54">
        <v>48</v>
      </c>
      <c r="BY54" s="22">
        <f>(BX54*(1/60))/$BZ$4</f>
        <v>0.66212758886822032</v>
      </c>
      <c r="BZ54" s="49">
        <f t="shared" si="14"/>
        <v>0.51924947938466293</v>
      </c>
      <c r="CA54">
        <f t="shared" si="15"/>
        <v>-0.17905831599482511</v>
      </c>
      <c r="CB54">
        <f t="shared" si="16"/>
        <v>-0.28462393022951504</v>
      </c>
      <c r="CD54">
        <v>671.14864225445615</v>
      </c>
      <c r="CE54">
        <v>48</v>
      </c>
      <c r="CF54" s="22">
        <f>(CE54*(1/60))/$CG$4</f>
        <v>0.594509553660587</v>
      </c>
      <c r="CG54" s="49">
        <f t="shared" si="17"/>
        <v>0.65246590563873297</v>
      </c>
      <c r="CH54">
        <f t="shared" si="18"/>
        <v>-0.22584116195574028</v>
      </c>
      <c r="CI54">
        <f t="shared" si="19"/>
        <v>-0.18544217729209136</v>
      </c>
      <c r="CK54">
        <v>668.56581575788039</v>
      </c>
      <c r="CL54">
        <v>48</v>
      </c>
      <c r="CM54" s="22">
        <f>(CL54*(1/60))/$CN$4</f>
        <v>0.63902178248999186</v>
      </c>
      <c r="CN54" s="49">
        <f t="shared" si="20"/>
        <v>0.70558880134911883</v>
      </c>
      <c r="CO54">
        <f t="shared" si="21"/>
        <v>-0.19448433768828086</v>
      </c>
      <c r="CP54">
        <f t="shared" si="22"/>
        <v>-0.15144832066376152</v>
      </c>
      <c r="CR54" s="49">
        <v>602.86586401951797</v>
      </c>
      <c r="CS54">
        <v>48</v>
      </c>
      <c r="CT54">
        <f>(CS54*(1/60))/$CU$4</f>
        <v>0.59896569106554465</v>
      </c>
      <c r="CU54" s="49">
        <f t="shared" si="23"/>
        <v>0.72856237117470579</v>
      </c>
      <c r="CV54">
        <f t="shared" si="24"/>
        <v>-0.22259805341644689</v>
      </c>
      <c r="CW54">
        <f t="shared" si="24"/>
        <v>-0.13753326297770777</v>
      </c>
      <c r="EL54"/>
      <c r="EM54"/>
      <c r="EN54"/>
    </row>
    <row r="55" spans="12:144" x14ac:dyDescent="0.25">
      <c r="L55" s="49">
        <v>209.52147861257566</v>
      </c>
      <c r="M55" s="49">
        <v>49</v>
      </c>
      <c r="N55" s="22">
        <f>(M55*(1/60))/$O$4</f>
        <v>0.17624503356428833</v>
      </c>
      <c r="O55" s="49">
        <f>(L55*($D$2/$E$2)+L$4)/$P$4</f>
        <v>0.37866207892218023</v>
      </c>
      <c r="P55">
        <f>LOG10(N55)</f>
        <v>-0.75388311221465598</v>
      </c>
      <c r="Q55">
        <f t="shared" si="0"/>
        <v>-0.42174818508106543</v>
      </c>
      <c r="R55" s="73"/>
      <c r="S55" s="49">
        <v>259.01737393464555</v>
      </c>
      <c r="T55" s="49">
        <v>49</v>
      </c>
      <c r="U55" s="22">
        <f>(T55*(1/60))/V$4</f>
        <v>0.14679149847207607</v>
      </c>
      <c r="V55" s="49">
        <f>((S55*($D$3/$E$3)+S$4))/W$4</f>
        <v>0.36302095112485477</v>
      </c>
      <c r="W55">
        <f t="shared" si="1"/>
        <v>-0.83329909614733377</v>
      </c>
      <c r="X55">
        <f t="shared" si="1"/>
        <v>-0.44006830968745841</v>
      </c>
      <c r="Y55" s="73"/>
      <c r="Z55" s="49">
        <v>225.00222221124838</v>
      </c>
      <c r="AA55" s="49">
        <v>49</v>
      </c>
      <c r="AB55" s="22">
        <f>(AA55*(1/60))/$AC$4</f>
        <v>0.13053390874856788</v>
      </c>
      <c r="AC55" s="49">
        <f>((Z55*($D$4/$E$4)+Z$4))/AD$4</f>
        <v>0.30735799273748321</v>
      </c>
      <c r="AD55">
        <f t="shared" si="2"/>
        <v>-0.88427665714185355</v>
      </c>
      <c r="AE55">
        <f t="shared" si="2"/>
        <v>-0.5123554887196321</v>
      </c>
      <c r="AG55" s="49">
        <v>502.32260550367431</v>
      </c>
      <c r="AH55" s="49">
        <v>49</v>
      </c>
      <c r="AI55" s="22">
        <f>(AH55*(1/60))/$AJ$4</f>
        <v>1.0173040292408022</v>
      </c>
      <c r="AJ55" s="49">
        <f t="shared" si="3"/>
        <v>0.84170633030705244</v>
      </c>
      <c r="AK55">
        <f t="shared" si="35"/>
        <v>7.4507646133304588E-3</v>
      </c>
      <c r="AL55">
        <f t="shared" si="35"/>
        <v>-7.4839406568804528E-2</v>
      </c>
      <c r="AM55" s="73"/>
      <c r="AN55" s="49">
        <v>439.95482722661427</v>
      </c>
      <c r="AO55" s="49">
        <v>49</v>
      </c>
      <c r="AP55" s="22">
        <f>(AO55*(1/60))/$AQ$4</f>
        <v>0.82808565290689329</v>
      </c>
      <c r="AQ55" s="49">
        <f t="shared" si="4"/>
        <v>0.73607603685169576</v>
      </c>
      <c r="AR55">
        <f t="shared" si="5"/>
        <v>-8.1924739711567246E-2</v>
      </c>
      <c r="AS55">
        <f t="shared" si="5"/>
        <v>-0.13307732060890953</v>
      </c>
      <c r="AU55" s="49">
        <v>609.01334139737855</v>
      </c>
      <c r="AV55" s="49">
        <v>49</v>
      </c>
      <c r="AW55" s="22">
        <f>(AV55*(1/60))/$AX$4</f>
        <v>0.75011859263059644</v>
      </c>
      <c r="AX55" s="49">
        <f t="shared" si="6"/>
        <v>0.78753361682098511</v>
      </c>
      <c r="AY55">
        <f t="shared" si="7"/>
        <v>-0.12487006987031972</v>
      </c>
      <c r="AZ55">
        <f>LOG10(AX55)</f>
        <v>-0.10373089875963455</v>
      </c>
      <c r="BB55" s="49">
        <v>576.1356177151348</v>
      </c>
      <c r="BC55" s="49">
        <v>49</v>
      </c>
      <c r="BD55" s="22">
        <f>(BC55*(1/60))/$BE$4</f>
        <v>0.56251279930834341</v>
      </c>
      <c r="BE55" s="49">
        <f t="shared" si="8"/>
        <v>0.664109619225703</v>
      </c>
      <c r="BF55">
        <f t="shared" si="9"/>
        <v>-0.24986759125083138</v>
      </c>
      <c r="BG55">
        <f t="shared" si="9"/>
        <v>-0.177760229223002</v>
      </c>
      <c r="BI55" s="49">
        <v>766.6884960660359</v>
      </c>
      <c r="BJ55" s="49">
        <v>49</v>
      </c>
      <c r="BK55" s="22">
        <f>(BJ55*(1/60))/$BL$4</f>
        <v>0.47632344037664187</v>
      </c>
      <c r="BL55" s="49">
        <f t="shared" si="10"/>
        <v>0.59237194387168002</v>
      </c>
      <c r="BM55">
        <f t="shared" si="11"/>
        <v>-0.32209804587505597</v>
      </c>
      <c r="BN55">
        <f t="shared" si="11"/>
        <v>-0.22740551887171798</v>
      </c>
      <c r="BP55" s="49">
        <v>789.20529648501474</v>
      </c>
      <c r="BQ55" s="49">
        <v>49</v>
      </c>
      <c r="BR55" s="22">
        <f>(BQ55*(1/60))/$BS$4</f>
        <v>0.42977537510147784</v>
      </c>
      <c r="BS55" s="49">
        <f t="shared" si="12"/>
        <v>0.54429962362234985</v>
      </c>
      <c r="BT55">
        <f t="shared" si="13"/>
        <v>-0.36675847196212003</v>
      </c>
      <c r="BU55">
        <f t="shared" si="13"/>
        <v>-0.26416196599303665</v>
      </c>
      <c r="BW55" s="49">
        <v>492.4916242942615</v>
      </c>
      <c r="BX55">
        <v>49</v>
      </c>
      <c r="BY55" s="22">
        <f>(BX55*(1/60))/$BZ$4</f>
        <v>0.67592191363630816</v>
      </c>
      <c r="BZ55" s="49">
        <f t="shared" si="14"/>
        <v>0.52781035683861965</v>
      </c>
      <c r="CA55">
        <f t="shared" si="15"/>
        <v>-0.17010347334189874</v>
      </c>
      <c r="CB55">
        <f t="shared" si="16"/>
        <v>-0.27752209218771501</v>
      </c>
      <c r="CD55">
        <v>688.22125802680637</v>
      </c>
      <c r="CE55">
        <v>49</v>
      </c>
      <c r="CF55" s="22">
        <f>(CE55*(1/60))/$CG$4</f>
        <v>0.60689516936184917</v>
      </c>
      <c r="CG55" s="49">
        <f t="shared" si="17"/>
        <v>0.66153352100315543</v>
      </c>
      <c r="CH55">
        <f t="shared" si="18"/>
        <v>-0.21688631930281388</v>
      </c>
      <c r="CI55">
        <f t="shared" si="19"/>
        <v>-0.17944814449559837</v>
      </c>
      <c r="CK55">
        <v>687.57036003597477</v>
      </c>
      <c r="CL55">
        <v>49</v>
      </c>
      <c r="CM55" s="22">
        <f>(CL55*(1/60))/$CN$4</f>
        <v>0.65233473629186667</v>
      </c>
      <c r="CN55" s="49">
        <f t="shared" si="20"/>
        <v>0.71676285686503927</v>
      </c>
      <c r="CO55">
        <f t="shared" si="21"/>
        <v>-0.18552949503535443</v>
      </c>
      <c r="CP55">
        <f t="shared" si="22"/>
        <v>-0.14462450819597025</v>
      </c>
      <c r="CR55" s="49">
        <v>616.35785060304056</v>
      </c>
      <c r="CS55">
        <v>49</v>
      </c>
      <c r="CT55">
        <f>(CS55*(1/60))/$CU$4</f>
        <v>0.61144414296274341</v>
      </c>
      <c r="CU55" s="49">
        <f t="shared" si="23"/>
        <v>0.73613249239335465</v>
      </c>
      <c r="CV55">
        <f t="shared" si="24"/>
        <v>-0.21364321076352052</v>
      </c>
      <c r="CW55">
        <f t="shared" si="24"/>
        <v>-0.13304401237880453</v>
      </c>
      <c r="EL55"/>
      <c r="EM55"/>
      <c r="EN55"/>
    </row>
    <row r="56" spans="12:144" x14ac:dyDescent="0.25">
      <c r="L56" s="49">
        <v>216.52828914485977</v>
      </c>
      <c r="M56" s="49">
        <v>50</v>
      </c>
      <c r="N56" s="22">
        <f>(M56*(1/60))/$O$4</f>
        <v>0.1798418709839677</v>
      </c>
      <c r="O56" s="49">
        <f>(L56*($D$2/$E$2)+L$4)/$P$4</f>
        <v>0.37945084993297923</v>
      </c>
      <c r="P56">
        <f>LOG10(N56)</f>
        <v>-0.74510918790715075</v>
      </c>
      <c r="Q56">
        <f t="shared" si="0"/>
        <v>-0.42084447005908032</v>
      </c>
      <c r="R56" s="73"/>
      <c r="S56" s="49">
        <v>267.51168198790873</v>
      </c>
      <c r="T56" s="49">
        <v>50</v>
      </c>
      <c r="U56" s="22">
        <f>(T56*(1/60))/V$4</f>
        <v>0.14978724333885313</v>
      </c>
      <c r="V56" s="49">
        <f>((S56*($D$3/$E$3)+S$4))/W$4</f>
        <v>0.36395481280716085</v>
      </c>
      <c r="W56">
        <f t="shared" si="1"/>
        <v>-0.82452517183982865</v>
      </c>
      <c r="X56">
        <f t="shared" si="1"/>
        <v>-0.43895253329244283</v>
      </c>
      <c r="Y56" s="73"/>
      <c r="Z56" s="49">
        <v>231.00216449202375</v>
      </c>
      <c r="AA56" s="49">
        <v>50</v>
      </c>
      <c r="AB56" s="22">
        <f>(AA56*(1/60))/$AC$4</f>
        <v>0.13319786606996722</v>
      </c>
      <c r="AC56" s="49">
        <f>((Z56*($D$4/$E$4)+Z$4))/AD$4</f>
        <v>0.30786108017804786</v>
      </c>
      <c r="AD56">
        <f t="shared" si="2"/>
        <v>-0.87550273283434843</v>
      </c>
      <c r="AE56">
        <f t="shared" si="2"/>
        <v>-0.51164521116917439</v>
      </c>
      <c r="AG56" s="49">
        <v>514.40864106272556</v>
      </c>
      <c r="AH56" s="49">
        <v>50</v>
      </c>
      <c r="AI56" s="22">
        <f>(AH56*(1/60))/$AJ$4</f>
        <v>1.0380653359600025</v>
      </c>
      <c r="AJ56" s="49">
        <f t="shared" si="3"/>
        <v>0.85165757208314963</v>
      </c>
      <c r="AK56">
        <f t="shared" si="35"/>
        <v>1.6224688920835704E-2</v>
      </c>
      <c r="AL56">
        <f t="shared" si="35"/>
        <v>-6.9734987918432509E-2</v>
      </c>
      <c r="AM56" s="73"/>
      <c r="AN56" s="49">
        <v>450.46670243204437</v>
      </c>
      <c r="AO56" s="49">
        <v>50</v>
      </c>
      <c r="AP56" s="22">
        <f>(AO56*(1/60))/$AQ$4</f>
        <v>0.84498536010907477</v>
      </c>
      <c r="AQ56" s="49">
        <f t="shared" si="4"/>
        <v>0.7436536034065736</v>
      </c>
      <c r="AR56">
        <f t="shared" si="5"/>
        <v>-7.3150815404062111E-2</v>
      </c>
      <c r="AS56">
        <f t="shared" si="5"/>
        <v>-0.12862931332637154</v>
      </c>
      <c r="AU56" s="49">
        <v>624.00100160176021</v>
      </c>
      <c r="AV56" s="49">
        <v>50</v>
      </c>
      <c r="AW56" s="22">
        <f>(AV56*(1/60))/$AX$4</f>
        <v>0.76542713533734341</v>
      </c>
      <c r="AX56" s="49">
        <f t="shared" si="6"/>
        <v>0.79726100880461948</v>
      </c>
      <c r="AY56">
        <f t="shared" si="7"/>
        <v>-0.11609614556281452</v>
      </c>
      <c r="AZ56">
        <f>LOG10(AX56)</f>
        <v>-9.8399475183041069E-2</v>
      </c>
      <c r="BB56" s="49">
        <v>591.17784972036964</v>
      </c>
      <c r="BC56" s="49">
        <v>50</v>
      </c>
      <c r="BD56" s="22">
        <f>(BC56*(1/60))/$BE$4</f>
        <v>0.57399265235545249</v>
      </c>
      <c r="BE56" s="49">
        <f t="shared" si="8"/>
        <v>0.67078091219531422</v>
      </c>
      <c r="BF56">
        <f t="shared" si="9"/>
        <v>-0.24109366694332621</v>
      </c>
      <c r="BG56">
        <f t="shared" si="9"/>
        <v>-0.17341930421471785</v>
      </c>
      <c r="BI56" s="49">
        <v>787.20581806793075</v>
      </c>
      <c r="BJ56" s="49">
        <v>50</v>
      </c>
      <c r="BK56" s="22">
        <f>(BJ56*(1/60))/$BL$4</f>
        <v>0.48604432691494071</v>
      </c>
      <c r="BL56" s="49">
        <f t="shared" si="10"/>
        <v>0.59921990678964332</v>
      </c>
      <c r="BM56">
        <f t="shared" si="11"/>
        <v>-0.3133241215675508</v>
      </c>
      <c r="BN56">
        <f t="shared" si="11"/>
        <v>-0.22241376729576018</v>
      </c>
      <c r="BP56" s="49">
        <v>810.24687595818602</v>
      </c>
      <c r="BQ56" s="49">
        <v>50</v>
      </c>
      <c r="BR56" s="22">
        <f>(BQ56*(1/60))/$BS$4</f>
        <v>0.43854630112395698</v>
      </c>
      <c r="BS56" s="49">
        <f t="shared" si="12"/>
        <v>0.55073569390187249</v>
      </c>
      <c r="BT56">
        <f t="shared" si="13"/>
        <v>-0.3579845476546149</v>
      </c>
      <c r="BU56">
        <f t="shared" si="13"/>
        <v>-0.2590567754121833</v>
      </c>
      <c r="BW56" s="49">
        <v>508.47615479980965</v>
      </c>
      <c r="BX56">
        <v>50</v>
      </c>
      <c r="BY56" s="22">
        <f>(BX56*(1/60))/$BZ$4</f>
        <v>0.68971623840439611</v>
      </c>
      <c r="BZ56" s="49">
        <f t="shared" si="14"/>
        <v>0.53663496266914956</v>
      </c>
      <c r="CA56">
        <f t="shared" si="15"/>
        <v>-0.16132954903439356</v>
      </c>
      <c r="CB56">
        <f t="shared" si="16"/>
        <v>-0.27032103572736921</v>
      </c>
      <c r="CD56">
        <v>705.703372529847</v>
      </c>
      <c r="CE56">
        <v>50</v>
      </c>
      <c r="CF56" s="22">
        <f>(CE56*(1/60))/$CG$4</f>
        <v>0.61928078506311146</v>
      </c>
      <c r="CG56" s="49">
        <f t="shared" si="17"/>
        <v>0.67081862951752236</v>
      </c>
      <c r="CH56">
        <f t="shared" si="18"/>
        <v>-0.2081123949953087</v>
      </c>
      <c r="CI56">
        <f t="shared" si="19"/>
        <v>-0.17339488496828523</v>
      </c>
      <c r="CK56">
        <v>706.05541567216949</v>
      </c>
      <c r="CL56">
        <v>50</v>
      </c>
      <c r="CM56" s="22">
        <f>(CL56*(1/60))/$CN$4</f>
        <v>0.66564769009374147</v>
      </c>
      <c r="CN56" s="49">
        <f t="shared" si="20"/>
        <v>0.72763146991206729</v>
      </c>
      <c r="CO56">
        <f t="shared" si="21"/>
        <v>-0.17675557072784931</v>
      </c>
      <c r="CP56">
        <f t="shared" si="22"/>
        <v>-0.13808852605495242</v>
      </c>
      <c r="CR56" s="49">
        <v>631.36617742796454</v>
      </c>
      <c r="CS56">
        <v>50</v>
      </c>
      <c r="CT56">
        <f>(CS56*(1/60))/$CU$4</f>
        <v>0.62392259485994228</v>
      </c>
      <c r="CU56" s="49">
        <f t="shared" si="23"/>
        <v>0.74455340599643571</v>
      </c>
      <c r="CV56">
        <f t="shared" si="24"/>
        <v>-0.20486928645601535</v>
      </c>
      <c r="CW56">
        <f t="shared" si="24"/>
        <v>-0.12810414532927292</v>
      </c>
      <c r="EL56"/>
      <c r="EM56"/>
      <c r="EN56"/>
    </row>
    <row r="57" spans="12:144" x14ac:dyDescent="0.25">
      <c r="L57" s="49">
        <v>223.01401301263559</v>
      </c>
      <c r="M57" s="49">
        <v>51</v>
      </c>
      <c r="N57" s="22">
        <f>(M57*(1/60))/$O$4</f>
        <v>0.18343870840364704</v>
      </c>
      <c r="O57" s="49">
        <f>(L57*($D$2/$E$2)+L$4)/$P$4</f>
        <v>0.38018096115082622</v>
      </c>
      <c r="P57">
        <f>LOG10(N57)</f>
        <v>-0.73650901614523323</v>
      </c>
      <c r="Q57">
        <f t="shared" si="0"/>
        <v>-0.42000963569301186</v>
      </c>
      <c r="R57" s="73"/>
      <c r="S57" s="49">
        <v>276.51130175817406</v>
      </c>
      <c r="T57" s="49">
        <v>51</v>
      </c>
      <c r="U57" s="22">
        <f>(T57*(1/60))/V$4</f>
        <v>0.15278298820563019</v>
      </c>
      <c r="V57" s="49">
        <f>((S57*($D$3/$E$3)+S$4))/W$4</f>
        <v>0.36494422830823225</v>
      </c>
      <c r="W57">
        <f t="shared" si="1"/>
        <v>-0.81592500007791113</v>
      </c>
      <c r="X57">
        <f t="shared" si="1"/>
        <v>-0.4377735004439901</v>
      </c>
      <c r="Y57" s="73"/>
      <c r="Z57" s="49">
        <v>237.50210525382718</v>
      </c>
      <c r="AA57" s="49">
        <v>51</v>
      </c>
      <c r="AB57" s="22">
        <f>(AA57*(1/60))/$AC$4</f>
        <v>0.13586182339136657</v>
      </c>
      <c r="AC57" s="49">
        <f>((Z57*($D$4/$E$4)+Z$4))/AD$4</f>
        <v>0.30840609184793594</v>
      </c>
      <c r="AD57">
        <f t="shared" si="2"/>
        <v>-0.86690256107243091</v>
      </c>
      <c r="AE57">
        <f t="shared" si="2"/>
        <v>-0.51087705205488865</v>
      </c>
      <c r="AG57" s="49">
        <v>526.93880100064746</v>
      </c>
      <c r="AH57" s="49">
        <v>51</v>
      </c>
      <c r="AI57" s="22">
        <f>(AH57*(1/60))/$AJ$4</f>
        <v>1.0588266426792023</v>
      </c>
      <c r="AJ57" s="49">
        <f t="shared" si="3"/>
        <v>0.86197449117760372</v>
      </c>
      <c r="AK57">
        <f t="shared" si="35"/>
        <v>2.4824860682753181E-2</v>
      </c>
      <c r="AL57">
        <f t="shared" si="35"/>
        <v>-6.4505586268939472E-2</v>
      </c>
      <c r="AM57" s="73"/>
      <c r="AN57" s="49">
        <v>461.45557749365213</v>
      </c>
      <c r="AO57" s="49">
        <v>51</v>
      </c>
      <c r="AP57" s="22">
        <f>(AO57*(1/60))/$AQ$4</f>
        <v>0.86188506731125625</v>
      </c>
      <c r="AQ57" s="49">
        <f t="shared" si="4"/>
        <v>0.75157501899753842</v>
      </c>
      <c r="AR57">
        <f t="shared" si="5"/>
        <v>-6.4550643642144551E-2</v>
      </c>
      <c r="AS57">
        <f t="shared" si="5"/>
        <v>-0.12402766349942838</v>
      </c>
      <c r="AU57" s="49">
        <v>636.99077701329395</v>
      </c>
      <c r="AV57" s="49">
        <v>51</v>
      </c>
      <c r="AW57" s="22">
        <f>(AV57*(1/60))/$AX$4</f>
        <v>0.78073567804409016</v>
      </c>
      <c r="AX57" s="49">
        <f t="shared" si="6"/>
        <v>0.80569172016878721</v>
      </c>
      <c r="AY57">
        <f t="shared" si="7"/>
        <v>-0.10749597380089702</v>
      </c>
      <c r="AZ57">
        <f>LOG10(AX57)</f>
        <v>-9.3831099435861529E-2</v>
      </c>
      <c r="BB57" s="49">
        <v>607.21083653044275</v>
      </c>
      <c r="BC57" s="49">
        <v>51</v>
      </c>
      <c r="BD57" s="22">
        <f>(BC57*(1/60))/$BE$4</f>
        <v>0.58547250540256146</v>
      </c>
      <c r="BE57" s="49">
        <f t="shared" si="8"/>
        <v>0.67789160907531776</v>
      </c>
      <c r="BF57">
        <f t="shared" si="9"/>
        <v>-0.23249349518140872</v>
      </c>
      <c r="BG57">
        <f t="shared" si="9"/>
        <v>-0.16883974174307403</v>
      </c>
      <c r="BI57" s="49">
        <v>808.67870628575349</v>
      </c>
      <c r="BJ57" s="49">
        <v>51</v>
      </c>
      <c r="BK57" s="22">
        <f>(BJ57*(1/60))/$BL$4</f>
        <v>0.49576521345323948</v>
      </c>
      <c r="BL57" s="49">
        <f t="shared" si="10"/>
        <v>0.60638680421629809</v>
      </c>
      <c r="BM57">
        <f t="shared" si="11"/>
        <v>-0.30472394980563328</v>
      </c>
      <c r="BN57">
        <f t="shared" si="11"/>
        <v>-0.21725025809896001</v>
      </c>
      <c r="BP57" s="49">
        <v>832.74020558635209</v>
      </c>
      <c r="BQ57" s="49">
        <v>51</v>
      </c>
      <c r="BR57" s="22">
        <f>(BQ57*(1/60))/$BS$4</f>
        <v>0.44731722714643612</v>
      </c>
      <c r="BS57" s="49">
        <f t="shared" si="12"/>
        <v>0.55761581668409654</v>
      </c>
      <c r="BT57">
        <f t="shared" si="13"/>
        <v>-0.34938437589269733</v>
      </c>
      <c r="BU57">
        <f t="shared" si="13"/>
        <v>-0.25366491604131713</v>
      </c>
      <c r="BW57" s="49">
        <v>525.48192166810077</v>
      </c>
      <c r="BX57">
        <v>51</v>
      </c>
      <c r="BY57" s="22">
        <f>(BX57*(1/60))/$BZ$4</f>
        <v>0.70351056317248406</v>
      </c>
      <c r="BZ57" s="49">
        <f t="shared" si="14"/>
        <v>0.54602336412432295</v>
      </c>
      <c r="CA57">
        <f t="shared" si="15"/>
        <v>-0.15272937727247599</v>
      </c>
      <c r="CB57">
        <f t="shared" si="16"/>
        <v>-0.26278877360813141</v>
      </c>
      <c r="CD57">
        <v>725.22858465452123</v>
      </c>
      <c r="CE57">
        <v>51</v>
      </c>
      <c r="CF57" s="22">
        <f>(CE57*(1/60))/$CG$4</f>
        <v>0.63166640076437364</v>
      </c>
      <c r="CG57" s="49">
        <f t="shared" si="17"/>
        <v>0.68118886895921582</v>
      </c>
      <c r="CH57">
        <f t="shared" si="18"/>
        <v>-0.19951222323339118</v>
      </c>
      <c r="CI57">
        <f t="shared" si="19"/>
        <v>-0.16673245728766128</v>
      </c>
      <c r="CK57">
        <v>726.07936893978751</v>
      </c>
      <c r="CL57">
        <v>51</v>
      </c>
      <c r="CM57" s="22">
        <f>(CL57*(1/60))/$CN$4</f>
        <v>0.67896064389561628</v>
      </c>
      <c r="CN57" s="49">
        <f t="shared" si="20"/>
        <v>0.73940490484354648</v>
      </c>
      <c r="CO57">
        <f t="shared" si="21"/>
        <v>-0.16815539896593176</v>
      </c>
      <c r="CP57">
        <f t="shared" si="22"/>
        <v>-0.13111767286025897</v>
      </c>
      <c r="CR57" s="49">
        <v>647.90836543449564</v>
      </c>
      <c r="CS57">
        <v>51</v>
      </c>
      <c r="CT57">
        <f>(CS57*(1/60))/$CU$4</f>
        <v>0.63640104675714115</v>
      </c>
      <c r="CU57" s="49">
        <f t="shared" si="23"/>
        <v>0.75383494268163032</v>
      </c>
      <c r="CV57">
        <f t="shared" si="24"/>
        <v>-0.19626911469409777</v>
      </c>
      <c r="CW57">
        <f t="shared" si="24"/>
        <v>-0.12272373546946662</v>
      </c>
      <c r="EL57"/>
      <c r="EM57"/>
      <c r="EN57"/>
    </row>
    <row r="58" spans="12:144" x14ac:dyDescent="0.25">
      <c r="L58" s="49">
        <v>230.01358655522938</v>
      </c>
      <c r="M58" s="49">
        <v>52</v>
      </c>
      <c r="N58" s="22">
        <f>(M58*(1/60))/$O$4</f>
        <v>0.1870355458233264</v>
      </c>
      <c r="O58" s="49">
        <f>(L58*($D$2/$E$2)+L$4)/$P$4</f>
        <v>0.38096891747887518</v>
      </c>
      <c r="P58">
        <f>LOG10(N58)</f>
        <v>-0.72807584860837049</v>
      </c>
      <c r="Q58">
        <f t="shared" si="0"/>
        <v>-0.4191104561303402</v>
      </c>
      <c r="R58" s="73"/>
      <c r="S58" s="49">
        <v>286.02141528214281</v>
      </c>
      <c r="T58" s="49">
        <v>52</v>
      </c>
      <c r="U58" s="22">
        <f>(T58*(1/60))/V$4</f>
        <v>0.15577873307240725</v>
      </c>
      <c r="V58" s="49">
        <f>((S58*($D$3/$E$3)+S$4))/W$4</f>
        <v>0.3659897673396314</v>
      </c>
      <c r="W58">
        <f t="shared" si="1"/>
        <v>-0.80749183254104839</v>
      </c>
      <c r="X58">
        <f t="shared" si="1"/>
        <v>-0.43653105681886017</v>
      </c>
      <c r="Y58" s="73"/>
      <c r="Z58" s="49">
        <v>245.50203665142985</v>
      </c>
      <c r="AA58" s="49">
        <v>52</v>
      </c>
      <c r="AB58" s="22">
        <f>(AA58*(1/60))/$AC$4</f>
        <v>0.13852578071276592</v>
      </c>
      <c r="AC58" s="49">
        <f>((Z58*($D$4/$E$4)+Z$4))/AD$4</f>
        <v>0.30907687580270971</v>
      </c>
      <c r="AD58">
        <f t="shared" si="2"/>
        <v>-0.85846939353556806</v>
      </c>
      <c r="AE58">
        <f t="shared" si="2"/>
        <v>-0.50993348632121427</v>
      </c>
      <c r="AG58" s="49">
        <v>538.94920910972678</v>
      </c>
      <c r="AH58" s="49">
        <v>52</v>
      </c>
      <c r="AI58" s="22">
        <f>(AH58*(1/60))/$AJ$4</f>
        <v>1.0795879493984024</v>
      </c>
      <c r="AJ58" s="49">
        <f t="shared" si="3"/>
        <v>0.87186346381375812</v>
      </c>
      <c r="AK58">
        <f t="shared" si="35"/>
        <v>3.3258028219615987E-2</v>
      </c>
      <c r="AL58">
        <f t="shared" si="35"/>
        <v>-5.9551521437904521E-2</v>
      </c>
      <c r="AM58" s="73"/>
      <c r="AN58" s="49">
        <v>472.48941787091911</v>
      </c>
      <c r="AO58" s="49">
        <v>52</v>
      </c>
      <c r="AP58" s="22">
        <f>(AO58*(1/60))/$AQ$4</f>
        <v>0.87878477451343784</v>
      </c>
      <c r="AQ58" s="49">
        <f t="shared" si="4"/>
        <v>0.75952884818411848</v>
      </c>
      <c r="AR58">
        <f t="shared" si="5"/>
        <v>-5.6117476105281713E-2</v>
      </c>
      <c r="AS58">
        <f t="shared" si="5"/>
        <v>-0.11945572625248679</v>
      </c>
      <c r="AU58" s="49">
        <v>651.99884969223683</v>
      </c>
      <c r="AV58" s="49">
        <v>52</v>
      </c>
      <c r="AW58" s="22">
        <f>(AV58*(1/60))/$AX$4</f>
        <v>0.79604422075083714</v>
      </c>
      <c r="AX58" s="49">
        <f t="shared" si="6"/>
        <v>0.81543236039388867</v>
      </c>
      <c r="AY58">
        <f t="shared" si="7"/>
        <v>-9.9062806264034173E-2</v>
      </c>
      <c r="AZ58">
        <f>LOG10(AX58)</f>
        <v>-8.8612057586303319E-2</v>
      </c>
      <c r="BB58" s="49">
        <v>623.19278718547446</v>
      </c>
      <c r="BC58" s="49">
        <v>52</v>
      </c>
      <c r="BD58" s="22">
        <f>(BC58*(1/60))/$BE$4</f>
        <v>0.59695235844967054</v>
      </c>
      <c r="BE58" s="49">
        <f t="shared" si="8"/>
        <v>0.68497967120655479</v>
      </c>
      <c r="BF58">
        <f t="shared" si="9"/>
        <v>-0.22406032764454589</v>
      </c>
      <c r="BG58">
        <f t="shared" si="9"/>
        <v>-0.16432231728688002</v>
      </c>
      <c r="BI58" s="49">
        <v>828.70652223812021</v>
      </c>
      <c r="BJ58" s="49">
        <v>52</v>
      </c>
      <c r="BK58" s="22">
        <f>(BJ58*(1/60))/$BL$4</f>
        <v>0.50548609999153826</v>
      </c>
      <c r="BL58" s="49">
        <f t="shared" si="10"/>
        <v>0.61307138717293053</v>
      </c>
      <c r="BM58">
        <f t="shared" si="11"/>
        <v>-0.29629078226877048</v>
      </c>
      <c r="BN58">
        <f t="shared" si="11"/>
        <v>-0.21248895247965083</v>
      </c>
      <c r="BP58" s="49">
        <v>855.22233951177861</v>
      </c>
      <c r="BQ58" s="49">
        <v>52</v>
      </c>
      <c r="BR58" s="22">
        <f>(BQ58*(1/60))/$BS$4</f>
        <v>0.45608815316891527</v>
      </c>
      <c r="BS58" s="49">
        <f t="shared" si="12"/>
        <v>0.56449251499289876</v>
      </c>
      <c r="BT58">
        <f t="shared" si="13"/>
        <v>-0.34095120835583453</v>
      </c>
      <c r="BU58">
        <f t="shared" si="13"/>
        <v>-0.24834181231976202</v>
      </c>
      <c r="BW58" s="49">
        <v>541.01062836140295</v>
      </c>
      <c r="BX58">
        <v>52</v>
      </c>
      <c r="BY58" s="22">
        <f>(BX58*(1/60))/$BZ$4</f>
        <v>0.71730488794057201</v>
      </c>
      <c r="BZ58" s="49">
        <f t="shared" si="14"/>
        <v>0.55459632255927593</v>
      </c>
      <c r="CA58">
        <f t="shared" si="15"/>
        <v>-0.14429620973561319</v>
      </c>
      <c r="CB58">
        <f t="shared" si="16"/>
        <v>-0.25602301448680664</v>
      </c>
      <c r="CD58">
        <v>746.25230317902538</v>
      </c>
      <c r="CE58">
        <v>52</v>
      </c>
      <c r="CF58" s="22">
        <f>(CE58*(1/60))/$CG$4</f>
        <v>0.64405201646563592</v>
      </c>
      <c r="CG58" s="49">
        <f t="shared" si="17"/>
        <v>0.69235499579367699</v>
      </c>
      <c r="CH58">
        <f t="shared" si="18"/>
        <v>-0.19107905569652833</v>
      </c>
      <c r="CI58">
        <f t="shared" si="19"/>
        <v>-0.15967116973033205</v>
      </c>
      <c r="CK58">
        <v>745.12448624374167</v>
      </c>
      <c r="CL58">
        <v>52</v>
      </c>
      <c r="CM58" s="22">
        <f>(CL58*(1/60))/$CN$4</f>
        <v>0.69227359769749119</v>
      </c>
      <c r="CN58" s="49">
        <f t="shared" si="20"/>
        <v>0.75060281598245748</v>
      </c>
      <c r="CO58">
        <f t="shared" si="21"/>
        <v>-0.15972223142906891</v>
      </c>
      <c r="CP58">
        <f t="shared" si="22"/>
        <v>-0.12458981060859008</v>
      </c>
      <c r="CR58" s="49">
        <v>663.89852387243639</v>
      </c>
      <c r="CS58">
        <v>52</v>
      </c>
      <c r="CT58">
        <f>(CS58*(1/60))/$CU$4</f>
        <v>0.64887949865434003</v>
      </c>
      <c r="CU58" s="49">
        <f t="shared" si="23"/>
        <v>0.76280674508680335</v>
      </c>
      <c r="CV58">
        <f t="shared" si="24"/>
        <v>-0.18783594715723495</v>
      </c>
      <c r="CW58">
        <f t="shared" si="24"/>
        <v>-0.11758547537822486</v>
      </c>
      <c r="EL58"/>
      <c r="EM58"/>
      <c r="EN58"/>
    </row>
    <row r="59" spans="12:144" x14ac:dyDescent="0.25">
      <c r="L59" s="49">
        <v>235.51326926523694</v>
      </c>
      <c r="M59" s="49">
        <v>53</v>
      </c>
      <c r="N59" s="22">
        <f>(M59*(1/60))/$O$4</f>
        <v>0.19063238324300577</v>
      </c>
      <c r="O59" s="49">
        <f>(L59*($D$2/$E$2)+L$4)/$P$4</f>
        <v>0.38158802802428798</v>
      </c>
      <c r="P59">
        <f>LOG10(N59)</f>
        <v>-0.71980332264238056</v>
      </c>
      <c r="Q59">
        <f t="shared" si="0"/>
        <v>-0.41840525934674488</v>
      </c>
      <c r="R59" s="73"/>
      <c r="S59" s="49">
        <v>294.00680264238787</v>
      </c>
      <c r="T59" s="49">
        <v>53</v>
      </c>
      <c r="U59" s="22">
        <f>(T59*(1/60))/V$4</f>
        <v>0.15877447793918431</v>
      </c>
      <c r="V59" s="49">
        <f>((S59*($D$3/$E$3)+S$4))/W$4</f>
        <v>0.3668676784334301</v>
      </c>
      <c r="W59">
        <f t="shared" si="1"/>
        <v>-0.79921930657505846</v>
      </c>
      <c r="X59">
        <f t="shared" si="1"/>
        <v>-0.43549054852296443</v>
      </c>
      <c r="Y59" s="73"/>
      <c r="Z59" s="49">
        <v>251.50198806371293</v>
      </c>
      <c r="AA59" s="49">
        <v>53</v>
      </c>
      <c r="AB59" s="22">
        <f>(AA59*(1/60))/$AC$4</f>
        <v>0.14118973803416524</v>
      </c>
      <c r="AC59" s="49">
        <f>((Z59*($D$4/$E$4)+Z$4))/AD$4</f>
        <v>0.3095799640089395</v>
      </c>
      <c r="AD59">
        <f t="shared" si="2"/>
        <v>-0.85019686756957824</v>
      </c>
      <c r="AE59">
        <f t="shared" si="2"/>
        <v>-0.50922715458453205</v>
      </c>
      <c r="AG59" s="49">
        <v>550.95961739495931</v>
      </c>
      <c r="AH59" s="49">
        <v>53</v>
      </c>
      <c r="AI59" s="22">
        <f>(AH59*(1/60))/$AJ$4</f>
        <v>1.1003492561176025</v>
      </c>
      <c r="AJ59" s="49">
        <f t="shared" si="3"/>
        <v>0.88175243659495106</v>
      </c>
      <c r="AK59">
        <f t="shared" si="35"/>
        <v>4.1530554185605875E-2</v>
      </c>
      <c r="AL59">
        <f t="shared" si="35"/>
        <v>-5.4653331549012835E-2</v>
      </c>
      <c r="AM59" s="73"/>
      <c r="AN59" s="49">
        <v>483.43484566174993</v>
      </c>
      <c r="AO59" s="49">
        <v>53</v>
      </c>
      <c r="AP59" s="22">
        <f>(AO59*(1/60))/$AQ$4</f>
        <v>0.89568448171561921</v>
      </c>
      <c r="AQ59" s="49">
        <f t="shared" si="4"/>
        <v>0.76741894447386383</v>
      </c>
      <c r="AR59">
        <f t="shared" si="5"/>
        <v>-4.7844950139291888E-2</v>
      </c>
      <c r="AS59">
        <f t="shared" si="5"/>
        <v>-0.11496748402888154</v>
      </c>
      <c r="AU59" s="49">
        <v>667.91354230918239</v>
      </c>
      <c r="AV59" s="49">
        <v>53</v>
      </c>
      <c r="AW59" s="22">
        <f>(AV59*(1/60))/$AX$4</f>
        <v>0.81135276345758389</v>
      </c>
      <c r="AX59" s="49">
        <f t="shared" si="6"/>
        <v>0.82576142118610107</v>
      </c>
      <c r="AY59">
        <f t="shared" si="7"/>
        <v>-9.079028029804434E-2</v>
      </c>
      <c r="AZ59">
        <f>LOG10(AX59)</f>
        <v>-8.3145410826014579E-2</v>
      </c>
      <c r="BB59" s="49">
        <v>639.68781448453433</v>
      </c>
      <c r="BC59" s="49">
        <v>53</v>
      </c>
      <c r="BD59" s="22">
        <f>(BC59*(1/60))/$BE$4</f>
        <v>0.60843221149677951</v>
      </c>
      <c r="BE59" s="49">
        <f t="shared" si="8"/>
        <v>0.69229528498085824</v>
      </c>
      <c r="BF59">
        <f t="shared" si="9"/>
        <v>-0.21578780167855607</v>
      </c>
      <c r="BG59">
        <f t="shared" si="9"/>
        <v>-0.15970862623020537</v>
      </c>
      <c r="BI59" s="49">
        <v>849.70141814639805</v>
      </c>
      <c r="BJ59" s="49">
        <v>53</v>
      </c>
      <c r="BK59" s="22">
        <f>(BJ59*(1/60))/$BL$4</f>
        <v>0.5152069865298371</v>
      </c>
      <c r="BL59" s="49">
        <f t="shared" si="10"/>
        <v>0.62007874752108472</v>
      </c>
      <c r="BM59">
        <f t="shared" si="11"/>
        <v>-0.28801825630278061</v>
      </c>
      <c r="BN59">
        <f t="shared" si="11"/>
        <v>-0.20755315333695318</v>
      </c>
      <c r="BP59" s="49">
        <v>877.26350089354571</v>
      </c>
      <c r="BQ59" s="49">
        <v>53</v>
      </c>
      <c r="BR59" s="22">
        <f>(BQ59*(1/60))/$BS$4</f>
        <v>0.46485907919139435</v>
      </c>
      <c r="BS59" s="49">
        <f t="shared" si="12"/>
        <v>0.5712343313036099</v>
      </c>
      <c r="BT59">
        <f t="shared" si="13"/>
        <v>-0.33267868238984472</v>
      </c>
      <c r="BU59">
        <f t="shared" si="13"/>
        <v>-0.24318569925768488</v>
      </c>
      <c r="BW59" s="49">
        <v>557.53856368864751</v>
      </c>
      <c r="BX59">
        <v>53</v>
      </c>
      <c r="BY59" s="22">
        <f>(BX59*(1/60))/$BZ$4</f>
        <v>0.73109921270865985</v>
      </c>
      <c r="BZ59" s="49">
        <f t="shared" si="14"/>
        <v>0.56372092677613406</v>
      </c>
      <c r="CA59">
        <f t="shared" si="15"/>
        <v>-0.13602368376962334</v>
      </c>
      <c r="CB59">
        <f t="shared" si="16"/>
        <v>-0.24893584274819083</v>
      </c>
      <c r="CD59">
        <v>767.79815055781421</v>
      </c>
      <c r="CE59">
        <v>53</v>
      </c>
      <c r="CF59" s="22">
        <f>(CE59*(1/60))/$CG$4</f>
        <v>0.6564376321668981</v>
      </c>
      <c r="CG59" s="49">
        <f t="shared" si="17"/>
        <v>0.70379843593996172</v>
      </c>
      <c r="CH59">
        <f t="shared" si="18"/>
        <v>-0.18280652973053849</v>
      </c>
      <c r="CI59">
        <f t="shared" si="19"/>
        <v>-0.15255170263779608</v>
      </c>
      <c r="CK59">
        <v>763.64995253060806</v>
      </c>
      <c r="CL59">
        <v>53</v>
      </c>
      <c r="CM59" s="22">
        <f>(CL59*(1/60))/$CN$4</f>
        <v>0.70558655149936589</v>
      </c>
      <c r="CN59" s="49">
        <f t="shared" si="20"/>
        <v>0.7614951891811329</v>
      </c>
      <c r="CO59">
        <f t="shared" si="21"/>
        <v>-0.15144970546307909</v>
      </c>
      <c r="CP59">
        <f t="shared" si="22"/>
        <v>-0.1183328360162999</v>
      </c>
      <c r="CR59" s="49">
        <v>679.88914537592086</v>
      </c>
      <c r="CS59">
        <v>53</v>
      </c>
      <c r="CT59">
        <f>(CS59*(1/60))/$CU$4</f>
        <v>0.66135795055153879</v>
      </c>
      <c r="CU59" s="49">
        <f t="shared" si="23"/>
        <v>0.77177880731007498</v>
      </c>
      <c r="CV59">
        <f t="shared" si="24"/>
        <v>-0.17956342119124513</v>
      </c>
      <c r="CW59">
        <f t="shared" si="24"/>
        <v>-0.11250715112696597</v>
      </c>
      <c r="EL59"/>
      <c r="EM59"/>
      <c r="EN59"/>
    </row>
    <row r="60" spans="12:144" x14ac:dyDescent="0.25">
      <c r="L60" s="49">
        <v>243.01285974203094</v>
      </c>
      <c r="M60" s="49">
        <v>54</v>
      </c>
      <c r="N60" s="22">
        <f>(M60*(1/60))/$O$4</f>
        <v>0.19422922066268514</v>
      </c>
      <c r="O60" s="49">
        <f>(L60*($D$2/$E$2)+L$4)/$P$4</f>
        <v>0.38243227228259979</v>
      </c>
      <c r="P60">
        <f>LOG10(N60)</f>
        <v>-0.71168543242020099</v>
      </c>
      <c r="Q60">
        <f t="shared" si="0"/>
        <v>-0.41744546607463767</v>
      </c>
      <c r="R60" s="73"/>
      <c r="S60" s="49">
        <v>303.51482665596421</v>
      </c>
      <c r="T60" s="49">
        <v>54</v>
      </c>
      <c r="U60" s="22">
        <f>(T60*(1/60))/V$4</f>
        <v>0.16177022280596137</v>
      </c>
      <c r="V60" s="49">
        <f>((S60*($D$3/$E$3)+S$4))/W$4</f>
        <v>0.36791298774468273</v>
      </c>
      <c r="W60">
        <f t="shared" si="1"/>
        <v>-0.79110141635287901</v>
      </c>
      <c r="X60">
        <f t="shared" si="1"/>
        <v>-0.43425488081174118</v>
      </c>
      <c r="Y60" s="73"/>
      <c r="Z60" s="49">
        <v>258.00193797721755</v>
      </c>
      <c r="AA60" s="49">
        <v>54</v>
      </c>
      <c r="AB60" s="22">
        <f>(AA60*(1/60))/$AC$4</f>
        <v>0.14385369535556461</v>
      </c>
      <c r="AC60" s="49">
        <f>((Z60*($D$4/$E$4)+Z$4))/AD$4</f>
        <v>0.31012497644618597</v>
      </c>
      <c r="AD60">
        <f t="shared" si="2"/>
        <v>-0.84207897734739878</v>
      </c>
      <c r="AE60">
        <f t="shared" si="2"/>
        <v>-0.50846325570414996</v>
      </c>
      <c r="AG60" s="49">
        <v>561.99154797914889</v>
      </c>
      <c r="AH60" s="49">
        <v>54</v>
      </c>
      <c r="AI60" s="22">
        <f>(AH60*(1/60))/$AJ$4</f>
        <v>1.1211105628368025</v>
      </c>
      <c r="AJ60" s="49">
        <f t="shared" si="3"/>
        <v>0.8908357632130145</v>
      </c>
      <c r="AK60">
        <f t="shared" si="35"/>
        <v>4.9648444407785347E-2</v>
      </c>
      <c r="AL60">
        <f t="shared" si="35"/>
        <v>-5.0202356238025853E-2</v>
      </c>
      <c r="AM60" s="73"/>
      <c r="AN60" s="49">
        <v>495.92388528886164</v>
      </c>
      <c r="AO60" s="49">
        <v>54</v>
      </c>
      <c r="AP60" s="22">
        <f>(AO60*(1/60))/$AQ$4</f>
        <v>0.9125841889178008</v>
      </c>
      <c r="AQ60" s="49">
        <f t="shared" si="4"/>
        <v>0.77642176529617146</v>
      </c>
      <c r="AR60">
        <f t="shared" si="5"/>
        <v>-3.9727059917112381E-2</v>
      </c>
      <c r="AS60">
        <f t="shared" si="5"/>
        <v>-0.10990229861142826</v>
      </c>
      <c r="AU60" s="49">
        <v>683.87023622906702</v>
      </c>
      <c r="AV60" s="49">
        <v>54</v>
      </c>
      <c r="AW60" s="22">
        <f>(AV60*(1/60))/$AX$4</f>
        <v>0.82666130616433087</v>
      </c>
      <c r="AX60" s="49">
        <f t="shared" si="6"/>
        <v>0.83611774194630994</v>
      </c>
      <c r="AY60">
        <f t="shared" si="7"/>
        <v>-8.2672390075864827E-2</v>
      </c>
      <c r="AZ60">
        <f>LOG10(AX60)</f>
        <v>-7.7732560985608004E-2</v>
      </c>
      <c r="BB60" s="49">
        <v>654.73391541908074</v>
      </c>
      <c r="BC60" s="49">
        <v>54</v>
      </c>
      <c r="BD60" s="22">
        <f>(BC60*(1/60))/$BE$4</f>
        <v>0.61991206454388859</v>
      </c>
      <c r="BE60" s="49">
        <f t="shared" si="8"/>
        <v>0.69896829383684256</v>
      </c>
      <c r="BF60">
        <f t="shared" si="9"/>
        <v>-0.20766991145637659</v>
      </c>
      <c r="BG60">
        <f t="shared" si="9"/>
        <v>-0.15554252400253846</v>
      </c>
      <c r="BI60" s="49">
        <v>871.20720841829586</v>
      </c>
      <c r="BJ60" s="49">
        <v>54</v>
      </c>
      <c r="BK60" s="22">
        <f>(BJ60*(1/60))/$BL$4</f>
        <v>0.52492787306813593</v>
      </c>
      <c r="BL60" s="49">
        <f t="shared" si="10"/>
        <v>0.62725662650011793</v>
      </c>
      <c r="BM60">
        <f t="shared" si="11"/>
        <v>-0.27990036608060109</v>
      </c>
      <c r="BN60">
        <f t="shared" si="11"/>
        <v>-0.20255474199065865</v>
      </c>
      <c r="BP60" s="49">
        <v>900.78104997829519</v>
      </c>
      <c r="BQ60" s="49">
        <v>54</v>
      </c>
      <c r="BR60" s="22">
        <f>(BQ60*(1/60))/$BS$4</f>
        <v>0.47363000521387355</v>
      </c>
      <c r="BS60" s="49">
        <f t="shared" si="12"/>
        <v>0.57842773610026788</v>
      </c>
      <c r="BT60">
        <f t="shared" si="13"/>
        <v>-0.3245607921676652</v>
      </c>
      <c r="BU60">
        <f t="shared" si="13"/>
        <v>-0.23775089042567632</v>
      </c>
      <c r="BW60" s="49">
        <v>571.5041557154243</v>
      </c>
      <c r="BX60">
        <v>54</v>
      </c>
      <c r="BY60" s="22">
        <f>(BX60*(1/60))/$BZ$4</f>
        <v>0.7448935374767478</v>
      </c>
      <c r="BZ60" s="49">
        <f t="shared" si="14"/>
        <v>0.57143093394734989</v>
      </c>
      <c r="CA60">
        <f t="shared" si="15"/>
        <v>-0.12790579354744386</v>
      </c>
      <c r="CB60">
        <f t="shared" si="16"/>
        <v>-0.24303625313948565</v>
      </c>
      <c r="CD60">
        <v>785.80229701878579</v>
      </c>
      <c r="CE60">
        <v>54</v>
      </c>
      <c r="CF60" s="22">
        <f>(CE60*(1/60))/$CG$4</f>
        <v>0.66882324786816039</v>
      </c>
      <c r="CG60" s="49">
        <f t="shared" si="17"/>
        <v>0.71336080630251697</v>
      </c>
      <c r="CH60">
        <f t="shared" si="18"/>
        <v>-0.174688639508359</v>
      </c>
      <c r="CI60">
        <f t="shared" si="19"/>
        <v>-0.14669075548846514</v>
      </c>
      <c r="CK60">
        <v>781.19731822376355</v>
      </c>
      <c r="CL60">
        <v>54</v>
      </c>
      <c r="CM60" s="22">
        <f>(CL60*(1/60))/$CN$4</f>
        <v>0.7188995053012408</v>
      </c>
      <c r="CN60" s="49">
        <f t="shared" si="20"/>
        <v>0.77181247096091676</v>
      </c>
      <c r="CO60">
        <f t="shared" si="21"/>
        <v>-0.14333181524089958</v>
      </c>
      <c r="CP60">
        <f t="shared" si="22"/>
        <v>-0.11248820836924321</v>
      </c>
      <c r="CR60" s="49">
        <v>695.93139029648603</v>
      </c>
      <c r="CS60">
        <v>54</v>
      </c>
      <c r="CT60">
        <f>(CS60*(1/60))/$CU$4</f>
        <v>0.67383640244873766</v>
      </c>
      <c r="CU60" s="49">
        <f t="shared" si="23"/>
        <v>0.78077983454325084</v>
      </c>
      <c r="CV60">
        <f t="shared" si="24"/>
        <v>-0.17144553096906565</v>
      </c>
      <c r="CW60">
        <f t="shared" si="24"/>
        <v>-0.10747141186247736</v>
      </c>
      <c r="EL60"/>
      <c r="EM60"/>
      <c r="EN60"/>
    </row>
    <row r="61" spans="12:144" x14ac:dyDescent="0.25">
      <c r="L61" s="49">
        <v>248.51257513453922</v>
      </c>
      <c r="M61" s="49">
        <v>55</v>
      </c>
      <c r="N61" s="22">
        <f>(M61*(1/60))/$O$4</f>
        <v>0.19782605808236448</v>
      </c>
      <c r="O61" s="49">
        <f>(L61*($D$2/$E$2)+L$4)/$P$4</f>
        <v>0.38305138650714859</v>
      </c>
      <c r="P61">
        <f>LOG10(N61)</f>
        <v>-0.70371650274892572</v>
      </c>
      <c r="Q61">
        <f t="shared" si="0"/>
        <v>-0.41674296133288452</v>
      </c>
      <c r="R61" s="73"/>
      <c r="S61" s="49">
        <v>311.52568112436575</v>
      </c>
      <c r="T61" s="49">
        <v>55</v>
      </c>
      <c r="U61" s="22">
        <f>(T61*(1/60))/V$4</f>
        <v>0.16476596767273843</v>
      </c>
      <c r="V61" s="49">
        <f>((S61*($D$3/$E$3)+S$4))/W$4</f>
        <v>0.36879369868472173</v>
      </c>
      <c r="W61">
        <f t="shared" si="1"/>
        <v>-0.78313248668160362</v>
      </c>
      <c r="X61">
        <f t="shared" si="1"/>
        <v>-0.43321650803552691</v>
      </c>
      <c r="Y61" s="73"/>
      <c r="Z61" s="49">
        <v>265.00754706234312</v>
      </c>
      <c r="AA61" s="49">
        <v>55</v>
      </c>
      <c r="AB61" s="22">
        <f>(AA61*(1/60))/$AC$4</f>
        <v>0.14651765267696393</v>
      </c>
      <c r="AC61" s="49">
        <f>((Z61*($D$4/$E$4)+Z$4))/AD$4</f>
        <v>0.31071238775437887</v>
      </c>
      <c r="AD61">
        <f t="shared" si="2"/>
        <v>-0.83411004767612351</v>
      </c>
      <c r="AE61">
        <f t="shared" si="2"/>
        <v>-0.50764143156600228</v>
      </c>
      <c r="AG61" s="49">
        <v>573.50239755383757</v>
      </c>
      <c r="AH61" s="49">
        <v>55</v>
      </c>
      <c r="AI61" s="22">
        <f>(AH61*(1/60))/$AJ$4</f>
        <v>1.1418718695560026</v>
      </c>
      <c r="AJ61" s="49">
        <f t="shared" si="3"/>
        <v>0.90031341588136438</v>
      </c>
      <c r="AK61">
        <f t="shared" si="35"/>
        <v>5.7617374079060694E-2</v>
      </c>
      <c r="AL61">
        <f t="shared" si="35"/>
        <v>-4.5606278235096977E-2</v>
      </c>
      <c r="AM61" s="73"/>
      <c r="AN61" s="49">
        <v>506.91468710227758</v>
      </c>
      <c r="AO61" s="49">
        <v>55</v>
      </c>
      <c r="AP61" s="22">
        <f>(AO61*(1/60))/$AQ$4</f>
        <v>0.92948389611998217</v>
      </c>
      <c r="AQ61" s="49">
        <f t="shared" si="4"/>
        <v>0.78434456980108125</v>
      </c>
      <c r="AR61">
        <f t="shared" si="5"/>
        <v>-3.1758130245837103E-2</v>
      </c>
      <c r="AS61">
        <f t="shared" si="5"/>
        <v>-0.10549310582542949</v>
      </c>
      <c r="AU61" s="49">
        <v>699.84587588982765</v>
      </c>
      <c r="AV61" s="49">
        <v>55</v>
      </c>
      <c r="AW61" s="22">
        <f>(AV61*(1/60))/$AX$4</f>
        <v>0.84196984887107762</v>
      </c>
      <c r="AX61" s="49">
        <f t="shared" si="6"/>
        <v>0.84648635899862912</v>
      </c>
      <c r="AY61">
        <f t="shared" si="7"/>
        <v>-7.4703460404589542E-2</v>
      </c>
      <c r="AZ61">
        <f>LOG10(AX61)</f>
        <v>-7.2380036089430652E-2</v>
      </c>
      <c r="BB61" s="49">
        <v>670.21563694082818</v>
      </c>
      <c r="BC61" s="49">
        <v>55</v>
      </c>
      <c r="BD61" s="22">
        <f>(BC61*(1/60))/$BE$4</f>
        <v>0.63139191759099766</v>
      </c>
      <c r="BE61" s="49">
        <f t="shared" si="8"/>
        <v>0.70583450224990041</v>
      </c>
      <c r="BF61">
        <f t="shared" si="9"/>
        <v>-0.19970098178510123</v>
      </c>
      <c r="BG61">
        <f t="shared" si="9"/>
        <v>-0.1512971164910461</v>
      </c>
      <c r="BI61" s="49">
        <v>892.70221798761088</v>
      </c>
      <c r="BJ61" s="49">
        <v>55</v>
      </c>
      <c r="BK61" s="22">
        <f>(BJ61*(1/60))/$BL$4</f>
        <v>0.53464875960643476</v>
      </c>
      <c r="BL61" s="49">
        <f t="shared" si="10"/>
        <v>0.63443090725851059</v>
      </c>
      <c r="BM61">
        <f t="shared" si="11"/>
        <v>-0.27193143640932577</v>
      </c>
      <c r="BN61">
        <f t="shared" si="11"/>
        <v>-0.19761566786438173</v>
      </c>
      <c r="BP61" s="49">
        <v>922.28683173945399</v>
      </c>
      <c r="BQ61" s="49">
        <v>55</v>
      </c>
      <c r="BR61" s="22">
        <f>(BQ61*(1/60))/$BS$4</f>
        <v>0.48240093123635264</v>
      </c>
      <c r="BS61" s="49">
        <f t="shared" si="12"/>
        <v>0.5850057937507106</v>
      </c>
      <c r="BT61">
        <f t="shared" si="13"/>
        <v>-0.31659186249638988</v>
      </c>
      <c r="BU61">
        <f t="shared" si="13"/>
        <v>-0.23283983275285677</v>
      </c>
      <c r="BW61" s="49">
        <v>586.57650822377809</v>
      </c>
      <c r="BX61">
        <v>55</v>
      </c>
      <c r="BY61" s="22">
        <f>(BX61*(1/60))/$BZ$4</f>
        <v>0.75868786224483575</v>
      </c>
      <c r="BZ61" s="49">
        <f t="shared" si="14"/>
        <v>0.57975195218300302</v>
      </c>
      <c r="CA61">
        <f t="shared" si="15"/>
        <v>-0.1199368638761685</v>
      </c>
      <c r="CB61">
        <f t="shared" si="16"/>
        <v>-0.23675778029949907</v>
      </c>
      <c r="CD61">
        <v>801.33170410261448</v>
      </c>
      <c r="CE61">
        <v>55</v>
      </c>
      <c r="CF61" s="22">
        <f>(CE61*(1/60))/$CG$4</f>
        <v>0.68120886356942256</v>
      </c>
      <c r="CG61" s="49">
        <f t="shared" si="17"/>
        <v>0.72160879197450478</v>
      </c>
      <c r="CH61">
        <f t="shared" si="18"/>
        <v>-0.1667197098370837</v>
      </c>
      <c r="CI61">
        <f t="shared" si="19"/>
        <v>-0.14169818405431933</v>
      </c>
      <c r="CK61">
        <v>799.72307707105711</v>
      </c>
      <c r="CL61">
        <v>55</v>
      </c>
      <c r="CM61" s="22">
        <f>(CL61*(1/60))/$CN$4</f>
        <v>0.73221245910311561</v>
      </c>
      <c r="CN61" s="49">
        <f t="shared" si="20"/>
        <v>0.78270501617563248</v>
      </c>
      <c r="CO61">
        <f t="shared" si="21"/>
        <v>-0.13536288556962425</v>
      </c>
      <c r="CP61">
        <f t="shared" si="22"/>
        <v>-0.1064018828781918</v>
      </c>
      <c r="CR61" s="49">
        <v>710.37243752837151</v>
      </c>
      <c r="CS61">
        <v>55</v>
      </c>
      <c r="CT61">
        <f>(CS61*(1/60))/$CU$4</f>
        <v>0.68631485434593653</v>
      </c>
      <c r="CU61" s="49">
        <f t="shared" si="23"/>
        <v>0.78888245734033502</v>
      </c>
      <c r="CV61">
        <f t="shared" si="24"/>
        <v>-0.16347660129779029</v>
      </c>
      <c r="CW61">
        <f t="shared" si="24"/>
        <v>-0.10298770139305205</v>
      </c>
      <c r="EL61"/>
      <c r="EM61"/>
      <c r="EN61"/>
    </row>
    <row r="62" spans="12:144" x14ac:dyDescent="0.25">
      <c r="L62" s="49">
        <v>254.52406565981144</v>
      </c>
      <c r="M62" s="49">
        <v>56</v>
      </c>
      <c r="N62" s="22">
        <f>(M62*(1/60))/$O$4</f>
        <v>0.20142289550204384</v>
      </c>
      <c r="O62" s="49">
        <f>(L62*($D$2/$E$2)+L$4)/$P$4</f>
        <v>0.38372811230645204</v>
      </c>
      <c r="P62">
        <f>LOG10(N62)</f>
        <v>-0.69589116523696914</v>
      </c>
      <c r="Q62">
        <f t="shared" si="0"/>
        <v>-0.4159763827867442</v>
      </c>
      <c r="R62" s="73"/>
      <c r="S62" s="49">
        <v>320.01406219102307</v>
      </c>
      <c r="T62" s="49">
        <v>56</v>
      </c>
      <c r="U62" s="22">
        <f>(T62*(1/60))/V$4</f>
        <v>0.16776171253951552</v>
      </c>
      <c r="V62" s="49">
        <f>((S62*($D$3/$E$3)+S$4))/W$4</f>
        <v>0.3697269087558962</v>
      </c>
      <c r="W62">
        <f t="shared" si="1"/>
        <v>-0.77530714916964705</v>
      </c>
      <c r="X62">
        <f t="shared" si="1"/>
        <v>-0.43211894028725445</v>
      </c>
      <c r="Y62" s="73"/>
      <c r="Z62" s="49">
        <v>271.00415125971779</v>
      </c>
      <c r="AA62" s="49">
        <v>56</v>
      </c>
      <c r="AB62" s="22">
        <f>(AA62*(1/60))/$AC$4</f>
        <v>0.1491816099983633</v>
      </c>
      <c r="AC62" s="49">
        <f>((Z62*($D$4/$E$4)+Z$4))/AD$4</f>
        <v>0.31121519530094516</v>
      </c>
      <c r="AD62">
        <f t="shared" si="2"/>
        <v>-0.82628471016416682</v>
      </c>
      <c r="AE62">
        <f t="shared" si="2"/>
        <v>-0.5069392064309266</v>
      </c>
      <c r="AG62" s="49">
        <v>584.45273547139811</v>
      </c>
      <c r="AH62" s="49">
        <v>56</v>
      </c>
      <c r="AI62" s="22">
        <f>(AH62*(1/60))/$AJ$4</f>
        <v>1.1626331762752027</v>
      </c>
      <c r="AJ62" s="49">
        <f t="shared" si="3"/>
        <v>0.90932956179746693</v>
      </c>
      <c r="AK62">
        <f t="shared" si="35"/>
        <v>6.5442711591017277E-2</v>
      </c>
      <c r="AL62">
        <f t="shared" si="35"/>
        <v>-4.1278690011553834E-2</v>
      </c>
      <c r="AM62" s="73"/>
      <c r="AN62" s="49">
        <v>517.38670257361662</v>
      </c>
      <c r="AO62" s="49">
        <v>56</v>
      </c>
      <c r="AP62" s="22">
        <f>(AO62*(1/60))/$AQ$4</f>
        <v>0.94638360332216376</v>
      </c>
      <c r="AQ62" s="49">
        <f t="shared" si="4"/>
        <v>0.79189340315831047</v>
      </c>
      <c r="AR62">
        <f t="shared" si="5"/>
        <v>-2.3932792733880489E-2</v>
      </c>
      <c r="AS62">
        <f t="shared" si="5"/>
        <v>-0.10133327489515585</v>
      </c>
      <c r="AU62" s="49">
        <v>714.38662501477449</v>
      </c>
      <c r="AV62" s="49">
        <v>56</v>
      </c>
      <c r="AW62" s="22">
        <f>(AV62*(1/60))/$AX$4</f>
        <v>0.85727839157782459</v>
      </c>
      <c r="AX62" s="49">
        <f t="shared" si="6"/>
        <v>0.85592369374903221</v>
      </c>
      <c r="AY62">
        <f t="shared" si="7"/>
        <v>-6.6878122892632924E-2</v>
      </c>
      <c r="AZ62">
        <f>LOG10(AX62)</f>
        <v>-6.7564951281826713E-2</v>
      </c>
      <c r="BB62" s="49">
        <v>685.21091643376496</v>
      </c>
      <c r="BC62" s="49">
        <v>56</v>
      </c>
      <c r="BD62" s="22">
        <f>(BC62*(1/60))/$BE$4</f>
        <v>0.64287177063810674</v>
      </c>
      <c r="BE62" s="49">
        <f t="shared" si="8"/>
        <v>0.71248497158342572</v>
      </c>
      <c r="BF62">
        <f t="shared" si="9"/>
        <v>-0.19187564427314463</v>
      </c>
      <c r="BG62">
        <f t="shared" si="9"/>
        <v>-0.14722429177871366</v>
      </c>
      <c r="BI62" s="49">
        <v>914.21879219364109</v>
      </c>
      <c r="BJ62" s="49">
        <v>56</v>
      </c>
      <c r="BK62" s="22">
        <f>(BJ62*(1/60))/$BL$4</f>
        <v>0.5443696461447336</v>
      </c>
      <c r="BL62" s="49">
        <f t="shared" si="10"/>
        <v>0.64161238553676225</v>
      </c>
      <c r="BM62">
        <f t="shared" si="11"/>
        <v>-0.26410609889736919</v>
      </c>
      <c r="BN62">
        <f t="shared" si="11"/>
        <v>-0.19272726112296754</v>
      </c>
      <c r="BP62" s="49">
        <v>943.78029752691918</v>
      </c>
      <c r="BQ62" s="49">
        <v>56</v>
      </c>
      <c r="BR62" s="22">
        <f>(BQ62*(1/60))/$BS$4</f>
        <v>0.49117185725883183</v>
      </c>
      <c r="BS62" s="49">
        <f t="shared" si="12"/>
        <v>0.59158008426606945</v>
      </c>
      <c r="BT62">
        <f t="shared" si="13"/>
        <v>-0.3087665249844333</v>
      </c>
      <c r="BU62">
        <f t="shared" si="13"/>
        <v>-0.22798645509255233</v>
      </c>
      <c r="BW62" s="49">
        <v>603.08249850248512</v>
      </c>
      <c r="BX62">
        <v>56</v>
      </c>
      <c r="BY62" s="22">
        <f>(BX62*(1/60))/$BZ$4</f>
        <v>0.7724821870129237</v>
      </c>
      <c r="BZ62" s="49">
        <f t="shared" si="14"/>
        <v>0.5888644411611178</v>
      </c>
      <c r="CA62">
        <f t="shared" si="15"/>
        <v>-0.11211152636421193</v>
      </c>
      <c r="CB62">
        <f t="shared" si="16"/>
        <v>-0.22998466995230699</v>
      </c>
      <c r="CD62">
        <v>818.40607280249333</v>
      </c>
      <c r="CE62">
        <v>56</v>
      </c>
      <c r="CF62" s="22">
        <f>(CE62*(1/60))/$CG$4</f>
        <v>0.69359447927068485</v>
      </c>
      <c r="CG62" s="49">
        <f t="shared" si="17"/>
        <v>0.73067733835458426</v>
      </c>
      <c r="CH62">
        <f t="shared" si="18"/>
        <v>-0.15889437232512707</v>
      </c>
      <c r="CI62">
        <f t="shared" si="19"/>
        <v>-0.1362743619036858</v>
      </c>
      <c r="CK62">
        <v>818.2276578067989</v>
      </c>
      <c r="CL62">
        <v>56</v>
      </c>
      <c r="CM62" s="22">
        <f>(CL62*(1/60))/$CN$4</f>
        <v>0.74552541290499041</v>
      </c>
      <c r="CN62" s="49">
        <f t="shared" si="20"/>
        <v>0.79358510934778748</v>
      </c>
      <c r="CO62">
        <f t="shared" si="21"/>
        <v>-0.1275375480576677</v>
      </c>
      <c r="CP62">
        <f t="shared" si="22"/>
        <v>-0.10040648978124601</v>
      </c>
      <c r="CR62" s="49">
        <v>727.84785498069584</v>
      </c>
      <c r="CS62">
        <v>56</v>
      </c>
      <c r="CT62">
        <f>(CS62*(1/60))/$CU$4</f>
        <v>0.6987933062431354</v>
      </c>
      <c r="CU62" s="49">
        <f t="shared" si="23"/>
        <v>0.79868761298895907</v>
      </c>
      <c r="CV62">
        <f t="shared" si="24"/>
        <v>-0.15565126378583372</v>
      </c>
      <c r="CW62">
        <f t="shared" si="24"/>
        <v>-9.7623051078056744E-2</v>
      </c>
      <c r="EL62"/>
      <c r="EM62"/>
      <c r="EN62"/>
    </row>
    <row r="63" spans="12:144" x14ac:dyDescent="0.25">
      <c r="L63" s="49">
        <v>262.02337681970289</v>
      </c>
      <c r="M63" s="49">
        <v>57</v>
      </c>
      <c r="N63" s="22">
        <f>(M63*(1/60))/$O$4</f>
        <v>0.20501973292172318</v>
      </c>
      <c r="O63" s="49">
        <f>(L63*($D$2/$E$2)+L$4)/$P$4</f>
        <v>0.38457232512148809</v>
      </c>
      <c r="P63">
        <f>LOG10(N63)</f>
        <v>-0.68820433657067814</v>
      </c>
      <c r="Q63">
        <f t="shared" si="0"/>
        <v>-0.41502197199425367</v>
      </c>
      <c r="R63" s="73"/>
      <c r="S63" s="49">
        <v>328.50608822364313</v>
      </c>
      <c r="T63" s="49">
        <v>57</v>
      </c>
      <c r="U63" s="22">
        <f>(T63*(1/60))/V$4</f>
        <v>0.17075745740629256</v>
      </c>
      <c r="V63" s="49">
        <f>((S63*($D$3/$E$3)+S$4))/W$4</f>
        <v>0.37066051955353641</v>
      </c>
      <c r="W63">
        <f t="shared" si="1"/>
        <v>-0.76762032050335616</v>
      </c>
      <c r="X63">
        <f t="shared" si="1"/>
        <v>-0.43102366984623819</v>
      </c>
      <c r="Y63" s="73"/>
      <c r="Z63" s="49">
        <v>278.00719415151832</v>
      </c>
      <c r="AA63" s="49">
        <v>57</v>
      </c>
      <c r="AB63" s="22">
        <f>(AA63*(1/60))/$AC$4</f>
        <v>0.15184556731976262</v>
      </c>
      <c r="AC63" s="49">
        <f>((Z63*($D$4/$E$4)+Z$4))/AD$4</f>
        <v>0.31180239143712951</v>
      </c>
      <c r="AD63">
        <f t="shared" si="2"/>
        <v>-0.81859788149787593</v>
      </c>
      <c r="AE63">
        <f t="shared" si="2"/>
        <v>-0.50612055821720181</v>
      </c>
      <c r="AG63" s="49">
        <v>596.96272915484428</v>
      </c>
      <c r="AH63" s="49">
        <v>57</v>
      </c>
      <c r="AI63" s="22">
        <f>(AH63*(1/60))/$AJ$4</f>
        <v>1.1833944829944025</v>
      </c>
      <c r="AJ63" s="49">
        <f t="shared" si="3"/>
        <v>0.91962987666524743</v>
      </c>
      <c r="AK63">
        <f t="shared" si="35"/>
        <v>7.3129540257308182E-2</v>
      </c>
      <c r="AL63">
        <f t="shared" si="35"/>
        <v>-3.6386927942032216E-2</v>
      </c>
      <c r="AM63" s="73"/>
      <c r="AN63" s="49">
        <v>527.43838502710435</v>
      </c>
      <c r="AO63" s="49">
        <v>57</v>
      </c>
      <c r="AP63" s="22">
        <f>(AO63*(1/60))/$AQ$4</f>
        <v>0.96328331052434524</v>
      </c>
      <c r="AQ63" s="49">
        <f t="shared" si="4"/>
        <v>0.79913923620819827</v>
      </c>
      <c r="AR63">
        <f t="shared" si="5"/>
        <v>-1.6245964067589515E-2</v>
      </c>
      <c r="AS63">
        <f t="shared" si="5"/>
        <v>-9.7377545781488883E-2</v>
      </c>
      <c r="AU63" s="49">
        <v>729.87841453217402</v>
      </c>
      <c r="AV63" s="49">
        <v>57</v>
      </c>
      <c r="AW63" s="22">
        <f>(AV63*(1/60))/$AX$4</f>
        <v>0.87258693428457135</v>
      </c>
      <c r="AX63" s="49">
        <f t="shared" si="6"/>
        <v>0.86597827912851999</v>
      </c>
      <c r="AY63">
        <f t="shared" si="7"/>
        <v>-5.9191294226341992E-2</v>
      </c>
      <c r="AZ63">
        <f>LOG10(AX63)</f>
        <v>-6.2493001022987722E-2</v>
      </c>
      <c r="BB63" s="49">
        <v>702.19388348233281</v>
      </c>
      <c r="BC63" s="49">
        <v>57</v>
      </c>
      <c r="BD63" s="22">
        <f>(BC63*(1/60))/$BE$4</f>
        <v>0.65435162368521571</v>
      </c>
      <c r="BE63" s="49">
        <f t="shared" si="8"/>
        <v>0.72001698868267139</v>
      </c>
      <c r="BF63">
        <f t="shared" si="9"/>
        <v>-0.18418881560685371</v>
      </c>
      <c r="BG63">
        <f t="shared" si="9"/>
        <v>-0.1426572563408206</v>
      </c>
      <c r="BI63" s="49">
        <v>934.71399369004848</v>
      </c>
      <c r="BJ63" s="49">
        <v>57</v>
      </c>
      <c r="BK63" s="22">
        <f>(BJ63*(1/60))/$BL$4</f>
        <v>0.55409053268303232</v>
      </c>
      <c r="BL63" s="49">
        <f t="shared" si="10"/>
        <v>0.64845296540535458</v>
      </c>
      <c r="BM63">
        <f t="shared" si="11"/>
        <v>-0.25641927023107824</v>
      </c>
      <c r="BN63">
        <f t="shared" si="11"/>
        <v>-0.18812151935740559</v>
      </c>
      <c r="BP63" s="49">
        <v>964.79855410339417</v>
      </c>
      <c r="BQ63" s="49">
        <v>57</v>
      </c>
      <c r="BR63" s="22">
        <f>(BQ63*(1/60))/$BS$4</f>
        <v>0.49994278328131092</v>
      </c>
      <c r="BS63" s="49">
        <f t="shared" si="12"/>
        <v>0.59800902067988337</v>
      </c>
      <c r="BT63">
        <f t="shared" si="13"/>
        <v>-0.30107969631814235</v>
      </c>
      <c r="BU63">
        <f t="shared" si="13"/>
        <v>-0.22329226483776238</v>
      </c>
      <c r="BW63" s="49">
        <v>619.58857316771105</v>
      </c>
      <c r="BX63">
        <v>57</v>
      </c>
      <c r="BY63" s="22">
        <f>(BX63*(1/60))/$BZ$4</f>
        <v>0.78627651178101154</v>
      </c>
      <c r="BZ63" s="49">
        <f t="shared" si="14"/>
        <v>0.59797697672663574</v>
      </c>
      <c r="CA63">
        <f t="shared" si="15"/>
        <v>-0.10442469769792098</v>
      </c>
      <c r="CB63">
        <f t="shared" si="16"/>
        <v>-0.22331553686955424</v>
      </c>
      <c r="CD63">
        <v>835.88710362105724</v>
      </c>
      <c r="CE63">
        <v>57</v>
      </c>
      <c r="CF63" s="22">
        <f>(CE63*(1/60))/$CG$4</f>
        <v>0.70598009497194703</v>
      </c>
      <c r="CG63" s="49">
        <f t="shared" si="17"/>
        <v>0.73996187130196467</v>
      </c>
      <c r="CH63">
        <f t="shared" si="18"/>
        <v>-0.15120754365883612</v>
      </c>
      <c r="CI63">
        <f t="shared" si="19"/>
        <v>-0.13079065798494158</v>
      </c>
      <c r="CK63">
        <v>836.21199465207383</v>
      </c>
      <c r="CL63">
        <v>57</v>
      </c>
      <c r="CM63" s="22">
        <f>(CL63*(1/60))/$CN$4</f>
        <v>0.75883836670686522</v>
      </c>
      <c r="CN63" s="49">
        <f t="shared" si="20"/>
        <v>0.80415931598939316</v>
      </c>
      <c r="CO63">
        <f t="shared" si="21"/>
        <v>-0.11985071939137673</v>
      </c>
      <c r="CP63">
        <f t="shared" si="22"/>
        <v>-9.4657902494300838E-2</v>
      </c>
      <c r="CR63" s="49">
        <v>746.38595913910387</v>
      </c>
      <c r="CS63">
        <v>57</v>
      </c>
      <c r="CT63">
        <f>(CS63*(1/60))/$CU$4</f>
        <v>0.71127175814033416</v>
      </c>
      <c r="CU63" s="49">
        <f t="shared" si="23"/>
        <v>0.809089023839343</v>
      </c>
      <c r="CV63">
        <f t="shared" si="24"/>
        <v>-0.14796443511954277</v>
      </c>
      <c r="CW63">
        <f t="shared" si="24"/>
        <v>-9.2003690458072523E-2</v>
      </c>
      <c r="EL63"/>
      <c r="EM63"/>
      <c r="EN63"/>
    </row>
    <row r="64" spans="12:144" x14ac:dyDescent="0.25">
      <c r="L64" s="49">
        <v>269.04646438858845</v>
      </c>
      <c r="M64" s="49">
        <v>58</v>
      </c>
      <c r="N64" s="22">
        <f>(M64*(1/60))/$O$4</f>
        <v>0.20861657034140255</v>
      </c>
      <c r="O64" s="49">
        <f>(L64*($D$2/$E$2)+L$4)/$P$4</f>
        <v>0.38536292847163089</v>
      </c>
      <c r="P64">
        <f>LOG10(N64)</f>
        <v>-0.68065119868023227</v>
      </c>
      <c r="Q64">
        <f t="shared" si="0"/>
        <v>-0.41413006636603972</v>
      </c>
      <c r="R64" s="73"/>
      <c r="S64" s="49">
        <v>336.50334322261943</v>
      </c>
      <c r="T64" s="49">
        <v>58</v>
      </c>
      <c r="U64" s="22">
        <f>(T64*(1/60))/V$4</f>
        <v>0.17375320227306965</v>
      </c>
      <c r="V64" s="49">
        <f>((S64*($D$3/$E$3)+S$4))/W$4</f>
        <v>0.37153973537198143</v>
      </c>
      <c r="W64">
        <f t="shared" si="1"/>
        <v>-0.76006718261291017</v>
      </c>
      <c r="X64">
        <f t="shared" si="1"/>
        <v>-0.42999473256299287</v>
      </c>
      <c r="Y64" s="73"/>
      <c r="Z64" s="49">
        <v>285.50700516799935</v>
      </c>
      <c r="AA64" s="49">
        <v>58</v>
      </c>
      <c r="AB64" s="22">
        <f>(AA64*(1/60))/$AC$4</f>
        <v>0.15450952464116197</v>
      </c>
      <c r="AC64" s="49">
        <f>((Z64*($D$4/$E$4)+Z$4))/AD$4</f>
        <v>0.31243124094141378</v>
      </c>
      <c r="AD64">
        <f t="shared" si="2"/>
        <v>-0.81104474360743006</v>
      </c>
      <c r="AE64">
        <f t="shared" si="2"/>
        <v>-0.5052455462092641</v>
      </c>
      <c r="AG64" s="49">
        <v>608.95361071267166</v>
      </c>
      <c r="AH64" s="49">
        <v>58</v>
      </c>
      <c r="AI64" s="22">
        <f>(AH64*(1/60))/$AJ$4</f>
        <v>1.2041557897136028</v>
      </c>
      <c r="AJ64" s="49">
        <f t="shared" si="3"/>
        <v>0.92950277178519647</v>
      </c>
      <c r="AK64">
        <f t="shared" si="35"/>
        <v>8.068267814775415E-2</v>
      </c>
      <c r="AL64">
        <f t="shared" si="35"/>
        <v>-3.1749310820300997E-2</v>
      </c>
      <c r="AM64" s="73"/>
      <c r="AN64" s="49">
        <v>538.92903057823855</v>
      </c>
      <c r="AO64" s="49">
        <v>58</v>
      </c>
      <c r="AP64" s="22">
        <f>(AO64*(1/60))/$AQ$4</f>
        <v>0.98018301772652672</v>
      </c>
      <c r="AQ64" s="49">
        <f t="shared" si="4"/>
        <v>0.80742235693790898</v>
      </c>
      <c r="AR64">
        <f t="shared" si="5"/>
        <v>-8.6928261771436373E-3</v>
      </c>
      <c r="AS64">
        <f t="shared" si="5"/>
        <v>-9.2899229460828944E-2</v>
      </c>
      <c r="AU64" s="49">
        <v>743.35590399215903</v>
      </c>
      <c r="AV64" s="49">
        <v>58</v>
      </c>
      <c r="AW64" s="22">
        <f>(AV64*(1/60))/$AX$4</f>
        <v>0.88789547699131832</v>
      </c>
      <c r="AX64" s="49">
        <f t="shared" si="6"/>
        <v>0.87472552994317665</v>
      </c>
      <c r="AY64">
        <f t="shared" si="7"/>
        <v>-5.1638156335896059E-2</v>
      </c>
      <c r="AZ64">
        <f>LOG10(AX64)</f>
        <v>-5.8128197869685379E-2</v>
      </c>
      <c r="BB64" s="49">
        <v>718.2012252843906</v>
      </c>
      <c r="BC64" s="49">
        <v>58</v>
      </c>
      <c r="BD64" s="22">
        <f>(BC64*(1/60))/$BE$4</f>
        <v>0.66583147673232479</v>
      </c>
      <c r="BE64" s="49">
        <f t="shared" si="8"/>
        <v>0.7271163118940851</v>
      </c>
      <c r="BF64">
        <f t="shared" si="9"/>
        <v>-0.17663567771640779</v>
      </c>
      <c r="BG64">
        <f t="shared" si="9"/>
        <v>-0.13839611242376226</v>
      </c>
      <c r="BI64" s="49">
        <v>955.19906302299103</v>
      </c>
      <c r="BJ64" s="49">
        <v>58</v>
      </c>
      <c r="BK64" s="22">
        <f>(BJ64*(1/60))/$BL$4</f>
        <v>0.56381141922133116</v>
      </c>
      <c r="BL64" s="49">
        <f t="shared" si="10"/>
        <v>0.65529016351293157</v>
      </c>
      <c r="BM64">
        <f t="shared" si="11"/>
        <v>-0.24886613234063237</v>
      </c>
      <c r="BN64">
        <f t="shared" si="11"/>
        <v>-0.18356635114063796</v>
      </c>
      <c r="BP64" s="49">
        <v>987.29175019342688</v>
      </c>
      <c r="BQ64" s="49">
        <v>58</v>
      </c>
      <c r="BR64" s="22">
        <f>(BQ64*(1/60))/$BS$4</f>
        <v>0.50871370930379012</v>
      </c>
      <c r="BS64" s="49">
        <f t="shared" si="12"/>
        <v>0.60488910261627593</v>
      </c>
      <c r="BT64">
        <f t="shared" si="13"/>
        <v>-0.29352655842769643</v>
      </c>
      <c r="BU64">
        <f t="shared" si="13"/>
        <v>-0.21832423945735258</v>
      </c>
      <c r="BW64" s="49">
        <v>635.1175088123457</v>
      </c>
      <c r="BX64">
        <v>58</v>
      </c>
      <c r="BY64" s="22">
        <f>(BX64*(1/60))/$BZ$4</f>
        <v>0.8000708365490995</v>
      </c>
      <c r="BZ64" s="49">
        <f t="shared" si="14"/>
        <v>0.60655006155912417</v>
      </c>
      <c r="CA64">
        <f t="shared" si="15"/>
        <v>-9.6871559807475083E-2</v>
      </c>
      <c r="CB64">
        <f t="shared" si="16"/>
        <v>-0.21713334885900154</v>
      </c>
      <c r="CD64">
        <v>857.93298106553755</v>
      </c>
      <c r="CE64">
        <v>58</v>
      </c>
      <c r="CF64" s="22">
        <f>(CE64*(1/60))/$CG$4</f>
        <v>0.71836571067320931</v>
      </c>
      <c r="CG64" s="49">
        <f t="shared" si="17"/>
        <v>0.75167088764154011</v>
      </c>
      <c r="CH64">
        <f t="shared" si="18"/>
        <v>-0.14365440576839023</v>
      </c>
      <c r="CI64">
        <f t="shared" si="19"/>
        <v>-0.1239722697372368</v>
      </c>
      <c r="CK64">
        <v>857.71440468258436</v>
      </c>
      <c r="CL64">
        <v>58</v>
      </c>
      <c r="CM64" s="22">
        <f>(CL64*(1/60))/$CN$4</f>
        <v>0.77215132050874014</v>
      </c>
      <c r="CN64" s="49">
        <f t="shared" si="20"/>
        <v>0.8168020355353679</v>
      </c>
      <c r="CO64">
        <f t="shared" si="21"/>
        <v>-0.1122975815009308</v>
      </c>
      <c r="CP64">
        <f t="shared" si="22"/>
        <v>-8.7883188623550101E-2</v>
      </c>
      <c r="CR64" s="49">
        <v>763.99509160726939</v>
      </c>
      <c r="CS64">
        <v>58</v>
      </c>
      <c r="CT64">
        <f>(CS64*(1/60))/$CU$4</f>
        <v>0.72375021003753304</v>
      </c>
      <c r="CU64" s="49">
        <f t="shared" si="23"/>
        <v>0.81896920467958012</v>
      </c>
      <c r="CV64">
        <f t="shared" si="24"/>
        <v>-0.14041129722909687</v>
      </c>
      <c r="CW64">
        <f t="shared" si="24"/>
        <v>-8.6732428507196035E-2</v>
      </c>
      <c r="EL64"/>
      <c r="EM64"/>
      <c r="EN64"/>
    </row>
    <row r="65" spans="12:144" x14ac:dyDescent="0.25">
      <c r="L65" s="49">
        <v>277.04512267859906</v>
      </c>
      <c r="M65" s="49">
        <v>59</v>
      </c>
      <c r="N65" s="22">
        <f>(M65*(1/60))/$O$4</f>
        <v>0.21221340776108188</v>
      </c>
      <c r="O65" s="49">
        <f>(L65*($D$2/$E$2)+L$4)/$P$4</f>
        <v>0.38626335381571264</v>
      </c>
      <c r="P65">
        <f>LOG10(N65)</f>
        <v>-0.67322718060102538</v>
      </c>
      <c r="Q65">
        <f t="shared" si="0"/>
        <v>-0.4131164929697605</v>
      </c>
      <c r="R65" s="73"/>
      <c r="S65" s="49">
        <v>345.50578866351862</v>
      </c>
      <c r="T65" s="49">
        <v>59</v>
      </c>
      <c r="U65" s="22">
        <f>(T65*(1/60))/V$4</f>
        <v>0.17674894713984668</v>
      </c>
      <c r="V65" s="49">
        <f>((S65*($D$3/$E$3)+S$4))/W$4</f>
        <v>0.37252946152643568</v>
      </c>
      <c r="W65">
        <f t="shared" si="1"/>
        <v>-0.75264316453370328</v>
      </c>
      <c r="X65">
        <f t="shared" si="1"/>
        <v>-0.42883937533877531</v>
      </c>
      <c r="Y65" s="73"/>
      <c r="Z65" s="49">
        <v>291.50385932265118</v>
      </c>
      <c r="AA65" s="49">
        <v>59</v>
      </c>
      <c r="AB65" s="22">
        <f>(AA65*(1/60))/$AC$4</f>
        <v>0.15717348196256131</v>
      </c>
      <c r="AC65" s="49">
        <f>((Z65*($D$4/$E$4)+Z$4))/AD$4</f>
        <v>0.31293406944657626</v>
      </c>
      <c r="AD65">
        <f t="shared" si="2"/>
        <v>-0.80362072552822306</v>
      </c>
      <c r="AE65">
        <f t="shared" si="2"/>
        <v>-0.50454715220317314</v>
      </c>
      <c r="AG65" s="49">
        <v>620.96396835887344</v>
      </c>
      <c r="AH65" s="49">
        <v>59</v>
      </c>
      <c r="AI65" s="22">
        <f>(AH65*(1/60))/$AJ$4</f>
        <v>1.2249170964328027</v>
      </c>
      <c r="AJ65" s="49">
        <f t="shared" si="3"/>
        <v>0.93939170287188711</v>
      </c>
      <c r="AK65">
        <f t="shared" si="35"/>
        <v>8.810669622696099E-2</v>
      </c>
      <c r="AL65">
        <f t="shared" si="35"/>
        <v>-2.7153280019140382E-2</v>
      </c>
      <c r="AM65" s="73"/>
      <c r="AN65" s="49">
        <v>548.94102597637936</v>
      </c>
      <c r="AO65" s="49">
        <v>59</v>
      </c>
      <c r="AP65" s="22">
        <f>(AO65*(1/60))/$AQ$4</f>
        <v>0.9970827249287082</v>
      </c>
      <c r="AQ65" s="49">
        <f t="shared" si="4"/>
        <v>0.81463958126695657</v>
      </c>
      <c r="AR65">
        <f t="shared" si="5"/>
        <v>-1.2688080979367359E-3</v>
      </c>
      <c r="AS65">
        <f t="shared" si="5"/>
        <v>-8.9034492472201548E-2</v>
      </c>
      <c r="AU65" s="49">
        <v>757.38035358728439</v>
      </c>
      <c r="AV65" s="49">
        <v>59</v>
      </c>
      <c r="AW65" s="22">
        <f>(AV65*(1/60))/$AX$4</f>
        <v>0.90320401969806507</v>
      </c>
      <c r="AX65" s="49">
        <f t="shared" si="6"/>
        <v>0.8838277725018</v>
      </c>
      <c r="AY65">
        <f t="shared" si="7"/>
        <v>-4.4214138256689205E-2</v>
      </c>
      <c r="AZ65">
        <f>LOG10(AX65)</f>
        <v>-5.3632355732794082E-2</v>
      </c>
      <c r="BB65" s="49">
        <v>734.68530678107345</v>
      </c>
      <c r="BC65" s="49">
        <v>59</v>
      </c>
      <c r="BD65" s="22">
        <f>(BC65*(1/60))/$BE$4</f>
        <v>0.67731132977943387</v>
      </c>
      <c r="BE65" s="49">
        <f t="shared" si="8"/>
        <v>0.7344270711591363</v>
      </c>
      <c r="BF65">
        <f t="shared" si="9"/>
        <v>-0.16921165963720086</v>
      </c>
      <c r="BG65">
        <f t="shared" si="9"/>
        <v>-0.13405132331233047</v>
      </c>
      <c r="BI65" s="49">
        <v>978.19438252322834</v>
      </c>
      <c r="BJ65" s="49">
        <v>59</v>
      </c>
      <c r="BK65" s="22">
        <f>(BJ65*(1/60))/$BL$4</f>
        <v>0.57353230575962999</v>
      </c>
      <c r="BL65" s="49">
        <f t="shared" si="10"/>
        <v>0.66296519513790708</v>
      </c>
      <c r="BM65">
        <f t="shared" si="11"/>
        <v>-0.24144211426142545</v>
      </c>
      <c r="BN65">
        <f t="shared" si="11"/>
        <v>-0.17850927092602267</v>
      </c>
      <c r="BP65" s="49">
        <v>1008.7399317960998</v>
      </c>
      <c r="BQ65" s="49">
        <v>59</v>
      </c>
      <c r="BR65" s="22">
        <f>(BQ65*(1/60))/$BS$4</f>
        <v>0.5174846353262692</v>
      </c>
      <c r="BS65" s="49">
        <f t="shared" si="12"/>
        <v>0.61144954188077005</v>
      </c>
      <c r="BT65">
        <f t="shared" si="13"/>
        <v>-0.28610254034848953</v>
      </c>
      <c r="BU65">
        <f t="shared" si="13"/>
        <v>-0.21363937605517866</v>
      </c>
      <c r="BW65" s="49">
        <v>652.12307120665503</v>
      </c>
      <c r="BX65">
        <v>59</v>
      </c>
      <c r="BY65" s="22">
        <f>(BX65*(1/60))/$BZ$4</f>
        <v>0.81386516131718734</v>
      </c>
      <c r="BZ65" s="49">
        <f t="shared" si="14"/>
        <v>0.61593835013001297</v>
      </c>
      <c r="CA65">
        <f t="shared" si="15"/>
        <v>-8.9447541728268229E-2</v>
      </c>
      <c r="CB65">
        <f t="shared" si="16"/>
        <v>-0.21046275461841307</v>
      </c>
      <c r="CD65">
        <v>877.86673248278407</v>
      </c>
      <c r="CE65">
        <v>59</v>
      </c>
      <c r="CF65" s="22">
        <f>(CE65*(1/60))/$CG$4</f>
        <v>0.73075132637447149</v>
      </c>
      <c r="CG65" s="49">
        <f t="shared" si="17"/>
        <v>0.76225811065597338</v>
      </c>
      <c r="CH65">
        <f t="shared" si="18"/>
        <v>-0.13623038768918333</v>
      </c>
      <c r="CI65">
        <f t="shared" si="19"/>
        <v>-0.11789794591385226</v>
      </c>
      <c r="CK65">
        <v>875.71984675465706</v>
      </c>
      <c r="CL65">
        <v>59</v>
      </c>
      <c r="CM65" s="22">
        <f>(CL65*(1/60))/$CN$4</f>
        <v>0.78546427431061483</v>
      </c>
      <c r="CN65" s="49">
        <f t="shared" si="20"/>
        <v>0.82738865136566364</v>
      </c>
      <c r="CO65">
        <f t="shared" si="21"/>
        <v>-0.10487356342172396</v>
      </c>
      <c r="CP65">
        <f t="shared" si="22"/>
        <v>-8.2290440272837342E-2</v>
      </c>
      <c r="CR65" s="49">
        <v>778.55908574751084</v>
      </c>
      <c r="CS65">
        <v>59</v>
      </c>
      <c r="CT65">
        <f>(CS65*(1/60))/$CU$4</f>
        <v>0.73622866193473191</v>
      </c>
      <c r="CU65" s="49">
        <f t="shared" si="23"/>
        <v>0.8271408108686914</v>
      </c>
      <c r="CV65">
        <f t="shared" si="24"/>
        <v>-0.13298727914988995</v>
      </c>
      <c r="CW65">
        <f t="shared" si="24"/>
        <v>-8.2420550692130709E-2</v>
      </c>
      <c r="EL65"/>
      <c r="EM65"/>
      <c r="EN65"/>
    </row>
    <row r="66" spans="12:144" x14ac:dyDescent="0.25">
      <c r="L66" s="49">
        <v>284.02156608257764</v>
      </c>
      <c r="M66" s="49">
        <v>60</v>
      </c>
      <c r="N66" s="22">
        <f>(M66*(1/60))/$O$4</f>
        <v>0.21581024518076125</v>
      </c>
      <c r="O66" s="49">
        <f>(L66*($D$2/$E$2)+L$4)/$P$4</f>
        <v>0.38704870633668981</v>
      </c>
      <c r="P66">
        <f>LOG10(N66)</f>
        <v>-0.66592794185952597</v>
      </c>
      <c r="Q66">
        <f t="shared" si="0"/>
        <v>-0.41223437978145361</v>
      </c>
      <c r="R66" s="73"/>
      <c r="S66" s="49">
        <v>354.01271163617838</v>
      </c>
      <c r="T66" s="49">
        <v>60</v>
      </c>
      <c r="U66" s="22">
        <f>(T66*(1/60))/V$4</f>
        <v>0.17974469200662377</v>
      </c>
      <c r="V66" s="49">
        <f>((S66*($D$3/$E$3)+S$4))/W$4</f>
        <v>0.37346471008920046</v>
      </c>
      <c r="W66">
        <f t="shared" si="1"/>
        <v>-0.74534392579220377</v>
      </c>
      <c r="X66">
        <f t="shared" si="1"/>
        <v>-0.42775042982613665</v>
      </c>
      <c r="Y66" s="73"/>
      <c r="Z66" s="49">
        <v>298.50376882042877</v>
      </c>
      <c r="AA66" s="49">
        <v>60</v>
      </c>
      <c r="AB66" s="22">
        <f>(AA66*(1/60))/$AC$4</f>
        <v>0.15983743928396066</v>
      </c>
      <c r="AC66" s="49">
        <f>((Z66*($D$4/$E$4)+Z$4))/AD$4</f>
        <v>0.31352100285170326</v>
      </c>
      <c r="AD66">
        <f t="shared" si="2"/>
        <v>-0.79632148678672365</v>
      </c>
      <c r="AE66">
        <f t="shared" si="2"/>
        <v>-0.50373336036095562</v>
      </c>
      <c r="AG66" s="49">
        <v>632.49426874873734</v>
      </c>
      <c r="AH66" s="49">
        <v>60</v>
      </c>
      <c r="AI66" s="22">
        <f>(AH66*(1/60))/$AJ$4</f>
        <v>1.2456784031520027</v>
      </c>
      <c r="AJ66" s="49">
        <f t="shared" si="3"/>
        <v>0.94888537069786272</v>
      </c>
      <c r="AK66">
        <f t="shared" si="35"/>
        <v>9.5405934968460435E-2</v>
      </c>
      <c r="AL66">
        <f t="shared" si="35"/>
        <v>-2.2786248984984166E-2</v>
      </c>
      <c r="AM66" s="73"/>
      <c r="AN66" s="49">
        <v>560.95142392189359</v>
      </c>
      <c r="AO66" s="49">
        <v>60</v>
      </c>
      <c r="AP66" s="22">
        <f>(AO66*(1/60))/$AQ$4</f>
        <v>1.0139824321308897</v>
      </c>
      <c r="AQ66" s="49">
        <f t="shared" si="4"/>
        <v>0.82329736953062327</v>
      </c>
      <c r="AR66">
        <f t="shared" si="5"/>
        <v>6.0304306435626995E-3</v>
      </c>
      <c r="AS66">
        <f t="shared" si="5"/>
        <v>-8.4443272175216036E-2</v>
      </c>
      <c r="AU66" s="49">
        <v>772.37296690135395</v>
      </c>
      <c r="AV66" s="49">
        <v>60</v>
      </c>
      <c r="AW66" s="22">
        <f>(AV66*(1/60))/$AX$4</f>
        <v>0.91851256240481205</v>
      </c>
      <c r="AX66" s="49">
        <f t="shared" si="6"/>
        <v>0.89355837918598235</v>
      </c>
      <c r="AY66">
        <f t="shared" si="7"/>
        <v>-3.6914899515189711E-2</v>
      </c>
      <c r="AZ66">
        <f>LOG10(AX66)</f>
        <v>-4.8877068306530824E-2</v>
      </c>
      <c r="BB66" s="49">
        <v>751.18123645362709</v>
      </c>
      <c r="BC66" s="49">
        <v>60</v>
      </c>
      <c r="BD66" s="22">
        <f>(BC66*(1/60))/$BE$4</f>
        <v>0.68879118282654295</v>
      </c>
      <c r="BE66" s="49">
        <f t="shared" si="8"/>
        <v>0.74174308513986809</v>
      </c>
      <c r="BF66">
        <f t="shared" si="9"/>
        <v>-0.1619124208957014</v>
      </c>
      <c r="BG66">
        <f t="shared" si="9"/>
        <v>-0.12974649367926538</v>
      </c>
      <c r="BI66" s="49">
        <v>998.24245551869808</v>
      </c>
      <c r="BJ66" s="49">
        <v>60</v>
      </c>
      <c r="BK66" s="22">
        <f>(BJ66*(1/60))/$BL$4</f>
        <v>0.58325319229792882</v>
      </c>
      <c r="BL66" s="49">
        <f t="shared" si="10"/>
        <v>0.66965653918548429</v>
      </c>
      <c r="BM66">
        <f t="shared" si="11"/>
        <v>-0.23414287551992599</v>
      </c>
      <c r="BN66">
        <f t="shared" si="11"/>
        <v>-0.17414788592928029</v>
      </c>
      <c r="BP66" s="49">
        <v>1030.7794380952698</v>
      </c>
      <c r="BQ66" s="49">
        <v>60</v>
      </c>
      <c r="BR66" s="22">
        <f>(BQ66*(1/60))/$BS$4</f>
        <v>0.5262555613487484</v>
      </c>
      <c r="BS66" s="49">
        <f t="shared" si="12"/>
        <v>0.61819085194488854</v>
      </c>
      <c r="BT66">
        <f t="shared" si="13"/>
        <v>-0.27880330160699007</v>
      </c>
      <c r="BU66">
        <f t="shared" si="13"/>
        <v>-0.20887742596189371</v>
      </c>
      <c r="BW66" s="49">
        <v>670.60588276572696</v>
      </c>
      <c r="BX66">
        <v>60</v>
      </c>
      <c r="BY66" s="22">
        <f>(BX66*(1/60))/$BZ$4</f>
        <v>0.82765948608527529</v>
      </c>
      <c r="BZ66" s="49">
        <f t="shared" si="14"/>
        <v>0.62614218605701488</v>
      </c>
      <c r="CA66">
        <f t="shared" si="15"/>
        <v>-8.214830298676877E-2</v>
      </c>
      <c r="CB66">
        <f t="shared" si="16"/>
        <v>-0.20332703482761236</v>
      </c>
      <c r="CD66">
        <v>897.91383216876659</v>
      </c>
      <c r="CE66">
        <v>60</v>
      </c>
      <c r="CF66" s="22">
        <f>(CE66*(1/60))/$CG$4</f>
        <v>0.74313694207573366</v>
      </c>
      <c r="CG66" s="49">
        <f t="shared" si="17"/>
        <v>0.77290553525385619</v>
      </c>
      <c r="CH66">
        <f t="shared" si="18"/>
        <v>-0.12893114894768393</v>
      </c>
      <c r="CI66">
        <f t="shared" si="19"/>
        <v>-0.11187358243996495</v>
      </c>
      <c r="CK66">
        <v>893.74562935994265</v>
      </c>
      <c r="CL66">
        <v>60</v>
      </c>
      <c r="CM66" s="22">
        <f>(CL66*(1/60))/$CN$4</f>
        <v>0.79877722811248975</v>
      </c>
      <c r="CN66" s="49">
        <f t="shared" si="20"/>
        <v>0.83798722676962867</v>
      </c>
      <c r="CO66">
        <f t="shared" si="21"/>
        <v>-9.7574324680224478E-2</v>
      </c>
      <c r="CP66">
        <f t="shared" si="22"/>
        <v>-7.6762601161781394E-2</v>
      </c>
      <c r="CR66" s="49">
        <v>794.60493328445932</v>
      </c>
      <c r="CS66">
        <v>60</v>
      </c>
      <c r="CT66">
        <f>(CS66*(1/60))/$CU$4</f>
        <v>0.74870711383193078</v>
      </c>
      <c r="CU66" s="49">
        <f t="shared" si="23"/>
        <v>0.83614385946785053</v>
      </c>
      <c r="CV66">
        <f t="shared" si="24"/>
        <v>-0.12568804040839049</v>
      </c>
      <c r="CW66">
        <f t="shared" si="24"/>
        <v>-7.7718995290530876E-2</v>
      </c>
      <c r="EL66"/>
      <c r="EM66"/>
      <c r="EN66"/>
    </row>
    <row r="67" spans="12:144" x14ac:dyDescent="0.25">
      <c r="L67" s="49">
        <v>291.54287849302716</v>
      </c>
      <c r="M67" s="49">
        <v>61</v>
      </c>
      <c r="N67" s="22">
        <f>(M67*(1/60))/$O$4</f>
        <v>0.21940708260044059</v>
      </c>
      <c r="O67" s="49">
        <f>(L67*($D$2/$E$2)+L$4)/$P$4</f>
        <v>0.38789539587755734</v>
      </c>
      <c r="P67">
        <f>LOG10(N67)</f>
        <v>-0.65874935723240258</v>
      </c>
      <c r="Q67">
        <f t="shared" si="0"/>
        <v>-0.41128537522551095</v>
      </c>
      <c r="R67" s="73"/>
      <c r="S67" s="49">
        <v>362.00552481971874</v>
      </c>
      <c r="T67" s="49">
        <v>61</v>
      </c>
      <c r="U67" s="22">
        <f>(T67*(1/60))/V$4</f>
        <v>0.1827404368734008</v>
      </c>
      <c r="V67" s="49">
        <f>((S67*($D$3/$E$3)+S$4))/W$4</f>
        <v>0.37434343757578736</v>
      </c>
      <c r="W67">
        <f t="shared" si="1"/>
        <v>-0.73816534116508048</v>
      </c>
      <c r="X67">
        <f t="shared" si="1"/>
        <v>-0.42672977586465727</v>
      </c>
      <c r="Y67" s="73"/>
      <c r="Z67" s="49">
        <v>305.00655730656024</v>
      </c>
      <c r="AA67" s="49">
        <v>61</v>
      </c>
      <c r="AB67" s="22">
        <f>(AA67*(1/60))/$AC$4</f>
        <v>0.16250139660536</v>
      </c>
      <c r="AC67" s="49">
        <f>((Z67*($D$4/$E$4)+Z$4))/AD$4</f>
        <v>0.3140662532996123</v>
      </c>
      <c r="AD67">
        <f t="shared" si="2"/>
        <v>-0.78914290215960026</v>
      </c>
      <c r="AE67">
        <f t="shared" si="2"/>
        <v>-0.50297872642586039</v>
      </c>
      <c r="AG67" s="49">
        <v>643.44774457604558</v>
      </c>
      <c r="AH67" s="49">
        <v>61</v>
      </c>
      <c r="AI67" s="22">
        <f>(AH67*(1/60))/$AJ$4</f>
        <v>1.2664397098712028</v>
      </c>
      <c r="AJ67" s="49">
        <f t="shared" si="3"/>
        <v>0.95790410026502426</v>
      </c>
      <c r="AK67">
        <f t="shared" si="35"/>
        <v>0.10258451959558385</v>
      </c>
      <c r="AL67">
        <f t="shared" si="35"/>
        <v>-1.8677967759095807E-2</v>
      </c>
      <c r="AM67" s="73"/>
      <c r="AN67" s="49">
        <v>572.98211141361128</v>
      </c>
      <c r="AO67" s="49">
        <v>61</v>
      </c>
      <c r="AP67" s="22">
        <f>(AO67*(1/60))/$AQ$4</f>
        <v>1.0308821393330712</v>
      </c>
      <c r="AQ67" s="49">
        <f t="shared" si="4"/>
        <v>0.83196978367061747</v>
      </c>
      <c r="AR67">
        <f t="shared" si="5"/>
        <v>1.3209015270686094E-2</v>
      </c>
      <c r="AS67">
        <f t="shared" si="5"/>
        <v>-7.9892446573957165E-2</v>
      </c>
      <c r="AU67" s="49">
        <v>788.38077728975611</v>
      </c>
      <c r="AV67" s="49">
        <v>61</v>
      </c>
      <c r="AW67" s="22">
        <f>(AV67*(1/60))/$AX$4</f>
        <v>0.9338211051115588</v>
      </c>
      <c r="AX67" s="49">
        <f t="shared" si="6"/>
        <v>0.90394787590022996</v>
      </c>
      <c r="AY67">
        <f t="shared" si="7"/>
        <v>-2.973631488806636E-2</v>
      </c>
      <c r="AZ67">
        <f>LOG10(AX67)</f>
        <v>-4.3856611406885987E-2</v>
      </c>
      <c r="BB67" s="49">
        <v>766.67757238620197</v>
      </c>
      <c r="BC67" s="49">
        <v>61</v>
      </c>
      <c r="BD67" s="22">
        <f>(BC67*(1/60))/$BE$4</f>
        <v>0.70027103587365191</v>
      </c>
      <c r="BE67" s="49">
        <f t="shared" si="8"/>
        <v>0.74861577510540944</v>
      </c>
      <c r="BF67">
        <f t="shared" si="9"/>
        <v>-0.15473383626857806</v>
      </c>
      <c r="BG67">
        <f t="shared" si="9"/>
        <v>-0.12574102551301231</v>
      </c>
      <c r="BI67" s="49">
        <v>1020.2372273152946</v>
      </c>
      <c r="BJ67" s="49">
        <v>61</v>
      </c>
      <c r="BK67" s="22">
        <f>(BJ67*(1/60))/$BL$4</f>
        <v>0.59297407883622755</v>
      </c>
      <c r="BL67" s="49">
        <f t="shared" si="10"/>
        <v>0.67699762305784594</v>
      </c>
      <c r="BM67">
        <f t="shared" si="11"/>
        <v>-0.22696429089280265</v>
      </c>
      <c r="BN67">
        <f t="shared" si="11"/>
        <v>-0.16941285612234977</v>
      </c>
      <c r="BP67" s="49">
        <v>1051.7515153304985</v>
      </c>
      <c r="BQ67" s="49">
        <v>61</v>
      </c>
      <c r="BR67" s="22">
        <f>(BQ67*(1/60))/$BS$4</f>
        <v>0.53502648737122749</v>
      </c>
      <c r="BS67" s="49">
        <f t="shared" si="12"/>
        <v>0.62460566330282907</v>
      </c>
      <c r="BT67">
        <f t="shared" si="13"/>
        <v>-0.27162471697986668</v>
      </c>
      <c r="BU67">
        <f t="shared" si="13"/>
        <v>-0.20439408233762033</v>
      </c>
      <c r="BW67" s="49">
        <v>686.65566334226071</v>
      </c>
      <c r="BX67">
        <v>61</v>
      </c>
      <c r="BY67" s="22">
        <f>(BX67*(1/60))/$BZ$4</f>
        <v>0.84145381085336324</v>
      </c>
      <c r="BZ67" s="49">
        <f t="shared" si="14"/>
        <v>0.63500281460067109</v>
      </c>
      <c r="CA67">
        <f t="shared" si="15"/>
        <v>-7.4969718359645346E-2</v>
      </c>
      <c r="CB67">
        <f t="shared" si="16"/>
        <v>-0.1972243497271878</v>
      </c>
      <c r="CD67">
        <v>914.89685210956975</v>
      </c>
      <c r="CE67">
        <v>61</v>
      </c>
      <c r="CF67" s="22">
        <f>(CE67*(1/60))/$CG$4</f>
        <v>0.75552255777699595</v>
      </c>
      <c r="CG67" s="49">
        <f t="shared" si="17"/>
        <v>0.78192556443994732</v>
      </c>
      <c r="CH67">
        <f t="shared" si="18"/>
        <v>-0.12175256432056049</v>
      </c>
      <c r="CI67">
        <f t="shared" si="19"/>
        <v>-0.1068345877222809</v>
      </c>
      <c r="CK67">
        <v>911.77149001271141</v>
      </c>
      <c r="CL67">
        <v>61</v>
      </c>
      <c r="CM67" s="22">
        <f>(CL67*(1/60))/$CN$4</f>
        <v>0.81209018191436455</v>
      </c>
      <c r="CN67" s="49">
        <f t="shared" si="20"/>
        <v>0.84858584806298165</v>
      </c>
      <c r="CO67">
        <f t="shared" si="21"/>
        <v>-9.0395740053101095E-2</v>
      </c>
      <c r="CP67">
        <f t="shared" si="22"/>
        <v>-7.1304215274334115E-2</v>
      </c>
      <c r="CR67" s="49">
        <v>810.15214620464963</v>
      </c>
      <c r="CS67">
        <v>61</v>
      </c>
      <c r="CT67">
        <f>(CS67*(1/60))/$CU$4</f>
        <v>0.76118556572912954</v>
      </c>
      <c r="CU67" s="49">
        <f t="shared" si="23"/>
        <v>0.84486713277451986</v>
      </c>
      <c r="CV67">
        <f t="shared" si="24"/>
        <v>-0.11850945578126715</v>
      </c>
      <c r="CW67">
        <f t="shared" si="24"/>
        <v>-7.3211584588718556E-2</v>
      </c>
      <c r="EL67"/>
      <c r="EM67"/>
      <c r="EN67"/>
    </row>
    <row r="68" spans="12:144" x14ac:dyDescent="0.25">
      <c r="L68" s="49">
        <v>298.52679946698254</v>
      </c>
      <c r="M68" s="49">
        <v>62</v>
      </c>
      <c r="N68" s="22">
        <f>(M68*(1/60))/$O$4</f>
        <v>0.22300392002011993</v>
      </c>
      <c r="O68" s="49">
        <f>(L68*($D$2/$E$2)+L$4)/$P$4</f>
        <v>0.38868159016389997</v>
      </c>
      <c r="P68">
        <f>LOG10(N68)</f>
        <v>-0.65168750274491571</v>
      </c>
      <c r="Q68">
        <f t="shared" si="0"/>
        <v>-0.41040602916440061</v>
      </c>
      <c r="R68" s="73"/>
      <c r="S68" s="49">
        <v>368.01222805771005</v>
      </c>
      <c r="T68" s="49">
        <v>62</v>
      </c>
      <c r="U68" s="22">
        <f>(T68*(1/60))/V$4</f>
        <v>0.18573618174017786</v>
      </c>
      <c r="V68" s="49">
        <f>((S68*($D$3/$E$3)+S$4))/W$4</f>
        <v>0.37500381273004008</v>
      </c>
      <c r="W68">
        <f t="shared" si="1"/>
        <v>-0.73110348667759362</v>
      </c>
      <c r="X68">
        <f t="shared" si="1"/>
        <v>-0.42596431670108192</v>
      </c>
      <c r="Y68" s="73"/>
      <c r="Z68" s="49">
        <v>312.50999984000509</v>
      </c>
      <c r="AA68" s="49">
        <v>62</v>
      </c>
      <c r="AB68" s="22">
        <f>(AA68*(1/60))/$AC$4</f>
        <v>0.16516535392675932</v>
      </c>
      <c r="AC68" s="49">
        <f>((Z68*($D$4/$E$4)+Z$4))/AD$4</f>
        <v>0.31469540730192158</v>
      </c>
      <c r="AD68">
        <f t="shared" si="2"/>
        <v>-0.78208104767211351</v>
      </c>
      <c r="AE68">
        <f t="shared" si="2"/>
        <v>-0.50210959518016074</v>
      </c>
      <c r="AG68" s="11">
        <v>655.95769680673766</v>
      </c>
      <c r="AH68" s="49">
        <v>62</v>
      </c>
      <c r="AI68" s="38">
        <f>(AH68*(1/60))/$AJ$4</f>
        <v>1.2872010165904029</v>
      </c>
      <c r="AJ68" s="49">
        <f t="shared" si="3"/>
        <v>0.9682043810019787</v>
      </c>
      <c r="AK68" s="10">
        <f t="shared" si="35"/>
        <v>0.10964637408307069</v>
      </c>
      <c r="AL68" s="10">
        <f t="shared" si="35"/>
        <v>-1.4032956563255622E-2</v>
      </c>
      <c r="AM68" s="73"/>
      <c r="AN68" s="49">
        <v>585.10041873169087</v>
      </c>
      <c r="AO68" s="49">
        <v>62</v>
      </c>
      <c r="AP68" s="22">
        <f>(AO68*(1/60))/$AQ$4</f>
        <v>1.0477818465352526</v>
      </c>
      <c r="AQ68" s="49">
        <f t="shared" si="4"/>
        <v>0.84070535924021483</v>
      </c>
      <c r="AR68">
        <f t="shared" si="5"/>
        <v>2.0270869758172931E-2</v>
      </c>
      <c r="AS68">
        <f t="shared" si="5"/>
        <v>-7.5356184079168789E-2</v>
      </c>
      <c r="AU68" s="49">
        <v>802.54236648291658</v>
      </c>
      <c r="AV68" s="49">
        <v>62</v>
      </c>
      <c r="AW68" s="22">
        <f>(AV68*(1/60))/$AX$4</f>
        <v>0.94912964781830567</v>
      </c>
      <c r="AX68" s="49">
        <f t="shared" si="6"/>
        <v>0.9131391257227206</v>
      </c>
      <c r="AY68">
        <f t="shared" si="7"/>
        <v>-2.2674460400579521E-2</v>
      </c>
      <c r="AZ68">
        <f>LOG10(AX68)</f>
        <v>-3.9463048390643823E-2</v>
      </c>
      <c r="BB68" s="49">
        <v>782.70700137407744</v>
      </c>
      <c r="BC68" s="49">
        <v>62</v>
      </c>
      <c r="BD68" s="22">
        <f>(BC68*(1/60))/$BE$4</f>
        <v>0.71175088892076088</v>
      </c>
      <c r="BE68" s="49">
        <f t="shared" si="8"/>
        <v>0.75572489407634946</v>
      </c>
      <c r="BF68">
        <f t="shared" si="9"/>
        <v>-0.14767198178109125</v>
      </c>
      <c r="BG68">
        <f t="shared" si="9"/>
        <v>-0.12163627159998021</v>
      </c>
      <c r="BI68" s="49">
        <v>1040.7325545018759</v>
      </c>
      <c r="BJ68" s="49">
        <v>62</v>
      </c>
      <c r="BK68" s="22">
        <f>(BJ68*(1/60))/$BL$4</f>
        <v>0.60269496537452638</v>
      </c>
      <c r="BL68" s="49">
        <f t="shared" si="10"/>
        <v>0.68383824487741263</v>
      </c>
      <c r="BM68">
        <f t="shared" si="11"/>
        <v>-0.21990243640531579</v>
      </c>
      <c r="BN68">
        <f t="shared" si="11"/>
        <v>-0.16504661416423608</v>
      </c>
      <c r="BP68" s="49">
        <v>1074.7569492680659</v>
      </c>
      <c r="BQ68" s="49">
        <v>62</v>
      </c>
      <c r="BR68" s="22">
        <f>(BQ68*(1/60))/$BS$4</f>
        <v>0.54379741339370657</v>
      </c>
      <c r="BS68" s="49">
        <f t="shared" si="12"/>
        <v>0.63164242543477289</v>
      </c>
      <c r="BT68">
        <f t="shared" si="13"/>
        <v>-0.26456286249237987</v>
      </c>
      <c r="BU68">
        <f t="shared" si="13"/>
        <v>-0.19952870748986548</v>
      </c>
      <c r="BW68" s="49">
        <v>702.70637538021526</v>
      </c>
      <c r="BX68">
        <v>62</v>
      </c>
      <c r="BY68" s="22">
        <f>(BX68*(1/60))/$BZ$4</f>
        <v>0.85524813562145108</v>
      </c>
      <c r="BZ68" s="49">
        <f t="shared" si="14"/>
        <v>0.64386395737775337</v>
      </c>
      <c r="CA68">
        <f t="shared" si="15"/>
        <v>-6.7907863872158553E-2</v>
      </c>
      <c r="CB68">
        <f t="shared" si="16"/>
        <v>-0.19120588543756475</v>
      </c>
      <c r="CD68">
        <v>930.92548036886387</v>
      </c>
      <c r="CE68">
        <v>62</v>
      </c>
      <c r="CF68" s="22">
        <f>(CE68*(1/60))/$CG$4</f>
        <v>0.76790817347825813</v>
      </c>
      <c r="CG68" s="49">
        <f t="shared" si="17"/>
        <v>0.79043869668708511</v>
      </c>
      <c r="CH68">
        <f t="shared" si="18"/>
        <v>-0.11469070983307368</v>
      </c>
      <c r="CI68">
        <f t="shared" si="19"/>
        <v>-0.10213180659566708</v>
      </c>
      <c r="CK68">
        <v>931.3169439025578</v>
      </c>
      <c r="CL68">
        <v>62</v>
      </c>
      <c r="CM68" s="22">
        <f>(CL68*(1/60))/$CN$4</f>
        <v>0.82540313571623936</v>
      </c>
      <c r="CN68" s="49">
        <f t="shared" si="20"/>
        <v>0.86007794088315781</v>
      </c>
      <c r="CO68">
        <f t="shared" si="21"/>
        <v>-8.333388556561426E-2</v>
      </c>
      <c r="CP68">
        <f t="shared" si="22"/>
        <v>-6.5462190893990427E-2</v>
      </c>
      <c r="CR68" s="49">
        <v>825.6399033477004</v>
      </c>
      <c r="CS68">
        <v>62</v>
      </c>
      <c r="CT68">
        <f>(CS68*(1/60))/$CU$4</f>
        <v>0.77366401762632842</v>
      </c>
      <c r="CU68" s="49">
        <f t="shared" si="23"/>
        <v>0.85355704646899933</v>
      </c>
      <c r="CV68">
        <f t="shared" si="24"/>
        <v>-0.11144760129378029</v>
      </c>
      <c r="CW68">
        <f t="shared" si="24"/>
        <v>-6.8767448024611003E-2</v>
      </c>
      <c r="EL68"/>
      <c r="EM68"/>
      <c r="EN68"/>
    </row>
    <row r="69" spans="12:144" x14ac:dyDescent="0.25">
      <c r="L69" s="49">
        <v>304.00657887618155</v>
      </c>
      <c r="M69" s="49">
        <v>63</v>
      </c>
      <c r="N69" s="22">
        <f>(M69*(1/60))/$O$4</f>
        <v>0.22660075743979932</v>
      </c>
      <c r="O69" s="49">
        <f>(L69*($D$2/$E$2)+L$4)/$P$4</f>
        <v>0.3892984601539809</v>
      </c>
      <c r="P69">
        <f>LOG10(N69)</f>
        <v>-0.64473864278958781</v>
      </c>
      <c r="Q69">
        <f t="shared" si="0"/>
        <v>-0.40971731410344525</v>
      </c>
      <c r="R69" s="73"/>
      <c r="S69" s="49">
        <v>377.00828903354369</v>
      </c>
      <c r="T69" s="49">
        <v>63</v>
      </c>
      <c r="U69" s="22">
        <f>(T69*(1/60))/V$4</f>
        <v>0.18873192660695495</v>
      </c>
      <c r="V69" s="49">
        <f>((S69*($D$3/$E$3)+S$4))/W$4</f>
        <v>0.37599283697831792</v>
      </c>
      <c r="W69">
        <f t="shared" si="1"/>
        <v>-0.72415462672226572</v>
      </c>
      <c r="X69">
        <f t="shared" si="1"/>
        <v>-0.4248204287170797</v>
      </c>
      <c r="Y69" s="73"/>
      <c r="Z69" s="49">
        <v>319.00352662627415</v>
      </c>
      <c r="AA69" s="49">
        <v>63</v>
      </c>
      <c r="AB69" s="22">
        <f>(AA69*(1/60))/$AC$4</f>
        <v>0.1678293112481587</v>
      </c>
      <c r="AC69" s="49">
        <f>((Z69*($D$4/$E$4)+Z$4))/AD$4</f>
        <v>0.3152398811682135</v>
      </c>
      <c r="AD69">
        <f t="shared" si="2"/>
        <v>-0.7751321877167856</v>
      </c>
      <c r="AE69">
        <f t="shared" si="2"/>
        <v>-0.50135884487649041</v>
      </c>
      <c r="AG69" s="49">
        <v>666.45048578270234</v>
      </c>
      <c r="AH69" s="49">
        <v>63</v>
      </c>
      <c r="AI69" s="22">
        <f>(AH69*(1/60))/$AJ$4</f>
        <v>1.3079623233096029</v>
      </c>
      <c r="AJ69" s="49">
        <f t="shared" si="3"/>
        <v>0.97684379625896878</v>
      </c>
      <c r="AK69">
        <f t="shared" si="35"/>
        <v>0.11659523403839854</v>
      </c>
      <c r="AL69">
        <f t="shared" si="35"/>
        <v>-1.0174877270375525E-2</v>
      </c>
      <c r="AM69" s="73"/>
      <c r="AN69" s="49">
        <v>593.66067749178069</v>
      </c>
      <c r="AO69" s="49">
        <v>63</v>
      </c>
      <c r="AP69" s="22">
        <f>(AO69*(1/60))/$AQ$4</f>
        <v>1.0646815537374343</v>
      </c>
      <c r="AQ69" s="49">
        <f t="shared" si="4"/>
        <v>0.84687608798403113</v>
      </c>
      <c r="AR69">
        <f t="shared" si="5"/>
        <v>2.7219729713500847E-2</v>
      </c>
      <c r="AS69">
        <f t="shared" si="5"/>
        <v>-7.2180129505830748E-2</v>
      </c>
      <c r="AU69" s="49">
        <v>818.56841497824723</v>
      </c>
      <c r="AV69" s="49">
        <v>63</v>
      </c>
      <c r="AW69" s="22">
        <f>(AV69*(1/60))/$AX$4</f>
        <v>0.96443819052505264</v>
      </c>
      <c r="AX69" s="49">
        <f t="shared" si="6"/>
        <v>0.92354045945573671</v>
      </c>
      <c r="AY69">
        <f t="shared" si="7"/>
        <v>-1.572560044525164E-2</v>
      </c>
      <c r="AZ69">
        <f>LOG10(AX69)</f>
        <v>-3.4544073766273609E-2</v>
      </c>
      <c r="BB69" s="49">
        <v>797.77644111618133</v>
      </c>
      <c r="BC69" s="49">
        <v>63</v>
      </c>
      <c r="BD69" s="22">
        <f>(BC69*(1/60))/$BE$4</f>
        <v>0.72323074196787007</v>
      </c>
      <c r="BE69" s="49">
        <f t="shared" si="8"/>
        <v>0.76240825379135013</v>
      </c>
      <c r="BF69">
        <f t="shared" si="9"/>
        <v>-0.14072312182576335</v>
      </c>
      <c r="BG69">
        <f t="shared" si="9"/>
        <v>-0.11781241069523518</v>
      </c>
      <c r="BI69" s="49">
        <v>1062.7710242568717</v>
      </c>
      <c r="BJ69" s="49">
        <v>63</v>
      </c>
      <c r="BK69" s="22">
        <f>(BJ69*(1/60))/$BL$4</f>
        <v>0.61241585191282522</v>
      </c>
      <c r="BL69" s="49">
        <f t="shared" si="10"/>
        <v>0.69119391359660187</v>
      </c>
      <c r="BM69">
        <f t="shared" si="11"/>
        <v>-0.21295357644998794</v>
      </c>
      <c r="BN69">
        <f t="shared" si="11"/>
        <v>-0.16040009475232334</v>
      </c>
      <c r="BP69" s="49">
        <v>1095.7414156633854</v>
      </c>
      <c r="BQ69" s="49">
        <v>63</v>
      </c>
      <c r="BR69" s="22">
        <f>(BQ69*(1/60))/$BS$4</f>
        <v>0.55256833941618577</v>
      </c>
      <c r="BS69" s="49">
        <f t="shared" si="12"/>
        <v>0.63806102631360706</v>
      </c>
      <c r="BT69">
        <f t="shared" si="13"/>
        <v>-0.25761400253705202</v>
      </c>
      <c r="BU69">
        <f t="shared" si="13"/>
        <v>-0.19513778189988304</v>
      </c>
      <c r="BW69" s="49">
        <v>717.19209421186451</v>
      </c>
      <c r="BX69">
        <v>63</v>
      </c>
      <c r="BY69" s="22">
        <f>(BX69*(1/60))/$BZ$4</f>
        <v>0.86904246038953914</v>
      </c>
      <c r="BZ69" s="49">
        <f t="shared" si="14"/>
        <v>0.65186111180257789</v>
      </c>
      <c r="CA69">
        <f t="shared" si="15"/>
        <v>-6.0959003916830651E-2</v>
      </c>
      <c r="CB69">
        <f t="shared" si="16"/>
        <v>-0.18584492697226057</v>
      </c>
      <c r="CD69">
        <v>948.45268727543817</v>
      </c>
      <c r="CE69">
        <v>63</v>
      </c>
      <c r="CF69" s="22">
        <f>(CE69*(1/60))/$CG$4</f>
        <v>0.78029378917952041</v>
      </c>
      <c r="CG69" s="49">
        <f t="shared" si="17"/>
        <v>0.79974775469908932</v>
      </c>
      <c r="CH69">
        <f t="shared" si="18"/>
        <v>-0.10774184987774582</v>
      </c>
      <c r="CI69">
        <f t="shared" si="19"/>
        <v>-9.7046970528837581E-2</v>
      </c>
      <c r="CK69">
        <v>949.84261854267208</v>
      </c>
      <c r="CL69">
        <v>63</v>
      </c>
      <c r="CM69" s="22">
        <f>(CL69*(1/60))/$CN$4</f>
        <v>0.83871608951811427</v>
      </c>
      <c r="CN69" s="49">
        <f t="shared" si="20"/>
        <v>0.87097043658678397</v>
      </c>
      <c r="CO69">
        <f t="shared" si="21"/>
        <v>-7.6385025610286386E-2</v>
      </c>
      <c r="CP69">
        <f t="shared" si="22"/>
        <v>-5.9996586031515781E-2</v>
      </c>
      <c r="CR69" s="49">
        <v>843.62625018428628</v>
      </c>
      <c r="CS69">
        <v>63</v>
      </c>
      <c r="CT69">
        <f>(CS69*(1/60))/$CU$4</f>
        <v>0.78614246952352729</v>
      </c>
      <c r="CU69" s="49">
        <f t="shared" si="23"/>
        <v>0.86364887579233274</v>
      </c>
      <c r="CV69">
        <f t="shared" si="24"/>
        <v>-0.10449874133845244</v>
      </c>
      <c r="CW69">
        <f t="shared" si="24"/>
        <v>-6.366278796093025E-2</v>
      </c>
      <c r="EL69"/>
      <c r="EM69"/>
      <c r="EN69"/>
    </row>
    <row r="70" spans="12:144" x14ac:dyDescent="0.25">
      <c r="L70" s="49">
        <v>310.01451578918045</v>
      </c>
      <c r="M70" s="49">
        <v>64</v>
      </c>
      <c r="N70" s="22">
        <f>(M70*(1/60))/$O$4</f>
        <v>0.23019759485947866</v>
      </c>
      <c r="O70" s="49">
        <f>(L70*($D$2/$E$2)+L$4)/$P$4</f>
        <v>0.38997478591587337</v>
      </c>
      <c r="P70">
        <f>LOG10(N70)</f>
        <v>-0.63789921825928242</v>
      </c>
      <c r="Q70">
        <f t="shared" si="0"/>
        <v>-0.40896347166989966</v>
      </c>
      <c r="R70" s="73"/>
      <c r="S70" s="49">
        <v>386.51164277418604</v>
      </c>
      <c r="T70" s="49">
        <v>64</v>
      </c>
      <c r="U70" s="22">
        <f>(T70*(1/60))/V$4</f>
        <v>0.19172767147373201</v>
      </c>
      <c r="V70" s="49">
        <f>((S70*($D$3/$E$3)+S$4))/W$4</f>
        <v>0.37703763284116359</v>
      </c>
      <c r="W70">
        <f t="shared" si="1"/>
        <v>-0.71731520219196032</v>
      </c>
      <c r="X70">
        <f t="shared" si="1"/>
        <v>-0.4236152998748996</v>
      </c>
      <c r="Y70" s="73"/>
      <c r="Z70" s="49">
        <v>325.50614433524908</v>
      </c>
      <c r="AA70" s="49">
        <v>64</v>
      </c>
      <c r="AB70" s="22">
        <f>(AA70*(1/60))/$AC$4</f>
        <v>0.17049326856955804</v>
      </c>
      <c r="AC70" s="49">
        <f>((Z70*($D$4/$E$4)+Z$4))/AD$4</f>
        <v>0.31578511729667763</v>
      </c>
      <c r="AD70">
        <f t="shared" si="2"/>
        <v>-0.7682927631864801</v>
      </c>
      <c r="AE70">
        <f t="shared" si="2"/>
        <v>-0.50060834180155478</v>
      </c>
      <c r="AG70" s="49">
        <v>678.94219194273091</v>
      </c>
      <c r="AH70" s="49">
        <v>64</v>
      </c>
      <c r="AI70" s="22">
        <f>(AH70*(1/60))/$AJ$4</f>
        <v>1.328723630028803</v>
      </c>
      <c r="AJ70" s="49">
        <f t="shared" si="3"/>
        <v>0.98712905378506588</v>
      </c>
      <c r="AK70">
        <f t="shared" si="35"/>
        <v>0.123434658568704</v>
      </c>
      <c r="AL70">
        <f t="shared" si="35"/>
        <v>-5.6260654835075929E-3</v>
      </c>
      <c r="AM70" s="73"/>
      <c r="AN70" s="49">
        <v>606.14705311500109</v>
      </c>
      <c r="AO70" s="49">
        <v>64</v>
      </c>
      <c r="AP70" s="22">
        <f>(AO70*(1/60))/$AQ$4</f>
        <v>1.0815812609396156</v>
      </c>
      <c r="AQ70" s="49">
        <f t="shared" si="4"/>
        <v>0.85587698843852666</v>
      </c>
      <c r="AR70">
        <f t="shared" si="5"/>
        <v>3.4059154243806213E-2</v>
      </c>
      <c r="AS70">
        <f t="shared" si="5"/>
        <v>-6.7588650137475309E-2</v>
      </c>
      <c r="AU70" s="49">
        <v>834.07628547993136</v>
      </c>
      <c r="AV70" s="49">
        <v>64</v>
      </c>
      <c r="AW70" s="22">
        <f>(AV70*(1/60))/$AX$4</f>
        <v>0.9797467332317995</v>
      </c>
      <c r="AX70" s="49">
        <f t="shared" si="6"/>
        <v>0.93360548182375247</v>
      </c>
      <c r="AY70">
        <f t="shared" si="7"/>
        <v>-8.8861759149461775E-3</v>
      </c>
      <c r="AZ70">
        <f>LOG10(AX70)</f>
        <v>-2.9836606921108445E-2</v>
      </c>
      <c r="BB70" s="49">
        <v>813.7840622671348</v>
      </c>
      <c r="BC70" s="49">
        <v>64</v>
      </c>
      <c r="BD70" s="22">
        <f>(BC70*(1/60))/$BE$4</f>
        <v>0.73471059501497904</v>
      </c>
      <c r="BE70" s="49">
        <f t="shared" si="8"/>
        <v>0.76950770089517029</v>
      </c>
      <c r="BF70">
        <f t="shared" si="9"/>
        <v>-0.13388369729545793</v>
      </c>
      <c r="BG70">
        <f t="shared" si="9"/>
        <v>-0.11378702958228391</v>
      </c>
      <c r="BI70" s="49">
        <v>1083.2442014615172</v>
      </c>
      <c r="BJ70" s="49">
        <v>64</v>
      </c>
      <c r="BK70" s="22">
        <f>(BJ70*(1/60))/$BL$4</f>
        <v>0.62213673845112405</v>
      </c>
      <c r="BL70" s="49">
        <f t="shared" si="10"/>
        <v>0.6980271425285921</v>
      </c>
      <c r="BM70">
        <f t="shared" si="11"/>
        <v>-0.20611415191968246</v>
      </c>
      <c r="BN70">
        <f t="shared" si="11"/>
        <v>-0.1561276896673742</v>
      </c>
      <c r="BP70" s="49"/>
      <c r="BQ70" s="49"/>
      <c r="BR70" s="22"/>
      <c r="BS70" s="49"/>
      <c r="BT70"/>
      <c r="BU70"/>
      <c r="BW70" s="49">
        <v>732.72112703265213</v>
      </c>
      <c r="BX70">
        <v>64</v>
      </c>
      <c r="BY70" s="22">
        <f>(BX70*(1/60))/$BZ$4</f>
        <v>0.88283678515762698</v>
      </c>
      <c r="BZ70" s="49">
        <f t="shared" si="14"/>
        <v>0.66043425028326375</v>
      </c>
      <c r="CA70">
        <f t="shared" si="15"/>
        <v>-5.4119579386525223E-2</v>
      </c>
      <c r="CB70">
        <f t="shared" si="16"/>
        <v>-0.18017041220616198</v>
      </c>
      <c r="CD70">
        <v>968.43301265497962</v>
      </c>
      <c r="CE70">
        <v>64</v>
      </c>
      <c r="CF70" s="22">
        <f>(CE70*(1/60))/$CG$4</f>
        <v>0.79267940488078259</v>
      </c>
      <c r="CG70" s="49">
        <f t="shared" si="17"/>
        <v>0.81035971409731511</v>
      </c>
      <c r="CH70">
        <f t="shared" si="18"/>
        <v>-0.10090242534744037</v>
      </c>
      <c r="CI70">
        <f t="shared" si="19"/>
        <v>-9.1322157455427252E-2</v>
      </c>
      <c r="CK70">
        <v>970.36655445249141</v>
      </c>
      <c r="CL70">
        <v>64</v>
      </c>
      <c r="CM70" s="22">
        <f>(CL70*(1/60))/$CN$4</f>
        <v>0.85202904331998908</v>
      </c>
      <c r="CN70" s="49">
        <f t="shared" si="20"/>
        <v>0.88303784509212013</v>
      </c>
      <c r="CO70">
        <f t="shared" si="21"/>
        <v>-6.9545601079980937E-2</v>
      </c>
      <c r="CP70">
        <f t="shared" si="22"/>
        <v>-5.4020683101405384E-2</v>
      </c>
      <c r="CR70" s="49">
        <v>859.15336232828656</v>
      </c>
      <c r="CS70">
        <v>64</v>
      </c>
      <c r="CT70">
        <f>(CS70*(1/60))/$CU$4</f>
        <v>0.79862092142072616</v>
      </c>
      <c r="CU70" s="49">
        <f t="shared" si="23"/>
        <v>0.87236087089979819</v>
      </c>
      <c r="CV70">
        <f t="shared" si="24"/>
        <v>-9.7659316808146962E-2</v>
      </c>
      <c r="CW70">
        <f t="shared" si="24"/>
        <v>-5.9303822613523467E-2</v>
      </c>
      <c r="EL70"/>
      <c r="EM70"/>
      <c r="EN70"/>
    </row>
    <row r="71" spans="12:144" x14ac:dyDescent="0.25">
      <c r="L71" s="49">
        <v>316.51935169907068</v>
      </c>
      <c r="M71" s="49">
        <v>65</v>
      </c>
      <c r="N71" s="22">
        <f>(M71*(1/60))/$O$4</f>
        <v>0.233794432279158</v>
      </c>
      <c r="O71" s="49">
        <f>(L71*($D$2/$E$2)+L$4)/$P$4</f>
        <v>0.39070704861544048</v>
      </c>
      <c r="P71">
        <f>LOG10(N71)</f>
        <v>-0.63116583560031403</v>
      </c>
      <c r="Q71">
        <f t="shared" ref="Q71:Q119" si="36">LOG10(O71)</f>
        <v>-0.40814875374276643</v>
      </c>
      <c r="R71" s="73"/>
      <c r="S71" s="49">
        <v>396.5113491440062</v>
      </c>
      <c r="T71" s="49">
        <v>65</v>
      </c>
      <c r="U71" s="22">
        <f>(T71*(1/60))/V$4</f>
        <v>0.19472341634050905</v>
      </c>
      <c r="V71" s="49">
        <f>((S71*($D$3/$E$3)+S$4))/W$4</f>
        <v>0.37813699756334346</v>
      </c>
      <c r="W71">
        <f t="shared" ref="W71:X109" si="37">LOG10(U71)</f>
        <v>-0.71058181953299193</v>
      </c>
      <c r="X71">
        <f t="shared" si="37"/>
        <v>-0.42235082845199468</v>
      </c>
      <c r="Y71" s="73"/>
      <c r="Z71" s="49">
        <v>333.00337836124123</v>
      </c>
      <c r="AA71" s="49">
        <v>65</v>
      </c>
      <c r="AB71" s="22">
        <f>(AA71*(1/60))/$AC$4</f>
        <v>0.17315722589095736</v>
      </c>
      <c r="AC71" s="49">
        <f>((Z71*($D$4/$E$4)+Z$4))/AD$4</f>
        <v>0.3164137507236251</v>
      </c>
      <c r="AD71">
        <f t="shared" ref="AD71:AE108" si="38">LOG10(AB71)</f>
        <v>-0.76155938052751171</v>
      </c>
      <c r="AE71">
        <f t="shared" si="38"/>
        <v>-0.4997446511742728</v>
      </c>
      <c r="AG71" s="49">
        <v>690.00905791156106</v>
      </c>
      <c r="AH71" s="49">
        <v>65</v>
      </c>
      <c r="AI71" s="22">
        <f>(AH71*(1/60))/$AJ$4</f>
        <v>1.3494849367480029</v>
      </c>
      <c r="AJ71" s="49">
        <f t="shared" ref="AJ71:AJ108" si="39">((AG71*(AH$2/AI$2))+AG$4)/AK$4</f>
        <v>0.99624114504289885</v>
      </c>
      <c r="AK71">
        <f t="shared" ref="AK71:AL108" si="40">LOG10(AI71)</f>
        <v>0.13016804122767234</v>
      </c>
      <c r="AL71">
        <f t="shared" si="40"/>
        <v>-1.6355257474972714E-3</v>
      </c>
      <c r="AM71" s="73"/>
      <c r="AN71" s="49">
        <v>615.61453036782689</v>
      </c>
      <c r="AO71" s="49">
        <v>65</v>
      </c>
      <c r="AP71" s="22">
        <f>(AO71*(1/60))/$AQ$4</f>
        <v>1.0984809681417971</v>
      </c>
      <c r="AQ71" s="49">
        <f t="shared" ref="AQ71:AQ108" si="41">((AN71*(AO$2/AP$2))+AN$4)/AR$4</f>
        <v>0.86270169265048502</v>
      </c>
      <c r="AR71">
        <f t="shared" ref="AR71:AS108" si="42">LOG10(AP71)</f>
        <v>4.0792536902774609E-2</v>
      </c>
      <c r="AS71">
        <f t="shared" si="42"/>
        <v>-6.4139349860526565E-2</v>
      </c>
      <c r="AU71" s="49">
        <v>849.03018203123963</v>
      </c>
      <c r="AV71" s="49">
        <v>65</v>
      </c>
      <c r="AW71" s="22">
        <f>(AV71*(1/60))/$AX$4</f>
        <v>0.99505527593854626</v>
      </c>
      <c r="AX71" s="49">
        <f t="shared" ref="AX71:AX89" si="43">((AU71*(AV$2/AW$2))+AU$4)/AY$4</f>
        <v>0.94331096029428574</v>
      </c>
      <c r="AY71">
        <f t="shared" ref="AY71:AY89" si="44">LOG10(AW71)</f>
        <v>-2.1527932559778245E-3</v>
      </c>
      <c r="AZ71">
        <f>LOG10(AX71)</f>
        <v>-2.534511948084207E-2</v>
      </c>
      <c r="BB71" s="49">
        <v>829.27875289313909</v>
      </c>
      <c r="BC71" s="49">
        <v>65</v>
      </c>
      <c r="BD71" s="22">
        <f>(BC71*(1/60))/$BE$4</f>
        <v>0.74619044806208812</v>
      </c>
      <c r="BE71" s="49">
        <f t="shared" ref="BE71:BE84" si="45">((BB71*(BC$2/BD$2))+BB$4)/BF$4</f>
        <v>0.77637966116034851</v>
      </c>
      <c r="BF71">
        <f t="shared" ref="BF71:BG84" si="46">LOG10(BD71)</f>
        <v>-0.12715031463648951</v>
      </c>
      <c r="BG71">
        <f t="shared" si="46"/>
        <v>-0.10992585035931585</v>
      </c>
      <c r="BO71" s="77"/>
      <c r="BP71" s="49"/>
      <c r="BQ71" s="49"/>
      <c r="BR71" s="49"/>
      <c r="BS71" s="49"/>
      <c r="BV71" s="78"/>
      <c r="BW71" s="49">
        <v>750.74779386955242</v>
      </c>
      <c r="BX71">
        <v>65</v>
      </c>
      <c r="BY71" s="22">
        <f t="shared" ref="BY71:BY114" si="47">(BX71*(1/60))/$BZ$4</f>
        <v>0.89663110992571493</v>
      </c>
      <c r="BZ71" s="49">
        <f t="shared" ref="BZ71:BZ115" si="48">((BW71*(BX$2/BY$2))+BW$4)/CA$4</f>
        <v>0.67038626164942261</v>
      </c>
      <c r="CA71">
        <f t="shared" ref="CA71:CA115" si="49">LOG10(BY71)</f>
        <v>-4.7386196727556805E-2</v>
      </c>
      <c r="CB71">
        <f t="shared" ref="CB71:CB115" si="50">LOG(BZ71)</f>
        <v>-0.17367489436432823</v>
      </c>
      <c r="CD71">
        <v>989.50113693719425</v>
      </c>
      <c r="CE71">
        <v>65</v>
      </c>
      <c r="CF71" s="22">
        <f t="shared" ref="CF71:CF102" si="51">(CE71*(1/60))/$CG$4</f>
        <v>0.80506502058204477</v>
      </c>
      <c r="CG71" s="49">
        <f t="shared" ref="CG71:CG102" si="52">((CD71*(CE$2/CF$2))+CD$4)/CH$4</f>
        <v>0.82154942573777523</v>
      </c>
      <c r="CH71">
        <f t="shared" ref="CH71:CH102" si="53">LOG10(CF71)</f>
        <v>-9.4169042688471996E-2</v>
      </c>
      <c r="CI71">
        <f t="shared" ref="CI71:CI102" si="54">LOG(CG71)</f>
        <v>-8.5366303586834807E-2</v>
      </c>
      <c r="CJ71" s="77"/>
      <c r="CK71">
        <v>989.89140818576664</v>
      </c>
      <c r="CL71">
        <v>65</v>
      </c>
      <c r="CM71" s="22">
        <f t="shared" ref="CM71:CM103" si="55">(CL71*(1/60))/$CN$4</f>
        <v>0.86534199712186388</v>
      </c>
      <c r="CN71" s="49">
        <f t="shared" ref="CN71:CN103" si="56">((CK71*(CL$2/CM$2))+CK$4)/CO$4</f>
        <v>0.89451782568851457</v>
      </c>
      <c r="CO71">
        <f t="shared" ref="CO71:CO103" si="57">LOG10(CM71)</f>
        <v>-6.2812218421012547E-2</v>
      </c>
      <c r="CP71">
        <f t="shared" ref="CP71:CP103" si="58">LOG(CN71)</f>
        <v>-4.8411000517489873E-2</v>
      </c>
      <c r="CQ71" s="77"/>
      <c r="CR71" s="49">
        <v>874.14215091139499</v>
      </c>
      <c r="CS71">
        <v>65</v>
      </c>
      <c r="CT71">
        <f t="shared" ref="CT71:CT87" si="59">(CS71*(1/60))/$CU$4</f>
        <v>0.81109937331792492</v>
      </c>
      <c r="CU71" s="49">
        <f t="shared" ref="CU71:CU87" si="60">((CR71*(CS$2/CT$2))+CR$4)/CV$4</f>
        <v>0.88077082193202083</v>
      </c>
      <c r="CV71">
        <f t="shared" ref="CV71:CV87" si="61">LOG(CT71)</f>
        <v>-9.0925934149178614E-2</v>
      </c>
      <c r="CW71">
        <f t="shared" ref="CW71:CW87" si="62">LOG(CU71)</f>
        <v>-5.5137081052437448E-2</v>
      </c>
      <c r="CX71" s="77"/>
      <c r="DC71" s="49"/>
      <c r="DD71" s="49"/>
      <c r="DE71" s="77"/>
      <c r="EL71"/>
      <c r="EM71"/>
      <c r="EN71"/>
    </row>
    <row r="72" spans="12:144" x14ac:dyDescent="0.25">
      <c r="L72" s="49">
        <v>322.51395318652493</v>
      </c>
      <c r="M72" s="49">
        <v>66</v>
      </c>
      <c r="N72" s="22">
        <f>(M72*(1/60))/$O$4</f>
        <v>0.23739126969883739</v>
      </c>
      <c r="O72" s="49">
        <f>(L72*($D$2/$E$2)+L$4)/$P$4</f>
        <v>0.39138187318116985</v>
      </c>
      <c r="P72">
        <f>LOG10(N72)</f>
        <v>-0.62453525670130083</v>
      </c>
      <c r="Q72">
        <f t="shared" si="36"/>
        <v>-0.40739929252496149</v>
      </c>
      <c r="R72" s="73"/>
      <c r="S72" s="49">
        <v>407.50766863949934</v>
      </c>
      <c r="T72" s="49">
        <v>66</v>
      </c>
      <c r="U72" s="22">
        <f>(T72*(1/60))/V$4</f>
        <v>0.19771916120728614</v>
      </c>
      <c r="V72" s="49">
        <f>((S72*($D$3/$E$3)+S$4))/W$4</f>
        <v>0.37934592963395403</v>
      </c>
      <c r="W72">
        <f t="shared" si="37"/>
        <v>-0.70395124063397885</v>
      </c>
      <c r="X72">
        <f t="shared" si="37"/>
        <v>-0.4209645715366398</v>
      </c>
      <c r="Y72" s="73"/>
      <c r="Z72" s="49">
        <v>341.0058650522011</v>
      </c>
      <c r="AA72" s="49">
        <v>66</v>
      </c>
      <c r="AB72" s="22">
        <f>(AA72*(1/60))/$AC$4</f>
        <v>0.17582118321235674</v>
      </c>
      <c r="AC72" s="49">
        <f>((Z72*($D$4/$E$4)+Z$4))/AD$4</f>
        <v>0.3170847489364591</v>
      </c>
      <c r="AD72">
        <f t="shared" si="38"/>
        <v>-0.75492880162849862</v>
      </c>
      <c r="AE72">
        <f t="shared" si="38"/>
        <v>-0.4988246460587612</v>
      </c>
      <c r="AG72" s="49">
        <v>700.94596796044129</v>
      </c>
      <c r="AH72" s="49">
        <v>66</v>
      </c>
      <c r="AI72" s="22">
        <f>(AH72*(1/60))/$AJ$4</f>
        <v>1.3702462434672031</v>
      </c>
      <c r="AJ72" s="49">
        <f t="shared" si="39"/>
        <v>1.0052462348962319</v>
      </c>
      <c r="AK72">
        <f t="shared" si="40"/>
        <v>0.13679862012668553</v>
      </c>
      <c r="AL72">
        <f t="shared" si="40"/>
        <v>2.2724551478882837E-3</v>
      </c>
      <c r="AM72" s="73"/>
      <c r="AN72" s="49">
        <v>627.10326103441685</v>
      </c>
      <c r="AO72" s="49">
        <v>66</v>
      </c>
      <c r="AP72" s="22">
        <f>(AO72*(1/60))/$AQ$4</f>
        <v>1.1153806753439788</v>
      </c>
      <c r="AQ72" s="49">
        <f t="shared" si="41"/>
        <v>0.87098343302085957</v>
      </c>
      <c r="AR72">
        <f t="shared" si="42"/>
        <v>4.7423115801787791E-2</v>
      </c>
      <c r="AS72">
        <f t="shared" si="42"/>
        <v>-5.9990105630740503E-2</v>
      </c>
      <c r="AU72" s="49">
        <v>863.02158142192479</v>
      </c>
      <c r="AV72" s="49">
        <v>66</v>
      </c>
      <c r="AW72" s="22">
        <f>(AV72*(1/60))/$AX$4</f>
        <v>1.0103638186452932</v>
      </c>
      <c r="AX72" s="49">
        <f t="shared" si="43"/>
        <v>0.95239175238703599</v>
      </c>
      <c r="AY72">
        <f t="shared" si="44"/>
        <v>4.4777856430353218E-3</v>
      </c>
      <c r="AZ72">
        <f>LOG10(AX72)</f>
        <v>-2.1184374195663106E-2</v>
      </c>
      <c r="BB72" s="49">
        <v>846.79897260211646</v>
      </c>
      <c r="BC72" s="49">
        <v>66</v>
      </c>
      <c r="BD72" s="22">
        <f>(BC72*(1/60))/$BE$4</f>
        <v>0.75767030110919731</v>
      </c>
      <c r="BE72" s="49">
        <f t="shared" si="45"/>
        <v>0.78414995206730087</v>
      </c>
      <c r="BF72">
        <f t="shared" si="46"/>
        <v>-0.12051973573747633</v>
      </c>
      <c r="BG72">
        <f t="shared" si="46"/>
        <v>-0.10560087975401727</v>
      </c>
      <c r="BO72" s="77"/>
      <c r="BP72" s="49"/>
      <c r="BQ72" s="49"/>
      <c r="BR72" s="49"/>
      <c r="BS72" s="49"/>
      <c r="BV72" s="77"/>
      <c r="BW72" s="49">
        <v>768.23075960286826</v>
      </c>
      <c r="BX72">
        <v>66</v>
      </c>
      <c r="BY72" s="22">
        <f t="shared" si="47"/>
        <v>0.91042543469380299</v>
      </c>
      <c r="BZ72" s="49">
        <f t="shared" si="48"/>
        <v>0.680038111060428</v>
      </c>
      <c r="CA72">
        <f t="shared" si="49"/>
        <v>-4.0755617828543637E-2</v>
      </c>
      <c r="CB72">
        <f t="shared" si="50"/>
        <v>-0.16746674764752423</v>
      </c>
      <c r="CD72">
        <v>1010.5248636228602</v>
      </c>
      <c r="CE72">
        <v>66</v>
      </c>
      <c r="CF72" s="22">
        <f t="shared" si="51"/>
        <v>0.81745063628330716</v>
      </c>
      <c r="CG72" s="49">
        <f t="shared" si="52"/>
        <v>0.83271555690679644</v>
      </c>
      <c r="CH72">
        <f t="shared" si="53"/>
        <v>-8.7538463789458815E-2</v>
      </c>
      <c r="CI72">
        <f t="shared" si="54"/>
        <v>-7.9503321716547989E-2</v>
      </c>
      <c r="CJ72" s="77"/>
      <c r="CK72">
        <v>1007.9176553667467</v>
      </c>
      <c r="CL72">
        <v>66</v>
      </c>
      <c r="CM72" s="22">
        <f t="shared" si="55"/>
        <v>0.8786549509237388</v>
      </c>
      <c r="CN72" s="49">
        <f t="shared" si="56"/>
        <v>0.90511667424791664</v>
      </c>
      <c r="CO72">
        <f t="shared" si="57"/>
        <v>-5.6181639521999401E-2</v>
      </c>
      <c r="CP72">
        <f t="shared" si="58"/>
        <v>-4.3295434368240356E-2</v>
      </c>
      <c r="CQ72" s="77"/>
      <c r="CR72" s="49">
        <v>891.62954751398854</v>
      </c>
      <c r="CS72">
        <v>66</v>
      </c>
      <c r="CT72">
        <f t="shared" si="59"/>
        <v>0.8235778252151239</v>
      </c>
      <c r="CU72" s="49">
        <f t="shared" si="60"/>
        <v>0.89058269887547215</v>
      </c>
      <c r="CV72">
        <f t="shared" si="61"/>
        <v>-8.4295355250165432E-2</v>
      </c>
      <c r="CW72">
        <f t="shared" si="62"/>
        <v>-5.032574605174947E-2</v>
      </c>
      <c r="CX72" s="77"/>
      <c r="DC72" s="49"/>
      <c r="DD72" s="49"/>
      <c r="DE72" s="77"/>
      <c r="EL72"/>
      <c r="EM72"/>
      <c r="EN72"/>
    </row>
    <row r="73" spans="12:144" x14ac:dyDescent="0.25">
      <c r="L73" s="49">
        <v>330.51361545328206</v>
      </c>
      <c r="M73" s="49">
        <v>67</v>
      </c>
      <c r="N73" s="22">
        <f>(M73*(1/60))/$O$4</f>
        <v>0.24098810711851673</v>
      </c>
      <c r="O73" s="49">
        <f>(L73*($D$2/$E$2)+L$4)/$P$4</f>
        <v>0.39228241154497001</v>
      </c>
      <c r="P73">
        <f>LOG10(N73)</f>
        <v>-0.61800438954234316</v>
      </c>
      <c r="Q73">
        <f t="shared" si="36"/>
        <v>-0.40640116355082195</v>
      </c>
      <c r="R73" s="73"/>
      <c r="S73" s="49">
        <v>416.00751195140697</v>
      </c>
      <c r="T73" s="49">
        <v>67</v>
      </c>
      <c r="U73" s="22">
        <f>(T73*(1/60))/V$4</f>
        <v>0.2007149060740632</v>
      </c>
      <c r="V73" s="49">
        <f>((S73*($D$3/$E$3)+S$4))/W$4</f>
        <v>0.38028039986093698</v>
      </c>
      <c r="W73">
        <f t="shared" si="37"/>
        <v>-0.69742037347502106</v>
      </c>
      <c r="X73">
        <f t="shared" si="37"/>
        <v>-0.41989605810564479</v>
      </c>
      <c r="Y73" s="73"/>
      <c r="Z73" s="49">
        <v>346.00036127148769</v>
      </c>
      <c r="AA73" s="49">
        <v>67</v>
      </c>
      <c r="AB73" s="22">
        <f>(AA73*(1/60))/$AC$4</f>
        <v>0.17848514053375608</v>
      </c>
      <c r="AC73" s="49">
        <f>((Z73*($D$4/$E$4)+Z$4))/AD$4</f>
        <v>0.3175035310184004</v>
      </c>
      <c r="AD73">
        <f t="shared" si="38"/>
        <v>-0.74839793446954084</v>
      </c>
      <c r="AE73">
        <f t="shared" si="38"/>
        <v>-0.49825144047191239</v>
      </c>
      <c r="AG73" s="49">
        <v>711.95681048782728</v>
      </c>
      <c r="AH73" s="49">
        <v>67</v>
      </c>
      <c r="AI73" s="22">
        <f>(AH73*(1/60))/$AJ$4</f>
        <v>1.3910075501864032</v>
      </c>
      <c r="AJ73" s="49">
        <f t="shared" si="39"/>
        <v>1.0143121983060857</v>
      </c>
      <c r="AK73">
        <f t="shared" si="40"/>
        <v>0.14332948728564329</v>
      </c>
      <c r="AL73">
        <f t="shared" si="40"/>
        <v>6.1716484225960971E-3</v>
      </c>
      <c r="AM73" s="73"/>
      <c r="AN73" s="49">
        <v>639.59147117515568</v>
      </c>
      <c r="AO73" s="49">
        <v>67</v>
      </c>
      <c r="AP73" s="22">
        <f>(AO73*(1/60))/$AQ$4</f>
        <v>1.1322803825461603</v>
      </c>
      <c r="AQ73" s="49">
        <f t="shared" si="41"/>
        <v>0.87998565590149913</v>
      </c>
      <c r="AR73">
        <f t="shared" si="42"/>
        <v>5.395398296074555E-2</v>
      </c>
      <c r="AS73">
        <f t="shared" si="42"/>
        <v>-5.5524406956193463E-2</v>
      </c>
      <c r="AU73" s="11">
        <v>876.97961777911348</v>
      </c>
      <c r="AV73" s="49">
        <v>67</v>
      </c>
      <c r="AW73" s="38">
        <f>(AV73*(1/60))/$AX$4</f>
        <v>1.0256723613520402</v>
      </c>
      <c r="AX73" s="49">
        <f t="shared" si="43"/>
        <v>0.96145089097949643</v>
      </c>
      <c r="AY73" s="10">
        <f t="shared" si="44"/>
        <v>1.1008652801993129E-2</v>
      </c>
      <c r="AZ73" s="10">
        <f>LOG10(AX73)</f>
        <v>-1.7072893766944437E-2</v>
      </c>
      <c r="BB73" s="49">
        <v>862.29359849183618</v>
      </c>
      <c r="BC73" s="49">
        <v>67</v>
      </c>
      <c r="BD73" s="22">
        <f>(BC73*(1/60))/$BE$4</f>
        <v>0.76915015415630628</v>
      </c>
      <c r="BE73" s="49">
        <f t="shared" si="45"/>
        <v>0.79102188362166537</v>
      </c>
      <c r="BF73">
        <f t="shared" si="46"/>
        <v>-0.11398886857851862</v>
      </c>
      <c r="BG73">
        <f t="shared" si="46"/>
        <v>-0.10181150157859536</v>
      </c>
      <c r="BO73" s="77"/>
      <c r="BP73" s="49"/>
      <c r="BQ73" s="49"/>
      <c r="BR73" s="49"/>
      <c r="BS73" s="49"/>
      <c r="BV73" s="77"/>
      <c r="BW73" s="49">
        <v>784.78086113258394</v>
      </c>
      <c r="BX73">
        <v>67</v>
      </c>
      <c r="BY73" s="22">
        <f t="shared" si="47"/>
        <v>0.92421975946189083</v>
      </c>
      <c r="BZ73" s="49">
        <f t="shared" si="48"/>
        <v>0.68917495260884232</v>
      </c>
      <c r="CA73">
        <f t="shared" si="49"/>
        <v>-3.422475066958592E-2</v>
      </c>
      <c r="CB73">
        <f t="shared" si="50"/>
        <v>-0.16167051494635037</v>
      </c>
      <c r="CD73">
        <v>1029.00643826946</v>
      </c>
      <c r="CE73">
        <v>67</v>
      </c>
      <c r="CF73" s="22">
        <f t="shared" si="51"/>
        <v>0.82983625198456934</v>
      </c>
      <c r="CG73" s="49">
        <f t="shared" si="52"/>
        <v>0.84253149914194203</v>
      </c>
      <c r="CH73">
        <f t="shared" si="53"/>
        <v>-8.1007596630501083E-2</v>
      </c>
      <c r="CI73">
        <f t="shared" si="54"/>
        <v>-7.4413853485933698E-2</v>
      </c>
      <c r="CJ73" s="77"/>
      <c r="CK73">
        <v>1025.3811486466873</v>
      </c>
      <c r="CL73">
        <v>67</v>
      </c>
      <c r="CM73" s="22">
        <f t="shared" si="55"/>
        <v>0.8919679047256136</v>
      </c>
      <c r="CN73" s="49">
        <f t="shared" si="56"/>
        <v>0.91538464176960488</v>
      </c>
      <c r="CO73">
        <f t="shared" si="57"/>
        <v>-4.9650772363041655E-2</v>
      </c>
      <c r="CP73">
        <f t="shared" si="58"/>
        <v>-3.8396378396228927E-2</v>
      </c>
      <c r="CQ73" s="77"/>
      <c r="CR73" s="49">
        <v>910.17319780358287</v>
      </c>
      <c r="CS73">
        <v>67</v>
      </c>
      <c r="CT73">
        <f t="shared" si="59"/>
        <v>0.83605627711232267</v>
      </c>
      <c r="CU73" s="49">
        <f t="shared" si="60"/>
        <v>0.90098722156451039</v>
      </c>
      <c r="CV73">
        <f t="shared" si="61"/>
        <v>-7.7764488091207715E-2</v>
      </c>
      <c r="CW73">
        <f t="shared" si="62"/>
        <v>-4.5281368447545801E-2</v>
      </c>
      <c r="CX73" s="77"/>
      <c r="DC73" s="49"/>
      <c r="DD73" s="49"/>
      <c r="DE73" s="77"/>
      <c r="EL73"/>
      <c r="EM73"/>
      <c r="EN73"/>
    </row>
    <row r="74" spans="12:144" x14ac:dyDescent="0.25">
      <c r="L74" s="49">
        <v>339.52982195972123</v>
      </c>
      <c r="M74" s="49">
        <v>68</v>
      </c>
      <c r="N74" s="22">
        <f>(M74*(1/60))/$O$4</f>
        <v>0.24458494453819607</v>
      </c>
      <c r="O74" s="49">
        <f>(L74*($D$2/$E$2)+L$4)/$P$4</f>
        <v>0.3932973843756023</v>
      </c>
      <c r="P74">
        <f>LOG10(N74)</f>
        <v>-0.61157027953693333</v>
      </c>
      <c r="Q74">
        <f t="shared" si="36"/>
        <v>-0.40527894185625879</v>
      </c>
      <c r="R74" s="73"/>
      <c r="S74" s="49">
        <v>424.51060057435552</v>
      </c>
      <c r="T74" s="49">
        <v>68</v>
      </c>
      <c r="U74" s="22">
        <f>(T74*(1/60))/V$4</f>
        <v>0.20371065094084026</v>
      </c>
      <c r="V74" s="49">
        <f>((S74*($D$3/$E$3)+S$4))/W$4</f>
        <v>0.38121522687644332</v>
      </c>
      <c r="W74">
        <f t="shared" si="37"/>
        <v>-0.69098626346961112</v>
      </c>
      <c r="X74">
        <f t="shared" si="37"/>
        <v>-0.41882976066659755</v>
      </c>
      <c r="Y74" s="73"/>
      <c r="Z74" s="49">
        <v>351.5014224722284</v>
      </c>
      <c r="AA74" s="49">
        <v>68</v>
      </c>
      <c r="AB74" s="22">
        <f>(AA74*(1/60))/$AC$4</f>
        <v>0.18114909785515543</v>
      </c>
      <c r="AC74" s="49">
        <f>((Z74*($D$4/$E$4)+Z$4))/AD$4</f>
        <v>0.31796478792227717</v>
      </c>
      <c r="AD74">
        <f t="shared" si="38"/>
        <v>-0.74196382446413089</v>
      </c>
      <c r="AE74">
        <f t="shared" si="38"/>
        <v>-0.49762097202115452</v>
      </c>
      <c r="AG74" s="49">
        <v>723.96702272962682</v>
      </c>
      <c r="AH74" s="49">
        <v>68</v>
      </c>
      <c r="AI74" s="22">
        <f>(AH74*(1/60))/$AJ$4</f>
        <v>1.4117688569056031</v>
      </c>
      <c r="AJ74" s="49">
        <f t="shared" si="39"/>
        <v>1.0242010096716028</v>
      </c>
      <c r="AK74">
        <f t="shared" si="40"/>
        <v>0.14976359729105312</v>
      </c>
      <c r="AL74">
        <f t="shared" si="40"/>
        <v>1.0385199632129907E-2</v>
      </c>
      <c r="AM74" s="73"/>
      <c r="AN74" s="49">
        <v>649.08281443895896</v>
      </c>
      <c r="AO74" s="49">
        <v>68</v>
      </c>
      <c r="AP74" s="22">
        <f>(AO74*(1/60))/$AQ$4</f>
        <v>1.1491800897483417</v>
      </c>
      <c r="AQ74" s="49">
        <f t="shared" si="41"/>
        <v>0.88682756411208241</v>
      </c>
      <c r="AR74">
        <f t="shared" si="42"/>
        <v>6.0388092966155424E-2</v>
      </c>
      <c r="AS74">
        <f t="shared" si="42"/>
        <v>-5.2160816735114399E-2</v>
      </c>
      <c r="AU74" s="49">
        <v>891.45569155174508</v>
      </c>
      <c r="AV74" s="49">
        <v>68</v>
      </c>
      <c r="AW74" s="22">
        <f>(AV74*(1/60))/$AX$4</f>
        <v>1.040980904058787</v>
      </c>
      <c r="AX74" s="49">
        <f t="shared" si="43"/>
        <v>0.97084624969794597</v>
      </c>
      <c r="AY74">
        <f t="shared" si="44"/>
        <v>1.7442762807402964E-2</v>
      </c>
      <c r="AZ74">
        <f>LOG10(AX74)</f>
        <v>-1.2849542692218191E-2</v>
      </c>
      <c r="BB74" s="49">
        <v>878.28824994986701</v>
      </c>
      <c r="BC74" s="49">
        <v>68</v>
      </c>
      <c r="BD74" s="22">
        <f>(BC74*(1/60))/$BE$4</f>
        <v>0.78063000720341524</v>
      </c>
      <c r="BE74" s="49">
        <f t="shared" si="45"/>
        <v>0.79811557861228966</v>
      </c>
      <c r="BF74">
        <f t="shared" si="46"/>
        <v>-0.10755475857310877</v>
      </c>
      <c r="BG74">
        <f t="shared" si="46"/>
        <v>-9.793421200907261E-2</v>
      </c>
      <c r="BO74" s="77"/>
      <c r="BP74" s="49"/>
      <c r="BQ74" s="49"/>
      <c r="BR74" s="49"/>
      <c r="BS74" s="49"/>
      <c r="BW74" s="49">
        <v>801.76430451847875</v>
      </c>
      <c r="BX74">
        <v>68</v>
      </c>
      <c r="BY74" s="22">
        <f t="shared" si="47"/>
        <v>0.93801408422997867</v>
      </c>
      <c r="BZ74" s="49">
        <f t="shared" si="48"/>
        <v>0.69855102990267481</v>
      </c>
      <c r="CA74">
        <f t="shared" si="49"/>
        <v>-2.779064066417607E-2</v>
      </c>
      <c r="CB74">
        <f t="shared" si="50"/>
        <v>-0.15580186271279875</v>
      </c>
      <c r="CD74">
        <v>1044.0584274838261</v>
      </c>
      <c r="CE74">
        <v>68</v>
      </c>
      <c r="CF74" s="22">
        <f t="shared" si="51"/>
        <v>0.84222186768583152</v>
      </c>
      <c r="CG74" s="49">
        <f t="shared" si="52"/>
        <v>0.85052591842046599</v>
      </c>
      <c r="CH74">
        <f t="shared" si="53"/>
        <v>-7.4573486625091223E-2</v>
      </c>
      <c r="CI74">
        <f t="shared" si="54"/>
        <v>-7.031244741828048E-2</v>
      </c>
      <c r="CJ74" s="77"/>
      <c r="CK74">
        <v>1043.4924532549337</v>
      </c>
      <c r="CL74">
        <v>68</v>
      </c>
      <c r="CM74" s="22">
        <f t="shared" si="55"/>
        <v>0.90528085852748841</v>
      </c>
      <c r="CN74" s="49">
        <f t="shared" si="56"/>
        <v>0.9260335013369223</v>
      </c>
      <c r="CO74">
        <f t="shared" si="57"/>
        <v>-4.3216662357631781E-2</v>
      </c>
      <c r="CP74">
        <f t="shared" si="58"/>
        <v>-3.3373301457828991E-2</v>
      </c>
      <c r="CQ74" s="77"/>
      <c r="CR74" s="49">
        <v>926.66121101511533</v>
      </c>
      <c r="CS74">
        <v>68</v>
      </c>
      <c r="CT74">
        <f t="shared" si="59"/>
        <v>0.84853472900952154</v>
      </c>
      <c r="CU74" s="49">
        <f t="shared" si="60"/>
        <v>0.91023836170560835</v>
      </c>
      <c r="CV74">
        <f t="shared" si="61"/>
        <v>-7.1330378085797827E-2</v>
      </c>
      <c r="CW74">
        <f t="shared" si="62"/>
        <v>-4.084486524141874E-2</v>
      </c>
      <c r="CX74" s="77"/>
      <c r="DC74" s="49"/>
      <c r="DD74" s="49"/>
      <c r="DE74" s="77"/>
      <c r="EL74"/>
      <c r="EM74"/>
      <c r="EN74"/>
    </row>
    <row r="75" spans="12:144" x14ac:dyDescent="0.25">
      <c r="L75" s="49">
        <v>346.51767631680781</v>
      </c>
      <c r="M75" s="49">
        <v>69</v>
      </c>
      <c r="N75" s="22">
        <f>(M75*(1/60))/$O$4</f>
        <v>0.24818178195787541</v>
      </c>
      <c r="O75" s="49">
        <f>(L75*($D$2/$E$2)+L$4)/$P$4</f>
        <v>0.39408402145093913</v>
      </c>
      <c r="P75">
        <f>LOG10(N75)</f>
        <v>-0.60523010150591428</v>
      </c>
      <c r="Q75">
        <f t="shared" si="36"/>
        <v>-0.40441117370168084</v>
      </c>
      <c r="R75" s="73"/>
      <c r="S75" s="49">
        <v>435.00718384872681</v>
      </c>
      <c r="T75" s="49">
        <v>69</v>
      </c>
      <c r="U75" s="22">
        <f>(T75*(1/60))/V$4</f>
        <v>0.20670639580761729</v>
      </c>
      <c r="V75" s="49">
        <f>((S75*($D$3/$E$3)+S$4))/W$4</f>
        <v>0.38236921809663499</v>
      </c>
      <c r="W75">
        <f t="shared" si="37"/>
        <v>-0.68464608543859218</v>
      </c>
      <c r="X75">
        <f t="shared" si="37"/>
        <v>-0.41751707703625829</v>
      </c>
      <c r="Y75" s="73"/>
      <c r="Z75" s="49">
        <v>359.50312933269441</v>
      </c>
      <c r="AA75" s="49">
        <v>69</v>
      </c>
      <c r="AB75" s="22">
        <f>(AA75*(1/60))/$AC$4</f>
        <v>0.18381305517655475</v>
      </c>
      <c r="AC75" s="49">
        <f>((Z75*($D$4/$E$4)+Z$4))/AD$4</f>
        <v>0.31863572074732771</v>
      </c>
      <c r="AD75">
        <f t="shared" si="38"/>
        <v>-0.73562364643311196</v>
      </c>
      <c r="AE75">
        <f t="shared" si="38"/>
        <v>-0.49670553910030274</v>
      </c>
      <c r="AG75" s="49">
        <v>735.9772414959582</v>
      </c>
      <c r="AH75" s="49">
        <v>69</v>
      </c>
      <c r="AI75" s="22">
        <f>(AH75*(1/60))/$AJ$4</f>
        <v>1.4325301636248031</v>
      </c>
      <c r="AJ75" s="49">
        <f t="shared" si="39"/>
        <v>1.0340898264092033</v>
      </c>
      <c r="AK75">
        <f t="shared" si="40"/>
        <v>0.15610377532207212</v>
      </c>
      <c r="AL75">
        <f t="shared" si="40"/>
        <v>1.4558265469184067E-2</v>
      </c>
      <c r="AM75" s="73"/>
      <c r="AN75" s="49">
        <v>662.61319787640809</v>
      </c>
      <c r="AO75" s="49">
        <v>69</v>
      </c>
      <c r="AP75" s="22">
        <f>(AO75*(1/60))/$AQ$4</f>
        <v>1.166079796950523</v>
      </c>
      <c r="AQ75" s="49">
        <f t="shared" si="41"/>
        <v>0.89658104567523167</v>
      </c>
      <c r="AR75">
        <f t="shared" si="42"/>
        <v>6.6728270997174335E-2</v>
      </c>
      <c r="AS75">
        <f t="shared" si="42"/>
        <v>-4.7410446649868834E-2</v>
      </c>
      <c r="AU75" s="49">
        <v>907.96324264807106</v>
      </c>
      <c r="AV75" s="49">
        <v>69</v>
      </c>
      <c r="AW75" s="22">
        <f>(AV75*(1/60))/$AX$4</f>
        <v>1.0562894467655337</v>
      </c>
      <c r="AX75" s="49">
        <f t="shared" si="43"/>
        <v>0.98156009148606527</v>
      </c>
      <c r="AY75">
        <f t="shared" si="44"/>
        <v>2.3782940838421914E-2</v>
      </c>
      <c r="AZ75">
        <f>LOG10(AX75)</f>
        <v>-8.0831075749838981E-3</v>
      </c>
      <c r="BB75" s="49">
        <v>893.2961435044931</v>
      </c>
      <c r="BC75" s="49">
        <v>69</v>
      </c>
      <c r="BD75" s="22">
        <f>(BC75*(1/60))/$BE$4</f>
        <v>0.79210986025052432</v>
      </c>
      <c r="BE75" s="49">
        <f t="shared" si="45"/>
        <v>0.80477164233506748</v>
      </c>
      <c r="BF75">
        <f t="shared" si="46"/>
        <v>-0.10121458054208976</v>
      </c>
      <c r="BG75">
        <f t="shared" si="46"/>
        <v>-9.432733521356873E-2</v>
      </c>
      <c r="BQ75" s="49"/>
      <c r="BR75" s="49"/>
      <c r="BS75" s="49"/>
      <c r="BT75"/>
      <c r="BU75"/>
      <c r="BW75" s="49">
        <v>817.29324602617385</v>
      </c>
      <c r="BX75">
        <v>69</v>
      </c>
      <c r="BY75" s="22">
        <f t="shared" si="47"/>
        <v>0.95180840899806662</v>
      </c>
      <c r="BZ75" s="49">
        <f t="shared" si="48"/>
        <v>0.70712411797199259</v>
      </c>
      <c r="CA75">
        <f t="shared" si="49"/>
        <v>-2.1450462633157062E-2</v>
      </c>
      <c r="CB75">
        <f t="shared" si="50"/>
        <v>-0.15050434996641562</v>
      </c>
      <c r="CD75">
        <v>1059.6105416614162</v>
      </c>
      <c r="CE75">
        <v>69</v>
      </c>
      <c r="CF75" s="22">
        <f t="shared" si="51"/>
        <v>0.85460748338709369</v>
      </c>
      <c r="CG75" s="49">
        <f t="shared" si="52"/>
        <v>0.85878596429430076</v>
      </c>
      <c r="CH75">
        <f t="shared" si="53"/>
        <v>-6.8233308594072256E-2</v>
      </c>
      <c r="CI75">
        <f t="shared" si="54"/>
        <v>-6.6115062139080694E-2</v>
      </c>
      <c r="CJ75" s="77"/>
      <c r="CK75">
        <v>1063.994830814511</v>
      </c>
      <c r="CL75">
        <v>69</v>
      </c>
      <c r="CM75" s="22">
        <f t="shared" si="55"/>
        <v>0.9185938123293631</v>
      </c>
      <c r="CN75" s="49">
        <f t="shared" si="56"/>
        <v>0.93808823423168286</v>
      </c>
      <c r="CO75">
        <f t="shared" si="57"/>
        <v>-3.6876484326612849E-2</v>
      </c>
      <c r="CP75">
        <f t="shared" si="58"/>
        <v>-2.7756311047637438E-2</v>
      </c>
      <c r="CQ75" s="77"/>
      <c r="CR75" s="49">
        <v>941.13256239490511</v>
      </c>
      <c r="CS75">
        <v>69</v>
      </c>
      <c r="CT75">
        <f t="shared" si="59"/>
        <v>0.8610131809067203</v>
      </c>
      <c r="CU75" s="49">
        <f t="shared" si="60"/>
        <v>0.91835798763797183</v>
      </c>
      <c r="CV75">
        <f t="shared" si="61"/>
        <v>-6.499020005477886E-2</v>
      </c>
      <c r="CW75">
        <f t="shared" si="62"/>
        <v>-3.6987992274434049E-2</v>
      </c>
      <c r="CX75" s="77"/>
      <c r="DC75" s="49"/>
      <c r="DD75" s="49"/>
      <c r="DE75" s="77"/>
      <c r="EL75"/>
      <c r="EM75"/>
      <c r="EN75"/>
    </row>
    <row r="76" spans="12:144" x14ac:dyDescent="0.25">
      <c r="L76" s="49">
        <v>355.50879032732792</v>
      </c>
      <c r="M76" s="49">
        <v>70</v>
      </c>
      <c r="N76" s="22">
        <f>(M76*(1/60))/$O$4</f>
        <v>0.2517786193775548</v>
      </c>
      <c r="O76" s="49">
        <f>(L76*($D$2/$E$2)+L$4)/$P$4</f>
        <v>0.39509616956791915</v>
      </c>
      <c r="P76">
        <f>LOG10(N76)</f>
        <v>-0.59898115222891268</v>
      </c>
      <c r="Q76">
        <f t="shared" si="36"/>
        <v>-0.40329718075535437</v>
      </c>
      <c r="R76" s="73"/>
      <c r="S76" s="49">
        <v>445.50701453512494</v>
      </c>
      <c r="T76" s="49">
        <v>70</v>
      </c>
      <c r="U76" s="22">
        <f>(T76*(1/60))/V$4</f>
        <v>0.20970214067439438</v>
      </c>
      <c r="V76" s="49">
        <f>((S76*($D$3/$E$3)+S$4))/W$4</f>
        <v>0.383523566336332</v>
      </c>
      <c r="W76">
        <f t="shared" si="37"/>
        <v>-0.6783971361615907</v>
      </c>
      <c r="X76">
        <f t="shared" si="37"/>
        <v>-0.41620794484309676</v>
      </c>
      <c r="Y76" s="73"/>
      <c r="Z76" s="49">
        <v>366.00546444008182</v>
      </c>
      <c r="AA76" s="49">
        <v>70</v>
      </c>
      <c r="AB76" s="22">
        <f>(AA76*(1/60))/$AC$4</f>
        <v>0.18647701249795412</v>
      </c>
      <c r="AC76" s="49">
        <f>((Z76*($D$4/$E$4)+Z$4))/AD$4</f>
        <v>0.31918093318001234</v>
      </c>
      <c r="AD76">
        <f t="shared" si="38"/>
        <v>-0.72937469715611036</v>
      </c>
      <c r="AE76">
        <f t="shared" si="38"/>
        <v>-0.49596305987153222</v>
      </c>
      <c r="AG76" s="49">
        <v>748.52388071457017</v>
      </c>
      <c r="AH76" s="49">
        <v>70</v>
      </c>
      <c r="AI76" s="22">
        <f>(AH76*(1/60))/$AJ$4</f>
        <v>1.4532914703440034</v>
      </c>
      <c r="AJ76" s="49">
        <f t="shared" si="39"/>
        <v>1.0444203139981107</v>
      </c>
      <c r="AK76">
        <f t="shared" si="40"/>
        <v>0.16235272459907371</v>
      </c>
      <c r="AL76">
        <f t="shared" si="40"/>
        <v>1.8875310270293828E-2</v>
      </c>
      <c r="AM76" s="73"/>
      <c r="AN76" s="49">
        <v>673.14671506291995</v>
      </c>
      <c r="AO76" s="49">
        <v>70</v>
      </c>
      <c r="AP76" s="22">
        <f>(AO76*(1/60))/$AQ$4</f>
        <v>1.1829795041527047</v>
      </c>
      <c r="AQ76" s="49">
        <f t="shared" si="41"/>
        <v>0.90417421301958045</v>
      </c>
      <c r="AR76">
        <f t="shared" si="42"/>
        <v>7.2977220274175927E-2</v>
      </c>
      <c r="AS76">
        <f t="shared" si="42"/>
        <v>-4.374788317100016E-2</v>
      </c>
      <c r="AU76" s="49">
        <v>922.7221954629681</v>
      </c>
      <c r="AV76" s="49">
        <v>70</v>
      </c>
      <c r="AW76" s="22">
        <f>(AV76*(1/60))/$AX$4</f>
        <v>1.0715979894722807</v>
      </c>
      <c r="AX76" s="49">
        <f t="shared" si="43"/>
        <v>0.99113904626224147</v>
      </c>
      <c r="AY76">
        <f t="shared" si="44"/>
        <v>3.0031890115423475E-2</v>
      </c>
      <c r="AZ76">
        <f>LOG10(AX76)</f>
        <v>-3.865414345810289E-3</v>
      </c>
      <c r="BB76" s="49">
        <v>909.80355022389313</v>
      </c>
      <c r="BC76" s="49">
        <v>70</v>
      </c>
      <c r="BD76" s="22">
        <f>(BC76*(1/60))/$BE$4</f>
        <v>0.8035897132976334</v>
      </c>
      <c r="BE76" s="49">
        <f t="shared" si="45"/>
        <v>0.81209274643420148</v>
      </c>
      <c r="BF76">
        <f t="shared" si="46"/>
        <v>-9.4965631265088224E-2</v>
      </c>
      <c r="BG76">
        <f t="shared" si="46"/>
        <v>-9.0394368585891977E-2</v>
      </c>
      <c r="BQ76" s="49"/>
      <c r="BR76" s="49"/>
      <c r="BS76" s="49"/>
      <c r="BT76"/>
      <c r="BU76"/>
      <c r="BW76" s="49">
        <v>833.79928639931086</v>
      </c>
      <c r="BX76">
        <v>70</v>
      </c>
      <c r="BY76" s="22">
        <f t="shared" si="47"/>
        <v>0.96560273376615458</v>
      </c>
      <c r="BZ76" s="49">
        <f t="shared" si="48"/>
        <v>0.7162366346058211</v>
      </c>
      <c r="CA76">
        <f t="shared" si="49"/>
        <v>-1.5201513356155534E-2</v>
      </c>
      <c r="CB76">
        <f t="shared" si="50"/>
        <v>-0.14494346913777925</v>
      </c>
      <c r="CD76">
        <v>1080.6343044712212</v>
      </c>
      <c r="CE76">
        <v>70</v>
      </c>
      <c r="CF76" s="22">
        <f t="shared" si="51"/>
        <v>0.86699309908835609</v>
      </c>
      <c r="CG76" s="49">
        <f t="shared" si="52"/>
        <v>0.86995211464959088</v>
      </c>
      <c r="CH76">
        <f t="shared" si="53"/>
        <v>-6.198435931707065E-2</v>
      </c>
      <c r="CI76">
        <f t="shared" si="54"/>
        <v>-6.0504651882289102E-2</v>
      </c>
      <c r="CJ76" s="77"/>
      <c r="CK76">
        <v>1083.4558135890913</v>
      </c>
      <c r="CL76">
        <v>70</v>
      </c>
      <c r="CM76" s="22">
        <f t="shared" si="55"/>
        <v>0.93190676613123813</v>
      </c>
      <c r="CN76" s="49">
        <f t="shared" si="56"/>
        <v>0.94953066077637949</v>
      </c>
      <c r="CO76">
        <f t="shared" si="57"/>
        <v>-3.062753504961124E-2</v>
      </c>
      <c r="CP76">
        <f t="shared" si="58"/>
        <v>-2.2491007134437638E-2</v>
      </c>
      <c r="CQ76" s="77"/>
      <c r="CR76" s="49">
        <v>957.77411219973987</v>
      </c>
      <c r="CS76">
        <v>70</v>
      </c>
      <c r="CT76">
        <f t="shared" si="59"/>
        <v>0.87349163280391928</v>
      </c>
      <c r="CU76" s="49">
        <f t="shared" si="60"/>
        <v>0.92769527451629064</v>
      </c>
      <c r="CV76">
        <f t="shared" si="61"/>
        <v>-5.8741250777777282E-2</v>
      </c>
      <c r="CW76">
        <f t="shared" si="62"/>
        <v>-3.2594655601218749E-2</v>
      </c>
      <c r="CX76" s="77"/>
      <c r="DC76" s="49"/>
      <c r="DD76" s="49"/>
      <c r="DE76" s="77"/>
      <c r="EL76"/>
      <c r="EM76"/>
      <c r="EN76"/>
    </row>
    <row r="77" spans="12:144" x14ac:dyDescent="0.25">
      <c r="L77" s="49">
        <v>362.00863249375698</v>
      </c>
      <c r="M77" s="49">
        <v>71</v>
      </c>
      <c r="N77" s="22">
        <f>(M77*(1/60))/$O$4</f>
        <v>0.25537545679723417</v>
      </c>
      <c r="O77" s="49">
        <f>(L77*($D$2/$E$2)+L$4)/$P$4</f>
        <v>0.39582787011155818</v>
      </c>
      <c r="P77">
        <f>LOG10(N77)</f>
        <v>-0.59282084352409425</v>
      </c>
      <c r="Q77">
        <f t="shared" si="36"/>
        <v>-0.4024936305198798</v>
      </c>
      <c r="R77" s="73"/>
      <c r="S77" s="49">
        <v>455.00989000240423</v>
      </c>
      <c r="T77" s="49">
        <v>71</v>
      </c>
      <c r="U77" s="22">
        <f>(T77*(1/60))/V$4</f>
        <v>0.21269788554117144</v>
      </c>
      <c r="V77" s="49">
        <f>((S77*($D$3/$E$3)+S$4))/W$4</f>
        <v>0.38456830961794736</v>
      </c>
      <c r="W77">
        <f t="shared" si="37"/>
        <v>-0.67223682745677216</v>
      </c>
      <c r="X77">
        <f t="shared" si="37"/>
        <v>-0.41502650669428393</v>
      </c>
      <c r="Y77" s="73"/>
      <c r="Z77" s="49">
        <v>375.00133333096295</v>
      </c>
      <c r="AA77" s="49">
        <v>71</v>
      </c>
      <c r="AB77" s="22">
        <f>(AA77*(1/60))/$AC$4</f>
        <v>0.18914096981935347</v>
      </c>
      <c r="AC77" s="49">
        <f>((Z77*($D$4/$E$4)+Z$4))/AD$4</f>
        <v>0.31993522521219897</v>
      </c>
      <c r="AD77">
        <f t="shared" si="38"/>
        <v>-0.72321438845129193</v>
      </c>
      <c r="AE77">
        <f t="shared" si="38"/>
        <v>-0.49493794099410016</v>
      </c>
      <c r="AG77" s="49">
        <v>759.0734483566132</v>
      </c>
      <c r="AH77" s="49">
        <v>71</v>
      </c>
      <c r="AI77" s="22">
        <f>(AH77*(1/60))/$AJ$4</f>
        <v>1.4740527770632033</v>
      </c>
      <c r="AJ77" s="49">
        <f t="shared" si="39"/>
        <v>1.053106478930055</v>
      </c>
      <c r="AK77">
        <f t="shared" si="40"/>
        <v>0.16851303330389211</v>
      </c>
      <c r="AL77">
        <f t="shared" si="40"/>
        <v>2.2472284645953872E-2</v>
      </c>
      <c r="AM77" s="73"/>
      <c r="AN77" s="49">
        <v>683.6585405010311</v>
      </c>
      <c r="AO77" s="49">
        <v>71</v>
      </c>
      <c r="AP77" s="22">
        <f>(AO77*(1/60))/$AQ$4</f>
        <v>1.1998792113548862</v>
      </c>
      <c r="AQ77" s="49">
        <f t="shared" si="41"/>
        <v>0.91175174369930145</v>
      </c>
      <c r="AR77">
        <f t="shared" si="42"/>
        <v>7.913752897899437E-2</v>
      </c>
      <c r="AS77">
        <f t="shared" si="42"/>
        <v>-4.0123397437531148E-2</v>
      </c>
      <c r="AU77" s="49">
        <v>938.2298492373817</v>
      </c>
      <c r="AV77" s="49">
        <v>71</v>
      </c>
      <c r="AW77" s="22">
        <f>(AV77*(1/60))/$AX$4</f>
        <v>1.0869065321790277</v>
      </c>
      <c r="AX77" s="49">
        <f t="shared" si="43"/>
        <v>1.0012039279684675</v>
      </c>
      <c r="AY77">
        <f t="shared" si="44"/>
        <v>3.6192198820241973E-2</v>
      </c>
      <c r="AZ77">
        <f>LOG10(AX77)</f>
        <v>5.2254478325333394E-4</v>
      </c>
      <c r="BB77" s="49">
        <v>924.81146727319515</v>
      </c>
      <c r="BC77" s="49">
        <v>71</v>
      </c>
      <c r="BD77" s="22">
        <f>(BC77*(1/60))/$BE$4</f>
        <v>0.81506956634474248</v>
      </c>
      <c r="BE77" s="49">
        <f t="shared" si="45"/>
        <v>0.81874882057696652</v>
      </c>
      <c r="BF77">
        <f t="shared" si="46"/>
        <v>-8.8805322560269753E-2</v>
      </c>
      <c r="BG77">
        <f t="shared" si="46"/>
        <v>-8.6849312609057247E-2</v>
      </c>
      <c r="BQ77" s="49"/>
      <c r="BR77" s="49"/>
      <c r="BS77" s="49"/>
      <c r="BT77"/>
      <c r="BU77"/>
      <c r="BW77" s="49">
        <v>849.32826398277837</v>
      </c>
      <c r="BX77">
        <v>71</v>
      </c>
      <c r="BY77" s="22">
        <f t="shared" si="47"/>
        <v>0.97939705853424253</v>
      </c>
      <c r="BZ77" s="49">
        <f t="shared" si="48"/>
        <v>0.7248097425915494</v>
      </c>
      <c r="CA77">
        <f t="shared" si="49"/>
        <v>-9.0412046513370647E-3</v>
      </c>
      <c r="CB77">
        <f t="shared" si="50"/>
        <v>-0.13977597768594463</v>
      </c>
      <c r="CD77">
        <v>1102.1347467528642</v>
      </c>
      <c r="CE77">
        <v>71</v>
      </c>
      <c r="CF77" s="22">
        <f t="shared" si="51"/>
        <v>0.87937871478961827</v>
      </c>
      <c r="CG77" s="49">
        <f t="shared" si="52"/>
        <v>0.88137143922026651</v>
      </c>
      <c r="CH77">
        <f t="shared" si="53"/>
        <v>-5.5824050612252221E-2</v>
      </c>
      <c r="CI77">
        <f t="shared" si="54"/>
        <v>-5.4841026880339608E-2</v>
      </c>
      <c r="CJ77" s="77"/>
      <c r="CK77">
        <v>1101.9397669564339</v>
      </c>
      <c r="CL77">
        <v>71</v>
      </c>
      <c r="CM77" s="22">
        <f t="shared" si="55"/>
        <v>0.94521971993311293</v>
      </c>
      <c r="CN77" s="49">
        <f t="shared" si="56"/>
        <v>0.96039862572508072</v>
      </c>
      <c r="CO77">
        <f t="shared" si="57"/>
        <v>-2.4467226344792797E-2</v>
      </c>
      <c r="CP77">
        <f t="shared" si="58"/>
        <v>-1.7548470064865641E-2</v>
      </c>
      <c r="CQ77" s="77"/>
      <c r="CR77" s="49">
        <v>973.80144280032778</v>
      </c>
      <c r="CS77">
        <v>71</v>
      </c>
      <c r="CT77">
        <f t="shared" si="59"/>
        <v>0.88597008470111804</v>
      </c>
      <c r="CU77" s="49">
        <f t="shared" si="60"/>
        <v>0.93668793358148628</v>
      </c>
      <c r="CV77">
        <f t="shared" si="61"/>
        <v>-5.2580942072958867E-2</v>
      </c>
      <c r="CW77">
        <f t="shared" si="62"/>
        <v>-2.840507431753363E-2</v>
      </c>
      <c r="CX77" s="77"/>
      <c r="DC77" s="49"/>
      <c r="DD77" s="49"/>
      <c r="DE77" s="77"/>
      <c r="EL77"/>
      <c r="EM77"/>
      <c r="EN77"/>
    </row>
    <row r="78" spans="12:144" x14ac:dyDescent="0.25">
      <c r="L78" s="49">
        <v>368.51662106341962</v>
      </c>
      <c r="M78" s="49">
        <v>72</v>
      </c>
      <c r="N78" s="22">
        <f>(M78*(1/60))/$O$4</f>
        <v>0.25897229421691348</v>
      </c>
      <c r="O78" s="49">
        <f>(L78*($D$2/$E$2)+L$4)/$P$4</f>
        <v>0.39656048771249225</v>
      </c>
      <c r="P78">
        <f>LOG10(N78)</f>
        <v>-0.5867466958119012</v>
      </c>
      <c r="Q78">
        <f t="shared" si="36"/>
        <v>-0.40169055998268688</v>
      </c>
      <c r="R78" s="73"/>
      <c r="S78" s="49">
        <v>464.00969817451016</v>
      </c>
      <c r="T78" s="49">
        <v>72</v>
      </c>
      <c r="U78" s="22">
        <f>(T78*(1/60))/V$4</f>
        <v>0.21569363040794851</v>
      </c>
      <c r="V78" s="49">
        <f>((S78*($D$3/$E$3)+S$4))/W$4</f>
        <v>0.3855577458318607</v>
      </c>
      <c r="W78">
        <f t="shared" si="37"/>
        <v>-0.66616267974457899</v>
      </c>
      <c r="X78">
        <f t="shared" si="37"/>
        <v>-0.4139105675015054</v>
      </c>
      <c r="Y78" s="73"/>
      <c r="Z78" s="49">
        <v>381.50524242793836</v>
      </c>
      <c r="AA78" s="49">
        <v>72</v>
      </c>
      <c r="AB78" s="22">
        <f>(AA78*(1/60))/$AC$4</f>
        <v>0.19180492714075278</v>
      </c>
      <c r="AC78" s="49">
        <f>((Z78*($D$4/$E$4)+Z$4))/AD$4</f>
        <v>0.32048056962188542</v>
      </c>
      <c r="AD78">
        <f t="shared" si="38"/>
        <v>-0.71714024073909888</v>
      </c>
      <c r="AE78">
        <f t="shared" si="38"/>
        <v>-0.49419829613517896</v>
      </c>
      <c r="AG78" s="49">
        <v>769.08533336685082</v>
      </c>
      <c r="AH78" s="49">
        <v>72</v>
      </c>
      <c r="AI78" s="22">
        <f>(AH78*(1/60))/$AJ$4</f>
        <v>1.4948140837824033</v>
      </c>
      <c r="AJ78" s="49">
        <f t="shared" si="39"/>
        <v>1.0613499337738348</v>
      </c>
      <c r="AK78">
        <f t="shared" si="40"/>
        <v>0.17458718101608528</v>
      </c>
      <c r="AL78">
        <f t="shared" si="40"/>
        <v>2.5858597144328328E-2</v>
      </c>
      <c r="AM78" s="73"/>
      <c r="AN78" s="49">
        <v>694.69201809147057</v>
      </c>
      <c r="AO78" s="49">
        <v>72</v>
      </c>
      <c r="AP78" s="22">
        <f>(AO78*(1/60))/$AQ$4</f>
        <v>1.2167789185570677</v>
      </c>
      <c r="AQ78" s="49">
        <f t="shared" si="41"/>
        <v>0.91970531136819067</v>
      </c>
      <c r="AR78">
        <f t="shared" si="42"/>
        <v>8.5211676691187538E-2</v>
      </c>
      <c r="AS78">
        <f t="shared" si="42"/>
        <v>-3.6351305424218425E-2</v>
      </c>
      <c r="AU78" s="49">
        <v>952.71874128726995</v>
      </c>
      <c r="AV78" s="49">
        <v>72</v>
      </c>
      <c r="AW78" s="22">
        <f>(AV78*(1/60))/$AX$4</f>
        <v>1.1022150748857744</v>
      </c>
      <c r="AX78" s="49">
        <f t="shared" si="43"/>
        <v>1.0106076060913958</v>
      </c>
      <c r="AY78">
        <f t="shared" si="44"/>
        <v>4.2266346532435099E-2</v>
      </c>
      <c r="AZ78">
        <f>LOG10(AX78)</f>
        <v>4.5825625258919967E-3</v>
      </c>
      <c r="BB78" s="49">
        <v>940.81905805526708</v>
      </c>
      <c r="BC78" s="49">
        <v>72</v>
      </c>
      <c r="BD78" s="22">
        <f>(BC78*(1/60))/$BE$4</f>
        <v>0.82654941939185145</v>
      </c>
      <c r="BE78" s="49">
        <f t="shared" si="45"/>
        <v>0.82584825421206065</v>
      </c>
      <c r="BF78">
        <f t="shared" si="46"/>
        <v>-8.2731174848076627E-2</v>
      </c>
      <c r="BG78">
        <f t="shared" si="46"/>
        <v>-8.3099744946699777E-2</v>
      </c>
      <c r="BQ78" s="49"/>
      <c r="BR78" s="49"/>
      <c r="BS78" s="49"/>
      <c r="BT78"/>
      <c r="BU78"/>
      <c r="BW78" s="49">
        <v>866.35587376089279</v>
      </c>
      <c r="BX78">
        <v>72</v>
      </c>
      <c r="BY78" s="22">
        <f t="shared" si="47"/>
        <v>0.99319138330233037</v>
      </c>
      <c r="BZ78" s="49">
        <f t="shared" si="48"/>
        <v>0.73421020289757977</v>
      </c>
      <c r="CA78">
        <f t="shared" si="49"/>
        <v>-2.9670569391439272E-3</v>
      </c>
      <c r="CB78">
        <f t="shared" si="50"/>
        <v>-0.1341795846490707</v>
      </c>
      <c r="CD78">
        <v>1122.5699310065274</v>
      </c>
      <c r="CE78">
        <v>72</v>
      </c>
      <c r="CF78" s="22">
        <f t="shared" si="51"/>
        <v>0.89176433049088044</v>
      </c>
      <c r="CG78" s="49">
        <f t="shared" si="52"/>
        <v>0.89222498346820867</v>
      </c>
      <c r="CH78">
        <f t="shared" si="53"/>
        <v>-4.9749902900059075E-2</v>
      </c>
      <c r="CI78">
        <f t="shared" si="54"/>
        <v>-4.9525620109790239E-2</v>
      </c>
      <c r="CJ78" s="77"/>
      <c r="CK78">
        <v>1120.486166804392</v>
      </c>
      <c r="CL78">
        <v>72</v>
      </c>
      <c r="CM78" s="22">
        <f t="shared" si="55"/>
        <v>0.95853267373498763</v>
      </c>
      <c r="CN78" s="49">
        <f t="shared" si="56"/>
        <v>0.97130330717858016</v>
      </c>
      <c r="CO78">
        <f t="shared" si="57"/>
        <v>-1.8393078632599685E-2</v>
      </c>
      <c r="CP78">
        <f t="shared" si="58"/>
        <v>-1.2645132537795558E-2</v>
      </c>
      <c r="CQ78" s="77"/>
      <c r="CR78" s="49">
        <v>990.78769168778035</v>
      </c>
      <c r="CS78">
        <v>72</v>
      </c>
      <c r="CT78">
        <f t="shared" si="59"/>
        <v>0.89844853659831692</v>
      </c>
      <c r="CU78" s="49">
        <f t="shared" si="60"/>
        <v>0.94621862517624322</v>
      </c>
      <c r="CV78">
        <f t="shared" si="61"/>
        <v>-4.6506794360765685E-2</v>
      </c>
      <c r="CW78">
        <f t="shared" si="62"/>
        <v>-2.4008507638481696E-2</v>
      </c>
      <c r="CX78" s="77"/>
      <c r="DC78" s="49"/>
      <c r="DD78" s="49"/>
      <c r="DE78" s="77"/>
      <c r="EL78"/>
      <c r="EM78"/>
      <c r="EN78"/>
    </row>
    <row r="79" spans="12:144" x14ac:dyDescent="0.25">
      <c r="L79" s="49">
        <v>375.51198383007699</v>
      </c>
      <c r="M79" s="49">
        <v>73</v>
      </c>
      <c r="N79" s="22">
        <f>(M79*(1/60))/$O$4</f>
        <v>0.26256913163659285</v>
      </c>
      <c r="O79" s="49">
        <f>(L79*($D$2/$E$2)+L$4)/$P$4</f>
        <v>0.39734797002487093</v>
      </c>
      <c r="P79">
        <f>LOG10(N79)</f>
        <v>-0.58075633212271371</v>
      </c>
      <c r="Q79">
        <f t="shared" si="36"/>
        <v>-0.40082900136924438</v>
      </c>
      <c r="R79" s="73"/>
      <c r="S79" s="49">
        <v>472.50952371354379</v>
      </c>
      <c r="T79" s="49">
        <v>73</v>
      </c>
      <c r="U79" s="22">
        <f>(T79*(1/60))/V$4</f>
        <v>0.21868937527472554</v>
      </c>
      <c r="V79" s="49">
        <f>((S79*($D$3/$E$3)+S$4))/W$4</f>
        <v>0.38649221410489915</v>
      </c>
      <c r="W79">
        <f t="shared" si="37"/>
        <v>-0.66017231605539162</v>
      </c>
      <c r="X79">
        <f t="shared" si="37"/>
        <v>-0.4128592505304885</v>
      </c>
      <c r="Y79" s="73"/>
      <c r="Z79" s="49">
        <v>389.00514135419854</v>
      </c>
      <c r="AA79" s="49">
        <v>73</v>
      </c>
      <c r="AB79" s="22">
        <f>(AA79*(1/60))/$AC$4</f>
        <v>0.19446888446215213</v>
      </c>
      <c r="AC79" s="49">
        <f>((Z79*($D$4/$E$4)+Z$4))/AD$4</f>
        <v>0.32110942649729163</v>
      </c>
      <c r="AD79">
        <f t="shared" si="38"/>
        <v>-0.71114987704991139</v>
      </c>
      <c r="AE79">
        <f t="shared" si="38"/>
        <v>-0.49334694508542254</v>
      </c>
      <c r="AG79" s="49">
        <v>780.65613428704955</v>
      </c>
      <c r="AH79" s="49">
        <v>73</v>
      </c>
      <c r="AI79" s="22">
        <f>(AH79*(1/60))/$AJ$4</f>
        <v>1.5155753905016034</v>
      </c>
      <c r="AJ79" s="49">
        <f t="shared" si="39"/>
        <v>1.0708769483964051</v>
      </c>
      <c r="AK79">
        <f t="shared" si="40"/>
        <v>0.18057754470527274</v>
      </c>
      <c r="AL79">
        <f t="shared" si="40"/>
        <v>2.9739570082394369E-2</v>
      </c>
      <c r="AM79" s="73"/>
      <c r="AN79" s="49">
        <v>705.703372529847</v>
      </c>
      <c r="AO79" s="49">
        <v>73</v>
      </c>
      <c r="AP79" s="22">
        <f>(AO79*(1/60))/$AQ$4</f>
        <v>1.2336786257592491</v>
      </c>
      <c r="AQ79" s="49">
        <f t="shared" si="41"/>
        <v>0.92764293139178511</v>
      </c>
      <c r="AR79">
        <f t="shared" si="42"/>
        <v>9.120204038037498E-2</v>
      </c>
      <c r="AS79">
        <f t="shared" si="42"/>
        <v>-3.26191603843057E-2</v>
      </c>
      <c r="AU79" s="49">
        <v>967.18896809258536</v>
      </c>
      <c r="AV79" s="49">
        <v>73</v>
      </c>
      <c r="AW79" s="22">
        <f>(AV79*(1/60))/$AX$4</f>
        <v>1.1175236175925212</v>
      </c>
      <c r="AX79" s="49">
        <f t="shared" si="43"/>
        <v>1.0199991699718103</v>
      </c>
      <c r="AY79">
        <f t="shared" si="44"/>
        <v>4.8256710221622499E-2</v>
      </c>
      <c r="AZ79">
        <f>LOG10(AX79)</f>
        <v>8.5998183532810038E-3</v>
      </c>
      <c r="BB79" s="49">
        <v>957.80073606152553</v>
      </c>
      <c r="BC79" s="49">
        <v>73</v>
      </c>
      <c r="BD79" s="22">
        <f>(BC79*(1/60))/$BE$4</f>
        <v>0.83802927243896042</v>
      </c>
      <c r="BE79" s="49">
        <f t="shared" si="45"/>
        <v>0.83337969961563696</v>
      </c>
      <c r="BF79">
        <f t="shared" si="46"/>
        <v>-7.6740811158889227E-2</v>
      </c>
      <c r="BG79">
        <f t="shared" si="46"/>
        <v>-7.9157082775174262E-2</v>
      </c>
      <c r="BQ79" s="49"/>
      <c r="BR79" s="49"/>
      <c r="BS79" s="49"/>
      <c r="BT79"/>
      <c r="BU79"/>
      <c r="BW79" s="49">
        <v>883.83892763331039</v>
      </c>
      <c r="BX79">
        <v>73</v>
      </c>
      <c r="BY79" s="22">
        <f t="shared" si="47"/>
        <v>1.0069857080704183</v>
      </c>
      <c r="BZ79" s="49">
        <f t="shared" si="48"/>
        <v>0.74386210096768279</v>
      </c>
      <c r="CA79">
        <f t="shared" si="49"/>
        <v>3.0233067500435263E-3</v>
      </c>
      <c r="CB79">
        <f t="shared" si="50"/>
        <v>-0.12850756759877119</v>
      </c>
      <c r="CD79">
        <v>1140.6184725840626</v>
      </c>
      <c r="CE79">
        <v>73</v>
      </c>
      <c r="CF79" s="22">
        <f t="shared" si="51"/>
        <v>0.90414994619214262</v>
      </c>
      <c r="CG79" s="49">
        <f t="shared" si="52"/>
        <v>0.90181093298503234</v>
      </c>
      <c r="CH79">
        <f t="shared" si="53"/>
        <v>-4.375953921087166E-2</v>
      </c>
      <c r="CI79">
        <f t="shared" si="54"/>
        <v>-4.488450388608109E-2</v>
      </c>
      <c r="CJ79" s="77"/>
      <c r="CK79">
        <v>1139.469723160734</v>
      </c>
      <c r="CL79">
        <v>73</v>
      </c>
      <c r="CM79" s="22">
        <f t="shared" si="55"/>
        <v>0.97184562753686243</v>
      </c>
      <c r="CN79" s="49">
        <f t="shared" si="56"/>
        <v>0.98246502247737166</v>
      </c>
      <c r="CO79">
        <f t="shared" si="57"/>
        <v>-1.2402714943412253E-2</v>
      </c>
      <c r="CP79">
        <f t="shared" si="58"/>
        <v>-7.6829023423273394E-3</v>
      </c>
      <c r="CQ79" s="77"/>
      <c r="CR79" s="49">
        <v>1005.7957049023424</v>
      </c>
      <c r="CS79">
        <v>73</v>
      </c>
      <c r="CT79">
        <f t="shared" si="59"/>
        <v>0.91092698849551568</v>
      </c>
      <c r="CU79" s="49">
        <f t="shared" si="60"/>
        <v>0.95463936281795347</v>
      </c>
      <c r="CV79">
        <f t="shared" si="61"/>
        <v>-4.0516430671578285E-2</v>
      </c>
      <c r="CW79">
        <f t="shared" si="62"/>
        <v>-2.0160662257452649E-2</v>
      </c>
      <c r="CX79" s="77"/>
      <c r="DC79" s="49"/>
      <c r="DD79" s="49"/>
      <c r="DE79" s="77"/>
      <c r="EL79"/>
      <c r="EM79"/>
      <c r="EN79"/>
    </row>
    <row r="80" spans="12:144" x14ac:dyDescent="0.25">
      <c r="L80" s="49">
        <v>382.5160127367219</v>
      </c>
      <c r="M80" s="49">
        <v>74</v>
      </c>
      <c r="N80" s="22">
        <f>(M80*(1/60))/$O$4</f>
        <v>0.26616596905627221</v>
      </c>
      <c r="O80" s="49">
        <f>(L80*($D$2/$E$2)+L$4)/$P$4</f>
        <v>0.39813642790237525</v>
      </c>
      <c r="P80">
        <f>LOG10(N80)</f>
        <v>-0.57484747251219337</v>
      </c>
      <c r="Q80">
        <f t="shared" si="36"/>
        <v>-0.39996808437718512</v>
      </c>
      <c r="R80" s="73"/>
      <c r="S80" s="49">
        <v>479.50234618821207</v>
      </c>
      <c r="T80" s="49">
        <v>74</v>
      </c>
      <c r="U80" s="22">
        <f>(T80*(1/60))/V$4</f>
        <v>0.22168512014150266</v>
      </c>
      <c r="V80" s="49">
        <f>((S80*($D$3/$E$3)+S$4))/W$4</f>
        <v>0.38726100291257048</v>
      </c>
      <c r="W80">
        <f t="shared" si="37"/>
        <v>-0.65426345644487127</v>
      </c>
      <c r="X80">
        <f t="shared" si="37"/>
        <v>-0.41199623415925396</v>
      </c>
      <c r="Y80" s="73"/>
      <c r="Z80" s="49">
        <v>396.50504410410718</v>
      </c>
      <c r="AA80" s="49">
        <v>74</v>
      </c>
      <c r="AB80" s="22">
        <f>(AA80*(1/60))/$AC$4</f>
        <v>0.1971328417835515</v>
      </c>
      <c r="AC80" s="49">
        <f>((Z80*($D$4/$E$4)+Z$4))/AD$4</f>
        <v>0.32173828369330576</v>
      </c>
      <c r="AD80">
        <f t="shared" si="38"/>
        <v>-0.70524101743939105</v>
      </c>
      <c r="AE80">
        <f t="shared" si="38"/>
        <v>-0.49249725924872512</v>
      </c>
      <c r="AG80" s="49">
        <v>793.64538680697945</v>
      </c>
      <c r="AH80" s="49">
        <v>74</v>
      </c>
      <c r="AI80" s="22">
        <f>(AH80*(1/60))/$AJ$4</f>
        <v>1.5363366972208035</v>
      </c>
      <c r="AJ80" s="49">
        <f t="shared" si="39"/>
        <v>1.081571869132411</v>
      </c>
      <c r="AK80">
        <f t="shared" si="40"/>
        <v>0.18648640431579303</v>
      </c>
      <c r="AL80">
        <f t="shared" si="40"/>
        <v>3.4055383072928498E-2</v>
      </c>
      <c r="AM80" s="73"/>
      <c r="AN80" s="49">
        <v>716.69257705099756</v>
      </c>
      <c r="AO80" s="49">
        <v>74</v>
      </c>
      <c r="AP80" s="22">
        <f>(AO80*(1/60))/$AQ$4</f>
        <v>1.2505783329614306</v>
      </c>
      <c r="AQ80" s="49">
        <f t="shared" si="41"/>
        <v>0.93556458447620983</v>
      </c>
      <c r="AR80">
        <f t="shared" si="42"/>
        <v>9.7110899990895269E-2</v>
      </c>
      <c r="AS80">
        <f t="shared" si="42"/>
        <v>-2.892622664235156E-2</v>
      </c>
      <c r="AU80" s="49">
        <v>982.19715434326122</v>
      </c>
      <c r="AV80" s="49">
        <v>74</v>
      </c>
      <c r="AW80" s="22">
        <f>(AV80*(1/60))/$AX$4</f>
        <v>1.1328321602992681</v>
      </c>
      <c r="AX80" s="49">
        <f t="shared" si="43"/>
        <v>1.0297398839080012</v>
      </c>
      <c r="AY80">
        <f t="shared" si="44"/>
        <v>5.4165569832142831E-2</v>
      </c>
      <c r="AZ80">
        <f>LOG10(AX80)</f>
        <v>1.2727534171049498E-2</v>
      </c>
      <c r="BB80" s="49">
        <v>973.30840436112544</v>
      </c>
      <c r="BC80" s="49">
        <v>74</v>
      </c>
      <c r="BD80" s="22">
        <f>(BC80*(1/60))/$BE$4</f>
        <v>0.84950912548606961</v>
      </c>
      <c r="BE80" s="49">
        <f t="shared" si="45"/>
        <v>0.84025741553347288</v>
      </c>
      <c r="BF80">
        <f t="shared" si="46"/>
        <v>-7.0831951548368868E-2</v>
      </c>
      <c r="BG80">
        <f t="shared" si="46"/>
        <v>-7.5587646057465568E-2</v>
      </c>
      <c r="BQ80" s="49"/>
      <c r="BR80" s="49"/>
      <c r="BS80" s="49"/>
      <c r="BT80"/>
      <c r="BU80"/>
      <c r="BW80" s="49">
        <v>901.36590794194115</v>
      </c>
      <c r="BX80">
        <v>74</v>
      </c>
      <c r="BY80" s="22">
        <f t="shared" si="47"/>
        <v>1.0207800328385064</v>
      </c>
      <c r="BZ80" s="49">
        <f t="shared" si="48"/>
        <v>0.75353824957707982</v>
      </c>
      <c r="CA80">
        <f t="shared" si="49"/>
        <v>8.9321663605638774E-3</v>
      </c>
      <c r="CB80">
        <f t="shared" si="50"/>
        <v>-0.12289469801603535</v>
      </c>
      <c r="CD80">
        <v>1156.6249392089037</v>
      </c>
      <c r="CE80">
        <v>74</v>
      </c>
      <c r="CF80" s="22">
        <f t="shared" si="51"/>
        <v>0.9165355618934049</v>
      </c>
      <c r="CG80" s="49">
        <f t="shared" si="52"/>
        <v>0.91031229473491626</v>
      </c>
      <c r="CH80">
        <f t="shared" si="53"/>
        <v>-3.7850679600351343E-2</v>
      </c>
      <c r="CI80">
        <f t="shared" si="54"/>
        <v>-4.0809591620700879E-2</v>
      </c>
      <c r="CJ80" s="77"/>
      <c r="CK80">
        <v>1156.4965412831982</v>
      </c>
      <c r="CL80">
        <v>74</v>
      </c>
      <c r="CM80" s="22">
        <f t="shared" si="55"/>
        <v>0.98515858133873746</v>
      </c>
      <c r="CN80" s="49">
        <f t="shared" si="56"/>
        <v>0.99247623917248573</v>
      </c>
      <c r="CO80">
        <f t="shared" si="57"/>
        <v>-6.4938553328918744E-3</v>
      </c>
      <c r="CP80">
        <f t="shared" si="58"/>
        <v>-3.2798818643935369E-3</v>
      </c>
      <c r="CQ80" s="77"/>
      <c r="CR80" s="49">
        <v>1021.1887680541732</v>
      </c>
      <c r="CS80">
        <v>74</v>
      </c>
      <c r="CT80">
        <f t="shared" si="59"/>
        <v>0.92340544039271466</v>
      </c>
      <c r="CU80" s="49">
        <f t="shared" si="60"/>
        <v>0.96327614534544159</v>
      </c>
      <c r="CV80">
        <f t="shared" si="61"/>
        <v>-3.4607571061057926E-2</v>
      </c>
      <c r="CW80">
        <f t="shared" si="62"/>
        <v>-1.6249194487133779E-2</v>
      </c>
      <c r="CX80" s="77"/>
      <c r="DC80" s="49"/>
      <c r="DD80" s="49"/>
      <c r="DE80" s="77"/>
      <c r="EL80"/>
      <c r="EM80"/>
      <c r="EN80"/>
    </row>
    <row r="81" spans="12:144" x14ac:dyDescent="0.25">
      <c r="L81" s="49">
        <v>391.0115087820306</v>
      </c>
      <c r="M81" s="49">
        <v>75</v>
      </c>
      <c r="N81" s="22">
        <f>(M81*(1/60))/$O$4</f>
        <v>0.26976280647595158</v>
      </c>
      <c r="O81" s="49">
        <f>(L81*($D$2/$E$2)+L$4)/$P$4</f>
        <v>0.39909278329004017</v>
      </c>
      <c r="P81">
        <f>LOG10(N81)</f>
        <v>-0.56901792885146951</v>
      </c>
      <c r="Q81">
        <f t="shared" si="36"/>
        <v>-0.3989261253997658</v>
      </c>
      <c r="R81" s="73"/>
      <c r="S81" s="49">
        <v>488.50230296284172</v>
      </c>
      <c r="T81" s="49">
        <v>75</v>
      </c>
      <c r="U81" s="22">
        <f>(T81*(1/60))/V$4</f>
        <v>0.22468086500827969</v>
      </c>
      <c r="V81" s="49">
        <f>((S81*($D$3/$E$3)+S$4))/W$4</f>
        <v>0.38825045546380066</v>
      </c>
      <c r="W81">
        <f t="shared" si="37"/>
        <v>-0.64843391278414741</v>
      </c>
      <c r="X81">
        <f t="shared" si="37"/>
        <v>-0.41088802612020409</v>
      </c>
      <c r="Y81" s="73"/>
      <c r="Z81" s="49">
        <v>403.50123915547027</v>
      </c>
      <c r="AA81" s="49">
        <v>75</v>
      </c>
      <c r="AB81" s="22">
        <f>(AA81*(1/60))/$AC$4</f>
        <v>0.19979679910495082</v>
      </c>
      <c r="AC81" s="49">
        <f>((Z81*($D$4/$E$4)+Z$4))/AD$4</f>
        <v>0.32232490564688004</v>
      </c>
      <c r="AD81">
        <f t="shared" si="38"/>
        <v>-0.69941147377866719</v>
      </c>
      <c r="AE81">
        <f t="shared" si="38"/>
        <v>-0.49170613579355094</v>
      </c>
      <c r="AG81" s="49">
        <v>805.65578878327437</v>
      </c>
      <c r="AH81" s="49">
        <v>75</v>
      </c>
      <c r="AI81" s="22">
        <f>(AH81*(1/60))/$AJ$4</f>
        <v>1.5570980039400035</v>
      </c>
      <c r="AJ81" s="49">
        <f t="shared" si="39"/>
        <v>1.0914608367190335</v>
      </c>
      <c r="AK81">
        <f t="shared" si="40"/>
        <v>0.19231594797651688</v>
      </c>
      <c r="AL81">
        <f t="shared" si="40"/>
        <v>3.8008157175751713E-2</v>
      </c>
      <c r="AM81" s="73"/>
      <c r="AN81" s="49">
        <v>728.68117170680353</v>
      </c>
      <c r="AO81" s="49">
        <v>75</v>
      </c>
      <c r="AP81" s="22">
        <f>(AO81*(1/60))/$AQ$4</f>
        <v>1.2674780401636121</v>
      </c>
      <c r="AQ81" s="49">
        <f t="shared" si="41"/>
        <v>0.94420665566983419</v>
      </c>
      <c r="AR81">
        <f t="shared" si="42"/>
        <v>0.10294044365161911</v>
      </c>
      <c r="AS81">
        <f t="shared" si="42"/>
        <v>-2.4932942571895062E-2</v>
      </c>
      <c r="AU81" s="49">
        <v>996.2636448250031</v>
      </c>
      <c r="AV81" s="49">
        <v>75</v>
      </c>
      <c r="AW81" s="22">
        <f>(AV81*(1/60))/$AX$4</f>
        <v>1.1481407030060151</v>
      </c>
      <c r="AX81" s="49">
        <f t="shared" si="43"/>
        <v>1.0388694121254853</v>
      </c>
      <c r="AY81">
        <f t="shared" si="44"/>
        <v>5.9995113492866729E-2</v>
      </c>
      <c r="AZ81">
        <f>LOG10(AX81)</f>
        <v>1.6560959339988298E-2</v>
      </c>
      <c r="BB81" s="49">
        <v>989.80326328013291</v>
      </c>
      <c r="BC81" s="49">
        <v>75</v>
      </c>
      <c r="BD81" s="22">
        <f>(BC81*(1/60))/$BE$4</f>
        <v>0.86098897853317868</v>
      </c>
      <c r="BE81" s="49">
        <f t="shared" si="45"/>
        <v>0.84757295463051696</v>
      </c>
      <c r="BF81">
        <f t="shared" si="46"/>
        <v>-6.5002407887644997E-2</v>
      </c>
      <c r="BG81">
        <f t="shared" si="46"/>
        <v>-7.1822909726843215E-2</v>
      </c>
      <c r="BQ81" s="49"/>
      <c r="BR81" s="49"/>
      <c r="BS81" s="49"/>
      <c r="BT81"/>
      <c r="BU81"/>
      <c r="BW81" s="49">
        <v>919.39246244462981</v>
      </c>
      <c r="BX81">
        <v>75</v>
      </c>
      <c r="BY81" s="22">
        <f t="shared" si="47"/>
        <v>1.0345743576065942</v>
      </c>
      <c r="BZ81" s="49">
        <f t="shared" si="48"/>
        <v>0.76349019892670733</v>
      </c>
      <c r="CA81">
        <f t="shared" si="49"/>
        <v>1.4761710021287696E-2</v>
      </c>
      <c r="CB81">
        <f t="shared" si="50"/>
        <v>-0.11719653369514182</v>
      </c>
      <c r="CD81">
        <v>1172.6535080747424</v>
      </c>
      <c r="CE81">
        <v>75</v>
      </c>
      <c r="CF81" s="22">
        <f t="shared" si="51"/>
        <v>0.92892117759466719</v>
      </c>
      <c r="CG81" s="49">
        <f t="shared" si="52"/>
        <v>0.9188253954369755</v>
      </c>
      <c r="CH81">
        <f t="shared" si="53"/>
        <v>-3.2021135939627458E-2</v>
      </c>
      <c r="CI81">
        <f t="shared" si="54"/>
        <v>-3.6767009835603368E-2</v>
      </c>
      <c r="CJ81" s="77"/>
      <c r="CK81">
        <v>1176.0212583112602</v>
      </c>
      <c r="CL81">
        <v>75</v>
      </c>
      <c r="CM81" s="22">
        <f t="shared" si="55"/>
        <v>0.99847153514061215</v>
      </c>
      <c r="CN81" s="49">
        <f t="shared" si="56"/>
        <v>1.0039561393906498</v>
      </c>
      <c r="CO81">
        <f t="shared" si="57"/>
        <v>-6.6431167216807858E-4</v>
      </c>
      <c r="CP81">
        <f t="shared" si="58"/>
        <v>1.7147398640809924E-3</v>
      </c>
      <c r="CQ81" s="77"/>
      <c r="CR81" s="49">
        <v>1037.6778160874405</v>
      </c>
      <c r="CS81">
        <v>75</v>
      </c>
      <c r="CT81">
        <f t="shared" si="59"/>
        <v>0.93588389228991342</v>
      </c>
      <c r="CU81" s="49">
        <f t="shared" si="60"/>
        <v>0.97252786610718622</v>
      </c>
      <c r="CV81">
        <f t="shared" si="61"/>
        <v>-2.8778027400334111E-2</v>
      </c>
      <c r="CW81">
        <f t="shared" si="62"/>
        <v>-1.2097945865288997E-2</v>
      </c>
      <c r="CX81" s="77"/>
      <c r="DC81" s="49"/>
      <c r="DD81" s="49"/>
      <c r="DE81" s="77"/>
      <c r="EL81"/>
      <c r="EM81"/>
      <c r="EN81"/>
    </row>
    <row r="82" spans="12:144" x14ac:dyDescent="0.25">
      <c r="L82" s="49">
        <v>397.51132059351465</v>
      </c>
      <c r="M82" s="49">
        <v>76</v>
      </c>
      <c r="N82" s="22">
        <f>(M82*(1/60))/$O$4</f>
        <v>0.27335964389563089</v>
      </c>
      <c r="O82" s="49">
        <f>(L82*($D$2/$E$2)+L$4)/$P$4</f>
        <v>0.39982448041656093</v>
      </c>
      <c r="P82">
        <f>LOG10(N82)</f>
        <v>-0.56326559996237824</v>
      </c>
      <c r="Q82">
        <f t="shared" si="36"/>
        <v>-0.39813061846116904</v>
      </c>
      <c r="R82" s="73"/>
      <c r="S82" s="49">
        <v>498.00401604806359</v>
      </c>
      <c r="T82" s="49">
        <v>76</v>
      </c>
      <c r="U82" s="22">
        <f>(T82*(1/60))/V$4</f>
        <v>0.22767660987505675</v>
      </c>
      <c r="V82" s="49">
        <f>((S82*($D$3/$E$3)+S$4))/W$4</f>
        <v>0.38929507095348098</v>
      </c>
      <c r="W82">
        <f t="shared" si="37"/>
        <v>-0.64268158389505614</v>
      </c>
      <c r="X82">
        <f t="shared" si="37"/>
        <v>-0.40972109505208243</v>
      </c>
      <c r="Y82" s="73"/>
      <c r="Z82" s="49">
        <v>411.5027338912829</v>
      </c>
      <c r="AA82" s="49">
        <v>76</v>
      </c>
      <c r="AB82" s="22">
        <f>(AA82*(1/60))/$AC$4</f>
        <v>0.20246075642635017</v>
      </c>
      <c r="AC82" s="49">
        <f>((Z82*($D$4/$E$4)+Z$4))/AD$4</f>
        <v>0.32299582068555127</v>
      </c>
      <c r="AD82">
        <f t="shared" si="38"/>
        <v>-0.69365914488957592</v>
      </c>
      <c r="AE82">
        <f t="shared" si="38"/>
        <v>-0.49080309706501429</v>
      </c>
      <c r="AG82" s="49">
        <v>815.20932894563953</v>
      </c>
      <c r="AH82" s="49">
        <v>76</v>
      </c>
      <c r="AI82" s="22">
        <f>(AH82*(1/60))/$AJ$4</f>
        <v>1.5778593106592036</v>
      </c>
      <c r="AJ82" s="49">
        <f t="shared" si="39"/>
        <v>1.0993269055808079</v>
      </c>
      <c r="AK82">
        <f t="shared" si="40"/>
        <v>0.19806827686560818</v>
      </c>
      <c r="AL82">
        <f t="shared" si="40"/>
        <v>4.1126857281123301E-2</v>
      </c>
      <c r="AM82" s="73"/>
      <c r="AN82" s="49">
        <v>739.67104174761369</v>
      </c>
      <c r="AO82" s="49">
        <v>76</v>
      </c>
      <c r="AP82" s="22">
        <f>(AO82*(1/60))/$AQ$4</f>
        <v>1.2843777473657936</v>
      </c>
      <c r="AQ82" s="49">
        <f t="shared" si="41"/>
        <v>0.95212878849925364</v>
      </c>
      <c r="AR82">
        <f t="shared" si="42"/>
        <v>0.10869277254071041</v>
      </c>
      <c r="AS82">
        <f t="shared" si="42"/>
        <v>-2.1304303347045524E-2</v>
      </c>
      <c r="AU82" s="49">
        <v>1010.7917688624102</v>
      </c>
      <c r="AV82" s="49">
        <v>76</v>
      </c>
      <c r="AW82" s="22">
        <f>(AV82*(1/60))/$AX$4</f>
        <v>1.1634492457127619</v>
      </c>
      <c r="AX82" s="49">
        <f t="shared" si="43"/>
        <v>1.0482985528566988</v>
      </c>
      <c r="AY82">
        <f t="shared" si="44"/>
        <v>6.5747442381957982E-2</v>
      </c>
      <c r="AZ82">
        <f>LOG10(AX82)</f>
        <v>2.0484986267042694E-2</v>
      </c>
      <c r="BB82" s="49">
        <v>1005.2747136977036</v>
      </c>
      <c r="BC82" s="49">
        <v>76</v>
      </c>
      <c r="BD82" s="22">
        <f>(BC82*(1/60))/$BE$4</f>
        <v>0.87246883158028765</v>
      </c>
      <c r="BE82" s="49">
        <f t="shared" si="45"/>
        <v>0.85443460776580382</v>
      </c>
      <c r="BF82">
        <f t="shared" si="46"/>
        <v>-5.925007899855373E-2</v>
      </c>
      <c r="BG82">
        <f t="shared" si="46"/>
        <v>-6.832116942444795E-2</v>
      </c>
      <c r="BQ82" s="49"/>
      <c r="BR82" s="49"/>
      <c r="BS82" s="49"/>
      <c r="BT82"/>
      <c r="BU82"/>
      <c r="BW82" s="49">
        <v>933.92250749192249</v>
      </c>
      <c r="BX82">
        <v>76</v>
      </c>
      <c r="BY82" s="22">
        <f t="shared" si="47"/>
        <v>1.0483686823746821</v>
      </c>
      <c r="BZ82" s="49">
        <f t="shared" si="48"/>
        <v>0.77151182459770806</v>
      </c>
      <c r="CA82">
        <f t="shared" si="49"/>
        <v>2.0514038910378968E-2</v>
      </c>
      <c r="CB82">
        <f t="shared" si="50"/>
        <v>-0.1126574133232159</v>
      </c>
      <c r="CD82">
        <v>1192.7005072523446</v>
      </c>
      <c r="CE82">
        <v>76</v>
      </c>
      <c r="CF82" s="22">
        <f t="shared" si="51"/>
        <v>0.94130679329592937</v>
      </c>
      <c r="CG82" s="49">
        <f t="shared" si="52"/>
        <v>0.9294727666528021</v>
      </c>
      <c r="CH82">
        <f t="shared" si="53"/>
        <v>-2.6268807050536178E-2</v>
      </c>
      <c r="CI82">
        <f t="shared" si="54"/>
        <v>-3.1763330438267276E-2</v>
      </c>
      <c r="CJ82" s="77"/>
      <c r="CK82">
        <v>1196.0041805947001</v>
      </c>
      <c r="CL82">
        <v>76</v>
      </c>
      <c r="CM82" s="22">
        <f t="shared" si="55"/>
        <v>1.011784488942487</v>
      </c>
      <c r="CN82" s="49">
        <f t="shared" si="56"/>
        <v>1.0157054494345037</v>
      </c>
      <c r="CO82">
        <f t="shared" si="57"/>
        <v>5.0880172169232166E-3</v>
      </c>
      <c r="CP82">
        <f t="shared" si="58"/>
        <v>6.7677825228656674E-3</v>
      </c>
      <c r="CQ82" s="77"/>
      <c r="CR82" s="49">
        <v>1055.6312092771793</v>
      </c>
      <c r="CS82">
        <v>76</v>
      </c>
      <c r="CT82">
        <f t="shared" si="59"/>
        <v>0.94836234418711229</v>
      </c>
      <c r="CU82" s="49">
        <f t="shared" si="60"/>
        <v>0.98260120570703224</v>
      </c>
      <c r="CV82">
        <f t="shared" si="61"/>
        <v>-2.3025698511242795E-2</v>
      </c>
      <c r="CW82">
        <f t="shared" si="62"/>
        <v>-7.6227072970756751E-3</v>
      </c>
      <c r="CX82" s="77"/>
      <c r="DC82" s="49"/>
      <c r="DD82" s="49"/>
      <c r="DE82" s="77"/>
      <c r="EL82"/>
      <c r="EM82"/>
      <c r="EN82"/>
    </row>
    <row r="83" spans="12:144" x14ac:dyDescent="0.25">
      <c r="L83" s="49">
        <v>408.00490193133709</v>
      </c>
      <c r="M83" s="49">
        <v>77</v>
      </c>
      <c r="N83" s="22">
        <f>(M83*(1/60))/$O$4</f>
        <v>0.27695648131531025</v>
      </c>
      <c r="O83" s="49">
        <f>(L83*($D$2/$E$2)+L$4)/$P$4</f>
        <v>0.40100576435746366</v>
      </c>
      <c r="P83">
        <f>LOG10(N83)</f>
        <v>-0.55758846707068777</v>
      </c>
      <c r="Q83">
        <f t="shared" si="36"/>
        <v>-0.39684938446050344</v>
      </c>
      <c r="R83" s="73"/>
      <c r="S83" s="49">
        <v>507.50394087139853</v>
      </c>
      <c r="T83" s="49">
        <v>77</v>
      </c>
      <c r="U83" s="22">
        <f>(T83*(1/60))/V$4</f>
        <v>0.23067235474183381</v>
      </c>
      <c r="V83" s="49">
        <f>((S83*($D$3/$E$3)+S$4))/W$4</f>
        <v>0.39033948984218508</v>
      </c>
      <c r="W83">
        <f t="shared" si="37"/>
        <v>-0.63700445100336567</v>
      </c>
      <c r="X83">
        <f t="shared" si="37"/>
        <v>-0.40855750981791422</v>
      </c>
      <c r="Y83" s="73"/>
      <c r="Z83" s="49">
        <v>419.00268495559789</v>
      </c>
      <c r="AA83" s="49">
        <v>77</v>
      </c>
      <c r="AB83" s="22">
        <f>(AA83*(1/60))/$AC$4</f>
        <v>0.20512471374774949</v>
      </c>
      <c r="AC83" s="49">
        <f>((Z83*($D$4/$E$4)+Z$4))/AD$4</f>
        <v>0.32362468193266625</v>
      </c>
      <c r="AD83">
        <f t="shared" si="38"/>
        <v>-0.68798201199788545</v>
      </c>
      <c r="AE83">
        <f t="shared" si="38"/>
        <v>-0.48995836339355142</v>
      </c>
      <c r="AG83" s="49">
        <v>826.22061218538965</v>
      </c>
      <c r="AH83" s="49">
        <v>77</v>
      </c>
      <c r="AI83" s="22">
        <f>(AH83*(1/60))/$AJ$4</f>
        <v>1.5986206173784034</v>
      </c>
      <c r="AJ83" s="49">
        <f t="shared" si="39"/>
        <v>1.10839323185864</v>
      </c>
      <c r="AK83">
        <f t="shared" si="40"/>
        <v>0.20374540975729866</v>
      </c>
      <c r="AL83">
        <f t="shared" si="40"/>
        <v>4.4693865201659633E-2</v>
      </c>
      <c r="AM83" s="73"/>
      <c r="AN83" s="49">
        <v>750.66120853551502</v>
      </c>
      <c r="AO83" s="49">
        <v>77</v>
      </c>
      <c r="AP83" s="22">
        <f>(AO83*(1/60))/$AQ$4</f>
        <v>1.3012774545679751</v>
      </c>
      <c r="AQ83" s="49">
        <f t="shared" si="41"/>
        <v>0.96005113524110908</v>
      </c>
      <c r="AR83">
        <f t="shared" si="42"/>
        <v>0.11436990543240093</v>
      </c>
      <c r="AS83">
        <f t="shared" si="42"/>
        <v>-1.770563450042351E-2</v>
      </c>
      <c r="AU83" s="49">
        <v>1025.3605463445529</v>
      </c>
      <c r="AV83" s="49">
        <v>77</v>
      </c>
      <c r="AW83" s="22">
        <f>(AV83*(1/60))/$AX$4</f>
        <v>1.1787577884195086</v>
      </c>
      <c r="AX83" s="49">
        <f t="shared" si="43"/>
        <v>1.057754078759916</v>
      </c>
      <c r="AY83">
        <f t="shared" si="44"/>
        <v>7.1424575273648469E-2</v>
      </c>
      <c r="AZ83">
        <f>LOG10(AX83)</f>
        <v>2.4384708670795511E-2</v>
      </c>
      <c r="BB83" s="49">
        <v>1019.7594078997262</v>
      </c>
      <c r="BC83" s="49">
        <v>77</v>
      </c>
      <c r="BD83" s="22">
        <f>(BC83*(1/60))/$BE$4</f>
        <v>0.88394868462739662</v>
      </c>
      <c r="BE83" s="49">
        <f t="shared" si="45"/>
        <v>0.8608586303818152</v>
      </c>
      <c r="BF83">
        <f t="shared" si="46"/>
        <v>-5.3572946106863251E-2</v>
      </c>
      <c r="BG83">
        <f t="shared" si="46"/>
        <v>-6.5068162235101173E-2</v>
      </c>
      <c r="BQ83" s="49"/>
      <c r="BR83" s="49"/>
      <c r="BS83" s="49"/>
      <c r="BT83"/>
      <c r="BU83"/>
      <c r="BW83" s="49">
        <v>949.38572245426144</v>
      </c>
      <c r="BX83">
        <v>77</v>
      </c>
      <c r="BY83" s="22">
        <f t="shared" si="47"/>
        <v>1.0621630071427699</v>
      </c>
      <c r="BZ83" s="49">
        <f t="shared" si="48"/>
        <v>0.78004862690591659</v>
      </c>
      <c r="CA83">
        <f t="shared" si="49"/>
        <v>2.6191171802069452E-2</v>
      </c>
      <c r="CB83">
        <f t="shared" si="50"/>
        <v>-0.10787832328560237</v>
      </c>
      <c r="CD83">
        <v>1213.7467816641163</v>
      </c>
      <c r="CE83">
        <v>77</v>
      </c>
      <c r="CF83" s="22">
        <f t="shared" si="51"/>
        <v>0.95369240899719154</v>
      </c>
      <c r="CG83" s="49">
        <f t="shared" si="52"/>
        <v>0.94065087338024944</v>
      </c>
      <c r="CH83">
        <f t="shared" si="53"/>
        <v>-2.059167415884568E-2</v>
      </c>
      <c r="CI83">
        <f t="shared" si="54"/>
        <v>-2.657153693285895E-2</v>
      </c>
      <c r="CJ83" s="77"/>
      <c r="CK83">
        <v>1214.0507608827565</v>
      </c>
      <c r="CL83">
        <v>77</v>
      </c>
      <c r="CM83" s="22">
        <f t="shared" si="55"/>
        <v>1.0250974427443618</v>
      </c>
      <c r="CN83" s="49">
        <f t="shared" si="56"/>
        <v>1.0263162532012475</v>
      </c>
      <c r="CO83">
        <f t="shared" si="57"/>
        <v>1.0765150108613727E-2</v>
      </c>
      <c r="CP83">
        <f t="shared" si="58"/>
        <v>1.1281206640009603E-2</v>
      </c>
      <c r="CQ83" s="77"/>
      <c r="CR83" s="49">
        <v>1072.6556996539011</v>
      </c>
      <c r="CS83">
        <v>77</v>
      </c>
      <c r="CT83">
        <f t="shared" si="59"/>
        <v>0.96084079608431106</v>
      </c>
      <c r="CU83" s="49">
        <f t="shared" si="60"/>
        <v>0.99215335394255577</v>
      </c>
      <c r="CV83">
        <f t="shared" si="61"/>
        <v>-1.7348565619552312E-2</v>
      </c>
      <c r="CW83">
        <f t="shared" si="62"/>
        <v>-3.4211951607087151E-3</v>
      </c>
      <c r="CX83" s="77"/>
      <c r="DC83" s="49"/>
      <c r="DD83" s="49"/>
      <c r="DE83" s="77"/>
      <c r="EL83"/>
      <c r="EM83"/>
      <c r="EN83"/>
    </row>
    <row r="84" spans="12:144" x14ac:dyDescent="0.25">
      <c r="L84" s="49">
        <v>416.5048018930874</v>
      </c>
      <c r="M84" s="49">
        <v>78</v>
      </c>
      <c r="N84" s="22">
        <f>(M84*(1/60))/$O$4</f>
        <v>0.28055331873498962</v>
      </c>
      <c r="O84" s="49">
        <f>(L84*($D$2/$E$2)+L$4)/$P$4</f>
        <v>0.40196261550302115</v>
      </c>
      <c r="P84">
        <f>LOG10(N84)</f>
        <v>-0.55198458955268914</v>
      </c>
      <c r="Q84">
        <f t="shared" si="36"/>
        <v>-0.39581433655665321</v>
      </c>
      <c r="R84" s="73"/>
      <c r="S84" s="49">
        <v>518.50385726626951</v>
      </c>
      <c r="T84" s="49">
        <v>78</v>
      </c>
      <c r="U84" s="22">
        <f>(T84*(1/60))/V$4</f>
        <v>0.2336680996086109</v>
      </c>
      <c r="V84" s="49">
        <f>((S84*($D$3/$E$3)+S$4))/W$4</f>
        <v>0.3915488173548356</v>
      </c>
      <c r="W84">
        <f t="shared" si="37"/>
        <v>-0.63140057348536704</v>
      </c>
      <c r="X84">
        <f t="shared" si="37"/>
        <v>-0.40721408344992033</v>
      </c>
      <c r="Y84" s="73"/>
      <c r="Z84" s="49">
        <v>426.50263774096402</v>
      </c>
      <c r="AA84" s="49">
        <v>78</v>
      </c>
      <c r="AB84" s="22">
        <f>(AA84*(1/60))/$AC$4</f>
        <v>0.20778867106914886</v>
      </c>
      <c r="AC84" s="49">
        <f>((Z84*($D$4/$E$4)+Z$4))/AD$4</f>
        <v>0.32425354332408912</v>
      </c>
      <c r="AD84">
        <f t="shared" si="38"/>
        <v>-0.68237813447988682</v>
      </c>
      <c r="AE84">
        <f t="shared" si="38"/>
        <v>-0.48911526940674588</v>
      </c>
      <c r="AG84" s="49">
        <v>836.71156918020438</v>
      </c>
      <c r="AH84" s="49">
        <v>78</v>
      </c>
      <c r="AI84" s="22">
        <f>(AH84*(1/60))/$AJ$4</f>
        <v>1.6193819240976037</v>
      </c>
      <c r="AJ84" s="49">
        <f t="shared" si="39"/>
        <v>1.1170311387229679</v>
      </c>
      <c r="AK84">
        <f t="shared" si="40"/>
        <v>0.20934928727529725</v>
      </c>
      <c r="AL84">
        <f t="shared" si="40"/>
        <v>4.8065279818443177E-2</v>
      </c>
      <c r="AM84" s="73"/>
      <c r="AN84" s="49">
        <v>761.65165922487165</v>
      </c>
      <c r="AO84" s="49">
        <v>78</v>
      </c>
      <c r="AP84" s="22">
        <f>(AO84*(1/60))/$AQ$4</f>
        <v>1.3181771617701568</v>
      </c>
      <c r="AQ84" s="49">
        <f t="shared" si="41"/>
        <v>0.96797368663552463</v>
      </c>
      <c r="AR84">
        <f t="shared" si="42"/>
        <v>0.11997378295039952</v>
      </c>
      <c r="AS84">
        <f t="shared" si="42"/>
        <v>-1.4136448377883531E-2</v>
      </c>
      <c r="AU84" s="49">
        <v>1042.3066967068762</v>
      </c>
      <c r="AV84" s="49">
        <v>78</v>
      </c>
      <c r="AW84" s="22">
        <f>(AV84*(1/60))/$AX$4</f>
        <v>1.1940663311262556</v>
      </c>
      <c r="AX84" s="49">
        <f t="shared" si="43"/>
        <v>1.0687525831922313</v>
      </c>
      <c r="AY84">
        <f t="shared" si="44"/>
        <v>7.7028452791647037E-2</v>
      </c>
      <c r="AZ84">
        <f>LOG10(AX84)</f>
        <v>2.8877177434265051E-2</v>
      </c>
      <c r="BB84" s="49">
        <v>1027.2575139661915</v>
      </c>
      <c r="BC84" s="49">
        <v>78</v>
      </c>
      <c r="BD84" s="22">
        <f>(BC84*(1/60))/$BE$4</f>
        <v>0.89542853767450581</v>
      </c>
      <c r="BE84" s="49">
        <f t="shared" si="45"/>
        <v>0.86418407186345203</v>
      </c>
      <c r="BF84">
        <f t="shared" si="46"/>
        <v>-4.7969068588864648E-2</v>
      </c>
      <c r="BG84">
        <f t="shared" si="46"/>
        <v>-6.3393742613493925E-2</v>
      </c>
      <c r="BQ84" s="49"/>
      <c r="BR84" s="49"/>
      <c r="BS84" s="49"/>
      <c r="BT84"/>
      <c r="BU84"/>
      <c r="BW84" s="49">
        <v>966.43494349076593</v>
      </c>
      <c r="BX84">
        <v>78</v>
      </c>
      <c r="BY84" s="22">
        <f t="shared" si="47"/>
        <v>1.075957331910858</v>
      </c>
      <c r="BZ84" s="49">
        <f t="shared" si="48"/>
        <v>0.78946101817461889</v>
      </c>
      <c r="CA84">
        <f t="shared" si="49"/>
        <v>3.179504932006804E-2</v>
      </c>
      <c r="CB84">
        <f t="shared" si="50"/>
        <v>-0.10266930961974446</v>
      </c>
      <c r="CD84">
        <v>1234.2038932040361</v>
      </c>
      <c r="CE84">
        <v>78</v>
      </c>
      <c r="CF84" s="22">
        <f t="shared" si="51"/>
        <v>0.96607802469845383</v>
      </c>
      <c r="CG84" s="49">
        <f t="shared" si="52"/>
        <v>0.95151606365832619</v>
      </c>
      <c r="CH84">
        <f t="shared" si="53"/>
        <v>-1.4987796640847125E-2</v>
      </c>
      <c r="CI84">
        <f t="shared" si="54"/>
        <v>-2.1583875480710741E-2</v>
      </c>
      <c r="CJ84" s="77"/>
      <c r="CK84">
        <v>1233.0759303465461</v>
      </c>
      <c r="CL84">
        <v>78</v>
      </c>
      <c r="CM84" s="22">
        <f t="shared" si="55"/>
        <v>1.0384103965462368</v>
      </c>
      <c r="CN84" s="49">
        <f t="shared" si="56"/>
        <v>1.0375024356572626</v>
      </c>
      <c r="CO84">
        <f t="shared" si="57"/>
        <v>1.636902762661234E-2</v>
      </c>
      <c r="CP84">
        <f t="shared" si="58"/>
        <v>1.5989124941978339E-2</v>
      </c>
      <c r="CQ84" s="77"/>
      <c r="CR84" s="49">
        <v>1090.215804324997</v>
      </c>
      <c r="CS84">
        <v>78</v>
      </c>
      <c r="CT84">
        <f t="shared" si="59"/>
        <v>0.97331924798151004</v>
      </c>
      <c r="CU84" s="49">
        <f t="shared" si="60"/>
        <v>1.0020060261305568</v>
      </c>
      <c r="CV84">
        <f t="shared" si="61"/>
        <v>-1.174468810155372E-2</v>
      </c>
      <c r="CW84">
        <f t="shared" si="62"/>
        <v>8.7033341483796134E-4</v>
      </c>
      <c r="CX84" s="77"/>
      <c r="DC84" s="49"/>
      <c r="DD84" s="49"/>
      <c r="DE84" s="77"/>
      <c r="EL84"/>
      <c r="EM84"/>
      <c r="EN84"/>
    </row>
    <row r="85" spans="12:144" x14ac:dyDescent="0.25">
      <c r="L85" s="49">
        <v>424.50471139906091</v>
      </c>
      <c r="M85" s="49">
        <v>79</v>
      </c>
      <c r="N85" s="22">
        <f>(M85*(1/60))/$O$4</f>
        <v>0.28415015615466899</v>
      </c>
      <c r="O85" s="49">
        <f>(L85*($D$2/$E$2)+L$4)/$P$4</f>
        <v>0.40286318169904628</v>
      </c>
      <c r="P85">
        <f>LOG10(N85)</f>
        <v>-0.54645210095272811</v>
      </c>
      <c r="Q85">
        <f t="shared" si="36"/>
        <v>-0.39484242165503236</v>
      </c>
      <c r="R85" s="73"/>
      <c r="S85" s="49">
        <v>529.00023629484326</v>
      </c>
      <c r="T85" s="49">
        <v>79</v>
      </c>
      <c r="U85" s="22">
        <f>(T85*(1/60))/V$4</f>
        <v>0.23666384447538794</v>
      </c>
      <c r="V85" s="49">
        <f>((S85*($D$3/$E$3)+S$4))/W$4</f>
        <v>0.39270278612030551</v>
      </c>
      <c r="W85">
        <f t="shared" si="37"/>
        <v>-0.62586808488540602</v>
      </c>
      <c r="X85">
        <f t="shared" si="37"/>
        <v>-0.40593601751648706</v>
      </c>
      <c r="Y85" s="73"/>
      <c r="Z85" s="49">
        <v>433.50259514794141</v>
      </c>
      <c r="AA85" s="49">
        <v>79</v>
      </c>
      <c r="AB85" s="22">
        <f>(AA85*(1/60))/$AC$4</f>
        <v>0.21045262839054821</v>
      </c>
      <c r="AC85" s="49">
        <f>((Z85*($D$4/$E$4)+Z$4))/AD$4</f>
        <v>0.32484048074634087</v>
      </c>
      <c r="AD85">
        <f t="shared" si="38"/>
        <v>-0.67684564587992579</v>
      </c>
      <c r="AE85">
        <f t="shared" si="38"/>
        <v>-0.48832985544905094</v>
      </c>
      <c r="AG85" s="49">
        <v>850.1801279728902</v>
      </c>
      <c r="AH85" s="49">
        <v>79</v>
      </c>
      <c r="AI85" s="22">
        <f>(AH85*(1/60))/$AJ$4</f>
        <v>1.6401432308168038</v>
      </c>
      <c r="AJ85" s="49">
        <f t="shared" si="39"/>
        <v>1.1281207043846562</v>
      </c>
      <c r="AK85">
        <f t="shared" si="40"/>
        <v>0.21488177587525828</v>
      </c>
      <c r="AL85">
        <f t="shared" si="40"/>
        <v>5.235556989880058E-2</v>
      </c>
      <c r="AM85" s="73"/>
      <c r="AN85" s="49">
        <v>772.14279767410903</v>
      </c>
      <c r="AO85" s="49">
        <v>79</v>
      </c>
      <c r="AP85" s="22">
        <f>(AO85*(1/60))/$AQ$4</f>
        <v>1.335076868972338</v>
      </c>
      <c r="AQ85" s="49">
        <f t="shared" si="41"/>
        <v>0.97553630493929477</v>
      </c>
      <c r="AR85">
        <f t="shared" si="42"/>
        <v>0.12550627155036048</v>
      </c>
      <c r="AS85">
        <f t="shared" si="42"/>
        <v>-1.075656354121101E-2</v>
      </c>
      <c r="AU85" s="49">
        <v>1059.7741504679193</v>
      </c>
      <c r="AV85" s="49">
        <v>79</v>
      </c>
      <c r="AW85" s="22">
        <f>(AV85*(1/60))/$AX$4</f>
        <v>1.2093748738330026</v>
      </c>
      <c r="AX85" s="49">
        <f t="shared" si="43"/>
        <v>1.0800894274609585</v>
      </c>
      <c r="AY85">
        <f t="shared" si="44"/>
        <v>8.2560941391608106E-2</v>
      </c>
      <c r="AZ85">
        <f>LOG10(AX85)</f>
        <v>3.3459714973027764E-2</v>
      </c>
      <c r="BC85"/>
      <c r="BD85"/>
      <c r="BE85"/>
      <c r="BH85" s="77"/>
      <c r="BI85" s="49"/>
      <c r="BJ85" s="49"/>
      <c r="BK85" s="49"/>
      <c r="BL85" s="49"/>
      <c r="BM85" s="49"/>
      <c r="BN85" s="49"/>
      <c r="BO85" s="77"/>
      <c r="BP85" s="49"/>
      <c r="BT85"/>
      <c r="BU85"/>
      <c r="BW85" s="49">
        <v>984.4178482737907</v>
      </c>
      <c r="BX85">
        <v>79</v>
      </c>
      <c r="BY85" s="22">
        <f t="shared" si="47"/>
        <v>1.0897516566789458</v>
      </c>
      <c r="BZ85" s="49">
        <f t="shared" si="48"/>
        <v>0.79938886975230905</v>
      </c>
      <c r="CA85">
        <f t="shared" si="49"/>
        <v>3.7327537920029033E-2</v>
      </c>
      <c r="CB85">
        <f t="shared" si="50"/>
        <v>-9.7241902909546457E-2</v>
      </c>
      <c r="CD85">
        <v>1251.6870615293585</v>
      </c>
      <c r="CE85">
        <v>79</v>
      </c>
      <c r="CF85" s="22">
        <f t="shared" si="51"/>
        <v>0.97846364039971601</v>
      </c>
      <c r="CG85" s="49">
        <f t="shared" si="52"/>
        <v>0.96080173187925721</v>
      </c>
      <c r="CH85">
        <f t="shared" si="53"/>
        <v>-9.4553080408861217E-3</v>
      </c>
      <c r="CI85">
        <f t="shared" si="54"/>
        <v>-1.7366222773211516E-2</v>
      </c>
      <c r="CK85">
        <v>1250.0819973105765</v>
      </c>
      <c r="CL85">
        <v>79</v>
      </c>
      <c r="CM85" s="22">
        <f t="shared" si="55"/>
        <v>1.0517233503481116</v>
      </c>
      <c r="CN85" s="49">
        <f t="shared" si="56"/>
        <v>1.0475014513443985</v>
      </c>
      <c r="CO85">
        <f t="shared" si="57"/>
        <v>2.1901516226573357E-2</v>
      </c>
      <c r="CP85">
        <f t="shared" si="58"/>
        <v>2.0154633366664156E-2</v>
      </c>
      <c r="CR85" s="49">
        <v>1104.2989857823832</v>
      </c>
      <c r="CS85">
        <v>79</v>
      </c>
      <c r="CT85">
        <f t="shared" si="59"/>
        <v>0.9857976998787088</v>
      </c>
      <c r="CU85" s="49">
        <f t="shared" si="60"/>
        <v>1.009907856607237</v>
      </c>
      <c r="CV85">
        <f t="shared" si="61"/>
        <v>-6.2121995015927316E-3</v>
      </c>
      <c r="CW85">
        <f t="shared" si="62"/>
        <v>4.2817508197260622E-3</v>
      </c>
      <c r="DA85" s="22"/>
      <c r="DB85" s="49"/>
      <c r="DH85" s="22"/>
      <c r="DI85" s="49"/>
      <c r="EL85"/>
      <c r="EM85"/>
      <c r="EN85"/>
    </row>
    <row r="86" spans="12:144" x14ac:dyDescent="0.25">
      <c r="L86" s="49">
        <v>432.50260114824744</v>
      </c>
      <c r="M86" s="49">
        <v>80</v>
      </c>
      <c r="N86" s="22">
        <f>(M86*(1/60))/$O$4</f>
        <v>0.2877469935743483</v>
      </c>
      <c r="O86" s="49">
        <f>(L86*($D$2/$E$2)+L$4)/$P$4</f>
        <v>0.40376352052691356</v>
      </c>
      <c r="P86">
        <f>LOG10(N86)</f>
        <v>-0.54098920525122607</v>
      </c>
      <c r="Q86">
        <f t="shared" si="36"/>
        <v>-0.39387292152296804</v>
      </c>
      <c r="R86" s="73"/>
      <c r="S86" s="49">
        <v>538.00023234195726</v>
      </c>
      <c r="T86" s="49">
        <v>80</v>
      </c>
      <c r="U86" s="22">
        <f>(T86*(1/60))/V$4</f>
        <v>0.239659589342165</v>
      </c>
      <c r="V86" s="49">
        <f>((S86*($D$3/$E$3)+S$4))/W$4</f>
        <v>0.39369224298914096</v>
      </c>
      <c r="W86">
        <f t="shared" si="37"/>
        <v>-0.62040518918390397</v>
      </c>
      <c r="X86">
        <f t="shared" si="37"/>
        <v>-0.40484314213179312</v>
      </c>
      <c r="Y86" s="73"/>
      <c r="Z86" s="49">
        <v>441.50254812401704</v>
      </c>
      <c r="AA86" s="49">
        <v>80</v>
      </c>
      <c r="AB86" s="22">
        <f>(AA86*(1/60))/$AC$4</f>
        <v>0.21311658571194755</v>
      </c>
      <c r="AC86" s="49">
        <f>((Z86*($D$4/$E$4)+Z$4))/AD$4</f>
        <v>0.32551126651044177</v>
      </c>
      <c r="AD86">
        <f t="shared" si="38"/>
        <v>-0.67138275017842364</v>
      </c>
      <c r="AE86">
        <f t="shared" si="38"/>
        <v>-0.48743397514913223</v>
      </c>
      <c r="AG86" s="49">
        <v>861.67105092372697</v>
      </c>
      <c r="AH86" s="49">
        <v>80</v>
      </c>
      <c r="AI86" s="22">
        <f>(AH86*(1/60))/$AJ$4</f>
        <v>1.6609045375360036</v>
      </c>
      <c r="AJ86" s="49">
        <f t="shared" si="39"/>
        <v>1.1375819501302589</v>
      </c>
      <c r="AK86">
        <f t="shared" si="40"/>
        <v>0.22034467157676038</v>
      </c>
      <c r="AL86">
        <f t="shared" si="40"/>
        <v>5.5982692544431237E-2</v>
      </c>
      <c r="AM86" s="73"/>
      <c r="AN86" s="49">
        <v>783.15403976484731</v>
      </c>
      <c r="AO86" s="49">
        <v>80</v>
      </c>
      <c r="AP86" s="22">
        <f>(AO86*(1/60))/$AQ$4</f>
        <v>1.3519765761745195</v>
      </c>
      <c r="AQ86" s="49">
        <f t="shared" si="41"/>
        <v>0.98347384397622506</v>
      </c>
      <c r="AR86">
        <f t="shared" si="42"/>
        <v>0.13096916725186264</v>
      </c>
      <c r="AS86">
        <f t="shared" si="42"/>
        <v>-7.2371858898885926E-3</v>
      </c>
      <c r="AU86" s="49">
        <v>1075.7815763434508</v>
      </c>
      <c r="AV86" s="49">
        <v>80</v>
      </c>
      <c r="AW86" s="22">
        <f>(AV86*(1/60))/$AX$4</f>
        <v>1.2246834165397493</v>
      </c>
      <c r="AX86" s="49">
        <f t="shared" si="43"/>
        <v>1.0904786746160777</v>
      </c>
      <c r="AY86">
        <f t="shared" si="44"/>
        <v>8.8023837093110222E-2</v>
      </c>
      <c r="AZ86">
        <f>LOG10(AX86)</f>
        <v>3.7617176941660696E-2</v>
      </c>
      <c r="BC86"/>
      <c r="BD86"/>
      <c r="BE86"/>
      <c r="BH86" s="77"/>
      <c r="BI86" s="49"/>
      <c r="BJ86" s="49"/>
      <c r="BK86" s="49"/>
      <c r="BL86" s="49"/>
      <c r="BM86" s="49"/>
      <c r="BN86" s="49"/>
      <c r="BP86" s="49"/>
      <c r="BT86"/>
      <c r="BU86"/>
      <c r="BW86" s="49">
        <v>1001.4670488837863</v>
      </c>
      <c r="BX86">
        <v>80</v>
      </c>
      <c r="BY86" s="22">
        <f t="shared" si="47"/>
        <v>1.1035459814470336</v>
      </c>
      <c r="BZ86" s="49">
        <f t="shared" si="48"/>
        <v>0.80880124974411549</v>
      </c>
      <c r="CA86">
        <f t="shared" si="49"/>
        <v>4.2790433621531163E-2</v>
      </c>
      <c r="CB86">
        <f t="shared" si="50"/>
        <v>-9.2158186353066954E-2</v>
      </c>
      <c r="CD86">
        <v>1267.1941445571788</v>
      </c>
      <c r="CE86">
        <v>80</v>
      </c>
      <c r="CF86" s="22">
        <f t="shared" si="51"/>
        <v>0.99084925610097818</v>
      </c>
      <c r="CG86" s="49">
        <f t="shared" si="52"/>
        <v>0.96903786078858134</v>
      </c>
      <c r="CH86">
        <f t="shared" si="53"/>
        <v>-3.9924123393839878E-3</v>
      </c>
      <c r="CI86">
        <f t="shared" si="54"/>
        <v>-1.3659254517506736E-2</v>
      </c>
      <c r="CK86">
        <v>1268.0462333842563</v>
      </c>
      <c r="CL86">
        <v>80</v>
      </c>
      <c r="CM86" s="22">
        <f t="shared" si="55"/>
        <v>1.0650363041499862</v>
      </c>
      <c r="CN86" s="49">
        <f t="shared" si="56"/>
        <v>1.0580638393843882</v>
      </c>
      <c r="CO86">
        <f t="shared" si="57"/>
        <v>2.7364411928075413E-2</v>
      </c>
      <c r="CP86">
        <f t="shared" si="58"/>
        <v>2.4511872099866293E-2</v>
      </c>
      <c r="CR86" s="49">
        <v>1119.2882783269017</v>
      </c>
      <c r="CS86">
        <v>80</v>
      </c>
      <c r="CT86">
        <f t="shared" si="59"/>
        <v>0.99827615177590767</v>
      </c>
      <c r="CU86" s="49">
        <f t="shared" si="60"/>
        <v>1.0183180904035241</v>
      </c>
      <c r="CV86">
        <f t="shared" si="61"/>
        <v>-7.4930380009056259E-4</v>
      </c>
      <c r="CW86">
        <f t="shared" si="62"/>
        <v>7.8834590701873306E-3</v>
      </c>
      <c r="CY86" s="12"/>
      <c r="CZ86" s="12"/>
      <c r="DA86" s="68"/>
      <c r="DB86" s="67"/>
      <c r="DC86" s="12"/>
      <c r="DD86" s="12"/>
      <c r="DF86" s="12"/>
      <c r="DG86" s="12"/>
      <c r="DH86" s="68"/>
      <c r="DI86" s="67"/>
      <c r="DJ86" s="12"/>
      <c r="DK86" s="12"/>
      <c r="EL86"/>
      <c r="EM86"/>
      <c r="EN86"/>
    </row>
    <row r="87" spans="12:144" x14ac:dyDescent="0.25">
      <c r="L87" s="49">
        <v>440.00113636216895</v>
      </c>
      <c r="M87" s="49">
        <v>81</v>
      </c>
      <c r="N87" s="22">
        <f>(M87*(1/60))/$O$4</f>
        <v>0.29134383099402772</v>
      </c>
      <c r="O87" s="49">
        <f>(L87*($D$2/$E$2)+L$4)/$P$4</f>
        <v>0.40460764599212268</v>
      </c>
      <c r="P87">
        <f>LOG10(N87)</f>
        <v>-0.53559417336451975</v>
      </c>
      <c r="Q87">
        <f t="shared" si="36"/>
        <v>-0.39296591449449725</v>
      </c>
      <c r="R87" s="73"/>
      <c r="S87" s="49">
        <v>548.00022810214227</v>
      </c>
      <c r="T87" s="49">
        <v>81</v>
      </c>
      <c r="U87" s="22">
        <f>(T87*(1/60))/V$4</f>
        <v>0.24265533420894209</v>
      </c>
      <c r="V87" s="49">
        <f>((S87*($D$3/$E$3)+S$4))/W$4</f>
        <v>0.3947916395268109</v>
      </c>
      <c r="W87">
        <f t="shared" si="37"/>
        <v>-0.61501015729719766</v>
      </c>
      <c r="X87">
        <f t="shared" si="37"/>
        <v>-0.40363205292696414</v>
      </c>
      <c r="Y87" s="73"/>
      <c r="Z87" s="49">
        <v>447.50251395941899</v>
      </c>
      <c r="AA87" s="49">
        <v>81</v>
      </c>
      <c r="AB87" s="22">
        <f>(AA87*(1/60))/$AC$4</f>
        <v>0.2157805430333469</v>
      </c>
      <c r="AC87" s="49">
        <f>((Z87*($D$4/$E$4)+Z$4))/AD$4</f>
        <v>0.32601435592603156</v>
      </c>
      <c r="AD87">
        <f t="shared" si="38"/>
        <v>-0.66598771829171755</v>
      </c>
      <c r="AE87">
        <f t="shared" si="38"/>
        <v>-0.48676327550818149</v>
      </c>
      <c r="AG87" s="49">
        <v>873.66183389226751</v>
      </c>
      <c r="AH87" s="49">
        <v>81</v>
      </c>
      <c r="AI87" s="22">
        <f>(AH87*(1/60))/$AJ$4</f>
        <v>1.6816658442552039</v>
      </c>
      <c r="AJ87" s="49">
        <f t="shared" si="39"/>
        <v>1.1474547640750512</v>
      </c>
      <c r="AK87">
        <f t="shared" si="40"/>
        <v>0.22573970346346661</v>
      </c>
      <c r="AL87">
        <f t="shared" si="40"/>
        <v>5.9735573425134275E-2</v>
      </c>
      <c r="AM87" s="73"/>
      <c r="AN87" s="11">
        <v>794.16528506350619</v>
      </c>
      <c r="AO87" s="49">
        <v>81</v>
      </c>
      <c r="AP87" s="38">
        <f>(AO87*(1/60))/$AQ$4</f>
        <v>1.3688762833767012</v>
      </c>
      <c r="AQ87" s="49">
        <f t="shared" si="41"/>
        <v>0.9914113853256098</v>
      </c>
      <c r="AR87" s="10">
        <f t="shared" si="42"/>
        <v>0.13636419913856887</v>
      </c>
      <c r="AS87" s="10">
        <f t="shared" si="42"/>
        <v>-3.7460979831220676E-3</v>
      </c>
      <c r="AU87" s="49">
        <v>1089.3293808577826</v>
      </c>
      <c r="AV87" s="49">
        <v>81</v>
      </c>
      <c r="AW87" s="22">
        <f>(AV87*(1/60))/$AX$4</f>
        <v>1.2399919592464963</v>
      </c>
      <c r="AX87" s="49">
        <f t="shared" si="43"/>
        <v>1.0992715617800148</v>
      </c>
      <c r="AY87">
        <f t="shared" si="44"/>
        <v>9.3418868979816425E-2</v>
      </c>
      <c r="AZ87">
        <f>LOG10(AX87)</f>
        <v>4.1104992891009433E-2</v>
      </c>
      <c r="BC87"/>
      <c r="BD87"/>
      <c r="BE87"/>
      <c r="BJ87" s="49"/>
      <c r="BK87" s="49"/>
      <c r="BL87" s="49"/>
      <c r="BT87"/>
      <c r="BU87"/>
      <c r="BW87" s="49">
        <v>1017.9731086821498</v>
      </c>
      <c r="BX87">
        <v>81</v>
      </c>
      <c r="BY87" s="22">
        <f t="shared" si="47"/>
        <v>1.1173403062151217</v>
      </c>
      <c r="BZ87" s="49">
        <f t="shared" si="48"/>
        <v>0.81791377710206048</v>
      </c>
      <c r="CA87">
        <f t="shared" si="49"/>
        <v>4.818546550823738E-2</v>
      </c>
      <c r="CB87">
        <f t="shared" si="50"/>
        <v>-8.7292476405044894E-2</v>
      </c>
      <c r="CD87">
        <v>1285.1774196584688</v>
      </c>
      <c r="CE87">
        <v>81</v>
      </c>
      <c r="CF87" s="22">
        <f t="shared" si="51"/>
        <v>1.0032348718022406</v>
      </c>
      <c r="CG87" s="49">
        <f t="shared" si="52"/>
        <v>0.97858914594519941</v>
      </c>
      <c r="CH87">
        <f t="shared" si="53"/>
        <v>1.4026195473222499E-3</v>
      </c>
      <c r="CI87">
        <f t="shared" si="54"/>
        <v>-9.3996055413861253E-3</v>
      </c>
      <c r="CK87">
        <v>1288.0908353062682</v>
      </c>
      <c r="CL87">
        <v>81</v>
      </c>
      <c r="CM87" s="22">
        <f t="shared" si="55"/>
        <v>1.0783492579518612</v>
      </c>
      <c r="CN87" s="49">
        <f t="shared" si="56"/>
        <v>1.0698494150547955</v>
      </c>
      <c r="CO87">
        <f t="shared" si="57"/>
        <v>3.2759443814781658E-2</v>
      </c>
      <c r="CP87">
        <f t="shared" si="58"/>
        <v>2.9322653560859693E-2</v>
      </c>
      <c r="CR87" s="49">
        <v>1138.7564489389292</v>
      </c>
      <c r="CS87">
        <v>81</v>
      </c>
      <c r="CT87">
        <f t="shared" si="59"/>
        <v>1.0107546036731065</v>
      </c>
      <c r="CU87" s="49">
        <f t="shared" si="60"/>
        <v>1.029241345516924</v>
      </c>
      <c r="CV87">
        <f t="shared" si="61"/>
        <v>4.6457280866156123E-3</v>
      </c>
      <c r="CW87">
        <f t="shared" si="62"/>
        <v>1.2517223874482765E-2</v>
      </c>
      <c r="CY87" s="12"/>
      <c r="CZ87" s="12"/>
      <c r="DA87" s="68"/>
      <c r="DB87" s="67"/>
      <c r="DC87" s="12"/>
      <c r="DD87" s="12"/>
      <c r="DF87" s="12"/>
      <c r="DG87" s="12"/>
      <c r="DH87" s="68"/>
      <c r="DI87" s="67"/>
      <c r="DJ87" s="12"/>
      <c r="DK87" s="12"/>
      <c r="EL87"/>
      <c r="EM87"/>
      <c r="EN87"/>
    </row>
    <row r="88" spans="12:144" x14ac:dyDescent="0.25">
      <c r="L88" s="49">
        <v>447.0011185668331</v>
      </c>
      <c r="M88" s="49">
        <v>82</v>
      </c>
      <c r="N88" s="22">
        <f>(M88*(1/60))/$O$4</f>
        <v>0.29494066841370703</v>
      </c>
      <c r="O88" s="49">
        <f>(L88*($D$2/$E$2)+L$4)/$P$4</f>
        <v>0.40539564832409791</v>
      </c>
      <c r="P88">
        <f>LOG10(N88)</f>
        <v>-0.5302653398594529</v>
      </c>
      <c r="Q88">
        <f t="shared" si="36"/>
        <v>-0.39212091750530603</v>
      </c>
      <c r="R88" s="73"/>
      <c r="S88" s="49">
        <v>560.5002230151207</v>
      </c>
      <c r="T88" s="49">
        <v>82</v>
      </c>
      <c r="U88" s="22">
        <f>(T88*(1/60))/V$4</f>
        <v>0.24565107907571915</v>
      </c>
      <c r="V88" s="49">
        <f>((S88*($D$3/$E$3)+S$4))/W$4</f>
        <v>0.39616588522228768</v>
      </c>
      <c r="W88">
        <f t="shared" si="37"/>
        <v>-0.6096813237921308</v>
      </c>
      <c r="X88">
        <f t="shared" si="37"/>
        <v>-0.40212292530834454</v>
      </c>
      <c r="Y88" s="73"/>
      <c r="Z88" s="49">
        <v>454.5044004187418</v>
      </c>
      <c r="AA88" s="49">
        <v>82</v>
      </c>
      <c r="AB88" s="22">
        <f>(AA88*(1/60))/$AC$4</f>
        <v>0.21844450035474625</v>
      </c>
      <c r="AC88" s="49">
        <f>((Z88*($D$4/$E$4)+Z$4))/AD$4</f>
        <v>0.32660145509684052</v>
      </c>
      <c r="AD88">
        <f t="shared" si="38"/>
        <v>-0.66065888478665058</v>
      </c>
      <c r="AE88">
        <f t="shared" si="38"/>
        <v>-0.48598188469696013</v>
      </c>
      <c r="AG88" s="49">
        <v>883.69338573964671</v>
      </c>
      <c r="AH88" s="49">
        <v>82</v>
      </c>
      <c r="AI88" s="22">
        <f>(AH88*(1/60))/$AJ$4</f>
        <v>1.7024271509744038</v>
      </c>
      <c r="AJ88" s="49">
        <f t="shared" si="39"/>
        <v>1.1557144119417964</v>
      </c>
      <c r="AK88">
        <f t="shared" si="40"/>
        <v>0.23106853696853349</v>
      </c>
      <c r="AL88">
        <f t="shared" si="40"/>
        <v>6.2850529031805144E-2</v>
      </c>
      <c r="AM88" s="73"/>
      <c r="AN88" s="49">
        <v>805.65578878327437</v>
      </c>
      <c r="AO88" s="49">
        <v>82</v>
      </c>
      <c r="AP88" s="22">
        <f>(AO88*(1/60))/$AQ$4</f>
        <v>1.3857759905788827</v>
      </c>
      <c r="AQ88" s="49">
        <f t="shared" si="41"/>
        <v>0.99969440381508312</v>
      </c>
      <c r="AR88">
        <f t="shared" si="42"/>
        <v>0.14169303264363581</v>
      </c>
      <c r="AS88">
        <f t="shared" si="42"/>
        <v>-1.3273902010234117E-4</v>
      </c>
      <c r="AU88" s="49">
        <v>1100.8207165565154</v>
      </c>
      <c r="AV88" s="49">
        <v>82</v>
      </c>
      <c r="AW88" s="22">
        <f>(AV88*(1/60))/$AX$4</f>
        <v>1.2553005019532431</v>
      </c>
      <c r="AX88" s="49">
        <f t="shared" si="43"/>
        <v>1.1067297457281955</v>
      </c>
      <c r="AY88">
        <f t="shared" si="44"/>
        <v>9.8747702484883321E-2</v>
      </c>
      <c r="AZ88">
        <f>LOG10(AX88)</f>
        <v>4.4041582696090036E-2</v>
      </c>
      <c r="BC88"/>
      <c r="BD88"/>
      <c r="BE88"/>
      <c r="BJ88" s="49"/>
      <c r="BK88" s="49"/>
      <c r="BL88" s="49"/>
      <c r="BT88"/>
      <c r="BU88"/>
      <c r="BW88" s="49">
        <v>1034.0015715655368</v>
      </c>
      <c r="BX88">
        <v>82</v>
      </c>
      <c r="BY88" s="22">
        <f t="shared" si="47"/>
        <v>1.1311346309832098</v>
      </c>
      <c r="BZ88" s="49">
        <f t="shared" si="48"/>
        <v>0.82676263675208705</v>
      </c>
      <c r="CA88">
        <f t="shared" si="49"/>
        <v>5.3514299013304373E-2</v>
      </c>
      <c r="CB88">
        <f t="shared" si="50"/>
        <v>-8.2619158337744469E-2</v>
      </c>
      <c r="CD88">
        <v>1305.2234483030099</v>
      </c>
      <c r="CE88">
        <v>82</v>
      </c>
      <c r="CF88" s="22">
        <f t="shared" si="51"/>
        <v>1.0156204875035029</v>
      </c>
      <c r="CG88" s="49">
        <f t="shared" si="52"/>
        <v>0.98923600169107029</v>
      </c>
      <c r="CH88">
        <f t="shared" si="53"/>
        <v>6.7314530523892155E-3</v>
      </c>
      <c r="CI88">
        <f t="shared" si="54"/>
        <v>-4.7000865573478727E-3</v>
      </c>
      <c r="CK88">
        <v>1307.1159091679667</v>
      </c>
      <c r="CL88">
        <v>82</v>
      </c>
      <c r="CM88" s="22">
        <f t="shared" si="55"/>
        <v>1.091662211753736</v>
      </c>
      <c r="CN88" s="49">
        <f t="shared" si="56"/>
        <v>1.0810355412998822</v>
      </c>
      <c r="CO88">
        <f t="shared" si="57"/>
        <v>3.8088277319848589E-2</v>
      </c>
      <c r="CP88">
        <f t="shared" si="58"/>
        <v>3.3839972525632638E-2</v>
      </c>
      <c r="CR88" s="49"/>
      <c r="CU88" s="22"/>
      <c r="CV88" s="49"/>
      <c r="CY88" s="12"/>
      <c r="CZ88" s="12"/>
      <c r="DA88" s="68"/>
      <c r="DB88" s="67"/>
      <c r="DC88" s="12"/>
      <c r="DD88" s="12"/>
      <c r="DF88" s="12"/>
      <c r="DG88" s="12"/>
      <c r="DH88" s="68"/>
      <c r="DI88" s="67"/>
      <c r="DJ88" s="12"/>
      <c r="DK88" s="12"/>
      <c r="EL88"/>
      <c r="EM88"/>
      <c r="EN88"/>
    </row>
    <row r="89" spans="12:144" x14ac:dyDescent="0.25">
      <c r="L89" s="49">
        <v>454.00440526497096</v>
      </c>
      <c r="M89" s="49">
        <v>83</v>
      </c>
      <c r="N89" s="22">
        <f>(M89*(1/60))/$O$4</f>
        <v>0.2985375058333864</v>
      </c>
      <c r="O89" s="49">
        <f>(L89*($D$2/$E$2)+L$4)/$P$4</f>
        <v>0.40618402264967057</v>
      </c>
      <c r="P89">
        <f>LOG10(N89)</f>
        <v>-0.52500109986709564</v>
      </c>
      <c r="Q89">
        <f t="shared" si="36"/>
        <v>-0.39127716367752646</v>
      </c>
      <c r="R89" s="73"/>
      <c r="S89" s="49">
        <v>570.50021910600526</v>
      </c>
      <c r="T89" s="49">
        <v>83</v>
      </c>
      <c r="U89" s="22">
        <f>(T89*(1/60))/V$4</f>
        <v>0.24864682394249618</v>
      </c>
      <c r="V89" s="49">
        <f>((S89*($D$3/$E$3)+S$4))/W$4</f>
        <v>0.3972652817963146</v>
      </c>
      <c r="W89">
        <f t="shared" si="37"/>
        <v>-0.60441708379977366</v>
      </c>
      <c r="X89">
        <f t="shared" si="37"/>
        <v>-0.40091938758273299</v>
      </c>
      <c r="Y89" s="73"/>
      <c r="Z89" s="49">
        <v>462.0043289840475</v>
      </c>
      <c r="AA89" s="49">
        <v>83</v>
      </c>
      <c r="AB89" s="22">
        <f>(AA89*(1/60))/$AC$4</f>
        <v>0.22110845767614559</v>
      </c>
      <c r="AC89" s="49">
        <f>((Z89*($D$4/$E$4)+Z$4))/AD$4</f>
        <v>0.32723031445744255</v>
      </c>
      <c r="AD89">
        <f t="shared" si="38"/>
        <v>-0.65539464479429332</v>
      </c>
      <c r="AE89">
        <f t="shared" si="38"/>
        <v>-0.48514647030709557</v>
      </c>
      <c r="AG89" s="49">
        <v>895.18447819429934</v>
      </c>
      <c r="AH89" s="49">
        <v>83</v>
      </c>
      <c r="AI89" s="22">
        <f>(AH89*(1/60))/$AJ$4</f>
        <v>1.7231884576936038</v>
      </c>
      <c r="AJ89" s="49">
        <f t="shared" si="39"/>
        <v>1.1651757972512329</v>
      </c>
      <c r="AK89">
        <f t="shared" si="40"/>
        <v>0.23633277696089072</v>
      </c>
      <c r="AL89">
        <f t="shared" si="40"/>
        <v>6.639145498978441E-2</v>
      </c>
      <c r="AM89" s="73"/>
      <c r="AN89" s="49">
        <v>816.64695554443847</v>
      </c>
      <c r="AO89" s="49">
        <v>83</v>
      </c>
      <c r="AP89" s="22">
        <f>(AO89*(1/60))/$AQ$4</f>
        <v>1.4026756977810642</v>
      </c>
      <c r="AQ89" s="49">
        <f t="shared" si="41"/>
        <v>1.0076174713954003</v>
      </c>
      <c r="AR89">
        <f t="shared" si="42"/>
        <v>0.14695727263599301</v>
      </c>
      <c r="AS89">
        <f t="shared" si="42"/>
        <v>3.2956892596106373E-3</v>
      </c>
      <c r="AU89" s="49">
        <v>1117.3085965837729</v>
      </c>
      <c r="AV89" s="49">
        <v>83</v>
      </c>
      <c r="AW89" s="22">
        <f>(AV89*(1/60))/$AX$4</f>
        <v>1.27060904465999</v>
      </c>
      <c r="AX89" s="49">
        <f t="shared" si="43"/>
        <v>1.1174308204668251</v>
      </c>
      <c r="AY89">
        <f t="shared" si="44"/>
        <v>0.10401194247724058</v>
      </c>
      <c r="AZ89">
        <f>LOG10(AX89)</f>
        <v>4.822064570150239E-2</v>
      </c>
      <c r="BC89"/>
      <c r="BD89"/>
      <c r="BE89"/>
      <c r="BJ89" s="49"/>
      <c r="BK89" s="49"/>
      <c r="BL89" s="49"/>
      <c r="BT89"/>
      <c r="BU89"/>
      <c r="BW89" s="49">
        <v>1051.0513783826175</v>
      </c>
      <c r="BX89">
        <v>83</v>
      </c>
      <c r="BY89" s="22">
        <f t="shared" si="47"/>
        <v>1.1449289557512976</v>
      </c>
      <c r="BZ89" s="49">
        <f t="shared" si="48"/>
        <v>0.83617535141362775</v>
      </c>
      <c r="CA89">
        <f t="shared" si="49"/>
        <v>5.8778539005661552E-2</v>
      </c>
      <c r="CB89">
        <f t="shared" si="50"/>
        <v>-7.7702638630644319E-2</v>
      </c>
      <c r="CD89">
        <v>1325.2917603305318</v>
      </c>
      <c r="CE89">
        <v>83</v>
      </c>
      <c r="CF89" s="22">
        <f t="shared" si="51"/>
        <v>1.0280061032047649</v>
      </c>
      <c r="CG89" s="49">
        <f t="shared" si="52"/>
        <v>0.99989469259732799</v>
      </c>
      <c r="CH89">
        <f t="shared" si="53"/>
        <v>1.1995693044746359E-2</v>
      </c>
      <c r="CI89">
        <f t="shared" si="54"/>
        <v>-4.5736832139784756E-5</v>
      </c>
      <c r="CK89">
        <v>1327.1401583856921</v>
      </c>
      <c r="CL89">
        <v>83</v>
      </c>
      <c r="CM89" s="22">
        <f t="shared" si="55"/>
        <v>1.1049751655556108</v>
      </c>
      <c r="CN89" s="49">
        <f t="shared" si="56"/>
        <v>1.0928091502404238</v>
      </c>
      <c r="CO89">
        <f t="shared" si="57"/>
        <v>4.3352517312205789E-2</v>
      </c>
      <c r="CP89">
        <f t="shared" si="58"/>
        <v>3.8544322759755202E-2</v>
      </c>
      <c r="CR89" s="49"/>
      <c r="CU89" s="22"/>
      <c r="CV89" s="49"/>
      <c r="CY89" s="12"/>
      <c r="CZ89" s="12"/>
      <c r="DA89" s="68"/>
      <c r="DB89" s="67"/>
      <c r="DC89" s="12"/>
      <c r="DD89" s="12"/>
      <c r="DF89" s="12"/>
      <c r="DG89" s="12"/>
      <c r="DH89" s="68"/>
      <c r="DI89" s="67"/>
      <c r="DJ89" s="12"/>
      <c r="DK89" s="12"/>
      <c r="EL89"/>
      <c r="EM89"/>
      <c r="EN89"/>
    </row>
    <row r="90" spans="12:144" x14ac:dyDescent="0.25">
      <c r="L90" s="49">
        <v>461.50108342234688</v>
      </c>
      <c r="M90" s="49">
        <v>84</v>
      </c>
      <c r="N90" s="22">
        <f>(M90*(1/60))/$O$4</f>
        <v>0.30213434325306571</v>
      </c>
      <c r="O90" s="49">
        <f>(L90*($D$2/$E$2)+L$4)/$P$4</f>
        <v>0.4070279390622214</v>
      </c>
      <c r="P90">
        <f>LOG10(N90)</f>
        <v>-0.51979990618128802</v>
      </c>
      <c r="Q90">
        <f t="shared" si="36"/>
        <v>-0.39037577906937082</v>
      </c>
      <c r="R90" s="73"/>
      <c r="S90" s="49">
        <v>582.00021477659266</v>
      </c>
      <c r="T90" s="49">
        <v>84</v>
      </c>
      <c r="U90" s="22">
        <f>(T90*(1/60))/V$4</f>
        <v>0.25164256880927327</v>
      </c>
      <c r="V90" s="49">
        <f>((S90*($D$3/$E$3)+S$4))/W$4</f>
        <v>0.39852958787470333</v>
      </c>
      <c r="W90">
        <f t="shared" si="37"/>
        <v>-0.59921589011396581</v>
      </c>
      <c r="X90">
        <f t="shared" si="37"/>
        <v>-0.39953942991730446</v>
      </c>
      <c r="Y90" s="73"/>
      <c r="Z90" s="49">
        <v>469.50665596985948</v>
      </c>
      <c r="AA90" s="49">
        <v>84</v>
      </c>
      <c r="AB90" s="22">
        <f>(AA90*(1/60))/$AC$4</f>
        <v>0.22377241499754491</v>
      </c>
      <c r="AC90" s="49">
        <f>((Z90*($D$4/$E$4)+Z$4))/AD$4</f>
        <v>0.32785937492251815</v>
      </c>
      <c r="AD90">
        <f t="shared" si="38"/>
        <v>-0.6501934511084857</v>
      </c>
      <c r="AE90">
        <f t="shared" si="38"/>
        <v>-0.48431239345573412</v>
      </c>
      <c r="AG90" s="49">
        <v>906.19561905804869</v>
      </c>
      <c r="AH90" s="49">
        <v>84</v>
      </c>
      <c r="AI90" s="22">
        <f>(AH90*(1/60))/$AJ$4</f>
        <v>1.7439497644128039</v>
      </c>
      <c r="AJ90" s="49">
        <f t="shared" si="39"/>
        <v>1.174242006301377</v>
      </c>
      <c r="AK90">
        <f t="shared" si="40"/>
        <v>0.24153397064669849</v>
      </c>
      <c r="AL90">
        <f t="shared" si="40"/>
        <v>6.9757612388589865E-2</v>
      </c>
      <c r="AM90" s="73"/>
      <c r="AN90" s="49">
        <v>828.15774463564605</v>
      </c>
      <c r="AO90" s="49">
        <v>84</v>
      </c>
      <c r="AP90" s="22">
        <f>(AO90*(1/60))/$AQ$4</f>
        <v>1.4195754049832454</v>
      </c>
      <c r="AQ90" s="49">
        <f t="shared" si="41"/>
        <v>1.01591511275179</v>
      </c>
      <c r="AR90">
        <f t="shared" si="42"/>
        <v>0.15215846632180069</v>
      </c>
      <c r="AS90">
        <f t="shared" si="42"/>
        <v>6.8574209364287327E-3</v>
      </c>
      <c r="AV90"/>
      <c r="AW90"/>
      <c r="AX90"/>
      <c r="AY90"/>
      <c r="AZ90"/>
      <c r="BA90" s="77"/>
      <c r="BB90" s="49"/>
      <c r="BF90" s="49"/>
      <c r="BG90" s="49"/>
      <c r="BH90" s="78"/>
      <c r="BI90" s="49"/>
      <c r="BW90" s="49">
        <v>1069.0336758025915</v>
      </c>
      <c r="BX90">
        <v>84</v>
      </c>
      <c r="BY90" s="22">
        <f t="shared" si="47"/>
        <v>1.1587232805193854</v>
      </c>
      <c r="BZ90" s="49">
        <f t="shared" si="48"/>
        <v>0.84610286768340792</v>
      </c>
      <c r="CA90">
        <f t="shared" si="49"/>
        <v>6.3979732691469282E-2</v>
      </c>
      <c r="CB90">
        <f t="shared" si="50"/>
        <v>-7.2576832999493399E-2</v>
      </c>
      <c r="CD90">
        <v>1344.2735026771895</v>
      </c>
      <c r="CE90">
        <v>84</v>
      </c>
      <c r="CF90" s="22">
        <f t="shared" si="51"/>
        <v>1.0403917189060272</v>
      </c>
      <c r="CG90" s="49">
        <f t="shared" si="52"/>
        <v>1.009976284126191</v>
      </c>
      <c r="CH90">
        <f t="shared" si="53"/>
        <v>1.719688673055414E-2</v>
      </c>
      <c r="CI90">
        <f t="shared" si="54"/>
        <v>4.3111759667472365E-3</v>
      </c>
      <c r="CK90">
        <v>1344.1462904014577</v>
      </c>
      <c r="CL90">
        <v>84</v>
      </c>
      <c r="CM90" s="22">
        <f t="shared" si="55"/>
        <v>1.1182881193574856</v>
      </c>
      <c r="CN90" s="49">
        <f t="shared" si="56"/>
        <v>1.1028082041758696</v>
      </c>
      <c r="CO90">
        <f t="shared" si="57"/>
        <v>4.855371099801354E-2</v>
      </c>
      <c r="CP90">
        <f t="shared" si="58"/>
        <v>4.249998831427234E-2</v>
      </c>
      <c r="CY90" s="12"/>
      <c r="CZ90" s="12"/>
      <c r="DA90" s="12"/>
      <c r="DB90" s="12"/>
      <c r="DC90" s="12"/>
      <c r="DD90" s="12"/>
      <c r="DF90" s="12"/>
      <c r="DG90" s="12"/>
      <c r="DH90" s="12"/>
      <c r="DI90" s="12"/>
      <c r="DJ90" s="12"/>
      <c r="DK90" s="12"/>
      <c r="EL90"/>
      <c r="EM90"/>
      <c r="EN90"/>
    </row>
    <row r="91" spans="12:144" x14ac:dyDescent="0.25">
      <c r="L91" s="49">
        <v>469.00426437293726</v>
      </c>
      <c r="M91" s="49">
        <v>85</v>
      </c>
      <c r="N91" s="22">
        <f>(M91*(1/60))/$O$4</f>
        <v>0.30573118067274513</v>
      </c>
      <c r="O91" s="49">
        <f>(L91*($D$2/$E$2)+L$4)/$P$4</f>
        <v>0.40787258750752131</v>
      </c>
      <c r="P91">
        <f>LOG10(N91)</f>
        <v>-0.51466026652887675</v>
      </c>
      <c r="Q91">
        <f t="shared" si="36"/>
        <v>-0.38947548196967013</v>
      </c>
      <c r="R91" s="73"/>
      <c r="S91" s="49">
        <v>591</v>
      </c>
      <c r="T91" s="49">
        <v>85</v>
      </c>
      <c r="U91" s="22">
        <f>(T91*(1/60))/V$4</f>
        <v>0.25463831367605033</v>
      </c>
      <c r="V91" s="49">
        <f>((S91*($D$3/$E$3)+S$4))/W$4</f>
        <v>0.39951902156564356</v>
      </c>
      <c r="W91">
        <f t="shared" si="37"/>
        <v>-0.59407625046155477</v>
      </c>
      <c r="X91">
        <f t="shared" si="37"/>
        <v>-0.39846253859195213</v>
      </c>
      <c r="Y91" s="73"/>
      <c r="Z91" s="49">
        <v>476.5041972532876</v>
      </c>
      <c r="AA91" s="49">
        <v>85</v>
      </c>
      <c r="AB91" s="22">
        <f>(AA91*(1/60))/$AC$4</f>
        <v>0.22643637231894428</v>
      </c>
      <c r="AC91" s="49">
        <f>((Z91*($D$4/$E$4)+Z$4))/AD$4</f>
        <v>0.32844610975591892</v>
      </c>
      <c r="AD91">
        <f t="shared" si="38"/>
        <v>-0.64505381145607454</v>
      </c>
      <c r="AE91">
        <f t="shared" si="38"/>
        <v>-0.4835358777193261</v>
      </c>
      <c r="AG91" s="49">
        <v>919.24493471544349</v>
      </c>
      <c r="AH91" s="49">
        <v>85</v>
      </c>
      <c r="AI91" s="22">
        <f>(AH91*(1/60))/$AJ$4</f>
        <v>1.764711071132004</v>
      </c>
      <c r="AJ91" s="49">
        <f t="shared" si="39"/>
        <v>1.1849863810373999</v>
      </c>
      <c r="AK91">
        <f t="shared" si="40"/>
        <v>0.24667361029910956</v>
      </c>
      <c r="AL91">
        <f t="shared" si="40"/>
        <v>7.3713359059798131E-2</v>
      </c>
      <c r="AM91" s="73"/>
      <c r="AN91" s="49">
        <v>838.6107559529629</v>
      </c>
      <c r="AO91" s="49">
        <v>85</v>
      </c>
      <c r="AP91" s="22">
        <f>(AO91*(1/60))/$AQ$4</f>
        <v>1.4364751121854271</v>
      </c>
      <c r="AQ91" s="49">
        <f t="shared" si="41"/>
        <v>1.0234502468175886</v>
      </c>
      <c r="AR91">
        <f t="shared" si="42"/>
        <v>0.15729810597421182</v>
      </c>
      <c r="AS91">
        <f t="shared" si="42"/>
        <v>1.0066735071044781E-2</v>
      </c>
      <c r="AV91"/>
      <c r="AW91"/>
      <c r="AX91"/>
      <c r="AY91"/>
      <c r="AZ91"/>
      <c r="BA91" s="77"/>
      <c r="BB91" s="49"/>
      <c r="BF91" s="49"/>
      <c r="BG91" s="49"/>
      <c r="BH91" s="77"/>
      <c r="BI91" s="49"/>
      <c r="BW91" s="49">
        <v>1083.0864462267082</v>
      </c>
      <c r="BX91">
        <v>85</v>
      </c>
      <c r="BY91" s="22">
        <f t="shared" si="47"/>
        <v>1.1725176052874735</v>
      </c>
      <c r="BZ91" s="49">
        <f t="shared" si="48"/>
        <v>0.85386100357465045</v>
      </c>
      <c r="CA91">
        <f t="shared" si="49"/>
        <v>6.9119372343880409E-2</v>
      </c>
      <c r="CB91">
        <f t="shared" si="50"/>
        <v>-6.8612820521275542E-2</v>
      </c>
      <c r="CD91">
        <v>1360.7796478489822</v>
      </c>
      <c r="CE91">
        <v>85</v>
      </c>
      <c r="CF91" s="22">
        <f t="shared" si="51"/>
        <v>1.0527773346072895</v>
      </c>
      <c r="CG91" s="49">
        <f t="shared" si="52"/>
        <v>1.0187430353705749</v>
      </c>
      <c r="CH91">
        <f t="shared" si="53"/>
        <v>2.2336526382965238E-2</v>
      </c>
      <c r="CI91">
        <f t="shared" si="54"/>
        <v>8.0646527070838414E-3</v>
      </c>
      <c r="CK91">
        <v>1361.1524528868911</v>
      </c>
      <c r="CL91">
        <v>85</v>
      </c>
      <c r="CM91" s="22">
        <f t="shared" si="55"/>
        <v>1.1316010731593606</v>
      </c>
      <c r="CN91" s="49">
        <f t="shared" si="56"/>
        <v>1.1128072760264918</v>
      </c>
      <c r="CO91">
        <f t="shared" si="57"/>
        <v>5.3693350650424687E-2</v>
      </c>
      <c r="CP91">
        <f t="shared" si="58"/>
        <v>4.6419956602811882E-2</v>
      </c>
      <c r="CY91" s="12"/>
      <c r="CZ91" s="12"/>
      <c r="DA91" s="12"/>
      <c r="DB91" s="12"/>
      <c r="DC91" s="12"/>
      <c r="DD91" s="12"/>
      <c r="DF91" s="12"/>
      <c r="DG91" s="12"/>
      <c r="DH91" s="12"/>
      <c r="DI91" s="12"/>
      <c r="DJ91" s="12"/>
      <c r="DK91" s="12"/>
      <c r="EL91"/>
      <c r="EM91"/>
      <c r="EN91"/>
    </row>
    <row r="92" spans="12:144" x14ac:dyDescent="0.25">
      <c r="L92" s="49">
        <v>478.51280024676458</v>
      </c>
      <c r="M92" s="49">
        <v>86</v>
      </c>
      <c r="N92" s="22">
        <f>(M92*(1/60))/$O$4</f>
        <v>0.30932801809242444</v>
      </c>
      <c r="O92" s="49">
        <f>(L92*($D$2/$E$2)+L$4)/$P$4</f>
        <v>0.40894298286327707</v>
      </c>
      <c r="P92">
        <f>LOG10(N92)</f>
        <v>-0.50958074099960193</v>
      </c>
      <c r="Q92">
        <f t="shared" si="36"/>
        <v>-0.38833723955749239</v>
      </c>
      <c r="R92" s="73"/>
      <c r="S92" s="49">
        <v>600</v>
      </c>
      <c r="T92" s="49">
        <v>86</v>
      </c>
      <c r="U92" s="22">
        <f>(T92*(1/60))/V$4</f>
        <v>0.25763405854282739</v>
      </c>
      <c r="V92" s="49">
        <f>((S92*($D$3/$E$3)+S$4))/W$4</f>
        <v>0.40050847886905805</v>
      </c>
      <c r="W92">
        <f t="shared" si="37"/>
        <v>-0.58899672493227972</v>
      </c>
      <c r="X92">
        <f t="shared" si="37"/>
        <v>-0.39738828535485837</v>
      </c>
      <c r="Y92" s="73"/>
      <c r="Z92" s="49">
        <v>485.00927826176684</v>
      </c>
      <c r="AA92" s="49">
        <v>86</v>
      </c>
      <c r="AB92" s="22">
        <f>(AA92*(1/60))/$AC$4</f>
        <v>0.22910032964034363</v>
      </c>
      <c r="AC92" s="49">
        <f>((Z92*($D$4/$E$4)+Z$4))/AD$4</f>
        <v>0.32915924985562633</v>
      </c>
      <c r="AD92">
        <f t="shared" si="38"/>
        <v>-0.6399742859267995</v>
      </c>
      <c r="AE92">
        <f t="shared" si="38"/>
        <v>-0.48259393609123297</v>
      </c>
      <c r="AG92" s="49">
        <v>930.29699558796813</v>
      </c>
      <c r="AH92" s="49">
        <v>86</v>
      </c>
      <c r="AI92" s="22">
        <f>(AH92*(1/60))/$AJ$4</f>
        <v>1.7854723778512041</v>
      </c>
      <c r="AJ92" s="49">
        <f t="shared" si="39"/>
        <v>1.1940862822688068</v>
      </c>
      <c r="AK92">
        <f t="shared" si="40"/>
        <v>0.25175313582838454</v>
      </c>
      <c r="AL92">
        <f t="shared" si="40"/>
        <v>7.7035709171385275E-2</v>
      </c>
      <c r="AM92" s="73"/>
      <c r="AN92" s="49">
        <v>849.60284839447195</v>
      </c>
      <c r="AO92" s="49">
        <v>86</v>
      </c>
      <c r="AP92" s="22">
        <f>(AO92*(1/60))/$AQ$4</f>
        <v>1.4533748193876086</v>
      </c>
      <c r="AQ92" s="49">
        <f t="shared" si="41"/>
        <v>1.0313739816817429</v>
      </c>
      <c r="AR92">
        <f t="shared" si="42"/>
        <v>0.1623776315034868</v>
      </c>
      <c r="AS92">
        <f t="shared" si="42"/>
        <v>1.3416171326490995E-2</v>
      </c>
      <c r="AV92"/>
      <c r="AW92"/>
      <c r="AX92"/>
      <c r="AY92"/>
      <c r="AZ92"/>
      <c r="BA92" s="77"/>
      <c r="BB92" s="49"/>
      <c r="BF92" s="49"/>
      <c r="BG92" s="49"/>
      <c r="BH92" s="77"/>
      <c r="BI92" s="49"/>
      <c r="BW92" s="49">
        <v>1101.0686854143114</v>
      </c>
      <c r="BX92">
        <v>86</v>
      </c>
      <c r="BY92" s="22">
        <f t="shared" si="47"/>
        <v>1.1863119300555613</v>
      </c>
      <c r="BZ92" s="49">
        <f t="shared" si="48"/>
        <v>0.8637884876959907</v>
      </c>
      <c r="CA92">
        <f t="shared" si="49"/>
        <v>7.4198897873155367E-2</v>
      </c>
      <c r="CB92">
        <f t="shared" si="50"/>
        <v>-6.3592588391579455E-2</v>
      </c>
      <c r="CD92">
        <v>1376.7862942374172</v>
      </c>
      <c r="CE92">
        <v>86</v>
      </c>
      <c r="CF92" s="22">
        <f t="shared" si="51"/>
        <v>1.0651629503085516</v>
      </c>
      <c r="CG92" s="49">
        <f t="shared" si="52"/>
        <v>1.0272444925965796</v>
      </c>
      <c r="CH92">
        <f t="shared" si="53"/>
        <v>2.7416051912240159E-2</v>
      </c>
      <c r="CI92">
        <f t="shared" si="54"/>
        <v>1.167382154128121E-2</v>
      </c>
      <c r="CK92">
        <v>1380.656546719712</v>
      </c>
      <c r="CL92">
        <v>86</v>
      </c>
      <c r="CM92" s="22">
        <f t="shared" si="55"/>
        <v>1.1449140269612352</v>
      </c>
      <c r="CN92" s="49">
        <f t="shared" si="56"/>
        <v>1.1242750504748837</v>
      </c>
      <c r="CO92">
        <f t="shared" si="57"/>
        <v>5.8772876179699583E-2</v>
      </c>
      <c r="CP92">
        <f t="shared" si="58"/>
        <v>5.0872573057241757E-2</v>
      </c>
      <c r="CY92" s="12"/>
      <c r="CZ92" s="12"/>
      <c r="DA92" s="12"/>
      <c r="DB92" s="12"/>
      <c r="DC92" s="12"/>
      <c r="DD92" s="12"/>
      <c r="DF92" s="12"/>
      <c r="DG92" s="12"/>
      <c r="DH92" s="12"/>
      <c r="DI92" s="12"/>
      <c r="DJ92" s="12"/>
      <c r="DK92" s="12"/>
      <c r="EL92"/>
      <c r="EM92"/>
      <c r="EN92"/>
    </row>
    <row r="93" spans="12:144" x14ac:dyDescent="0.25">
      <c r="L93" s="49">
        <v>486.52081147675483</v>
      </c>
      <c r="M93" s="49">
        <v>87</v>
      </c>
      <c r="N93" s="22">
        <f>(M93*(1/60))/$O$4</f>
        <v>0.31292485551210381</v>
      </c>
      <c r="O93" s="49">
        <f>(L93*($D$2/$E$2)+L$4)/$P$4</f>
        <v>0.40984446108696621</v>
      </c>
      <c r="P93">
        <f>LOG10(N93)</f>
        <v>-0.50455993962455103</v>
      </c>
      <c r="Q93">
        <f t="shared" si="36"/>
        <v>-0.38738092988472039</v>
      </c>
      <c r="R93" s="73"/>
      <c r="S93" s="49">
        <v>610.00081967158042</v>
      </c>
      <c r="T93" s="49">
        <v>87</v>
      </c>
      <c r="U93" s="22">
        <f>(T93*(1/60))/V$4</f>
        <v>0.26062980340960445</v>
      </c>
      <c r="V93" s="49">
        <f>((S93*($D$3/$E$3)+S$4))/W$4</f>
        <v>0.40160796598730003</v>
      </c>
      <c r="W93">
        <f t="shared" si="37"/>
        <v>-0.58397592355722894</v>
      </c>
      <c r="X93">
        <f t="shared" si="37"/>
        <v>-0.39619768144566592</v>
      </c>
      <c r="Y93" s="73"/>
      <c r="Z93" s="49">
        <v>493.00912770454869</v>
      </c>
      <c r="AA93" s="49">
        <v>87</v>
      </c>
      <c r="AB93" s="22">
        <f>(AA93*(1/60))/$AC$4</f>
        <v>0.23176428696174295</v>
      </c>
      <c r="AC93" s="49">
        <f>((Z93*($D$4/$E$4)+Z$4))/AD$4</f>
        <v>0.32983002693859376</v>
      </c>
      <c r="AD93">
        <f t="shared" si="38"/>
        <v>-0.63495348455174883</v>
      </c>
      <c r="AE93">
        <f t="shared" si="38"/>
        <v>-0.48170980975841282</v>
      </c>
      <c r="AG93" s="49">
        <v>941.30826512891088</v>
      </c>
      <c r="AH93" s="49">
        <v>87</v>
      </c>
      <c r="AI93" s="22">
        <f>(AH93*(1/60))/$AJ$4</f>
        <v>1.8062336845704041</v>
      </c>
      <c r="AJ93" s="49">
        <f t="shared" si="39"/>
        <v>1.2031525972674941</v>
      </c>
      <c r="AK93">
        <f t="shared" si="40"/>
        <v>0.25677393720343539</v>
      </c>
      <c r="AL93">
        <f t="shared" si="40"/>
        <v>8.0320712916204545E-2</v>
      </c>
      <c r="AM93" s="73"/>
      <c r="AN93" s="49">
        <v>860.15260273976969</v>
      </c>
      <c r="AO93" s="49">
        <v>87</v>
      </c>
      <c r="AP93" s="22">
        <f>(AO93*(1/60))/$AQ$4</f>
        <v>1.4702745265897901</v>
      </c>
      <c r="AQ93" s="49">
        <f t="shared" si="41"/>
        <v>1.0389788537076026</v>
      </c>
      <c r="AR93">
        <f t="shared" si="42"/>
        <v>0.16739843287853762</v>
      </c>
      <c r="AS93">
        <f t="shared" si="42"/>
        <v>1.6606708470018418E-2</v>
      </c>
      <c r="AV93"/>
      <c r="AW93"/>
      <c r="AX93"/>
      <c r="AY93"/>
      <c r="AZ93"/>
      <c r="BA93" s="77"/>
      <c r="BB93" s="49"/>
      <c r="BF93" s="49"/>
      <c r="BG93" s="49"/>
      <c r="BI93" s="49"/>
      <c r="BW93" s="49">
        <v>1118.0742372490299</v>
      </c>
      <c r="BX93">
        <v>87</v>
      </c>
      <c r="BY93" s="22">
        <f t="shared" si="47"/>
        <v>1.2001062548236492</v>
      </c>
      <c r="BZ93" s="49">
        <f t="shared" si="48"/>
        <v>0.87317677043722886</v>
      </c>
      <c r="CA93">
        <f t="shared" si="49"/>
        <v>7.9219699248206141E-2</v>
      </c>
      <c r="CB93">
        <f t="shared" si="50"/>
        <v>-5.8897826564732698E-2</v>
      </c>
      <c r="CD93">
        <v>1394.3349669286788</v>
      </c>
      <c r="CE93">
        <v>87</v>
      </c>
      <c r="CF93" s="22">
        <f t="shared" si="51"/>
        <v>1.0775485660098139</v>
      </c>
      <c r="CG93" s="49">
        <f t="shared" si="52"/>
        <v>1.0365649515257971</v>
      </c>
      <c r="CH93">
        <f t="shared" si="53"/>
        <v>3.2436853287290984E-2</v>
      </c>
      <c r="CI93">
        <f t="shared" si="54"/>
        <v>1.559652032805813E-2</v>
      </c>
      <c r="CK93">
        <v>1398.7030599809239</v>
      </c>
      <c r="CL93">
        <v>87</v>
      </c>
      <c r="CM93" s="22">
        <f t="shared" si="55"/>
        <v>1.15822698076311</v>
      </c>
      <c r="CN93" s="49">
        <f t="shared" si="56"/>
        <v>1.1348858148320176</v>
      </c>
      <c r="CO93">
        <f t="shared" si="57"/>
        <v>6.3793677554750378E-2</v>
      </c>
      <c r="CP93">
        <f t="shared" si="58"/>
        <v>5.4952167711516189E-2</v>
      </c>
      <c r="CY93" s="12"/>
      <c r="CZ93" s="12"/>
      <c r="DA93" s="12"/>
      <c r="DB93" s="12"/>
      <c r="DC93" s="12"/>
      <c r="DD93" s="12"/>
      <c r="DF93" s="12"/>
      <c r="DG93" s="12"/>
      <c r="DH93" s="12"/>
      <c r="DI93" s="12"/>
      <c r="DJ93" s="12"/>
      <c r="DK93" s="12"/>
      <c r="EL93"/>
      <c r="EM93"/>
      <c r="EN93"/>
    </row>
    <row r="94" spans="12:144" x14ac:dyDescent="0.25">
      <c r="L94" s="49">
        <v>495.52043348382716</v>
      </c>
      <c r="M94" s="49">
        <v>88</v>
      </c>
      <c r="N94" s="22">
        <f>(M94*(1/60))/$O$4</f>
        <v>0.31652169293178312</v>
      </c>
      <c r="O94" s="49">
        <f>(L94*($D$2/$E$2)+L$4)/$P$4</f>
        <v>0.41085756696654152</v>
      </c>
      <c r="P94">
        <f>LOG10(N94)</f>
        <v>-0.49959652009300104</v>
      </c>
      <c r="Q94">
        <f t="shared" si="36"/>
        <v>-0.38630871000093081</v>
      </c>
      <c r="R94" s="73"/>
      <c r="S94" s="49">
        <v>619.00181744482791</v>
      </c>
      <c r="T94" s="49">
        <v>88</v>
      </c>
      <c r="U94" s="22">
        <f>(T94*(1/60))/V$4</f>
        <v>0.26362554827638152</v>
      </c>
      <c r="V94" s="49">
        <f>((S94*($D$3/$E$3)+S$4))/W$4</f>
        <v>0.40259753298560641</v>
      </c>
      <c r="W94">
        <f t="shared" si="37"/>
        <v>-0.57901250402567883</v>
      </c>
      <c r="X94">
        <f t="shared" si="37"/>
        <v>-0.39512889068437512</v>
      </c>
      <c r="Y94" s="73"/>
      <c r="Z94" s="49">
        <v>501.00898195541367</v>
      </c>
      <c r="AA94" s="49">
        <v>88</v>
      </c>
      <c r="AB94" s="22">
        <f>(AA94*(1/60))/$AC$4</f>
        <v>0.2344282442831423</v>
      </c>
      <c r="AC94" s="49">
        <f>((Z94*($D$4/$E$4)+Z$4))/AD$4</f>
        <v>0.3305008044247128</v>
      </c>
      <c r="AD94">
        <f t="shared" si="38"/>
        <v>-0.62999006502019872</v>
      </c>
      <c r="AE94">
        <f t="shared" si="38"/>
        <v>-0.48082747912300444</v>
      </c>
      <c r="AG94" s="49">
        <v>951.7789922035472</v>
      </c>
      <c r="AH94" s="49">
        <v>88</v>
      </c>
      <c r="AI94" s="22">
        <f>(AH94*(1/60))/$AJ$4</f>
        <v>1.826994991289604</v>
      </c>
      <c r="AJ94" s="49">
        <f t="shared" si="39"/>
        <v>1.2117738474849156</v>
      </c>
      <c r="AK94">
        <f t="shared" si="40"/>
        <v>0.26173735673498544</v>
      </c>
      <c r="AL94">
        <f t="shared" si="40"/>
        <v>8.3421575313876853E-2</v>
      </c>
      <c r="AM94" s="73"/>
      <c r="AN94" s="49">
        <v>871.66335244749166</v>
      </c>
      <c r="AO94" s="49">
        <v>88</v>
      </c>
      <c r="AP94" s="22">
        <f>(AO94*(1/60))/$AQ$4</f>
        <v>1.4871742337919716</v>
      </c>
      <c r="AQ94" s="49">
        <f t="shared" si="41"/>
        <v>1.0472764666741023</v>
      </c>
      <c r="AR94">
        <f t="shared" si="42"/>
        <v>0.1723618524100877</v>
      </c>
      <c r="AS94">
        <f t="shared" si="42"/>
        <v>2.0061344621964586E-2</v>
      </c>
      <c r="AV94"/>
      <c r="AW94"/>
      <c r="AX94"/>
      <c r="AY94"/>
      <c r="AZ94"/>
      <c r="BW94" s="49">
        <v>1134.0590813533481</v>
      </c>
      <c r="BX94">
        <v>88</v>
      </c>
      <c r="BY94" s="22">
        <f t="shared" si="47"/>
        <v>1.213900579591737</v>
      </c>
      <c r="BZ94" s="49">
        <f t="shared" si="48"/>
        <v>0.88200154939674336</v>
      </c>
      <c r="CA94">
        <f t="shared" si="49"/>
        <v>8.4183118779756205E-2</v>
      </c>
      <c r="CB94">
        <f t="shared" si="50"/>
        <v>-5.4530651949966112E-2</v>
      </c>
      <c r="CD94">
        <v>1414.8156240302126</v>
      </c>
      <c r="CE94">
        <v>88</v>
      </c>
      <c r="CF94" s="22">
        <f t="shared" si="51"/>
        <v>1.0899341817110761</v>
      </c>
      <c r="CG94" s="49">
        <f t="shared" si="52"/>
        <v>1.0474426473331437</v>
      </c>
      <c r="CH94">
        <f t="shared" si="53"/>
        <v>3.7400272818841111E-2</v>
      </c>
      <c r="CI94">
        <f t="shared" si="54"/>
        <v>2.013025251791066E-2</v>
      </c>
      <c r="CK94">
        <v>1418.7692729968464</v>
      </c>
      <c r="CL94">
        <v>88</v>
      </c>
      <c r="CM94" s="22">
        <f t="shared" si="55"/>
        <v>1.1715399345649848</v>
      </c>
      <c r="CN94" s="49">
        <f t="shared" si="56"/>
        <v>1.1466840971245664</v>
      </c>
      <c r="CO94">
        <f t="shared" si="57"/>
        <v>6.875709708630047E-2</v>
      </c>
      <c r="CP94">
        <f t="shared" si="58"/>
        <v>5.944378950374106E-2</v>
      </c>
      <c r="CY94" s="12"/>
      <c r="CZ94" s="12"/>
      <c r="DA94" s="12"/>
      <c r="DB94" s="12"/>
      <c r="DC94" s="12"/>
      <c r="DD94" s="12"/>
      <c r="DF94" s="12"/>
      <c r="DG94" s="12"/>
      <c r="DH94" s="12"/>
      <c r="DI94" s="12"/>
      <c r="DJ94" s="12"/>
      <c r="DK94" s="12"/>
      <c r="EL94"/>
      <c r="EM94"/>
      <c r="EN94"/>
    </row>
    <row r="95" spans="12:144" x14ac:dyDescent="0.25">
      <c r="L95" s="49">
        <v>504.52006897644816</v>
      </c>
      <c r="M95" s="49">
        <v>89</v>
      </c>
      <c r="N95" s="22">
        <f>(M95*(1/60))/$O$4</f>
        <v>0.32011853035146254</v>
      </c>
      <c r="O95" s="49">
        <f>(L95*($D$2/$E$2)+L$4)/$P$4</f>
        <v>0.41187067436421265</v>
      </c>
      <c r="P95">
        <f>LOG10(N95)</f>
        <v>-0.49468918559825675</v>
      </c>
      <c r="Q95">
        <f t="shared" si="36"/>
        <v>-0.38523912917783126</v>
      </c>
      <c r="R95" s="73"/>
      <c r="S95" s="49">
        <v>628.50318217173731</v>
      </c>
      <c r="T95" s="49">
        <v>89</v>
      </c>
      <c r="U95" s="22">
        <f>(T95*(1/60))/V$4</f>
        <v>0.26662129314315858</v>
      </c>
      <c r="V95" s="49">
        <f>((S95*($D$3/$E$3)+S$4))/W$4</f>
        <v>0.40364211017687807</v>
      </c>
      <c r="W95">
        <f t="shared" si="37"/>
        <v>-0.57410516953093471</v>
      </c>
      <c r="X95">
        <f t="shared" si="37"/>
        <v>-0.39400353206978278</v>
      </c>
      <c r="Y95" s="73"/>
      <c r="Z95" s="49">
        <v>507.51206882201336</v>
      </c>
      <c r="AA95" s="49">
        <v>89</v>
      </c>
      <c r="AB95" s="22">
        <f>(AA95*(1/60))/$AC$4</f>
        <v>0.23709220160454167</v>
      </c>
      <c r="AC95" s="49">
        <f>((Z95*($D$4/$E$4)+Z$4))/AD$4</f>
        <v>0.33104607989144019</v>
      </c>
      <c r="AD95">
        <f t="shared" si="38"/>
        <v>-0.62508273052545449</v>
      </c>
      <c r="AE95">
        <f t="shared" si="38"/>
        <v>-0.4801115504849624</v>
      </c>
      <c r="AG95" s="49">
        <v>962.87330423062406</v>
      </c>
      <c r="AH95" s="49">
        <v>89</v>
      </c>
      <c r="AI95" s="22">
        <f>(AH95*(1/60))/$AJ$4</f>
        <v>1.8477562980088043</v>
      </c>
      <c r="AJ95" s="49">
        <f t="shared" si="39"/>
        <v>1.2209085369189727</v>
      </c>
      <c r="AK95">
        <f t="shared" si="40"/>
        <v>0.26664469122972961</v>
      </c>
      <c r="AL95">
        <f t="shared" si="40"/>
        <v>8.6683130448393111E-2</v>
      </c>
      <c r="AM95" s="73"/>
      <c r="AN95" s="49">
        <v>882.73438813722441</v>
      </c>
      <c r="AO95" s="49">
        <v>89</v>
      </c>
      <c r="AP95" s="22">
        <f>(AO95*(1/60))/$AQ$4</f>
        <v>1.5040739409941533</v>
      </c>
      <c r="AQ95" s="49">
        <f t="shared" si="41"/>
        <v>1.0552571083893925</v>
      </c>
      <c r="AR95">
        <f t="shared" si="42"/>
        <v>0.17726918690483193</v>
      </c>
      <c r="AS95">
        <f t="shared" si="42"/>
        <v>2.3358286316984118E-2</v>
      </c>
      <c r="AV95"/>
      <c r="AW95"/>
      <c r="AX95"/>
      <c r="AY95"/>
      <c r="AZ95"/>
      <c r="BW95" s="49">
        <v>1150.087387984061</v>
      </c>
      <c r="BX95">
        <v>89</v>
      </c>
      <c r="BY95" s="22">
        <f t="shared" si="47"/>
        <v>1.2276949043598251</v>
      </c>
      <c r="BZ95" s="49">
        <f t="shared" si="48"/>
        <v>0.89085032278410126</v>
      </c>
      <c r="CA95">
        <f t="shared" si="49"/>
        <v>8.9090453274500422E-2</v>
      </c>
      <c r="CB95">
        <f t="shared" si="50"/>
        <v>-5.0195258308225882E-2</v>
      </c>
      <c r="CD95">
        <v>1433.819549315743</v>
      </c>
      <c r="CE95">
        <v>89</v>
      </c>
      <c r="CF95" s="22">
        <f t="shared" si="51"/>
        <v>1.1023197974123384</v>
      </c>
      <c r="CG95" s="49">
        <f t="shared" si="52"/>
        <v>1.0575360206744739</v>
      </c>
      <c r="CH95">
        <f t="shared" si="53"/>
        <v>4.2307607313585294E-2</v>
      </c>
      <c r="CI95">
        <f t="shared" si="54"/>
        <v>2.4295168778746986E-2</v>
      </c>
      <c r="CK95">
        <v>1437.8373517195887</v>
      </c>
      <c r="CL95">
        <v>89</v>
      </c>
      <c r="CM95" s="22">
        <f t="shared" si="55"/>
        <v>1.1848528883668599</v>
      </c>
      <c r="CN95" s="49">
        <f t="shared" si="56"/>
        <v>1.1578955088328418</v>
      </c>
      <c r="CO95">
        <f t="shared" si="57"/>
        <v>7.3664431581044701E-2</v>
      </c>
      <c r="CP95">
        <f t="shared" si="58"/>
        <v>6.3669369421781738E-2</v>
      </c>
      <c r="CY95" s="12"/>
      <c r="CZ95" s="12"/>
      <c r="DA95" s="12"/>
      <c r="DB95" s="12"/>
      <c r="DC95" s="12"/>
      <c r="DD95" s="12"/>
      <c r="DF95" s="12"/>
      <c r="DG95" s="12"/>
      <c r="DH95" s="12"/>
      <c r="DI95" s="12"/>
      <c r="DJ95" s="12"/>
      <c r="DK95" s="12"/>
      <c r="EL95"/>
      <c r="EM95"/>
      <c r="EN95"/>
    </row>
    <row r="96" spans="12:144" x14ac:dyDescent="0.25">
      <c r="L96" s="49">
        <v>512.0156247615887</v>
      </c>
      <c r="M96" s="49">
        <v>90</v>
      </c>
      <c r="N96" s="22">
        <f>(M96*(1/60))/$O$4</f>
        <v>0.32371536777114185</v>
      </c>
      <c r="O96" s="49">
        <f>(L96*($D$2/$E$2)+L$4)/$P$4</f>
        <v>0.41271446442902238</v>
      </c>
      <c r="P96">
        <f>LOG10(N96)</f>
        <v>-0.48983668280384474</v>
      </c>
      <c r="Q96">
        <f t="shared" si="36"/>
        <v>-0.3843503101106448</v>
      </c>
      <c r="R96" s="73"/>
      <c r="S96" s="49">
        <v>638.50176193962068</v>
      </c>
      <c r="T96" s="49">
        <v>90</v>
      </c>
      <c r="U96" s="22">
        <f>(T96*(1/60))/V$4</f>
        <v>0.26961703800993564</v>
      </c>
      <c r="V96" s="49">
        <f>((S96*($D$3/$E$3)+S$4))/W$4</f>
        <v>0.40474135104077869</v>
      </c>
      <c r="W96">
        <f t="shared" si="37"/>
        <v>-0.56925266673652264</v>
      </c>
      <c r="X96">
        <f t="shared" si="37"/>
        <v>-0.39282242295852193</v>
      </c>
      <c r="Y96" s="73"/>
      <c r="Z96" s="49">
        <v>515.00606792541771</v>
      </c>
      <c r="AA96" s="49">
        <v>90</v>
      </c>
      <c r="AB96" s="22">
        <f>(AA96*(1/60))/$AC$4</f>
        <v>0.23975615892594099</v>
      </c>
      <c r="AC96" s="49">
        <f>((Z96*($D$4/$E$4)+Z$4))/AD$4</f>
        <v>0.33167444207429075</v>
      </c>
      <c r="AD96">
        <f t="shared" si="38"/>
        <v>-0.62023022773104242</v>
      </c>
      <c r="AE96">
        <f t="shared" si="38"/>
        <v>-0.47928799273661776</v>
      </c>
      <c r="AG96" s="49">
        <v>974.88371101378038</v>
      </c>
      <c r="AH96" s="49">
        <v>90</v>
      </c>
      <c r="AI96" s="22">
        <f>(AH96*(1/60))/$AJ$4</f>
        <v>1.8685176047280043</v>
      </c>
      <c r="AJ96" s="49">
        <f t="shared" si="39"/>
        <v>1.230797508463406</v>
      </c>
      <c r="AK96">
        <f t="shared" si="40"/>
        <v>0.27149719402414174</v>
      </c>
      <c r="AL96">
        <f t="shared" si="40"/>
        <v>9.0186608422276965E-2</v>
      </c>
      <c r="AM96" s="73"/>
      <c r="AN96" s="49">
        <v>892.70613865930147</v>
      </c>
      <c r="AO96" s="49">
        <v>90</v>
      </c>
      <c r="AP96" s="22">
        <f>(AO96*(1/60))/$AQ$4</f>
        <v>1.5209736481963345</v>
      </c>
      <c r="AQ96" s="49">
        <f t="shared" si="41"/>
        <v>1.0624453218882213</v>
      </c>
      <c r="AR96">
        <f t="shared" si="42"/>
        <v>0.18212168969924394</v>
      </c>
      <c r="AS96">
        <f t="shared" si="42"/>
        <v>2.6306588592219182E-2</v>
      </c>
      <c r="AV96"/>
      <c r="AW96"/>
      <c r="AX96"/>
      <c r="AY96"/>
      <c r="AZ96"/>
      <c r="BW96" s="49">
        <v>1165.5729277913072</v>
      </c>
      <c r="BX96">
        <v>90</v>
      </c>
      <c r="BY96" s="22">
        <f t="shared" si="47"/>
        <v>1.2414892291279129</v>
      </c>
      <c r="BZ96" s="49">
        <f t="shared" si="48"/>
        <v>0.89939945000585453</v>
      </c>
      <c r="CA96">
        <f t="shared" si="49"/>
        <v>9.3942956068912481E-2</v>
      </c>
      <c r="CB96">
        <f t="shared" si="50"/>
        <v>-4.6047382344567331E-2</v>
      </c>
      <c r="CD96">
        <v>1454.300948909819</v>
      </c>
      <c r="CE96">
        <v>90</v>
      </c>
      <c r="CF96" s="22">
        <f t="shared" si="51"/>
        <v>1.1147054131136005</v>
      </c>
      <c r="CG96" s="49">
        <f t="shared" si="52"/>
        <v>1.0684141108347935</v>
      </c>
      <c r="CH96">
        <f t="shared" si="53"/>
        <v>4.7160110107997318E-2</v>
      </c>
      <c r="CI96">
        <f t="shared" si="54"/>
        <v>2.8739615232166497E-2</v>
      </c>
      <c r="CK96">
        <v>1455.8421961187964</v>
      </c>
      <c r="CL96">
        <v>90</v>
      </c>
      <c r="CM96" s="22">
        <f t="shared" si="55"/>
        <v>1.1981658421687347</v>
      </c>
      <c r="CN96" s="49">
        <f t="shared" si="56"/>
        <v>1.1684817732508817</v>
      </c>
      <c r="CO96">
        <f t="shared" si="57"/>
        <v>7.8516934375456787E-2</v>
      </c>
      <c r="CP96">
        <f t="shared" si="58"/>
        <v>6.7621942369407384E-2</v>
      </c>
      <c r="CY96" s="12"/>
      <c r="CZ96" s="12"/>
      <c r="DA96" s="12"/>
      <c r="DB96" s="12"/>
      <c r="DC96" s="12"/>
      <c r="DD96" s="12"/>
      <c r="DF96" s="12"/>
      <c r="DG96" s="12"/>
      <c r="DH96" s="12"/>
      <c r="DI96" s="12"/>
      <c r="DJ96" s="12"/>
      <c r="DK96" s="12"/>
      <c r="EL96"/>
      <c r="EM96"/>
      <c r="EN96"/>
    </row>
    <row r="97" spans="12:144" x14ac:dyDescent="0.25">
      <c r="L97" s="49">
        <v>519.01180140725126</v>
      </c>
      <c r="M97" s="49">
        <v>91</v>
      </c>
      <c r="N97" s="22">
        <f>(M97*(1/60))/$O$4</f>
        <v>0.32731220519082121</v>
      </c>
      <c r="O97" s="49">
        <f>(L97*($D$2/$E$2)+L$4)/$P$4</f>
        <v>0.41350203836142746</v>
      </c>
      <c r="P97">
        <f>LOG10(N97)</f>
        <v>-0.48503779992207602</v>
      </c>
      <c r="Q97">
        <f t="shared" si="36"/>
        <v>-0.38352234524822254</v>
      </c>
      <c r="R97" s="73"/>
      <c r="S97" s="49">
        <v>648.00173610878539</v>
      </c>
      <c r="T97" s="49">
        <v>91</v>
      </c>
      <c r="U97" s="22">
        <f>(T97*(1/60))/V$4</f>
        <v>0.2726127828767127</v>
      </c>
      <c r="V97" s="49">
        <f>((S97*($D$3/$E$3)+S$4))/W$4</f>
        <v>0.40578577535454857</v>
      </c>
      <c r="W97">
        <f t="shared" si="37"/>
        <v>-0.56445378385475387</v>
      </c>
      <c r="X97">
        <f t="shared" si="37"/>
        <v>-0.39170318104171509</v>
      </c>
      <c r="Y97" s="73"/>
      <c r="Z97" s="49">
        <v>523.50859591796575</v>
      </c>
      <c r="AA97" s="49">
        <v>91</v>
      </c>
      <c r="AB97" s="22">
        <f>(AA97*(1/60))/$AC$4</f>
        <v>0.24242011624734033</v>
      </c>
      <c r="AC97" s="49">
        <f>((Z97*($D$4/$E$4)+Z$4))/AD$4</f>
        <v>0.33238736810689706</v>
      </c>
      <c r="AD97">
        <f t="shared" si="38"/>
        <v>-0.61543134484927364</v>
      </c>
      <c r="AE97">
        <f t="shared" si="38"/>
        <v>-0.47835548929740984</v>
      </c>
      <c r="AG97" s="49">
        <v>985.87385095660181</v>
      </c>
      <c r="AH97" s="49">
        <v>91</v>
      </c>
      <c r="AI97" s="22">
        <f>(AH97*(1/60))/$AJ$4</f>
        <v>1.8892789114472042</v>
      </c>
      <c r="AJ97" s="49">
        <f t="shared" si="39"/>
        <v>1.2398464260501372</v>
      </c>
      <c r="AK97">
        <f t="shared" si="40"/>
        <v>0.2762960769059104</v>
      </c>
      <c r="AL97">
        <f t="shared" si="40"/>
        <v>9.3367894477155419E-2</v>
      </c>
      <c r="AM97" s="73"/>
      <c r="AN97" s="49">
        <v>904.81945712943195</v>
      </c>
      <c r="AO97" s="49">
        <v>91</v>
      </c>
      <c r="AP97" s="22">
        <f>(AO97*(1/60))/$AQ$4</f>
        <v>1.537873355398516</v>
      </c>
      <c r="AQ97" s="49">
        <f t="shared" si="41"/>
        <v>1.0711773012081838</v>
      </c>
      <c r="AR97">
        <f t="shared" si="42"/>
        <v>0.18692057258101266</v>
      </c>
      <c r="AS97">
        <f t="shared" si="42"/>
        <v>2.9861361180503612E-2</v>
      </c>
      <c r="AV97"/>
      <c r="AW97"/>
      <c r="AX97"/>
      <c r="AY97"/>
      <c r="AZ97"/>
      <c r="BW97" s="49">
        <v>1183.0782941124396</v>
      </c>
      <c r="BX97">
        <v>91</v>
      </c>
      <c r="BY97" s="22">
        <f t="shared" si="47"/>
        <v>1.255283553896001</v>
      </c>
      <c r="BZ97" s="49">
        <f t="shared" si="48"/>
        <v>0.90906366614591616</v>
      </c>
      <c r="CA97">
        <f t="shared" si="49"/>
        <v>9.8741838950681254E-2</v>
      </c>
      <c r="CB97">
        <f t="shared" si="50"/>
        <v>-4.14056999599842E-2</v>
      </c>
      <c r="CD97">
        <v>1470.3289597909713</v>
      </c>
      <c r="CE97">
        <v>91</v>
      </c>
      <c r="CF97" s="22">
        <f t="shared" si="51"/>
        <v>1.1270910288148628</v>
      </c>
      <c r="CG97" s="49">
        <f t="shared" si="52"/>
        <v>1.0769269151797751</v>
      </c>
      <c r="CH97">
        <f t="shared" si="53"/>
        <v>5.1958992989766063E-2</v>
      </c>
      <c r="CI97">
        <f t="shared" si="54"/>
        <v>3.2186231235653895E-2</v>
      </c>
      <c r="CK97">
        <v>1472.7638133794569</v>
      </c>
      <c r="CL97">
        <v>91</v>
      </c>
      <c r="CM97" s="22">
        <f t="shared" si="55"/>
        <v>1.2114787959706095</v>
      </c>
      <c r="CN97" s="49">
        <f t="shared" si="56"/>
        <v>1.1784311352520387</v>
      </c>
      <c r="CO97">
        <f t="shared" si="57"/>
        <v>8.3315817257225491E-2</v>
      </c>
      <c r="CP97">
        <f t="shared" si="58"/>
        <v>7.1304208452294543E-2</v>
      </c>
      <c r="CY97" s="12"/>
      <c r="CZ97" s="12"/>
      <c r="DA97" s="12"/>
      <c r="DB97" s="12"/>
      <c r="DC97" s="12"/>
      <c r="DD97" s="12"/>
      <c r="DF97" s="12"/>
      <c r="DG97" s="12"/>
      <c r="DH97" s="12"/>
      <c r="DI97" s="12"/>
      <c r="DJ97" s="12"/>
      <c r="DK97" s="12"/>
      <c r="EL97"/>
      <c r="EM97"/>
      <c r="EN97"/>
    </row>
    <row r="98" spans="12:144" x14ac:dyDescent="0.25">
      <c r="L98" s="49">
        <v>526.51519446261</v>
      </c>
      <c r="M98" s="49">
        <v>92</v>
      </c>
      <c r="N98" s="22">
        <f>(M98*(1/60))/$O$4</f>
        <v>0.33090904261050053</v>
      </c>
      <c r="O98" s="49">
        <f>(L98*($D$2/$E$2)+L$4)/$P$4</f>
        <v>0.41434671068379547</v>
      </c>
      <c r="P98">
        <f>LOG10(N98)</f>
        <v>-0.48029136489761437</v>
      </c>
      <c r="Q98">
        <f t="shared" si="36"/>
        <v>-0.38263610447937862</v>
      </c>
      <c r="R98" s="73"/>
      <c r="S98" s="49">
        <v>658.50683367752538</v>
      </c>
      <c r="T98" s="49">
        <v>92</v>
      </c>
      <c r="U98" s="22">
        <f>(T98*(1/60))/V$4</f>
        <v>0.27560852774348976</v>
      </c>
      <c r="V98" s="49">
        <f>((S98*($D$3/$E$3)+S$4))/W$4</f>
        <v>0.40694070263371218</v>
      </c>
      <c r="W98">
        <f t="shared" si="37"/>
        <v>-0.55970734883029216</v>
      </c>
      <c r="X98">
        <f t="shared" si="37"/>
        <v>-0.3904688693869256</v>
      </c>
      <c r="Y98" s="73"/>
      <c r="Z98" s="49">
        <v>532.00587402772157</v>
      </c>
      <c r="AA98" s="49">
        <v>92</v>
      </c>
      <c r="AB98" s="22">
        <f>(AA98*(1/60))/$AC$4</f>
        <v>0.24508407356873968</v>
      </c>
      <c r="AC98" s="49">
        <f>((Z98*($D$4/$E$4)+Z$4))/AD$4</f>
        <v>0.33309985394358593</v>
      </c>
      <c r="AD98">
        <f t="shared" si="38"/>
        <v>-0.61068490982481205</v>
      </c>
      <c r="AE98">
        <f t="shared" si="38"/>
        <v>-0.47742555773664841</v>
      </c>
      <c r="AG98" s="49">
        <v>997.34309542905044</v>
      </c>
      <c r="AH98" s="49">
        <v>92</v>
      </c>
      <c r="AI98" s="22">
        <f>(AH98*(1/60))/$AJ$4</f>
        <v>1.9100402181664042</v>
      </c>
      <c r="AJ98" s="49">
        <f t="shared" si="39"/>
        <v>1.2492898224539337</v>
      </c>
      <c r="AK98">
        <f t="shared" si="40"/>
        <v>0.28104251193037211</v>
      </c>
      <c r="AL98">
        <f t="shared" si="40"/>
        <v>9.6663201938001042E-2</v>
      </c>
      <c r="AM98" s="73"/>
      <c r="AN98" s="49">
        <v>915.91811861104702</v>
      </c>
      <c r="AO98" s="49">
        <v>92</v>
      </c>
      <c r="AP98" s="22">
        <f>(AO98*(1/60))/$AQ$4</f>
        <v>1.5547730626006975</v>
      </c>
      <c r="AQ98" s="49">
        <f t="shared" si="41"/>
        <v>1.0791778571892474</v>
      </c>
      <c r="AR98">
        <f t="shared" si="42"/>
        <v>0.19166700760547434</v>
      </c>
      <c r="AS98">
        <f t="shared" si="42"/>
        <v>3.309302580471167E-2</v>
      </c>
      <c r="AV98"/>
      <c r="AW98"/>
      <c r="AX98"/>
      <c r="AY98"/>
      <c r="AZ98"/>
      <c r="BW98" s="49">
        <v>1200.6703336053572</v>
      </c>
      <c r="BX98">
        <v>92</v>
      </c>
      <c r="BY98" s="22">
        <f t="shared" si="47"/>
        <v>1.2690778786640888</v>
      </c>
      <c r="BZ98" s="49">
        <f t="shared" si="48"/>
        <v>0.91877573208530849</v>
      </c>
      <c r="CA98">
        <f t="shared" si="49"/>
        <v>0.10348827397514289</v>
      </c>
      <c r="CB98">
        <f t="shared" si="50"/>
        <v>-3.6790484483353647E-2</v>
      </c>
      <c r="CD98">
        <v>1486.8996267401508</v>
      </c>
      <c r="CE98">
        <v>92</v>
      </c>
      <c r="CF98" s="22">
        <f t="shared" si="51"/>
        <v>1.1394766445161248</v>
      </c>
      <c r="CG98" s="49">
        <f t="shared" si="52"/>
        <v>1.0857279352595717</v>
      </c>
      <c r="CH98">
        <f t="shared" si="53"/>
        <v>5.670542801422767E-2</v>
      </c>
      <c r="CI98">
        <f t="shared" si="54"/>
        <v>3.5721012160554268E-2</v>
      </c>
      <c r="CK98">
        <v>1490.2285898478797</v>
      </c>
      <c r="CL98">
        <v>92</v>
      </c>
      <c r="CM98" s="22">
        <f t="shared" si="55"/>
        <v>1.2247917497724843</v>
      </c>
      <c r="CN98" s="49">
        <f t="shared" si="56"/>
        <v>1.1886998572469269</v>
      </c>
      <c r="CO98">
        <f t="shared" si="57"/>
        <v>8.8062252281687153E-2</v>
      </c>
      <c r="CP98">
        <f t="shared" si="58"/>
        <v>7.5072210550927568E-2</v>
      </c>
      <c r="CY98" s="12"/>
      <c r="CZ98" s="12"/>
      <c r="DA98" s="12"/>
      <c r="DB98" s="12"/>
      <c r="DC98" s="12"/>
      <c r="DD98" s="12"/>
      <c r="DF98" s="12"/>
      <c r="DG98" s="12"/>
      <c r="DH98" s="12"/>
      <c r="DI98" s="12"/>
      <c r="DJ98" s="12"/>
      <c r="DK98" s="12"/>
      <c r="EL98"/>
      <c r="EM98"/>
      <c r="EN98"/>
    </row>
    <row r="99" spans="12:144" x14ac:dyDescent="0.25">
      <c r="L99" s="49">
        <v>535.01144847563774</v>
      </c>
      <c r="M99" s="49">
        <v>93</v>
      </c>
      <c r="N99" s="22">
        <f>(M99*(1/60))/$O$4</f>
        <v>0.33450588003017995</v>
      </c>
      <c r="O99" s="49">
        <f>(L99*($D$2/$E$2)+L$4)/$P$4</f>
        <v>0.41530315139743879</v>
      </c>
      <c r="P99">
        <f>LOG10(N99)</f>
        <v>-0.47559624368923442</v>
      </c>
      <c r="Q99">
        <f t="shared" si="36"/>
        <v>-0.38163477337043678</v>
      </c>
      <c r="R99" s="73"/>
      <c r="S99" s="49">
        <v>670.00914172867817</v>
      </c>
      <c r="T99" s="49">
        <v>93</v>
      </c>
      <c r="U99" s="22">
        <f>(T99*(1/60))/V$4</f>
        <v>0.27860427261026682</v>
      </c>
      <c r="V99" s="49">
        <f>((S99*($D$3/$E$3)+S$4))/W$4</f>
        <v>0.4082052629345273</v>
      </c>
      <c r="W99">
        <f t="shared" si="37"/>
        <v>-0.55501222762191238</v>
      </c>
      <c r="X99">
        <f t="shared" si="37"/>
        <v>-0.38912140028459946</v>
      </c>
      <c r="Y99" s="73"/>
      <c r="Z99" s="49">
        <v>539.5037071235007</v>
      </c>
      <c r="AA99" s="49">
        <v>93</v>
      </c>
      <c r="AB99" s="22">
        <f>(AA99*(1/60))/$AC$4</f>
        <v>0.24774803089013903</v>
      </c>
      <c r="AC99" s="49">
        <f>((Z99*($D$4/$E$4)+Z$4))/AD$4</f>
        <v>0.33372853760176419</v>
      </c>
      <c r="AD99">
        <f t="shared" si="38"/>
        <v>-0.60598978861643216</v>
      </c>
      <c r="AE99">
        <f t="shared" si="38"/>
        <v>-0.47660665461864027</v>
      </c>
      <c r="AG99" s="49">
        <v>1008.3338980714672</v>
      </c>
      <c r="AH99" s="49">
        <v>93</v>
      </c>
      <c r="AI99" s="22">
        <f>(AH99*(1/60))/$AJ$4</f>
        <v>1.9308015248856045</v>
      </c>
      <c r="AJ99" s="49">
        <f t="shared" si="39"/>
        <v>1.2583392856855846</v>
      </c>
      <c r="AK99">
        <f t="shared" si="40"/>
        <v>0.285737633138752</v>
      </c>
      <c r="AL99">
        <f t="shared" si="40"/>
        <v>9.9797755603920457E-2</v>
      </c>
      <c r="AM99" s="73"/>
      <c r="AN99" s="49">
        <v>926.40771261901739</v>
      </c>
      <c r="AO99" s="49">
        <v>93</v>
      </c>
      <c r="AP99" s="22">
        <f>(AO99*(1/60))/$AQ$4</f>
        <v>1.5716727698028792</v>
      </c>
      <c r="AQ99" s="49">
        <f t="shared" si="41"/>
        <v>1.0867393621705834</v>
      </c>
      <c r="AR99">
        <f t="shared" si="42"/>
        <v>0.19636212881385423</v>
      </c>
      <c r="AS99">
        <f t="shared" si="42"/>
        <v>3.6125397679781221E-2</v>
      </c>
      <c r="AV99"/>
      <c r="AW99"/>
      <c r="AX99"/>
      <c r="AY99"/>
      <c r="AZ99"/>
      <c r="BW99" s="49">
        <v>1217.7202059586596</v>
      </c>
      <c r="BX99">
        <v>93</v>
      </c>
      <c r="BY99" s="22">
        <f t="shared" si="47"/>
        <v>1.2828722034321769</v>
      </c>
      <c r="BZ99" s="49">
        <f t="shared" si="48"/>
        <v>0.92818848292753808</v>
      </c>
      <c r="CA99">
        <f t="shared" si="49"/>
        <v>0.10818339518352278</v>
      </c>
      <c r="CB99">
        <f t="shared" si="50"/>
        <v>-3.2363824660847092E-2</v>
      </c>
      <c r="CD99">
        <v>1503.8624438425211</v>
      </c>
      <c r="CE99">
        <v>93</v>
      </c>
      <c r="CF99" s="22">
        <f t="shared" si="51"/>
        <v>1.1518622602173874</v>
      </c>
      <c r="CG99" s="49">
        <f t="shared" si="52"/>
        <v>1.0947372343050319</v>
      </c>
      <c r="CH99">
        <f t="shared" si="53"/>
        <v>6.1400549222607625E-2</v>
      </c>
      <c r="CI99">
        <f t="shared" si="54"/>
        <v>3.9309889599987019E-2</v>
      </c>
      <c r="CK99">
        <v>1509.4002120047553</v>
      </c>
      <c r="CL99">
        <v>93</v>
      </c>
      <c r="CM99" s="22">
        <f t="shared" si="55"/>
        <v>1.2381047035743591</v>
      </c>
      <c r="CN99" s="49">
        <f t="shared" si="56"/>
        <v>1.1999721491354571</v>
      </c>
      <c r="CO99">
        <f t="shared" si="57"/>
        <v>9.2757373490066991E-2</v>
      </c>
      <c r="CP99">
        <f t="shared" si="58"/>
        <v>7.9171166366665116E-2</v>
      </c>
      <c r="CS99" s="12"/>
      <c r="CT99" s="12"/>
      <c r="CU99" s="12"/>
      <c r="CV99" s="12"/>
      <c r="CW99" s="12"/>
      <c r="CY99" s="12"/>
      <c r="CZ99" s="12"/>
      <c r="DA99" s="12"/>
      <c r="DB99" s="12"/>
      <c r="DC99" s="12"/>
      <c r="DD99" s="12"/>
      <c r="DF99" s="12"/>
      <c r="DG99" s="12"/>
      <c r="DH99" s="12"/>
      <c r="DI99" s="12"/>
      <c r="DJ99" s="12"/>
      <c r="DK99" s="12"/>
      <c r="EL99"/>
      <c r="EM99"/>
      <c r="EN99"/>
    </row>
    <row r="100" spans="12:144" x14ac:dyDescent="0.25">
      <c r="L100" s="49">
        <v>543.01473276514332</v>
      </c>
      <c r="M100" s="49">
        <v>94</v>
      </c>
      <c r="N100" s="22">
        <f>(M100*(1/60))/$O$4</f>
        <v>0.33810271744985926</v>
      </c>
      <c r="O100" s="49">
        <f>(L100*($D$2/$E$2)+L$4)/$P$4</f>
        <v>0.41620409749975723</v>
      </c>
      <c r="P100">
        <f>LOG10(N100)</f>
        <v>-0.47095133864347094</v>
      </c>
      <c r="Q100">
        <f t="shared" si="36"/>
        <v>-0.38069364850503939</v>
      </c>
      <c r="R100" s="73"/>
      <c r="S100" s="49">
        <v>681.00899406689189</v>
      </c>
      <c r="T100" s="49">
        <v>94</v>
      </c>
      <c r="U100" s="22">
        <f>(T100*(1/60))/V$4</f>
        <v>0.28160001747704388</v>
      </c>
      <c r="V100" s="49">
        <f>((S100*($D$3/$E$3)+S$4))/W$4</f>
        <v>0.40941458340480807</v>
      </c>
      <c r="W100">
        <f t="shared" si="37"/>
        <v>-0.55036732257614884</v>
      </c>
      <c r="X100">
        <f t="shared" si="37"/>
        <v>-0.38783669176771385</v>
      </c>
      <c r="Y100" s="73"/>
      <c r="Z100" s="49">
        <v>547.00365629491</v>
      </c>
      <c r="AA100" s="49">
        <v>94</v>
      </c>
      <c r="AB100" s="22">
        <f>(AA100*(1/60))/$AC$4</f>
        <v>0.25041198821153837</v>
      </c>
      <c r="AC100" s="49">
        <f>((Z100*($D$4/$E$4)+Z$4))/AD$4</f>
        <v>0.33435739869016146</v>
      </c>
      <c r="AD100">
        <f t="shared" si="38"/>
        <v>-0.60134488357066862</v>
      </c>
      <c r="AE100">
        <f t="shared" si="38"/>
        <v>-0.47578906225095385</v>
      </c>
      <c r="AG100" s="49">
        <v>1019.9280611886311</v>
      </c>
      <c r="AH100" s="49">
        <v>94</v>
      </c>
      <c r="AI100" s="22">
        <f>(AH100*(1/60))/$AJ$4</f>
        <v>1.9515628316048044</v>
      </c>
      <c r="AJ100" s="49">
        <f t="shared" si="39"/>
        <v>1.2678855359681267</v>
      </c>
      <c r="AK100">
        <f t="shared" si="40"/>
        <v>0.29038253818451548</v>
      </c>
      <c r="AL100">
        <f t="shared" si="40"/>
        <v>0.10308004744058993</v>
      </c>
      <c r="AM100" s="73"/>
      <c r="AN100" s="49">
        <v>937.39706101523484</v>
      </c>
      <c r="AO100" s="49">
        <v>94</v>
      </c>
      <c r="AP100" s="22">
        <f>(AO100*(1/60))/$AQ$4</f>
        <v>1.5885724770050607</v>
      </c>
      <c r="AQ100" s="49">
        <f t="shared" si="41"/>
        <v>1.0946611189684632</v>
      </c>
      <c r="AR100">
        <f t="shared" si="42"/>
        <v>0.20100703385961777</v>
      </c>
      <c r="AS100">
        <f t="shared" si="42"/>
        <v>3.927969274647803E-2</v>
      </c>
      <c r="AV100"/>
      <c r="AW100"/>
      <c r="AX100"/>
      <c r="AY100"/>
      <c r="AZ100"/>
      <c r="BW100" s="49">
        <v>1234.2038932040361</v>
      </c>
      <c r="BX100">
        <v>94</v>
      </c>
      <c r="BY100" s="22">
        <f t="shared" si="47"/>
        <v>1.2966665282002647</v>
      </c>
      <c r="BZ100" s="49">
        <f t="shared" si="48"/>
        <v>0.93728865903366065</v>
      </c>
      <c r="CA100">
        <f t="shared" si="49"/>
        <v>0.1128283002292863</v>
      </c>
      <c r="CB100">
        <f t="shared" si="50"/>
        <v>-2.8126637800255153E-2</v>
      </c>
      <c r="CD100">
        <v>1522.4096853344042</v>
      </c>
      <c r="CE100">
        <v>94</v>
      </c>
      <c r="CF100" s="22">
        <f t="shared" si="51"/>
        <v>1.1642478759186494</v>
      </c>
      <c r="CG100" s="49">
        <f t="shared" si="52"/>
        <v>1.1045880535445667</v>
      </c>
      <c r="CH100">
        <f t="shared" si="53"/>
        <v>6.6045454268371107E-2</v>
      </c>
      <c r="CI100">
        <f t="shared" si="54"/>
        <v>4.3200341886273849E-2</v>
      </c>
      <c r="CK100">
        <v>1528.3616227843461</v>
      </c>
      <c r="CL100">
        <v>94</v>
      </c>
      <c r="CM100" s="22">
        <f t="shared" si="55"/>
        <v>1.2514176573762339</v>
      </c>
      <c r="CN100" s="49">
        <f t="shared" si="56"/>
        <v>1.2111208435535359</v>
      </c>
      <c r="CO100">
        <f t="shared" si="57"/>
        <v>9.7402278535830528E-2</v>
      </c>
      <c r="CP100">
        <f t="shared" si="58"/>
        <v>8.3187478461071107E-2</v>
      </c>
      <c r="CS100" s="12"/>
      <c r="CT100" s="12"/>
      <c r="CU100" s="12"/>
      <c r="CV100" s="12"/>
      <c r="CW100" s="12"/>
      <c r="CY100" s="12"/>
      <c r="CZ100" s="12"/>
      <c r="DA100" s="12"/>
      <c r="DB100" s="12"/>
      <c r="DC100" s="12"/>
      <c r="DD100" s="12"/>
      <c r="DF100" s="12"/>
      <c r="DG100" s="12"/>
      <c r="DH100" s="12"/>
      <c r="DI100" s="12"/>
      <c r="DJ100" s="12"/>
      <c r="DK100" s="12"/>
      <c r="EL100"/>
      <c r="EM100"/>
      <c r="EN100"/>
    </row>
    <row r="101" spans="12:144" x14ac:dyDescent="0.25">
      <c r="L101" s="49">
        <v>552.00362317651502</v>
      </c>
      <c r="M101" s="49">
        <v>95</v>
      </c>
      <c r="N101" s="22">
        <f>(M101*(1/60))/$O$4</f>
        <v>0.34169955486953862</v>
      </c>
      <c r="O101" s="49">
        <f>(L101*($D$2/$E$2)+L$4)/$P$4</f>
        <v>0.4172159953016274</v>
      </c>
      <c r="P101">
        <f>LOG10(N101)</f>
        <v>-0.46635558695432183</v>
      </c>
      <c r="Q101">
        <f t="shared" si="36"/>
        <v>-0.3796390498666235</v>
      </c>
      <c r="R101" s="73"/>
      <c r="S101" s="49">
        <v>693.0045093648381</v>
      </c>
      <c r="T101" s="49">
        <v>95</v>
      </c>
      <c r="U101" s="22">
        <f>(T101*(1/60))/V$4</f>
        <v>0.28459576234382095</v>
      </c>
      <c r="V101" s="49">
        <f>((S101*($D$3/$E$3)+S$4))/W$4</f>
        <v>0.41073336676256073</v>
      </c>
      <c r="W101">
        <f t="shared" si="37"/>
        <v>-0.54577157088699968</v>
      </c>
      <c r="X101">
        <f t="shared" si="37"/>
        <v>-0.38644001491542435</v>
      </c>
      <c r="Y101" s="73"/>
      <c r="Z101" s="49">
        <v>554.50022542826798</v>
      </c>
      <c r="AA101" s="49">
        <v>95</v>
      </c>
      <c r="AB101" s="22">
        <f>(AA101*(1/60))/$AC$4</f>
        <v>0.25307594553293772</v>
      </c>
      <c r="AC101" s="49">
        <f>((Z101*($D$4/$E$4)+Z$4))/AD$4</f>
        <v>0.33498597636671701</v>
      </c>
      <c r="AD101">
        <f t="shared" si="38"/>
        <v>-0.59674913188151946</v>
      </c>
      <c r="AE101">
        <f t="shared" si="38"/>
        <v>-0.47497337360205394</v>
      </c>
      <c r="AG101" s="49">
        <v>1031.503999022786</v>
      </c>
      <c r="AH101" s="49">
        <v>95</v>
      </c>
      <c r="AI101" s="22">
        <f>(AH101*(1/60))/$AJ$4</f>
        <v>1.9723241383240044</v>
      </c>
      <c r="AJ101" s="49">
        <f t="shared" si="39"/>
        <v>1.2774167801556779</v>
      </c>
      <c r="AK101">
        <f t="shared" si="40"/>
        <v>0.29497828987366459</v>
      </c>
      <c r="AL101">
        <f t="shared" si="40"/>
        <v>0.10633261675476069</v>
      </c>
      <c r="AM101" s="73"/>
      <c r="AN101" s="49">
        <v>947.99854957694947</v>
      </c>
      <c r="AO101" s="49">
        <v>95</v>
      </c>
      <c r="AP101" s="22">
        <f>(AO101*(1/60))/$AQ$4</f>
        <v>1.6054721842072419</v>
      </c>
      <c r="AQ101" s="49">
        <f t="shared" si="41"/>
        <v>1.1023032840044094</v>
      </c>
      <c r="AR101">
        <f t="shared" si="42"/>
        <v>0.20560278554876682</v>
      </c>
      <c r="AS101">
        <f t="shared" si="42"/>
        <v>4.2301101274524376E-2</v>
      </c>
      <c r="AV101"/>
      <c r="AW101"/>
      <c r="AX101"/>
      <c r="AY101"/>
      <c r="AZ101"/>
      <c r="BW101" s="49">
        <v>1250.1884857892428</v>
      </c>
      <c r="BX101">
        <v>95</v>
      </c>
      <c r="BY101" s="22">
        <f t="shared" si="47"/>
        <v>1.3104608529683526</v>
      </c>
      <c r="BZ101" s="49">
        <f t="shared" si="48"/>
        <v>0.9461132991366088</v>
      </c>
      <c r="CA101">
        <f t="shared" si="49"/>
        <v>0.11742405191843538</v>
      </c>
      <c r="CB101">
        <f t="shared" si="50"/>
        <v>-2.4056852769981606E-2</v>
      </c>
      <c r="CD101">
        <v>1541.4785921315936</v>
      </c>
      <c r="CE101">
        <v>95</v>
      </c>
      <c r="CF101" s="22">
        <f t="shared" si="51"/>
        <v>1.1766334916199117</v>
      </c>
      <c r="CG101" s="49">
        <f t="shared" si="52"/>
        <v>1.1147159398955828</v>
      </c>
      <c r="CH101">
        <f t="shared" si="53"/>
        <v>7.0641205957520242E-2</v>
      </c>
      <c r="CI101">
        <f t="shared" si="54"/>
        <v>4.7164211372498967E-2</v>
      </c>
      <c r="CK101">
        <v>1545.8671514719497</v>
      </c>
      <c r="CL101">
        <v>95</v>
      </c>
      <c r="CM101" s="22">
        <f t="shared" si="55"/>
        <v>1.2647306111781087</v>
      </c>
      <c r="CN101" s="49">
        <f t="shared" si="56"/>
        <v>1.2214135265312744</v>
      </c>
      <c r="CO101">
        <f t="shared" si="57"/>
        <v>0.10199803022497964</v>
      </c>
      <c r="CP101">
        <f t="shared" si="58"/>
        <v>8.6862725276158514E-2</v>
      </c>
      <c r="CS101" s="12"/>
      <c r="CT101" s="12"/>
      <c r="CU101" s="12"/>
      <c r="CV101" s="12"/>
      <c r="CW101" s="12"/>
      <c r="CY101" s="12"/>
      <c r="CZ101" s="12"/>
      <c r="DA101" s="12"/>
      <c r="DB101" s="12"/>
      <c r="DC101" s="12"/>
      <c r="DD101" s="12"/>
      <c r="DF101" s="12"/>
      <c r="DG101" s="12"/>
      <c r="DH101" s="12"/>
      <c r="DI101" s="12"/>
      <c r="DJ101" s="12"/>
      <c r="DK101" s="12"/>
      <c r="EL101"/>
      <c r="EM101"/>
      <c r="EN101"/>
    </row>
    <row r="102" spans="12:144" x14ac:dyDescent="0.25">
      <c r="L102" s="49">
        <v>561.00356505106095</v>
      </c>
      <c r="M102" s="49">
        <v>96</v>
      </c>
      <c r="N102" s="22">
        <f>(M102*(1/60))/$O$4</f>
        <v>0.34529639228921799</v>
      </c>
      <c r="O102" s="49">
        <f>(L102*($D$2/$E$2)+L$4)/$P$4</f>
        <v>0.41822913718933935</v>
      </c>
      <c r="P102">
        <f>LOG10(N102)</f>
        <v>-0.46180795920360118</v>
      </c>
      <c r="Q102">
        <f t="shared" si="36"/>
        <v>-0.37858571403450103</v>
      </c>
      <c r="R102" s="73"/>
      <c r="S102" s="49">
        <v>702.50640566474556</v>
      </c>
      <c r="T102" s="49">
        <v>96</v>
      </c>
      <c r="U102" s="22">
        <f>(T102*(1/60))/V$4</f>
        <v>0.28759150721059801</v>
      </c>
      <c r="V102" s="49">
        <f>((S102*($D$3/$E$3)+S$4))/W$4</f>
        <v>0.41177800239480861</v>
      </c>
      <c r="W102">
        <f t="shared" si="37"/>
        <v>-0.54122394313627908</v>
      </c>
      <c r="X102">
        <f t="shared" si="37"/>
        <v>-0.38533685755704139</v>
      </c>
      <c r="Y102" s="73"/>
      <c r="Z102" s="49">
        <v>562.00200177579438</v>
      </c>
      <c r="AA102" s="49">
        <v>96</v>
      </c>
      <c r="AB102" s="22">
        <f>(AA102*(1/60))/$AC$4</f>
        <v>0.25573990285433706</v>
      </c>
      <c r="AC102" s="49">
        <f>((Z102*($D$4/$E$4)+Z$4))/AD$4</f>
        <v>0.33561499066148076</v>
      </c>
      <c r="AD102">
        <f t="shared" si="38"/>
        <v>-0.59220150413079886</v>
      </c>
      <c r="AE102">
        <f t="shared" si="38"/>
        <v>-0.47415864910626254</v>
      </c>
      <c r="AG102" s="49">
        <v>1042.5153476088494</v>
      </c>
      <c r="AH102" s="49">
        <v>96</v>
      </c>
      <c r="AI102" s="22">
        <f>(AH102*(1/60))/$AJ$4</f>
        <v>1.9930854450432045</v>
      </c>
      <c r="AJ102" s="49">
        <f t="shared" si="39"/>
        <v>1.2864831602375022</v>
      </c>
      <c r="AK102">
        <f t="shared" si="40"/>
        <v>0.29952591762438524</v>
      </c>
      <c r="AL102">
        <f t="shared" si="40"/>
        <v>0.1094041057707769</v>
      </c>
      <c r="AM102" s="73"/>
      <c r="AN102" s="49">
        <v>958.51043291140024</v>
      </c>
      <c r="AO102" s="49">
        <v>96</v>
      </c>
      <c r="AP102" s="22">
        <f>(AO102*(1/60))/$AQ$4</f>
        <v>1.6223718914094236</v>
      </c>
      <c r="AQ102" s="49">
        <f t="shared" si="41"/>
        <v>1.1098808564191547</v>
      </c>
      <c r="AR102">
        <f t="shared" si="42"/>
        <v>0.21015041329948753</v>
      </c>
      <c r="AS102">
        <f t="shared" si="42"/>
        <v>4.527636060927609E-2</v>
      </c>
      <c r="AV102"/>
      <c r="AW102"/>
      <c r="AX102"/>
      <c r="AY102"/>
      <c r="AZ102"/>
      <c r="BW102" s="49">
        <v>1266.716424461292</v>
      </c>
      <c r="BX102">
        <v>96</v>
      </c>
      <c r="BY102" s="22">
        <f t="shared" si="47"/>
        <v>1.3242551777364406</v>
      </c>
      <c r="BZ102" s="49">
        <f t="shared" si="48"/>
        <v>0.95523790520003882</v>
      </c>
      <c r="CA102">
        <f t="shared" si="49"/>
        <v>0.12197167966915608</v>
      </c>
      <c r="CB102">
        <f t="shared" si="50"/>
        <v>-1.9888452449432055E-2</v>
      </c>
      <c r="CD102">
        <v>1558.4841994707549</v>
      </c>
      <c r="CE102">
        <v>96</v>
      </c>
      <c r="CF102" s="22">
        <f t="shared" si="51"/>
        <v>1.189019107321174</v>
      </c>
      <c r="CG102" s="49">
        <f t="shared" si="52"/>
        <v>1.1237479657108449</v>
      </c>
      <c r="CH102">
        <f t="shared" si="53"/>
        <v>7.5188833708240907E-2</v>
      </c>
      <c r="CI102">
        <f t="shared" si="54"/>
        <v>5.0668918550980997E-2</v>
      </c>
      <c r="CK102">
        <v>1563.3727162772159</v>
      </c>
      <c r="CL102">
        <v>96</v>
      </c>
      <c r="CM102" s="22">
        <f t="shared" si="55"/>
        <v>1.2780435649799837</v>
      </c>
      <c r="CN102" s="49">
        <f t="shared" si="56"/>
        <v>1.2317062307450268</v>
      </c>
      <c r="CO102">
        <f t="shared" si="57"/>
        <v>0.10654565797570034</v>
      </c>
      <c r="CP102">
        <f t="shared" si="58"/>
        <v>9.0507138364320228E-2</v>
      </c>
      <c r="CS102" s="12"/>
      <c r="CT102" s="12"/>
      <c r="CU102" s="12"/>
      <c r="CV102" s="12"/>
      <c r="CW102" s="12"/>
      <c r="CY102" s="12"/>
      <c r="CZ102" s="12"/>
      <c r="DA102" s="12"/>
      <c r="DB102" s="12"/>
      <c r="DC102" s="12"/>
      <c r="DD102" s="12"/>
      <c r="DF102" s="12"/>
      <c r="DG102" s="12"/>
      <c r="DH102" s="12"/>
      <c r="DI102" s="12"/>
      <c r="DJ102" s="12"/>
      <c r="DK102" s="12"/>
      <c r="EL102"/>
      <c r="EM102"/>
      <c r="EN102"/>
    </row>
    <row r="103" spans="12:144" x14ac:dyDescent="0.25">
      <c r="L103" s="49">
        <v>571.01072669434154</v>
      </c>
      <c r="M103" s="49">
        <v>97</v>
      </c>
      <c r="N103" s="22">
        <f>(M103*(1/60))/$O$4</f>
        <v>0.34889322970889736</v>
      </c>
      <c r="O103" s="49">
        <f>(L103*($D$2/$E$2)+L$4)/$P$4</f>
        <v>0.41935566386909334</v>
      </c>
      <c r="P103">
        <f>LOG10(N103)</f>
        <v>-0.45730745797692474</v>
      </c>
      <c r="Q103">
        <f t="shared" si="36"/>
        <v>-0.37741748697230654</v>
      </c>
      <c r="R103" s="73"/>
      <c r="S103" s="49">
        <v>711.50632463808779</v>
      </c>
      <c r="T103" s="49">
        <v>97</v>
      </c>
      <c r="U103" s="22">
        <f>(T103*(1/60))/V$4</f>
        <v>0.29058725207737507</v>
      </c>
      <c r="V103" s="49">
        <f>((S103*($D$3/$E$3)+S$4))/W$4</f>
        <v>0.41276745079017668</v>
      </c>
      <c r="W103">
        <f t="shared" si="37"/>
        <v>-0.53672344190960264</v>
      </c>
      <c r="X103">
        <f t="shared" si="37"/>
        <v>-0.38429455677705193</v>
      </c>
      <c r="Y103" s="73"/>
      <c r="Z103" s="49">
        <v>571.50196850054681</v>
      </c>
      <c r="AA103" s="49">
        <v>97</v>
      </c>
      <c r="AB103" s="22">
        <f>(AA103*(1/60))/$AC$4</f>
        <v>0.25840386017573641</v>
      </c>
      <c r="AC103" s="49">
        <f>((Z103*($D$4/$E$4)+Z$4))/AD$4</f>
        <v>0.33641155064845235</v>
      </c>
      <c r="AD103">
        <f t="shared" si="38"/>
        <v>-0.58770100290412242</v>
      </c>
      <c r="AE103">
        <f t="shared" si="38"/>
        <v>-0.47312910117149215</v>
      </c>
      <c r="AG103" s="49">
        <v>1053.5488835360227</v>
      </c>
      <c r="AH103" s="49">
        <v>97</v>
      </c>
      <c r="AI103" s="22">
        <f>(AH103*(1/60))/$AJ$4</f>
        <v>2.0138467517624048</v>
      </c>
      <c r="AJ103" s="49">
        <f t="shared" si="39"/>
        <v>1.2955678086418607</v>
      </c>
      <c r="AK103">
        <f t="shared" si="40"/>
        <v>0.30402641885106174</v>
      </c>
      <c r="AL103">
        <f t="shared" si="40"/>
        <v>0.11246014842821912</v>
      </c>
      <c r="AM103" s="73"/>
      <c r="AN103" s="49">
        <v>970.04432888399492</v>
      </c>
      <c r="AO103" s="49">
        <v>97</v>
      </c>
      <c r="AP103" s="22">
        <f>(AO103*(1/60))/$AQ$4</f>
        <v>1.6392715986116051</v>
      </c>
      <c r="AQ103" s="49">
        <f t="shared" si="41"/>
        <v>1.1181951545497324</v>
      </c>
      <c r="AR103">
        <f t="shared" si="42"/>
        <v>0.21465091452616394</v>
      </c>
      <c r="AS103">
        <f t="shared" si="42"/>
        <v>4.8517606008083393E-2</v>
      </c>
      <c r="AV103"/>
      <c r="AW103"/>
      <c r="AX103"/>
      <c r="AY103"/>
      <c r="AZ103"/>
      <c r="BW103" s="49">
        <v>1282.7670287312501</v>
      </c>
      <c r="BX103">
        <v>97</v>
      </c>
      <c r="BY103" s="22">
        <f t="shared" si="47"/>
        <v>1.3380495025045285</v>
      </c>
      <c r="BZ103" s="49">
        <f t="shared" si="48"/>
        <v>0.96409898848146725</v>
      </c>
      <c r="CA103">
        <f t="shared" si="49"/>
        <v>0.12647218089583248</v>
      </c>
      <c r="CB103">
        <f t="shared" si="50"/>
        <v>-1.5878372794057918E-2</v>
      </c>
      <c r="CK103">
        <v>1581.9407384601991</v>
      </c>
      <c r="CL103">
        <v>97</v>
      </c>
      <c r="CM103" s="22">
        <f t="shared" si="55"/>
        <v>1.2913565187818585</v>
      </c>
      <c r="CN103" s="49">
        <f t="shared" si="56"/>
        <v>1.2426236254300784</v>
      </c>
      <c r="CO103">
        <f t="shared" si="57"/>
        <v>0.11104615920237677</v>
      </c>
      <c r="CP103">
        <f t="shared" si="58"/>
        <v>9.4339606396343742E-2</v>
      </c>
      <c r="CS103" s="12"/>
      <c r="CT103" s="12"/>
      <c r="CU103" s="12"/>
      <c r="CV103" s="12"/>
      <c r="CW103" s="12"/>
      <c r="CY103" s="12"/>
      <c r="CZ103" s="12"/>
      <c r="DA103" s="12"/>
      <c r="DB103" s="12"/>
      <c r="DC103" s="12"/>
      <c r="DD103" s="12"/>
      <c r="DF103" s="12"/>
      <c r="DG103" s="12"/>
      <c r="DH103" s="12"/>
      <c r="DI103" s="12"/>
      <c r="DJ103" s="12"/>
      <c r="DK103" s="12"/>
      <c r="EL103"/>
      <c r="EM103"/>
      <c r="EN103"/>
    </row>
    <row r="104" spans="12:144" x14ac:dyDescent="0.25">
      <c r="L104" s="49">
        <v>579.51747169520263</v>
      </c>
      <c r="M104" s="49">
        <v>98</v>
      </c>
      <c r="N104" s="22">
        <f>(M104*(1/60))/$O$4</f>
        <v>0.35249006712857667</v>
      </c>
      <c r="O104" s="49">
        <f>(L104*($D$2/$E$2)+L$4)/$P$4</f>
        <v>0.42031328557472142</v>
      </c>
      <c r="P104">
        <f>LOG10(N104)</f>
        <v>-0.45285311655067478</v>
      </c>
      <c r="Q104">
        <f t="shared" si="36"/>
        <v>-0.37642688227483756</v>
      </c>
      <c r="R104" s="73"/>
      <c r="S104" s="49">
        <v>722.00277007778857</v>
      </c>
      <c r="T104" s="49">
        <v>98</v>
      </c>
      <c r="U104" s="22">
        <f>(T104*(1/60))/V$4</f>
        <v>0.29358299694415213</v>
      </c>
      <c r="V104" s="49">
        <f>((S104*($D$3/$E$3)+S$4))/W$4</f>
        <v>0.413921426856866</v>
      </c>
      <c r="W104">
        <f t="shared" si="37"/>
        <v>-0.53226910048335263</v>
      </c>
      <c r="X104">
        <f t="shared" si="37"/>
        <v>-0.38308209153873368</v>
      </c>
      <c r="Y104" s="73"/>
      <c r="Z104" s="49">
        <v>579.0034542211298</v>
      </c>
      <c r="AA104" s="49">
        <v>98</v>
      </c>
      <c r="AB104" s="22">
        <f>(AA104*(1/60))/$AC$4</f>
        <v>0.26106781749713576</v>
      </c>
      <c r="AC104" s="49">
        <f>((Z104*($D$4/$E$4)+Z$4))/AD$4</f>
        <v>0.33704054057452087</v>
      </c>
      <c r="AD104">
        <f t="shared" si="38"/>
        <v>-0.58324666147787241</v>
      </c>
      <c r="AE104">
        <f t="shared" si="38"/>
        <v>-0.47231785732191833</v>
      </c>
      <c r="AG104" s="49">
        <v>1064.0165647206813</v>
      </c>
      <c r="AH104" s="49">
        <v>98</v>
      </c>
      <c r="AI104" s="22">
        <f>(AH104*(1/60))/$AJ$4</f>
        <v>2.0346080584816044</v>
      </c>
      <c r="AJ104" s="49">
        <f t="shared" si="39"/>
        <v>1.304186550974257</v>
      </c>
      <c r="AK104">
        <f t="shared" si="40"/>
        <v>0.30848076027731164</v>
      </c>
      <c r="AL104">
        <f t="shared" si="40"/>
        <v>0.11533971736524309</v>
      </c>
      <c r="AM104" s="73"/>
      <c r="AN104" s="49">
        <v>981.03261923342791</v>
      </c>
      <c r="AO104" s="49">
        <v>98</v>
      </c>
      <c r="AP104" s="22">
        <f>(AO104*(1/60))/$AQ$4</f>
        <v>1.6561713058137866</v>
      </c>
      <c r="AQ104" s="49">
        <f t="shared" si="41"/>
        <v>1.1261161486464029</v>
      </c>
      <c r="AR104">
        <f t="shared" si="42"/>
        <v>0.21910525595241395</v>
      </c>
      <c r="AS104">
        <f t="shared" si="42"/>
        <v>5.1583186354377142E-2</v>
      </c>
      <c r="AV104"/>
      <c r="AW104"/>
      <c r="AX104"/>
      <c r="AY104"/>
      <c r="AZ104"/>
      <c r="BW104" s="49">
        <v>1300.2719907773142</v>
      </c>
      <c r="BX104">
        <v>98</v>
      </c>
      <c r="BY104" s="22">
        <f t="shared" si="47"/>
        <v>1.3518438272726163</v>
      </c>
      <c r="BZ104" s="49">
        <f t="shared" si="48"/>
        <v>0.97376298143273265</v>
      </c>
      <c r="CA104">
        <f t="shared" si="49"/>
        <v>0.13092652232208246</v>
      </c>
      <c r="CB104">
        <f t="shared" si="50"/>
        <v>-1.1546739612551166E-2</v>
      </c>
      <c r="CS104" s="12"/>
      <c r="CT104" s="12"/>
      <c r="CU104" s="12"/>
      <c r="CV104" s="12"/>
      <c r="CW104" s="12"/>
      <c r="CY104" s="12"/>
      <c r="CZ104" s="12"/>
      <c r="DA104" s="12"/>
      <c r="DB104" s="12"/>
      <c r="DC104" s="12"/>
      <c r="DD104" s="12"/>
      <c r="DF104" s="12"/>
      <c r="DG104" s="12"/>
      <c r="DH104" s="12"/>
      <c r="DI104" s="12"/>
      <c r="DJ104" s="12"/>
      <c r="DK104" s="12"/>
      <c r="EL104"/>
      <c r="EM104"/>
      <c r="EN104"/>
    </row>
    <row r="105" spans="12:144" x14ac:dyDescent="0.25">
      <c r="L105" s="49">
        <v>587.50765952453764</v>
      </c>
      <c r="M105" s="49">
        <v>99</v>
      </c>
      <c r="N105" s="22">
        <f>(M105*(1/60))/$O$4</f>
        <v>0.35608690454825603</v>
      </c>
      <c r="O105" s="49">
        <f>(L105*($D$2/$E$2)+L$4)/$P$4</f>
        <v>0.42121275738169833</v>
      </c>
      <c r="P105">
        <f>LOG10(N105)</f>
        <v>-0.44844399764561971</v>
      </c>
      <c r="Q105">
        <f t="shared" si="36"/>
        <v>-0.37549848369602029</v>
      </c>
      <c r="R105" s="73"/>
      <c r="S105" s="49">
        <v>732.00273223533804</v>
      </c>
      <c r="T105" s="49">
        <v>99</v>
      </c>
      <c r="U105" s="22">
        <f>(T105*(1/60))/V$4</f>
        <v>0.29657874181092919</v>
      </c>
      <c r="V105" s="49">
        <f>((S105*($D$3/$E$3)+S$4))/W$4</f>
        <v>0.41502081970027227</v>
      </c>
      <c r="W105">
        <f t="shared" si="37"/>
        <v>-0.52785998157829761</v>
      </c>
      <c r="X105">
        <f t="shared" si="37"/>
        <v>-0.38193011616948708</v>
      </c>
      <c r="Y105" s="73"/>
      <c r="Z105" s="49">
        <v>586.5019181554311</v>
      </c>
      <c r="AA105" s="49">
        <v>99</v>
      </c>
      <c r="AB105" s="22">
        <f>(AA105*(1/60))/$AC$4</f>
        <v>0.2637317748185351</v>
      </c>
      <c r="AC105" s="49">
        <f>((Z105*($D$4/$E$4)+Z$4))/AD$4</f>
        <v>0.33766927712769762</v>
      </c>
      <c r="AD105">
        <f t="shared" si="38"/>
        <v>-0.57883754257281739</v>
      </c>
      <c r="AE105">
        <f t="shared" si="38"/>
        <v>-0.47150845189312723</v>
      </c>
      <c r="AG105" s="49">
        <v>1075.0061627730327</v>
      </c>
      <c r="AH105" s="49">
        <v>99</v>
      </c>
      <c r="AI105" s="22">
        <f>(AH105*(1/60))/$AJ$4</f>
        <v>2.0553693652008045</v>
      </c>
      <c r="AJ105" s="49">
        <f t="shared" si="39"/>
        <v>1.3132350223863054</v>
      </c>
      <c r="AK105">
        <f t="shared" si="40"/>
        <v>0.31288987918236671</v>
      </c>
      <c r="AL105">
        <f t="shared" si="40"/>
        <v>0.11834245631917974</v>
      </c>
      <c r="AM105" s="73"/>
      <c r="AN105" s="49">
        <v>991.52168407957674</v>
      </c>
      <c r="AO105" s="49">
        <v>99</v>
      </c>
      <c r="AP105" s="22">
        <f>(AO105*(1/60))/$AQ$4</f>
        <v>1.6730710130159681</v>
      </c>
      <c r="AQ105" s="49">
        <f t="shared" si="41"/>
        <v>1.1336772721773467</v>
      </c>
      <c r="AR105">
        <f t="shared" si="42"/>
        <v>0.223514374857469</v>
      </c>
      <c r="AS105">
        <f t="shared" si="42"/>
        <v>5.4489440041541277E-2</v>
      </c>
      <c r="AV105"/>
      <c r="AW105"/>
      <c r="AX105"/>
      <c r="AY105"/>
      <c r="AZ105"/>
      <c r="BW105" s="49">
        <v>1317.8438830149798</v>
      </c>
      <c r="BX105">
        <v>99</v>
      </c>
      <c r="BY105" s="22">
        <f t="shared" si="47"/>
        <v>1.3656381520407042</v>
      </c>
      <c r="BZ105" s="49">
        <f t="shared" si="48"/>
        <v>0.9834639246440533</v>
      </c>
      <c r="CA105">
        <f t="shared" si="49"/>
        <v>0.13533564122713751</v>
      </c>
      <c r="CB105">
        <f t="shared" si="50"/>
        <v>-7.2415662127387854E-3</v>
      </c>
      <c r="CS105" s="12"/>
      <c r="CT105" s="12"/>
      <c r="CU105" s="12"/>
      <c r="CV105" s="12"/>
      <c r="CW105" s="12"/>
      <c r="CY105" s="12"/>
      <c r="CZ105" s="12"/>
      <c r="DA105" s="12"/>
      <c r="DB105" s="12"/>
      <c r="DC105" s="12"/>
      <c r="DD105" s="12"/>
      <c r="DF105" s="12"/>
      <c r="DG105" s="12"/>
      <c r="DH105" s="12"/>
      <c r="DI105" s="12"/>
      <c r="DJ105" s="12"/>
      <c r="DK105" s="12"/>
      <c r="EL105"/>
      <c r="EM105"/>
      <c r="EN105"/>
    </row>
    <row r="106" spans="12:144" x14ac:dyDescent="0.25">
      <c r="L106" s="49">
        <v>596.0102767570371</v>
      </c>
      <c r="M106" s="49">
        <v>100</v>
      </c>
      <c r="N106" s="22">
        <f>(M106*(1/60))/$O$4</f>
        <v>0.3596837419679354</v>
      </c>
      <c r="O106" s="49">
        <f>(L106*($D$2/$E$2)+L$4)/$P$4</f>
        <v>0.42216991441598867</v>
      </c>
      <c r="P106">
        <f>LOG10(N106)</f>
        <v>-0.44407919224316961</v>
      </c>
      <c r="Q106">
        <f t="shared" si="36"/>
        <v>-0.37451271955673465</v>
      </c>
      <c r="R106" s="73"/>
      <c r="S106" s="49">
        <v>740.50270087285969</v>
      </c>
      <c r="T106" s="49">
        <v>100</v>
      </c>
      <c r="U106" s="22">
        <f>(T106*(1/60))/V$4</f>
        <v>0.29957448667770625</v>
      </c>
      <c r="V106" s="49">
        <f>((S106*($D$3/$E$3)+S$4))/W$4</f>
        <v>0.41595530370551559</v>
      </c>
      <c r="W106">
        <f t="shared" si="37"/>
        <v>-0.52349517617584751</v>
      </c>
      <c r="X106">
        <f t="shared" si="37"/>
        <v>-0.38095333378897361</v>
      </c>
      <c r="Y106" s="73"/>
      <c r="Z106" s="49">
        <v>593.00337267169061</v>
      </c>
      <c r="AA106" s="49">
        <v>100</v>
      </c>
      <c r="AB106" s="22">
        <f>(AA106*(1/60))/$AC$4</f>
        <v>0.26639573213993445</v>
      </c>
      <c r="AC106" s="49">
        <f>((Z106*($D$4/$E$4)+Z$4))/AD$4</f>
        <v>0.33821441572394917</v>
      </c>
      <c r="AD106">
        <f t="shared" si="38"/>
        <v>-0.57447273717036729</v>
      </c>
      <c r="AE106">
        <f t="shared" si="38"/>
        <v>-0.47080788539606089</v>
      </c>
      <c r="AG106" s="49">
        <v>1086.4742288706161</v>
      </c>
      <c r="AH106" s="49">
        <v>100</v>
      </c>
      <c r="AI106" s="22">
        <f>(AH106*(1/60))/$AJ$4</f>
        <v>2.076130671920005</v>
      </c>
      <c r="AJ106" s="49">
        <f t="shared" si="39"/>
        <v>1.3226774485552282</v>
      </c>
      <c r="AK106">
        <f t="shared" si="40"/>
        <v>0.31725468458481693</v>
      </c>
      <c r="AL106">
        <f t="shared" si="40"/>
        <v>0.12145394895574106</v>
      </c>
      <c r="AM106" s="73"/>
      <c r="AN106" s="49">
        <v>1000.5351068303401</v>
      </c>
      <c r="AO106" s="49">
        <v>100</v>
      </c>
      <c r="AP106" s="22">
        <f>(AO106*(1/60))/$AQ$4</f>
        <v>1.6899707202181495</v>
      </c>
      <c r="AQ106" s="49">
        <f t="shared" si="41"/>
        <v>1.1401746676892224</v>
      </c>
      <c r="AR106">
        <f t="shared" si="42"/>
        <v>0.22787918025991907</v>
      </c>
      <c r="AS106">
        <f t="shared" si="42"/>
        <v>5.6971387654781332E-2</v>
      </c>
      <c r="AV106"/>
      <c r="AW106"/>
      <c r="AX106"/>
      <c r="AY106"/>
      <c r="AZ106"/>
      <c r="BW106" s="49">
        <v>1332.3292573534516</v>
      </c>
      <c r="BX106">
        <v>100</v>
      </c>
      <c r="BY106" s="22">
        <f t="shared" si="47"/>
        <v>1.3794324768087922</v>
      </c>
      <c r="BZ106" s="49">
        <f t="shared" si="48"/>
        <v>0.99146088888396722</v>
      </c>
      <c r="CA106">
        <f t="shared" si="49"/>
        <v>0.13970044662958764</v>
      </c>
      <c r="CB106">
        <f t="shared" si="50"/>
        <v>-3.7244131549933968E-3</v>
      </c>
      <c r="CS106" s="12"/>
      <c r="CT106" s="12"/>
      <c r="CU106" s="12"/>
      <c r="CV106" s="12"/>
      <c r="CW106" s="12"/>
      <c r="CY106" s="12"/>
      <c r="CZ106" s="12"/>
      <c r="DA106" s="12"/>
      <c r="DB106" s="12"/>
      <c r="DC106" s="12"/>
      <c r="DD106" s="12"/>
      <c r="DF106" s="12"/>
      <c r="DG106" s="12"/>
      <c r="DH106" s="12"/>
      <c r="DI106" s="12"/>
      <c r="DJ106" s="12"/>
      <c r="DK106" s="12"/>
      <c r="EL106"/>
      <c r="EM106"/>
      <c r="EN106"/>
    </row>
    <row r="107" spans="12:144" x14ac:dyDescent="0.25">
      <c r="L107" s="49">
        <v>605.01322299599371</v>
      </c>
      <c r="M107" s="49">
        <v>101</v>
      </c>
      <c r="N107" s="22">
        <f>(M107*(1/60))/$O$4</f>
        <v>0.36328057938761477</v>
      </c>
      <c r="O107" s="49">
        <f>(L107*($D$2/$E$2)+L$4)/$P$4</f>
        <v>0.42318339451115489</v>
      </c>
      <c r="P107">
        <f>LOG10(N107)</f>
        <v>-0.43975781846052703</v>
      </c>
      <c r="Q107">
        <f t="shared" si="36"/>
        <v>-0.37347138212046982</v>
      </c>
      <c r="R107" s="73"/>
      <c r="S107" s="49">
        <v>751.5026613392663</v>
      </c>
      <c r="T107" s="49">
        <v>101</v>
      </c>
      <c r="U107" s="22">
        <f>(T107*(1/60))/V$4</f>
        <v>0.30257023154448331</v>
      </c>
      <c r="V107" s="49">
        <f>((S107*($D$3/$E$3)+S$4))/W$4</f>
        <v>0.4171646360633775</v>
      </c>
      <c r="W107">
        <f t="shared" si="37"/>
        <v>-0.51917380239320488</v>
      </c>
      <c r="X107">
        <f t="shared" si="37"/>
        <v>-0.3796925147553239</v>
      </c>
      <c r="Y107" s="73"/>
      <c r="Z107" s="49">
        <v>599.50333610414543</v>
      </c>
      <c r="AA107" s="49">
        <v>101</v>
      </c>
      <c r="AB107" s="22">
        <f>(AA107*(1/60))/$AC$4</f>
        <v>0.2690596894613338</v>
      </c>
      <c r="AC107" s="49">
        <f>((Z107*($D$4/$E$4)+Z$4))/AD$4</f>
        <v>0.33875942929474223</v>
      </c>
      <c r="AD107">
        <f t="shared" si="38"/>
        <v>-0.57015136338772465</v>
      </c>
      <c r="AE107">
        <f t="shared" si="38"/>
        <v>-0.4701086074572241</v>
      </c>
      <c r="AG107" s="49">
        <v>1097.4644641171758</v>
      </c>
      <c r="AH107" s="49">
        <v>101</v>
      </c>
      <c r="AI107" s="22">
        <f>(AH107*(1/60))/$AJ$4</f>
        <v>2.0968919786392046</v>
      </c>
      <c r="AJ107" s="49">
        <f t="shared" si="39"/>
        <v>1.3317264446119039</v>
      </c>
      <c r="AK107">
        <f t="shared" si="40"/>
        <v>0.32157605836745939</v>
      </c>
      <c r="AL107">
        <f t="shared" si="40"/>
        <v>0.1244150237857264</v>
      </c>
      <c r="AM107" s="73"/>
      <c r="AN107" s="49">
        <v>1012.0233445924061</v>
      </c>
      <c r="AO107" s="49">
        <v>101</v>
      </c>
      <c r="AP107" s="22">
        <f>(AO107*(1/60))/$AQ$4</f>
        <v>1.706870427420331</v>
      </c>
      <c r="AQ107" s="49">
        <f t="shared" si="41"/>
        <v>1.1484560527455583</v>
      </c>
      <c r="AR107">
        <f t="shared" si="42"/>
        <v>0.23220055404256165</v>
      </c>
      <c r="AS107">
        <f t="shared" si="42"/>
        <v>6.0114380971818766E-2</v>
      </c>
      <c r="AV107"/>
      <c r="AW107"/>
      <c r="AX107"/>
      <c r="AY107"/>
      <c r="AZ107"/>
      <c r="BW107" s="49">
        <v>1346.7929499369975</v>
      </c>
      <c r="BX107">
        <v>101</v>
      </c>
      <c r="BY107" s="22">
        <f t="shared" si="47"/>
        <v>1.3932268015768803</v>
      </c>
      <c r="BZ107" s="49">
        <f t="shared" si="48"/>
        <v>0.99944588324207195</v>
      </c>
      <c r="CA107">
        <f t="shared" si="49"/>
        <v>0.14402182041223024</v>
      </c>
      <c r="CB107">
        <f t="shared" si="50"/>
        <v>-2.407165489960746E-4</v>
      </c>
      <c r="CS107" s="12"/>
      <c r="CT107" s="12"/>
      <c r="CU107" s="12"/>
      <c r="CV107" s="12"/>
      <c r="CW107" s="12"/>
      <c r="CY107" s="12"/>
      <c r="CZ107" s="12"/>
      <c r="DA107" s="12"/>
      <c r="DB107" s="12"/>
      <c r="DC107" s="12"/>
      <c r="DD107" s="12"/>
      <c r="DF107" s="12"/>
      <c r="DG107" s="12"/>
      <c r="DH107" s="12"/>
      <c r="DI107" s="12"/>
      <c r="DJ107" s="12"/>
      <c r="DK107" s="12"/>
      <c r="EL107"/>
      <c r="EM107"/>
      <c r="EN107"/>
    </row>
    <row r="108" spans="12:144" x14ac:dyDescent="0.25">
      <c r="L108" s="49">
        <v>611.51308244386723</v>
      </c>
      <c r="M108" s="49">
        <v>102</v>
      </c>
      <c r="N108" s="22">
        <f>(M108*(1/60))/$O$4</f>
        <v>0.36687741680729408</v>
      </c>
      <c r="O108" s="49">
        <f>(L108*($D$2/$E$2)+L$4)/$P$4</f>
        <v>0.42391509700020158</v>
      </c>
      <c r="P108">
        <f>LOG10(N108)</f>
        <v>-0.43547902048125209</v>
      </c>
      <c r="Q108">
        <f t="shared" si="36"/>
        <v>-0.37272111651238882</v>
      </c>
      <c r="R108" s="73"/>
      <c r="S108" s="49">
        <v>760.50262984423659</v>
      </c>
      <c r="T108" s="49">
        <v>102</v>
      </c>
      <c r="U108" s="22">
        <f>(T108*(1/60))/V$4</f>
        <v>0.30556597641126038</v>
      </c>
      <c r="V108" s="49">
        <f>((S108*($D$3/$E$3)+S$4))/W$4</f>
        <v>0.41815408990423791</v>
      </c>
      <c r="W108">
        <f t="shared" si="37"/>
        <v>-0.51489500441392988</v>
      </c>
      <c r="X108">
        <f t="shared" si="37"/>
        <v>-0.37866365108735683</v>
      </c>
      <c r="Y108" s="73"/>
      <c r="Z108" s="49">
        <v>599.50333610414543</v>
      </c>
      <c r="AA108" s="49">
        <v>102</v>
      </c>
      <c r="AB108" s="22">
        <f>(AA108*(1/60))/$AC$4</f>
        <v>0.27172364678273314</v>
      </c>
      <c r="AC108" s="49">
        <f>((Z108*($D$4/$E$4)+Z$4))/AD$4</f>
        <v>0.33875942929474223</v>
      </c>
      <c r="AD108">
        <f t="shared" si="38"/>
        <v>-0.56587256540844966</v>
      </c>
      <c r="AE108">
        <f t="shared" si="38"/>
        <v>-0.4701086074572241</v>
      </c>
      <c r="AG108" s="49">
        <v>1109.4748757858376</v>
      </c>
      <c r="AH108" s="49">
        <v>102</v>
      </c>
      <c r="AI108" s="22">
        <f>(AH108*(1/60))/$AJ$4</f>
        <v>2.1176532853584047</v>
      </c>
      <c r="AJ108" s="49">
        <f t="shared" si="39"/>
        <v>1.341615420178901</v>
      </c>
      <c r="AK108">
        <f t="shared" si="40"/>
        <v>0.32585485634673439</v>
      </c>
      <c r="AL108">
        <f t="shared" si="40"/>
        <v>0.12762804129460081</v>
      </c>
      <c r="AM108" s="73"/>
      <c r="AN108" s="49">
        <v>1023.0801532626855</v>
      </c>
      <c r="AO108" s="49">
        <v>102</v>
      </c>
      <c r="AP108" s="22">
        <f>(AO108*(1/60))/$AQ$4</f>
        <v>1.7237701346225125</v>
      </c>
      <c r="AQ108" s="49">
        <f t="shared" si="41"/>
        <v>1.1564264388038241</v>
      </c>
      <c r="AR108">
        <f t="shared" si="42"/>
        <v>0.23647935202183665</v>
      </c>
      <c r="AS108">
        <f t="shared" si="42"/>
        <v>6.3118012171356069E-2</v>
      </c>
      <c r="AV108"/>
      <c r="AW108"/>
      <c r="AX108"/>
      <c r="AY108"/>
      <c r="AZ108"/>
      <c r="BW108" s="49">
        <v>1363.3209453389909</v>
      </c>
      <c r="BX108">
        <v>102</v>
      </c>
      <c r="BY108" s="22">
        <f t="shared" si="47"/>
        <v>1.4070211263449681</v>
      </c>
      <c r="BZ108" s="49">
        <f t="shared" si="48"/>
        <v>1.0085705206244946</v>
      </c>
      <c r="CA108">
        <f t="shared" si="49"/>
        <v>0.14830061839150521</v>
      </c>
      <c r="CB108">
        <f t="shared" si="50"/>
        <v>3.7062700721580588E-3</v>
      </c>
      <c r="CS108" s="12"/>
      <c r="CT108" s="12"/>
      <c r="CU108" s="12"/>
      <c r="CV108" s="12"/>
      <c r="CW108" s="12"/>
      <c r="CY108" s="12"/>
      <c r="CZ108" s="12"/>
      <c r="DA108" s="12"/>
      <c r="DB108" s="12"/>
      <c r="DC108" s="12"/>
      <c r="DD108" s="12"/>
      <c r="DF108" s="12"/>
      <c r="DG108" s="12"/>
      <c r="DH108" s="12"/>
      <c r="DI108" s="12"/>
      <c r="DJ108" s="12"/>
      <c r="DK108" s="12"/>
      <c r="EL108"/>
      <c r="EM108"/>
      <c r="EN108"/>
    </row>
    <row r="109" spans="12:144" x14ac:dyDescent="0.25">
      <c r="L109" s="49">
        <v>620.50725217357456</v>
      </c>
      <c r="M109" s="49">
        <v>103</v>
      </c>
      <c r="N109" s="22">
        <f>(M109*(1/60))/$O$4</f>
        <v>0.37047425422697344</v>
      </c>
      <c r="O109" s="49">
        <f>(L109*($D$2/$E$2)+L$4)/$P$4</f>
        <v>0.42492758910574829</v>
      </c>
      <c r="P109">
        <f>LOG10(N109)</f>
        <v>-0.43124196753799743</v>
      </c>
      <c r="Q109">
        <f t="shared" si="36"/>
        <v>-0.37168507072877216</v>
      </c>
      <c r="R109" s="73"/>
      <c r="S109" s="49">
        <v>765.50261266699806</v>
      </c>
      <c r="T109" s="49">
        <v>103</v>
      </c>
      <c r="U109" s="22">
        <f>(T109*(1/60))/V$4</f>
        <v>0.30856172127803744</v>
      </c>
      <c r="V109" s="49">
        <f>((S109*($D$3/$E$3)+S$4))/W$4</f>
        <v>0.41870378651767437</v>
      </c>
      <c r="W109">
        <f t="shared" si="37"/>
        <v>-0.51065795147067528</v>
      </c>
      <c r="X109">
        <f t="shared" si="37"/>
        <v>-0.37809311158000003</v>
      </c>
      <c r="Y109" s="73"/>
      <c r="AA109" s="49"/>
      <c r="AB109" s="49"/>
      <c r="AC109" s="49"/>
      <c r="AD109" s="49"/>
      <c r="AE109" s="49"/>
      <c r="AG109" s="49">
        <v>1121.9640145744427</v>
      </c>
      <c r="AH109" s="49">
        <v>103</v>
      </c>
      <c r="AI109" s="22">
        <f t="shared" ref="AI109:AI118" si="63">(AH109*(1/60))/$AJ$4</f>
        <v>2.1384145920776048</v>
      </c>
      <c r="AJ109" s="49">
        <f t="shared" ref="AJ109:AJ118" si="64">((AG109*(AH$2/AI$2))+AG$4)/AK$4</f>
        <v>1.351898563816317</v>
      </c>
      <c r="AK109">
        <f t="shared" ref="AK109:AK118" si="65">LOG10(AI109)</f>
        <v>0.33009190928998905</v>
      </c>
      <c r="AL109">
        <f t="shared" ref="AL109:AL118" si="66">LOG10(AJ109)</f>
        <v>0.13094410667403053</v>
      </c>
      <c r="AM109" s="73"/>
      <c r="AN109" s="49">
        <v>1034.1614960923657</v>
      </c>
      <c r="AO109" s="49">
        <v>103</v>
      </c>
      <c r="AP109" s="22">
        <f t="shared" ref="AP109:AP118" si="67">(AO109*(1/60))/$AQ$4</f>
        <v>1.740669841824694</v>
      </c>
      <c r="AQ109" s="49">
        <f t="shared" ref="AQ109:AQ118" si="68">((AN109*(AO$2/AP$2))+AN$4)/AR$4</f>
        <v>1.1644145105006747</v>
      </c>
      <c r="AR109">
        <f t="shared" ref="AR109:AR118" si="69">LOG10(AP109)</f>
        <v>0.24071640496509128</v>
      </c>
      <c r="AS109">
        <f t="shared" ref="AS109:AS118" si="70">LOG10(AQ109)</f>
        <v>6.6107608816847865E-2</v>
      </c>
      <c r="AT109" s="77"/>
      <c r="AV109"/>
      <c r="AW109"/>
      <c r="AX109"/>
      <c r="AY109"/>
      <c r="AZ109"/>
      <c r="BC109"/>
      <c r="BF109" s="49"/>
      <c r="BG109" s="49"/>
      <c r="BH109" s="77"/>
      <c r="BI109" s="49"/>
      <c r="BJ109" s="49"/>
      <c r="BK109" s="22"/>
      <c r="BL109" s="49"/>
      <c r="BT109"/>
      <c r="BU109"/>
      <c r="BV109" s="77"/>
      <c r="BW109" s="49">
        <v>1381.8250612867027</v>
      </c>
      <c r="BX109">
        <v>103</v>
      </c>
      <c r="BY109" s="22">
        <f t="shared" si="47"/>
        <v>1.420815451113056</v>
      </c>
      <c r="BZ109" s="49">
        <f t="shared" si="48"/>
        <v>1.018786118100085</v>
      </c>
      <c r="CA109">
        <f t="shared" si="49"/>
        <v>0.15253767133475982</v>
      </c>
      <c r="CB109">
        <f t="shared" si="50"/>
        <v>8.083018669271429E-3</v>
      </c>
      <c r="CS109" s="12"/>
      <c r="CT109" s="12"/>
      <c r="CU109" s="12"/>
      <c r="CV109" s="12"/>
      <c r="CW109" s="12"/>
      <c r="CY109" s="12"/>
      <c r="CZ109" s="12"/>
      <c r="DA109" s="12"/>
      <c r="DB109" s="12"/>
      <c r="DC109" s="12"/>
      <c r="DD109" s="12"/>
      <c r="DF109" s="67"/>
      <c r="DG109" s="12"/>
      <c r="DH109" s="12"/>
      <c r="DI109" s="12"/>
      <c r="DJ109" s="12"/>
      <c r="DK109" s="12"/>
      <c r="EL109"/>
      <c r="EM109"/>
      <c r="EN109"/>
    </row>
    <row r="110" spans="12:144" x14ac:dyDescent="0.25">
      <c r="L110" s="49">
        <v>630.00714281665091</v>
      </c>
      <c r="M110" s="49">
        <v>104</v>
      </c>
      <c r="N110" s="22">
        <f>(M110*(1/60))/$O$4</f>
        <v>0.37407109164665281</v>
      </c>
      <c r="O110" s="49">
        <f>(L110*($D$2/$E$2)+L$4)/$P$4</f>
        <v>0.42599701125017392</v>
      </c>
      <c r="P110">
        <f>LOG10(N110)</f>
        <v>-0.42704585294438924</v>
      </c>
      <c r="Q110">
        <f t="shared" si="36"/>
        <v>-0.37059344785059223</v>
      </c>
      <c r="R110" s="73"/>
      <c r="S110"/>
      <c r="T110"/>
      <c r="Y110" s="77"/>
      <c r="AA110" s="49"/>
      <c r="AB110" s="49"/>
      <c r="AC110" s="49"/>
      <c r="AD110" s="49"/>
      <c r="AE110" s="49"/>
      <c r="AG110" s="49">
        <v>1131.9350688091611</v>
      </c>
      <c r="AH110" s="49">
        <v>104</v>
      </c>
      <c r="AI110" s="22">
        <f t="shared" si="63"/>
        <v>2.1591758987968048</v>
      </c>
      <c r="AJ110" s="49">
        <f t="shared" si="64"/>
        <v>1.3601083999505448</v>
      </c>
      <c r="AK110">
        <f t="shared" si="65"/>
        <v>0.33428802388359719</v>
      </c>
      <c r="AL110">
        <f t="shared" si="66"/>
        <v>0.133573522799838</v>
      </c>
      <c r="AN110" s="49">
        <v>1044.6733939370715</v>
      </c>
      <c r="AO110" s="49">
        <v>104</v>
      </c>
      <c r="AP110" s="22">
        <f t="shared" si="67"/>
        <v>1.7575695490268757</v>
      </c>
      <c r="AQ110" s="49">
        <f t="shared" si="68"/>
        <v>1.1719920933752495</v>
      </c>
      <c r="AR110">
        <f t="shared" si="69"/>
        <v>0.24491251955869947</v>
      </c>
      <c r="AS110">
        <f t="shared" si="70"/>
        <v>6.8924681805721699E-2</v>
      </c>
      <c r="AT110" s="77"/>
      <c r="AU110" s="49"/>
      <c r="AV110"/>
      <c r="AW110"/>
      <c r="AX110"/>
      <c r="AY110"/>
      <c r="AZ110"/>
      <c r="BC110"/>
      <c r="BD110"/>
      <c r="BE110"/>
      <c r="BH110" s="77"/>
      <c r="BI110" s="49"/>
      <c r="BJ110" s="49"/>
      <c r="BK110" s="49"/>
      <c r="BL110" s="49"/>
      <c r="BM110" s="49"/>
      <c r="BN110" s="49"/>
      <c r="BO110" s="78"/>
      <c r="BT110"/>
      <c r="BU110"/>
      <c r="BW110" s="49">
        <v>1398.3530491260067</v>
      </c>
      <c r="BX110">
        <v>104</v>
      </c>
      <c r="BY110" s="22">
        <f t="shared" si="47"/>
        <v>1.434609775881144</v>
      </c>
      <c r="BZ110" s="49">
        <f t="shared" si="48"/>
        <v>1.0279107513073613</v>
      </c>
      <c r="CA110">
        <f t="shared" si="49"/>
        <v>0.15673378592836801</v>
      </c>
      <c r="CB110">
        <f t="shared" si="50"/>
        <v>1.1955408533414879E-2</v>
      </c>
      <c r="CC110" s="77"/>
      <c r="CD110" s="49"/>
      <c r="CE110" s="49"/>
      <c r="CF110" s="22"/>
      <c r="CG110" s="49"/>
      <c r="CR110" s="49"/>
      <c r="CS110" s="12"/>
      <c r="CT110" s="12"/>
      <c r="CU110" s="12"/>
      <c r="CV110" s="12"/>
      <c r="CW110" s="12"/>
      <c r="CY110" s="67"/>
      <c r="CZ110" s="12"/>
      <c r="DA110" s="12"/>
      <c r="DB110" s="12"/>
      <c r="DC110" s="12"/>
      <c r="DD110" s="12"/>
      <c r="DF110" s="67"/>
      <c r="DG110" s="67"/>
      <c r="DH110" s="12"/>
      <c r="DI110" s="12"/>
      <c r="DJ110" s="12"/>
      <c r="DK110" s="12"/>
      <c r="DM110" s="49"/>
      <c r="DN110" s="49"/>
      <c r="DO110" s="49"/>
      <c r="DR110" s="22"/>
      <c r="DS110" s="77"/>
      <c r="DT110" s="49"/>
      <c r="DU110" s="49"/>
      <c r="DV110" s="49"/>
      <c r="EA110" s="49"/>
      <c r="EB110" s="49"/>
      <c r="EC110" s="49"/>
      <c r="EL110"/>
      <c r="EM110"/>
      <c r="EN110"/>
    </row>
    <row r="111" spans="12:144" x14ac:dyDescent="0.25">
      <c r="L111" s="49">
        <v>638.00960024125027</v>
      </c>
      <c r="M111" s="49">
        <v>105</v>
      </c>
      <c r="N111" s="22">
        <f>(M111*(1/60))/$O$4</f>
        <v>0.37766792906633218</v>
      </c>
      <c r="O111" s="49">
        <f>(L111*($D$2/$E$2)+L$4)/$P$4</f>
        <v>0.42689786427061654</v>
      </c>
      <c r="P111">
        <f>LOG10(N111)</f>
        <v>-0.4228898931732315</v>
      </c>
      <c r="Q111">
        <f t="shared" si="36"/>
        <v>-0.36967601792457572</v>
      </c>
      <c r="R111" s="73"/>
      <c r="S111"/>
      <c r="T111"/>
      <c r="Y111" s="77"/>
      <c r="AA111" s="49"/>
      <c r="AB111" s="49"/>
      <c r="AC111" s="49"/>
      <c r="AD111" s="49"/>
      <c r="AE111" s="49"/>
      <c r="AG111" s="49">
        <v>1142.9260693500696</v>
      </c>
      <c r="AH111" s="49">
        <v>105</v>
      </c>
      <c r="AI111" s="22">
        <f t="shared" si="63"/>
        <v>2.1799372055160049</v>
      </c>
      <c r="AJ111" s="49">
        <f t="shared" si="64"/>
        <v>1.3691580261252656</v>
      </c>
      <c r="AK111">
        <f t="shared" si="65"/>
        <v>0.33844398365475492</v>
      </c>
      <c r="AL111">
        <f t="shared" si="66"/>
        <v>0.13645357663177632</v>
      </c>
      <c r="AN111" s="49">
        <v>1055.6611672312285</v>
      </c>
      <c r="AO111" s="49">
        <v>105</v>
      </c>
      <c r="AP111" s="22">
        <f t="shared" si="67"/>
        <v>1.7744692562290569</v>
      </c>
      <c r="AQ111" s="49">
        <f t="shared" si="68"/>
        <v>1.1799127147486248</v>
      </c>
      <c r="AR111">
        <f t="shared" si="69"/>
        <v>0.24906847932985715</v>
      </c>
      <c r="AS111">
        <f t="shared" si="70"/>
        <v>7.1849881115352177E-2</v>
      </c>
      <c r="AT111" s="77"/>
      <c r="AU111" s="49"/>
      <c r="AV111"/>
      <c r="AW111"/>
      <c r="AX111"/>
      <c r="AY111"/>
      <c r="AZ111"/>
      <c r="BC111"/>
      <c r="BD111"/>
      <c r="BE111"/>
      <c r="BH111" s="77"/>
      <c r="BI111" s="49"/>
      <c r="BJ111" s="49"/>
      <c r="BK111" s="49"/>
      <c r="BL111" s="49"/>
      <c r="BM111" s="49"/>
      <c r="BN111" s="49"/>
      <c r="BO111" s="78"/>
      <c r="BT111"/>
      <c r="BU111"/>
      <c r="BW111" s="49">
        <v>1414.859091923998</v>
      </c>
      <c r="BX111">
        <v>105</v>
      </c>
      <c r="BY111" s="22">
        <f t="shared" si="47"/>
        <v>1.4484041006492319</v>
      </c>
      <c r="BZ111" s="49">
        <f t="shared" si="48"/>
        <v>1.0370232692798831</v>
      </c>
      <c r="CA111">
        <f t="shared" si="49"/>
        <v>0.16088974569952572</v>
      </c>
      <c r="CB111">
        <f t="shared" si="50"/>
        <v>1.5788501429032747E-2</v>
      </c>
      <c r="CC111" s="77"/>
      <c r="CD111" s="49"/>
      <c r="CE111" s="49"/>
      <c r="CF111" s="22"/>
      <c r="CG111" s="49"/>
      <c r="CR111" s="49"/>
      <c r="CS111" s="12"/>
      <c r="CT111" s="12"/>
      <c r="CU111" s="12"/>
      <c r="CV111" s="12"/>
      <c r="CW111" s="12"/>
      <c r="CY111" s="67"/>
      <c r="CZ111" s="12"/>
      <c r="DF111" s="49"/>
      <c r="DG111" s="49"/>
      <c r="DM111" s="49"/>
      <c r="DN111" s="49"/>
      <c r="DO111" s="49"/>
      <c r="DR111" s="22"/>
      <c r="DS111" s="77"/>
      <c r="DT111" s="49"/>
      <c r="DU111" s="49"/>
      <c r="DV111" s="49"/>
      <c r="EA111" s="49"/>
      <c r="EB111" s="49"/>
      <c r="EC111" s="49"/>
      <c r="EL111"/>
      <c r="EM111"/>
      <c r="EN111"/>
    </row>
    <row r="112" spans="12:144" x14ac:dyDescent="0.25">
      <c r="L112" s="49">
        <v>647.50173744940639</v>
      </c>
      <c r="M112" s="49">
        <v>106</v>
      </c>
      <c r="N112" s="22">
        <f>(M112*(1/60))/$O$4</f>
        <v>0.38126476648601154</v>
      </c>
      <c r="O112" s="49">
        <f>(L112*($D$2/$E$2)+L$4)/$P$4</f>
        <v>0.42796641359499504</v>
      </c>
      <c r="P112">
        <f>LOG10(N112)</f>
        <v>-0.41877332697839931</v>
      </c>
      <c r="Q112">
        <f t="shared" si="36"/>
        <v>-0.36859031267539993</v>
      </c>
      <c r="R112" s="73"/>
      <c r="S112"/>
      <c r="T112"/>
      <c r="Y112" s="73"/>
      <c r="Z112"/>
      <c r="AA112" s="49"/>
      <c r="AB112" s="49"/>
      <c r="AC112" s="49"/>
      <c r="AD112" s="49"/>
      <c r="AG112" s="49">
        <v>1152.4184352916261</v>
      </c>
      <c r="AH112" s="49">
        <v>106</v>
      </c>
      <c r="AI112" s="22">
        <f t="shared" si="63"/>
        <v>2.200698512235205</v>
      </c>
      <c r="AJ112" s="49">
        <f t="shared" si="64"/>
        <v>1.376973726157761</v>
      </c>
      <c r="AK112">
        <f t="shared" si="65"/>
        <v>0.34256054984958706</v>
      </c>
      <c r="AL112">
        <f t="shared" si="66"/>
        <v>0.13892565362397963</v>
      </c>
      <c r="AM112" s="73"/>
      <c r="AN112" s="49">
        <v>1066.719855444718</v>
      </c>
      <c r="AO112" s="49">
        <v>106</v>
      </c>
      <c r="AP112" s="22">
        <f t="shared" si="67"/>
        <v>1.7913689634312384</v>
      </c>
      <c r="AQ112" s="49">
        <f t="shared" si="68"/>
        <v>1.1878844556901527</v>
      </c>
      <c r="AR112">
        <f t="shared" si="69"/>
        <v>0.25318504552468929</v>
      </c>
      <c r="AS112">
        <f t="shared" si="70"/>
        <v>7.4774199318075357E-2</v>
      </c>
      <c r="AT112" s="77"/>
      <c r="AU112" s="49"/>
      <c r="AV112"/>
      <c r="AW112"/>
      <c r="AX112"/>
      <c r="AY112"/>
      <c r="AZ112"/>
      <c r="BC112"/>
      <c r="BD112"/>
      <c r="BE112"/>
      <c r="BH112" s="77"/>
      <c r="BI112" s="49"/>
      <c r="BJ112" s="49"/>
      <c r="BK112" s="49"/>
      <c r="BL112" s="49"/>
      <c r="BM112" s="49"/>
      <c r="BN112" s="49"/>
      <c r="BO112" s="78"/>
      <c r="BP112" s="49"/>
      <c r="BT112"/>
      <c r="BU112"/>
      <c r="BW112" s="49">
        <v>1430.2801299046282</v>
      </c>
      <c r="BX112">
        <v>106</v>
      </c>
      <c r="BY112" s="22">
        <f t="shared" si="47"/>
        <v>1.4621984254173197</v>
      </c>
      <c r="BZ112" s="49">
        <f t="shared" si="48"/>
        <v>1.0455367868729997</v>
      </c>
      <c r="CA112">
        <f t="shared" si="49"/>
        <v>0.16500631189435785</v>
      </c>
      <c r="CB112">
        <f t="shared" si="50"/>
        <v>1.9339317933112794E-2</v>
      </c>
      <c r="CC112" s="77"/>
      <c r="CD112" s="49"/>
      <c r="CE112" s="49"/>
      <c r="CF112" s="22"/>
      <c r="CG112" s="49"/>
      <c r="CR112" s="49"/>
      <c r="CS112" s="12"/>
      <c r="CT112" s="12"/>
      <c r="CU112" s="12"/>
      <c r="CV112" s="12"/>
      <c r="CW112" s="12"/>
      <c r="CY112" s="67"/>
      <c r="CZ112" s="12"/>
      <c r="DF112" s="49"/>
      <c r="DG112" s="49"/>
      <c r="DM112" s="49"/>
      <c r="DN112" s="49"/>
      <c r="DO112" s="49"/>
      <c r="DR112" s="22"/>
      <c r="DS112" s="77"/>
      <c r="DT112" s="49"/>
      <c r="DU112" s="49"/>
      <c r="DV112" s="49"/>
      <c r="EA112" s="49"/>
      <c r="EB112" s="49"/>
      <c r="EC112" s="49"/>
      <c r="EL112"/>
      <c r="EM112"/>
      <c r="EN112"/>
    </row>
    <row r="113" spans="12:144" x14ac:dyDescent="0.25">
      <c r="L113" s="49">
        <v>654.5007639414946</v>
      </c>
      <c r="M113" s="49">
        <v>107</v>
      </c>
      <c r="N113" s="22">
        <f>(M113*(1/60))/$O$4</f>
        <v>0.38486160390569085</v>
      </c>
      <c r="O113" s="49">
        <f>(L113*($D$2/$E$2)+L$4)/$P$4</f>
        <v>0.42875430834044836</v>
      </c>
      <c r="P113">
        <f>LOG10(N113)</f>
        <v>-0.41469541455796</v>
      </c>
      <c r="Q113">
        <f t="shared" si="36"/>
        <v>-0.36779150291632873</v>
      </c>
      <c r="R113" s="73"/>
      <c r="S113"/>
      <c r="T113"/>
      <c r="Y113" s="73"/>
      <c r="Z113"/>
      <c r="AA113" s="49"/>
      <c r="AB113" s="49"/>
      <c r="AC113" s="49"/>
      <c r="AD113" s="49"/>
      <c r="AG113" s="49">
        <v>1164.3893249253017</v>
      </c>
      <c r="AH113" s="49">
        <v>107</v>
      </c>
      <c r="AI113" s="22">
        <f t="shared" si="63"/>
        <v>2.221459818954405</v>
      </c>
      <c r="AJ113" s="49">
        <f t="shared" si="64"/>
        <v>1.3868301605888569</v>
      </c>
      <c r="AK113">
        <f t="shared" si="65"/>
        <v>0.34663846227002648</v>
      </c>
      <c r="AL113">
        <f t="shared" si="66"/>
        <v>0.14202327806286891</v>
      </c>
      <c r="AM113" s="73"/>
      <c r="AN113" s="49">
        <v>1076.8298379967005</v>
      </c>
      <c r="AO113" s="49">
        <v>107</v>
      </c>
      <c r="AP113" s="22">
        <f t="shared" si="67"/>
        <v>1.8082686706334199</v>
      </c>
      <c r="AQ113" s="49">
        <f t="shared" si="68"/>
        <v>1.1951723148170121</v>
      </c>
      <c r="AR113">
        <f t="shared" si="69"/>
        <v>0.25726295794512871</v>
      </c>
      <c r="AS113">
        <f t="shared" si="70"/>
        <v>7.7430524513610599E-2</v>
      </c>
      <c r="AT113" s="77"/>
      <c r="AU113" s="49"/>
      <c r="AV113"/>
      <c r="AW113"/>
      <c r="AX113"/>
      <c r="AY113"/>
      <c r="AZ113"/>
      <c r="BC113"/>
      <c r="BD113"/>
      <c r="BE113"/>
      <c r="BH113" s="77"/>
      <c r="BI113" s="49"/>
      <c r="BJ113" s="49"/>
      <c r="BK113" s="49"/>
      <c r="BL113" s="49"/>
      <c r="BM113" s="49"/>
      <c r="BN113" s="49"/>
      <c r="BO113" s="78"/>
      <c r="BP113" s="49"/>
      <c r="BT113"/>
      <c r="BU113"/>
      <c r="BW113" s="49">
        <v>1445.2668438734765</v>
      </c>
      <c r="BX113">
        <v>107</v>
      </c>
      <c r="BY113" s="22">
        <f t="shared" si="47"/>
        <v>1.4759927501854075</v>
      </c>
      <c r="BZ113" s="49">
        <f t="shared" si="48"/>
        <v>1.0538105265004525</v>
      </c>
      <c r="CA113">
        <f t="shared" si="49"/>
        <v>0.16908422431479722</v>
      </c>
      <c r="CB113">
        <f t="shared" si="50"/>
        <v>2.2762532420701278E-2</v>
      </c>
      <c r="CC113" s="77"/>
      <c r="CD113" s="49"/>
      <c r="CE113" s="49"/>
      <c r="CF113" s="22"/>
      <c r="CG113" s="49"/>
      <c r="CR113" s="49"/>
      <c r="CS113" s="12"/>
      <c r="CT113" s="12"/>
      <c r="CU113" s="12"/>
      <c r="CV113" s="12"/>
      <c r="CW113" s="12"/>
      <c r="CY113" s="67"/>
      <c r="CZ113" s="12"/>
      <c r="DF113" s="49"/>
      <c r="DG113" s="49"/>
      <c r="DM113" s="49"/>
      <c r="DN113" s="49"/>
      <c r="DO113" s="49"/>
      <c r="DR113" s="22"/>
      <c r="DS113" s="77"/>
      <c r="DT113" s="49"/>
      <c r="DU113" s="49"/>
      <c r="DV113" s="49"/>
      <c r="EA113" s="49"/>
      <c r="EB113" s="49"/>
      <c r="EC113" s="49"/>
      <c r="EL113"/>
      <c r="EM113"/>
      <c r="EN113"/>
    </row>
    <row r="114" spans="12:144" x14ac:dyDescent="0.25">
      <c r="L114" s="49">
        <v>663.00169683040781</v>
      </c>
      <c r="M114" s="49">
        <v>108</v>
      </c>
      <c r="N114" s="22">
        <f>(M114*(1/60))/$O$4</f>
        <v>0.38845844132537027</v>
      </c>
      <c r="O114" s="49">
        <f>(L114*($D$2/$E$2)+L$4)/$P$4</f>
        <v>0.42971127576473189</v>
      </c>
      <c r="P114">
        <f>LOG10(N114)</f>
        <v>-0.41065543675621985</v>
      </c>
      <c r="Q114">
        <f t="shared" si="36"/>
        <v>-0.36682325013701311</v>
      </c>
      <c r="R114" s="73"/>
      <c r="S114"/>
      <c r="T114"/>
      <c r="Y114" s="73"/>
      <c r="Z114"/>
      <c r="AA114" s="49"/>
      <c r="AB114" s="49"/>
      <c r="AC114" s="49"/>
      <c r="AD114" s="49"/>
      <c r="AG114" s="49">
        <v>1174.3434335832087</v>
      </c>
      <c r="AH114" s="49">
        <v>108</v>
      </c>
      <c r="AI114" s="22">
        <f t="shared" si="63"/>
        <v>2.2422211256736051</v>
      </c>
      <c r="AJ114" s="49">
        <f t="shared" si="64"/>
        <v>1.395026044295834</v>
      </c>
      <c r="AK114">
        <f t="shared" si="65"/>
        <v>0.35067844007176652</v>
      </c>
      <c r="AL114">
        <f t="shared" si="66"/>
        <v>0.14458231570164598</v>
      </c>
      <c r="AM114" s="73"/>
      <c r="AN114" s="49">
        <v>1087.3666584919733</v>
      </c>
      <c r="AO114" s="49">
        <v>108</v>
      </c>
      <c r="AP114" s="22">
        <f t="shared" si="67"/>
        <v>1.8251683778356016</v>
      </c>
      <c r="AQ114" s="49">
        <f t="shared" si="68"/>
        <v>1.2027678633770338</v>
      </c>
      <c r="AR114">
        <f t="shared" si="69"/>
        <v>0.2613029357468688</v>
      </c>
      <c r="AS114">
        <f t="shared" si="70"/>
        <v>8.0181815716745541E-2</v>
      </c>
      <c r="AT114" s="77"/>
      <c r="AU114" s="49"/>
      <c r="AV114"/>
      <c r="AW114"/>
      <c r="AX114"/>
      <c r="AY114"/>
      <c r="AZ114"/>
      <c r="BC114"/>
      <c r="BD114"/>
      <c r="BE114"/>
      <c r="BH114" s="77"/>
      <c r="BI114" s="49"/>
      <c r="BJ114" s="49"/>
      <c r="BK114" s="49"/>
      <c r="BL114" s="49"/>
      <c r="BM114" s="49"/>
      <c r="BN114" s="49"/>
      <c r="BO114" s="78"/>
      <c r="BP114" s="49"/>
      <c r="BT114"/>
      <c r="BU114"/>
      <c r="BW114" s="49">
        <v>1461.7942741713007</v>
      </c>
      <c r="BX114">
        <v>108</v>
      </c>
      <c r="BY114" s="22">
        <f t="shared" si="47"/>
        <v>1.4897870749534956</v>
      </c>
      <c r="BZ114" s="49">
        <f t="shared" si="48"/>
        <v>1.0629348519048947</v>
      </c>
      <c r="CA114">
        <f t="shared" si="49"/>
        <v>0.17312420211653734</v>
      </c>
      <c r="CB114">
        <f t="shared" si="50"/>
        <v>2.6506647095961899E-2</v>
      </c>
      <c r="CC114" s="77"/>
      <c r="CD114" s="49"/>
      <c r="CE114" s="49"/>
      <c r="CF114" s="22"/>
      <c r="CG114" s="49"/>
      <c r="CR114" s="49"/>
      <c r="CY114" s="49"/>
      <c r="DF114" s="49"/>
      <c r="DG114" s="49"/>
      <c r="DM114" s="49"/>
      <c r="DN114" s="49"/>
      <c r="DO114" s="49"/>
      <c r="DR114" s="22"/>
      <c r="DS114" s="77"/>
      <c r="DT114" s="49"/>
      <c r="DU114" s="49"/>
      <c r="DV114" s="49"/>
      <c r="EA114" s="49"/>
      <c r="EB114" s="49"/>
      <c r="EC114" s="49"/>
      <c r="EL114"/>
      <c r="EM114"/>
      <c r="EN114"/>
    </row>
    <row r="115" spans="12:144" x14ac:dyDescent="0.25">
      <c r="L115" s="49">
        <v>671.00167659999181</v>
      </c>
      <c r="M115" s="49">
        <v>109</v>
      </c>
      <c r="N115" s="22">
        <f>(M115*(1/60))/$O$4</f>
        <v>0.39205527874504958</v>
      </c>
      <c r="O115" s="49">
        <f>(L115*($D$2/$E$2)+L$4)/$P$4</f>
        <v>0.43061184987047546</v>
      </c>
      <c r="P115">
        <f>LOG10(N115)</f>
        <v>-0.40665269430254597</v>
      </c>
      <c r="Q115">
        <f t="shared" si="36"/>
        <v>-0.36591402313643323</v>
      </c>
      <c r="R115" s="73"/>
      <c r="S115"/>
      <c r="T115"/>
      <c r="Y115" s="73"/>
      <c r="Z115"/>
      <c r="AA115" s="49"/>
      <c r="AB115" s="49"/>
      <c r="AC115" s="49"/>
      <c r="AD115" s="49"/>
      <c r="AG115" s="49">
        <v>1185.3356064845095</v>
      </c>
      <c r="AH115" s="49">
        <v>109</v>
      </c>
      <c r="AI115" s="22">
        <f t="shared" si="63"/>
        <v>2.2629824323928052</v>
      </c>
      <c r="AJ115" s="49">
        <f t="shared" si="64"/>
        <v>1.4040766357533105</v>
      </c>
      <c r="AK115">
        <f t="shared" si="65"/>
        <v>0.35468118252544045</v>
      </c>
      <c r="AL115">
        <f t="shared" si="66"/>
        <v>0.14739081262033127</v>
      </c>
      <c r="AM115" s="73"/>
      <c r="AN115" s="49">
        <v>1097.878522424043</v>
      </c>
      <c r="AO115" s="49">
        <v>109</v>
      </c>
      <c r="AP115" s="22">
        <f t="shared" si="67"/>
        <v>1.8420680850377831</v>
      </c>
      <c r="AQ115" s="49">
        <f t="shared" si="68"/>
        <v>1.2103454218054224</v>
      </c>
      <c r="AR115">
        <f t="shared" si="69"/>
        <v>0.26530567820054274</v>
      </c>
      <c r="AS115">
        <f t="shared" si="70"/>
        <v>8.2909331783843104E-2</v>
      </c>
      <c r="AT115" s="77"/>
      <c r="AU115" s="49"/>
      <c r="AV115"/>
      <c r="AW115"/>
      <c r="AX115"/>
      <c r="AY115"/>
      <c r="AZ115"/>
      <c r="BC115"/>
      <c r="BD115"/>
      <c r="BE115"/>
      <c r="BH115" s="77"/>
      <c r="BI115" s="49"/>
      <c r="BJ115" s="49"/>
      <c r="BK115" s="49"/>
      <c r="BL115" s="49"/>
      <c r="BM115" s="49"/>
      <c r="BN115" s="49"/>
      <c r="BO115" s="78"/>
      <c r="BP115" s="49"/>
      <c r="BT115"/>
      <c r="BU115"/>
      <c r="BW115" s="49">
        <v>1479.8204282952713</v>
      </c>
      <c r="BX115">
        <v>109</v>
      </c>
      <c r="BY115" s="22">
        <f>(BX115*(1/60))/$BZ$4</f>
        <v>1.5035813997215834</v>
      </c>
      <c r="BZ115" s="49">
        <f t="shared" si="48"/>
        <v>1.0728865802167902</v>
      </c>
      <c r="CA115">
        <f t="shared" si="49"/>
        <v>0.17712694457021125</v>
      </c>
      <c r="CB115">
        <f t="shared" si="50"/>
        <v>3.0553813122038576E-2</v>
      </c>
      <c r="CC115" s="77"/>
      <c r="CD115" s="49"/>
      <c r="CE115" s="49"/>
      <c r="CF115" s="22"/>
      <c r="CG115" s="49"/>
      <c r="CR115" s="49"/>
      <c r="CY115" s="49"/>
      <c r="DF115" s="49"/>
      <c r="DG115" s="49"/>
      <c r="DM115" s="49"/>
      <c r="DN115" s="49"/>
      <c r="DO115" s="49"/>
      <c r="DR115" s="22"/>
      <c r="DS115" s="77"/>
      <c r="DT115" s="49"/>
      <c r="DU115" s="49"/>
      <c r="DV115" s="49"/>
      <c r="EA115" s="49"/>
      <c r="EB115" s="49"/>
      <c r="EC115" s="49"/>
      <c r="EL115"/>
      <c r="EM115"/>
      <c r="EN115"/>
    </row>
    <row r="116" spans="12:144" x14ac:dyDescent="0.25">
      <c r="L116" s="49">
        <v>679.50165562712209</v>
      </c>
      <c r="M116" s="49">
        <v>110</v>
      </c>
      <c r="N116" s="22">
        <f>(M116*(1/60))/$O$4</f>
        <v>0.39565211616472895</v>
      </c>
      <c r="O116" s="49">
        <f>(L116*($D$2/$E$2)+L$4)/$P$4</f>
        <v>0.43156870991658464</v>
      </c>
      <c r="P116">
        <f>LOG10(N116)</f>
        <v>-0.40268650708494452</v>
      </c>
      <c r="Q116">
        <f t="shared" si="36"/>
        <v>-0.36495005055812652</v>
      </c>
      <c r="R116" s="73"/>
      <c r="S116"/>
      <c r="T116"/>
      <c r="Y116" s="73"/>
      <c r="Z116"/>
      <c r="AA116" s="49"/>
      <c r="AB116" s="49"/>
      <c r="AC116" s="49"/>
      <c r="AD116" s="49"/>
      <c r="AG116" s="49">
        <v>1195.8097674797609</v>
      </c>
      <c r="AH116" s="49">
        <v>110</v>
      </c>
      <c r="AI116" s="22">
        <f t="shared" si="63"/>
        <v>2.2837437391120052</v>
      </c>
      <c r="AJ116" s="49">
        <f t="shared" si="64"/>
        <v>1.4127007133473446</v>
      </c>
      <c r="AK116">
        <f t="shared" si="65"/>
        <v>0.3586473697430419</v>
      </c>
      <c r="AL116">
        <f t="shared" si="66"/>
        <v>0.15005016446070532</v>
      </c>
      <c r="AM116" s="73"/>
      <c r="AN116" s="49">
        <v>1108.8897600753648</v>
      </c>
      <c r="AO116" s="49">
        <v>110</v>
      </c>
      <c r="AP116" s="22">
        <f t="shared" si="67"/>
        <v>1.8589677922399643</v>
      </c>
      <c r="AQ116" s="49">
        <f t="shared" si="68"/>
        <v>1.218282957642165</v>
      </c>
      <c r="AR116">
        <f t="shared" si="69"/>
        <v>0.26927186541814407</v>
      </c>
      <c r="AS116">
        <f t="shared" si="70"/>
        <v>8.5748168978857536E-2</v>
      </c>
      <c r="AT116" s="77"/>
      <c r="AU116" s="49"/>
      <c r="AV116"/>
      <c r="AW116"/>
      <c r="AX116"/>
      <c r="AY116"/>
      <c r="AZ116"/>
      <c r="BC116"/>
      <c r="BD116"/>
      <c r="BE116"/>
      <c r="BH116" s="77"/>
      <c r="BI116" s="49"/>
      <c r="BJ116" s="49"/>
      <c r="BK116" s="49"/>
      <c r="BL116" s="49"/>
      <c r="BM116" s="49"/>
      <c r="BN116" s="49"/>
      <c r="BO116" s="78"/>
      <c r="BP116" s="49"/>
      <c r="BT116"/>
      <c r="BU116"/>
      <c r="BY116" s="49"/>
      <c r="BZ116" s="49"/>
      <c r="CA116" s="49"/>
      <c r="CB116" s="49"/>
      <c r="CC116" s="77"/>
      <c r="CD116" s="49"/>
      <c r="CE116" s="49"/>
      <c r="CF116" s="22"/>
      <c r="CG116" s="49"/>
      <c r="CR116" s="49"/>
      <c r="CY116" s="49"/>
      <c r="DF116" s="49"/>
      <c r="DG116" s="49"/>
      <c r="DM116" s="49"/>
      <c r="DN116" s="49"/>
      <c r="DO116" s="49"/>
      <c r="DT116" s="49"/>
      <c r="DU116" s="49"/>
      <c r="DV116" s="49"/>
      <c r="EA116" s="49"/>
      <c r="EB116" s="49"/>
      <c r="EC116" s="49"/>
      <c r="EL116"/>
      <c r="EM116"/>
      <c r="EN116"/>
    </row>
    <row r="117" spans="12:144" x14ac:dyDescent="0.25">
      <c r="L117" s="49">
        <v>687.0016375526335</v>
      </c>
      <c r="M117" s="49">
        <v>111</v>
      </c>
      <c r="N117" s="22">
        <f>(M117*(1/60))/$O$4</f>
        <v>0.39924895358440826</v>
      </c>
      <c r="O117" s="49">
        <f>(L117*($D$2/$E$2)+L$4)/$P$4</f>
        <v>0.4324129982410802</v>
      </c>
      <c r="P117">
        <f>LOG10(N117)</f>
        <v>-0.39875621345651219</v>
      </c>
      <c r="Q117">
        <f t="shared" si="36"/>
        <v>-0.36410125972443952</v>
      </c>
      <c r="R117" s="73"/>
      <c r="S117"/>
      <c r="T117"/>
      <c r="Y117" s="73"/>
      <c r="Z117"/>
      <c r="AA117" s="49"/>
      <c r="AB117" s="49"/>
      <c r="AC117" s="49"/>
      <c r="AD117" s="49"/>
      <c r="AG117" s="49">
        <v>1207.8017221381992</v>
      </c>
      <c r="AH117" s="49">
        <v>111</v>
      </c>
      <c r="AI117" s="22">
        <f t="shared" si="63"/>
        <v>2.3045050458312049</v>
      </c>
      <c r="AJ117" s="49">
        <f t="shared" si="64"/>
        <v>1.4225744920228298</v>
      </c>
      <c r="AK117">
        <f t="shared" si="65"/>
        <v>0.36257766337147418</v>
      </c>
      <c r="AL117">
        <f t="shared" si="66"/>
        <v>0.15307501716019556</v>
      </c>
      <c r="AM117" s="73"/>
      <c r="AN117" s="49">
        <v>1119.4016258698216</v>
      </c>
      <c r="AO117" s="49">
        <v>111</v>
      </c>
      <c r="AP117" s="22">
        <f t="shared" si="67"/>
        <v>1.8758674994421458</v>
      </c>
      <c r="AQ117" s="49">
        <f t="shared" si="68"/>
        <v>1.2258605174130699</v>
      </c>
      <c r="AR117">
        <f t="shared" si="69"/>
        <v>0.27320215904657646</v>
      </c>
      <c r="AS117">
        <f t="shared" si="70"/>
        <v>8.8441057487456634E-2</v>
      </c>
      <c r="AT117" s="77"/>
      <c r="AU117" s="49"/>
      <c r="AV117"/>
      <c r="AW117"/>
      <c r="AX117"/>
      <c r="AY117"/>
      <c r="AZ117"/>
      <c r="BC117"/>
      <c r="BD117"/>
      <c r="BE117"/>
      <c r="BH117" s="77"/>
      <c r="BI117" s="49"/>
      <c r="BJ117" s="49"/>
      <c r="BK117" s="49"/>
      <c r="BL117" s="49"/>
      <c r="BM117" s="49"/>
      <c r="BN117" s="49"/>
      <c r="BO117" s="78"/>
      <c r="BP117" s="49"/>
      <c r="BT117"/>
      <c r="BU117"/>
      <c r="BY117" s="49"/>
      <c r="BZ117" s="49"/>
      <c r="CA117" s="49"/>
      <c r="CB117" s="49"/>
      <c r="CC117" s="77"/>
      <c r="CD117" s="49"/>
      <c r="CE117" s="49"/>
      <c r="CF117" s="22"/>
      <c r="CG117" s="49"/>
      <c r="CR117" s="49"/>
      <c r="CY117" s="49"/>
      <c r="DF117" s="49"/>
      <c r="DG117" s="49"/>
      <c r="DM117" s="49"/>
      <c r="DN117" s="49"/>
      <c r="DO117" s="49"/>
      <c r="DT117" s="49"/>
      <c r="DU117" s="49"/>
      <c r="DV117" s="49"/>
      <c r="EA117" s="49"/>
      <c r="EB117" s="49"/>
      <c r="EC117" s="49"/>
      <c r="EL117"/>
      <c r="EM117"/>
      <c r="EN117"/>
    </row>
    <row r="118" spans="12:144" x14ac:dyDescent="0.25">
      <c r="L118" s="49">
        <v>696.0007183904338</v>
      </c>
      <c r="M118" s="49">
        <v>112</v>
      </c>
      <c r="N118" s="22">
        <f>(M118*(1/60))/$O$4</f>
        <v>0.40284579100408768</v>
      </c>
      <c r="O118" s="49">
        <f>(L118*($D$2/$E$2)+L$4)/$P$4</f>
        <v>0.4334260432001224</v>
      </c>
      <c r="P118">
        <f>LOG10(N118)</f>
        <v>-0.39486116957298795</v>
      </c>
      <c r="Q118">
        <f t="shared" si="36"/>
        <v>-0.36308499685031753</v>
      </c>
      <c r="R118" s="73"/>
      <c r="S118"/>
      <c r="T118"/>
      <c r="Y118" s="73"/>
      <c r="Z118"/>
      <c r="AA118" s="49"/>
      <c r="AB118" s="49"/>
      <c r="AC118" s="49"/>
      <c r="AD118" s="49"/>
      <c r="AG118" s="49">
        <v>1219.2941605699586</v>
      </c>
      <c r="AH118" s="49">
        <v>112</v>
      </c>
      <c r="AI118" s="22">
        <f t="shared" si="63"/>
        <v>2.3252663525504054</v>
      </c>
      <c r="AJ118" s="49">
        <f t="shared" si="64"/>
        <v>1.4320369855652804</v>
      </c>
      <c r="AK118">
        <f t="shared" si="65"/>
        <v>0.36647270725499848</v>
      </c>
      <c r="AL118">
        <f t="shared" si="66"/>
        <v>0.15595423474521866</v>
      </c>
      <c r="AM118" s="73"/>
      <c r="AN118" s="49">
        <v>1125.8442387826124</v>
      </c>
      <c r="AO118" s="49">
        <v>112</v>
      </c>
      <c r="AP118" s="22">
        <f t="shared" si="67"/>
        <v>1.8927672066443275</v>
      </c>
      <c r="AQ118" s="49">
        <f t="shared" si="68"/>
        <v>1.2305047247671268</v>
      </c>
      <c r="AR118">
        <f t="shared" si="69"/>
        <v>0.27709720293010071</v>
      </c>
      <c r="AS118">
        <f t="shared" si="70"/>
        <v>9.0083285601886762E-2</v>
      </c>
      <c r="AT118" s="77"/>
      <c r="AU118" s="49"/>
      <c r="AV118"/>
      <c r="AW118"/>
      <c r="AX118"/>
      <c r="AY118"/>
      <c r="AZ118"/>
      <c r="BC118"/>
      <c r="BD118"/>
      <c r="BE118"/>
      <c r="BH118" s="77"/>
      <c r="BI118" s="49"/>
      <c r="BJ118" s="49"/>
      <c r="BK118" s="49"/>
      <c r="BL118" s="49"/>
      <c r="BM118" s="49"/>
      <c r="BN118" s="49"/>
      <c r="BO118" s="78"/>
      <c r="BP118" s="49"/>
      <c r="BT118"/>
      <c r="BU118"/>
      <c r="BY118" s="49"/>
      <c r="BZ118" s="49"/>
      <c r="CA118" s="49"/>
      <c r="CB118" s="49"/>
      <c r="CC118" s="77"/>
      <c r="CD118" s="49"/>
      <c r="CE118" s="49"/>
      <c r="CF118" s="22"/>
      <c r="CG118" s="49"/>
      <c r="CR118" s="49"/>
      <c r="CY118" s="49"/>
      <c r="DF118" s="49"/>
      <c r="DG118" s="49"/>
      <c r="DM118" s="49"/>
      <c r="DN118" s="49"/>
      <c r="DO118" s="49"/>
      <c r="DT118" s="49"/>
      <c r="DU118" s="49"/>
      <c r="DV118" s="49"/>
      <c r="EA118" s="49"/>
      <c r="EB118" s="49"/>
      <c r="EC118" s="49"/>
      <c r="EL118"/>
      <c r="EM118"/>
      <c r="EN118"/>
    </row>
    <row r="119" spans="12:144" x14ac:dyDescent="0.25">
      <c r="L119" s="49">
        <v>696.0007183904338</v>
      </c>
      <c r="M119" s="49">
        <v>113</v>
      </c>
      <c r="N119" s="22">
        <f>(M119*(1/60))/$O$4</f>
        <v>0.40644262842376699</v>
      </c>
      <c r="O119" s="49">
        <f>(L119*($D$2/$E$2)+L$4)/$P$4</f>
        <v>0.4334260432001224</v>
      </c>
      <c r="P119">
        <f>LOG10(N119)</f>
        <v>-0.39100074875974988</v>
      </c>
      <c r="Q119">
        <f t="shared" si="36"/>
        <v>-0.36308499685031753</v>
      </c>
      <c r="R119" s="73"/>
      <c r="S119"/>
      <c r="T119"/>
      <c r="Y119" s="73"/>
      <c r="Z119"/>
      <c r="AA119" s="49"/>
      <c r="AB119" s="49"/>
      <c r="AC119" s="49"/>
      <c r="AD119" s="49"/>
      <c r="AG119"/>
      <c r="AK119" s="49"/>
      <c r="AL119"/>
      <c r="AM119" s="73"/>
      <c r="AO119" s="49"/>
      <c r="AP119" s="49"/>
      <c r="AS119" s="49"/>
      <c r="AT119" s="77"/>
      <c r="AU119" s="49"/>
      <c r="AV119"/>
      <c r="AW119"/>
      <c r="AX119"/>
      <c r="AY119"/>
      <c r="AZ119"/>
      <c r="BC119"/>
      <c r="BD119"/>
      <c r="BE119"/>
      <c r="BH119" s="77"/>
      <c r="BI119" s="49"/>
      <c r="BJ119" s="49"/>
      <c r="BK119" s="49"/>
      <c r="BL119" s="49"/>
      <c r="BM119" s="49"/>
      <c r="BN119" s="49"/>
      <c r="BO119" s="78"/>
      <c r="BP119" s="49"/>
      <c r="BT119"/>
      <c r="BU119"/>
      <c r="BY119" s="49"/>
      <c r="BZ119" s="49"/>
      <c r="CA119" s="49"/>
      <c r="CB119" s="49"/>
      <c r="CC119" s="77"/>
      <c r="CD119" s="49"/>
      <c r="CE119" s="49"/>
      <c r="CG119" s="49"/>
      <c r="CR119" s="49"/>
      <c r="CY119" s="49"/>
      <c r="DF119" s="49"/>
      <c r="DG119" s="49"/>
      <c r="DM119" s="49"/>
      <c r="DN119" s="49"/>
      <c r="DO119" s="49"/>
      <c r="DT119" s="49"/>
      <c r="DU119" s="49"/>
      <c r="DV119" s="49"/>
      <c r="EA119" s="49"/>
      <c r="EB119" s="49"/>
      <c r="EC119" s="49"/>
      <c r="EL119"/>
      <c r="EM119"/>
      <c r="EN119"/>
    </row>
    <row r="120" spans="12:144" x14ac:dyDescent="0.25">
      <c r="AF120" s="77"/>
      <c r="AK120" s="49"/>
      <c r="AL120" s="22"/>
      <c r="AN120"/>
    </row>
    <row r="121" spans="12:144" x14ac:dyDescent="0.25">
      <c r="AF121" s="77"/>
      <c r="AK121" s="49"/>
      <c r="AL121" s="22"/>
      <c r="AN121"/>
    </row>
    <row r="122" spans="12:144" x14ac:dyDescent="0.25">
      <c r="AF122" s="77"/>
      <c r="AK122" s="49"/>
      <c r="AL122" s="22"/>
      <c r="AN122"/>
    </row>
    <row r="123" spans="12:144" x14ac:dyDescent="0.25">
      <c r="AF123" s="77"/>
      <c r="AK123" s="49"/>
      <c r="AL123" s="22"/>
      <c r="AN123"/>
    </row>
    <row r="124" spans="12:144" x14ac:dyDescent="0.25">
      <c r="AF124" s="77"/>
      <c r="AK124" s="49"/>
      <c r="AL124" s="22"/>
      <c r="AN124"/>
    </row>
    <row r="125" spans="12:144" x14ac:dyDescent="0.25">
      <c r="AF125" s="77"/>
      <c r="AK125" s="49"/>
      <c r="AL125" s="22"/>
      <c r="AN125"/>
    </row>
    <row r="126" spans="12:144" x14ac:dyDescent="0.25">
      <c r="AF126" s="77"/>
      <c r="AK126" s="49"/>
      <c r="AL126" s="22"/>
      <c r="AN126"/>
    </row>
    <row r="127" spans="12:144" x14ac:dyDescent="0.25">
      <c r="AF127" s="77"/>
      <c r="AK127" s="49"/>
      <c r="AL127" s="22"/>
      <c r="AN127"/>
    </row>
    <row r="128" spans="12:144" x14ac:dyDescent="0.25">
      <c r="AF128" s="77"/>
      <c r="AK128" s="49"/>
      <c r="AL128" s="22"/>
      <c r="AN128"/>
    </row>
    <row r="129" spans="32:97" x14ac:dyDescent="0.25">
      <c r="AF129" s="77"/>
      <c r="AK129" s="49"/>
      <c r="AL129" s="22"/>
      <c r="AN129"/>
      <c r="CO129" s="22"/>
      <c r="CP129" s="49"/>
      <c r="CS129" s="49"/>
    </row>
    <row r="130" spans="32:97" x14ac:dyDescent="0.25">
      <c r="AF130" s="77"/>
      <c r="AK130" s="49"/>
      <c r="AL130" s="22"/>
      <c r="AN130"/>
      <c r="CO130" s="22"/>
      <c r="CP130" s="49"/>
      <c r="CS130" s="49"/>
    </row>
    <row r="131" spans="32:97" x14ac:dyDescent="0.25">
      <c r="AF131" s="77"/>
      <c r="AK131" s="49"/>
      <c r="AL131" s="22"/>
      <c r="AN131"/>
      <c r="CO131" s="22"/>
      <c r="CP131" s="49"/>
      <c r="CS131" s="49"/>
    </row>
    <row r="132" spans="32:97" x14ac:dyDescent="0.25">
      <c r="AF132" s="77"/>
      <c r="AK132" s="49"/>
      <c r="AL132" s="22"/>
      <c r="AN132"/>
      <c r="CO132" s="22"/>
      <c r="CP132" s="49"/>
      <c r="CS132" s="49"/>
    </row>
    <row r="133" spans="32:97" x14ac:dyDescent="0.25">
      <c r="AF133" s="77"/>
      <c r="AK133" s="49"/>
      <c r="AL133" s="22"/>
      <c r="AN133"/>
      <c r="CO133" s="22"/>
      <c r="CP133" s="49"/>
      <c r="CS133" s="49"/>
    </row>
    <row r="134" spans="32:97" x14ac:dyDescent="0.25">
      <c r="AF134" s="77"/>
      <c r="AK134" s="49"/>
      <c r="AL134" s="22"/>
      <c r="AN134"/>
      <c r="CO134" s="22"/>
      <c r="CP134" s="49"/>
      <c r="CS134" s="49"/>
    </row>
    <row r="135" spans="32:97" x14ac:dyDescent="0.25">
      <c r="AF135" s="77"/>
      <c r="AK135" s="49"/>
      <c r="AL135" s="22"/>
      <c r="AN135"/>
      <c r="CO135" s="22"/>
      <c r="CP135" s="49"/>
      <c r="CS135" s="49"/>
    </row>
    <row r="136" spans="32:97" x14ac:dyDescent="0.25">
      <c r="AF136" s="77"/>
      <c r="AK136" s="49"/>
      <c r="AL136" s="22"/>
      <c r="AN136"/>
      <c r="CO136" s="22"/>
      <c r="CP136" s="49"/>
      <c r="CS136" s="49"/>
    </row>
    <row r="137" spans="32:97" x14ac:dyDescent="0.25">
      <c r="AF137" s="77"/>
      <c r="AK137" s="49"/>
      <c r="AL137" s="22"/>
      <c r="AN137"/>
      <c r="CO137" s="22"/>
      <c r="CP137" s="49"/>
      <c r="CS137" s="49"/>
    </row>
    <row r="138" spans="32:97" x14ac:dyDescent="0.25">
      <c r="AF138" s="77"/>
      <c r="AK138" s="49"/>
      <c r="AL138" s="22"/>
      <c r="AN138"/>
      <c r="CO138" s="22"/>
      <c r="CP138" s="49"/>
      <c r="CS138" s="49"/>
    </row>
    <row r="139" spans="32:97" x14ac:dyDescent="0.25">
      <c r="AF139" s="77"/>
      <c r="AK139" s="49"/>
      <c r="AL139" s="22"/>
      <c r="AN139"/>
      <c r="CO139" s="22"/>
      <c r="CP139" s="49"/>
      <c r="CS139" s="49"/>
    </row>
    <row r="140" spans="32:97" x14ac:dyDescent="0.25">
      <c r="AF140" s="77"/>
      <c r="AK140" s="49"/>
      <c r="AL140" s="22"/>
      <c r="AN140"/>
      <c r="CO140" s="22"/>
      <c r="CP140" s="49"/>
      <c r="CS140" s="49"/>
    </row>
    <row r="141" spans="32:97" x14ac:dyDescent="0.25">
      <c r="AF141" s="77"/>
      <c r="AK141" s="49"/>
      <c r="AL141" s="22"/>
      <c r="AN141"/>
      <c r="CO141" s="22"/>
      <c r="CP141" s="49"/>
      <c r="CS141" s="49"/>
    </row>
    <row r="142" spans="32:97" x14ac:dyDescent="0.25">
      <c r="AF142" s="77"/>
      <c r="AK142" s="49"/>
      <c r="AL142" s="22"/>
      <c r="AN142"/>
      <c r="CO142" s="22"/>
      <c r="CP142" s="49"/>
      <c r="CS142" s="49"/>
    </row>
    <row r="143" spans="32:97" x14ac:dyDescent="0.25">
      <c r="AF143" s="77"/>
      <c r="AK143" s="49"/>
      <c r="AL143" s="22"/>
      <c r="AN143"/>
      <c r="CO143" s="22"/>
      <c r="CP143" s="49"/>
    </row>
    <row r="144" spans="32:97" x14ac:dyDescent="0.25">
      <c r="AF144" s="77"/>
      <c r="AK144" s="49"/>
      <c r="AL144" s="22"/>
      <c r="AN144"/>
      <c r="CO144" s="22"/>
      <c r="CP144" s="49"/>
    </row>
    <row r="145" spans="32:94" x14ac:dyDescent="0.25">
      <c r="AF145" s="77"/>
      <c r="AK145" s="49"/>
      <c r="AL145" s="22"/>
      <c r="AN145"/>
      <c r="CO145" s="22"/>
      <c r="CP145" s="49"/>
    </row>
    <row r="146" spans="32:94" x14ac:dyDescent="0.25">
      <c r="AF146" s="77"/>
      <c r="AK146" s="49"/>
      <c r="AL146" s="22"/>
      <c r="AN146"/>
      <c r="CO146" s="22"/>
      <c r="CP146" s="49"/>
    </row>
    <row r="147" spans="32:94" x14ac:dyDescent="0.25">
      <c r="AF147" s="77"/>
      <c r="AK147" s="49"/>
      <c r="AL147" s="22"/>
      <c r="AN147"/>
      <c r="CO147" s="22"/>
      <c r="CP147" s="49"/>
    </row>
    <row r="148" spans="32:94" x14ac:dyDescent="0.25">
      <c r="AF148" s="77"/>
      <c r="AK148" s="49"/>
      <c r="AL148" s="22"/>
      <c r="AN148"/>
      <c r="CO148" s="22"/>
      <c r="CP148" s="49"/>
    </row>
    <row r="149" spans="32:94" x14ac:dyDescent="0.25">
      <c r="AF149" s="77"/>
      <c r="AK149" s="49"/>
      <c r="AL149" s="22"/>
      <c r="AN149"/>
      <c r="CO149" s="22"/>
      <c r="CP149" s="49"/>
    </row>
    <row r="150" spans="32:94" x14ac:dyDescent="0.25">
      <c r="AF150" s="77"/>
      <c r="AK150" s="49"/>
      <c r="AL150" s="22"/>
      <c r="AN150"/>
      <c r="CO150" s="22"/>
      <c r="CP150" s="49"/>
    </row>
    <row r="151" spans="32:94" x14ac:dyDescent="0.25">
      <c r="AF151" s="77"/>
      <c r="AK151" s="49"/>
      <c r="AL151" s="22"/>
      <c r="AN151"/>
      <c r="CO151" s="22"/>
      <c r="CP151" s="49"/>
    </row>
    <row r="152" spans="32:94" x14ac:dyDescent="0.25">
      <c r="AF152" s="77"/>
      <c r="AK152" s="49"/>
      <c r="AL152" s="22"/>
      <c r="AN152"/>
      <c r="CO152" s="22"/>
      <c r="CP152" s="49"/>
    </row>
    <row r="153" spans="32:94" x14ac:dyDescent="0.25">
      <c r="AF153" s="77"/>
      <c r="AK153" s="49"/>
      <c r="AL153" s="22"/>
      <c r="AN153"/>
      <c r="CO153" s="22"/>
      <c r="CP153" s="49"/>
    </row>
    <row r="154" spans="32:94" x14ac:dyDescent="0.25">
      <c r="AF154" s="77"/>
      <c r="AK154" s="49"/>
      <c r="AL154" s="22"/>
      <c r="AN154"/>
      <c r="CO154" s="22"/>
      <c r="CP154" s="49"/>
    </row>
    <row r="155" spans="32:94" x14ac:dyDescent="0.25">
      <c r="AF155" s="77"/>
      <c r="AK155" s="49"/>
      <c r="AL155" s="22"/>
      <c r="AN155"/>
      <c r="CO155" s="22"/>
      <c r="CP155" s="49"/>
    </row>
    <row r="156" spans="32:94" x14ac:dyDescent="0.25">
      <c r="AF156" s="77"/>
      <c r="AK156" s="49"/>
      <c r="AL156" s="22"/>
      <c r="AN156"/>
      <c r="CO156" s="22"/>
      <c r="CP156" s="49"/>
    </row>
    <row r="157" spans="32:94" x14ac:dyDescent="0.25">
      <c r="AF157" s="77"/>
      <c r="AK157" s="49"/>
      <c r="AL157" s="22"/>
      <c r="AN157"/>
      <c r="CO157" s="22"/>
      <c r="CP157" s="49"/>
    </row>
    <row r="158" spans="32:94" x14ac:dyDescent="0.25">
      <c r="AF158" s="77"/>
      <c r="AK158" s="49"/>
      <c r="AL158" s="22"/>
      <c r="AN158"/>
      <c r="CO158" s="22"/>
      <c r="CP158" s="49"/>
    </row>
    <row r="159" spans="32:94" x14ac:dyDescent="0.25">
      <c r="AF159" s="77"/>
      <c r="AK159" s="49"/>
      <c r="AL159" s="22"/>
      <c r="AN159"/>
      <c r="CO159" s="22"/>
      <c r="CP159" s="49"/>
    </row>
    <row r="160" spans="32:94" x14ac:dyDescent="0.25">
      <c r="AF160" s="77"/>
      <c r="AK160" s="49"/>
      <c r="AL160" s="22"/>
      <c r="AN160"/>
      <c r="CO160" s="22"/>
      <c r="CP160" s="49"/>
    </row>
    <row r="161" spans="32:94" x14ac:dyDescent="0.25">
      <c r="AF161" s="77"/>
      <c r="AK161" s="49"/>
      <c r="AL161" s="22"/>
      <c r="AN161"/>
    </row>
    <row r="162" spans="32:94" x14ac:dyDescent="0.25">
      <c r="AF162" s="77"/>
      <c r="AK162" s="49"/>
      <c r="AL162" s="22"/>
      <c r="AN162"/>
    </row>
    <row r="163" spans="32:94" x14ac:dyDescent="0.25">
      <c r="AF163" s="77"/>
      <c r="AK163" s="49"/>
      <c r="AL163" s="22"/>
      <c r="AN163"/>
    </row>
    <row r="164" spans="32:94" x14ac:dyDescent="0.25">
      <c r="AF164" s="77"/>
      <c r="AK164" s="49"/>
      <c r="AL164" s="22"/>
      <c r="AN164"/>
    </row>
    <row r="165" spans="32:94" x14ac:dyDescent="0.25">
      <c r="AF165" s="77"/>
      <c r="AK165" s="49"/>
      <c r="AL165" s="22"/>
      <c r="AN165"/>
    </row>
    <row r="166" spans="32:94" x14ac:dyDescent="0.25">
      <c r="AF166" s="77"/>
      <c r="AK166" s="49"/>
      <c r="AL166" s="22"/>
      <c r="AN166"/>
    </row>
    <row r="167" spans="32:94" x14ac:dyDescent="0.25">
      <c r="AF167" s="77"/>
      <c r="AK167" s="49"/>
      <c r="AL167" s="22"/>
      <c r="AN167"/>
    </row>
    <row r="168" spans="32:94" x14ac:dyDescent="0.25">
      <c r="AF168" s="77"/>
      <c r="AK168" s="49"/>
      <c r="AL168" s="22"/>
      <c r="AN168"/>
      <c r="CN168" s="49"/>
      <c r="CO168" s="22"/>
      <c r="CP168" s="49"/>
    </row>
    <row r="169" spans="32:94" x14ac:dyDescent="0.25">
      <c r="AF169" s="77"/>
      <c r="AK169" s="49"/>
      <c r="AL169" s="22"/>
      <c r="AN169"/>
      <c r="CN169" s="49"/>
      <c r="CO169" s="22"/>
      <c r="CP169" s="49"/>
    </row>
    <row r="170" spans="32:94" x14ac:dyDescent="0.25">
      <c r="AF170" s="77"/>
      <c r="AK170" s="49"/>
      <c r="AL170" s="22"/>
      <c r="AN170"/>
      <c r="CN170" s="49"/>
      <c r="CO170" s="22"/>
      <c r="CP170" s="49"/>
    </row>
    <row r="171" spans="32:94" x14ac:dyDescent="0.25">
      <c r="AF171" s="77"/>
      <c r="AK171" s="49"/>
      <c r="AL171" s="22"/>
      <c r="AN171"/>
      <c r="CN171" s="49"/>
      <c r="CO171" s="22"/>
      <c r="CP171" s="49"/>
    </row>
    <row r="172" spans="32:94" x14ac:dyDescent="0.25">
      <c r="AF172" s="77"/>
      <c r="AK172" s="49"/>
      <c r="AL172" s="22"/>
      <c r="AN172"/>
      <c r="CN172" s="49"/>
      <c r="CO172" s="22"/>
      <c r="CP172" s="49"/>
    </row>
    <row r="173" spans="32:94" x14ac:dyDescent="0.25">
      <c r="AF173" s="77"/>
      <c r="AK173" s="49"/>
      <c r="AL173" s="22"/>
      <c r="AN173"/>
      <c r="CN173" s="49"/>
      <c r="CO173" s="22"/>
      <c r="CP173" s="49"/>
    </row>
    <row r="174" spans="32:94" x14ac:dyDescent="0.25">
      <c r="AF174" s="77"/>
      <c r="AK174" s="49"/>
      <c r="AL174" s="22"/>
      <c r="AN174"/>
      <c r="CN174" s="49"/>
      <c r="CO174" s="22"/>
      <c r="CP174" s="49"/>
    </row>
    <row r="175" spans="32:94" x14ac:dyDescent="0.25">
      <c r="AF175" s="77"/>
      <c r="AK175" s="49"/>
      <c r="AL175" s="22"/>
      <c r="AN175"/>
      <c r="CN175" s="49"/>
      <c r="CO175" s="22"/>
      <c r="CP175" s="49"/>
    </row>
    <row r="176" spans="32:94" x14ac:dyDescent="0.25">
      <c r="AF176" s="77"/>
      <c r="AK176" s="49"/>
      <c r="AL176" s="22"/>
      <c r="AN176"/>
      <c r="CN176" s="49"/>
      <c r="CO176" s="22"/>
      <c r="CP176" s="49"/>
    </row>
    <row r="177" spans="32:94" x14ac:dyDescent="0.25">
      <c r="AF177" s="77"/>
      <c r="AK177" s="49"/>
      <c r="AL177" s="22"/>
      <c r="AN177"/>
      <c r="CN177" s="49"/>
      <c r="CP177" s="49"/>
    </row>
    <row r="178" spans="32:94" x14ac:dyDescent="0.25">
      <c r="AF178" s="77"/>
      <c r="AK178" s="49"/>
      <c r="AL178" s="22"/>
      <c r="AN178"/>
    </row>
    <row r="179" spans="32:94" x14ac:dyDescent="0.25">
      <c r="AF179" s="77"/>
      <c r="AK179" s="49"/>
      <c r="AL179" s="22"/>
      <c r="AN179"/>
    </row>
    <row r="180" spans="32:94" x14ac:dyDescent="0.25">
      <c r="AF180" s="77"/>
      <c r="AK180" s="49"/>
      <c r="AL180" s="22"/>
      <c r="AN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76</vt:i4>
      </vt:variant>
    </vt:vector>
  </HeadingPairs>
  <TitlesOfParts>
    <vt:vector size="84" baseType="lpstr">
      <vt:lpstr>SlopeResults</vt:lpstr>
      <vt:lpstr>TrackingData</vt:lpstr>
      <vt:lpstr>TrackingData_Normalized</vt:lpstr>
      <vt:lpstr>Data_Compiled</vt:lpstr>
      <vt:lpstr>XvT</vt:lpstr>
      <vt:lpstr>logXvlogT</vt:lpstr>
      <vt:lpstr>Normalized XvT</vt:lpstr>
      <vt:lpstr>Chart1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Data_Compiled!back_threshold_manual_1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Data_Compiled!front_threshold_23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2016-07-28T00:40:22Z</dcterms:modified>
</cp:coreProperties>
</file>