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00668-V-UIORC.GHR.Genting.corp\CFGCore\Hospitality - GHR\ZZ Config\"/>
    </mc:Choice>
  </mc:AlternateContent>
  <xr:revisionPtr revIDLastSave="0" documentId="13_ncr:1_{CF6363B5-DFE2-4DAB-9DA3-1D7527928C5C}" xr6:coauthVersionLast="36" xr6:coauthVersionMax="45" xr10:uidLastSave="{00000000-0000-0000-0000-000000000000}"/>
  <bookViews>
    <workbookView xWindow="0" yWindow="0" windowWidth="23040" windowHeight="10404" tabRatio="905" activeTab="1" xr2:uid="{00000000-000D-0000-FFFF-FFFF00000000}"/>
  </bookViews>
  <sheets>
    <sheet name="MainConfig" sheetId="1" r:id="rId1"/>
    <sheet name="Match F&amp;B_Golf_Mspa_Hotel_GHR" sheetId="22" r:id="rId2"/>
    <sheet name="Posting Ghpms" sheetId="3" state="hidden" r:id="rId3"/>
    <sheet name="SAP_Posting" sheetId="23" r:id="rId4"/>
    <sheet name="Retrieve SR IG CMS Gumnut" sheetId="20" r:id="rId5"/>
    <sheet name="Download SR DCS" sheetId="4" r:id="rId6"/>
    <sheet name="Download MR JomPAY" sheetId="17" r:id="rId7"/>
    <sheet name="Retrieve SR FIT_OTA_MICE" sheetId="18" r:id="rId8"/>
    <sheet name="Retrieve MR ipay88 CNY" sheetId="19" r:id="rId9"/>
    <sheet name="Download SR iHoliday" sheetId="5" r:id="rId10"/>
    <sheet name="Download SR iTour" sheetId="6" r:id="rId11"/>
    <sheet name="Retrieve SR MFK" sheetId="7" r:id="rId12"/>
    <sheet name="Download SR ipay88" sheetId="10" r:id="rId13"/>
    <sheet name="Download SR MSCRM" sheetId="9" r:id="rId14"/>
    <sheet name="Download SR Xyreon KMS" sheetId="8" r:id="rId15"/>
    <sheet name="Match SR KMS v MR MBB" sheetId="11" state="hidden" r:id="rId16"/>
    <sheet name="Match SR MFK v MR MBB" sheetId="12" state="hidden" r:id="rId17"/>
    <sheet name="SAP" sheetId="14" state="hidden" r:id="rId18"/>
    <sheet name="MR" sheetId="15" state="hidden" r:id="rId19"/>
    <sheet name="SR" sheetId="16" state="hidden" r:id="rId20"/>
  </sheets>
  <calcPr calcId="191029"/>
  <customWorkbookViews>
    <customWorkbookView name="ROBOT3 - Personal View" guid="{F420D6CA-B45C-4417-9DA0-CBBA77C39C8E}" mergeInterval="0" personalView="1" maximized="1" xWindow="-9" yWindow="-9" windowWidth="1938" windowHeight="1048" tabRatio="998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4" i="22" s="1"/>
  <c r="B26" i="23" l="1"/>
  <c r="B25" i="23"/>
  <c r="B12" i="23" l="1"/>
  <c r="B16" i="20"/>
  <c r="B16" i="4" l="1"/>
  <c r="B10" i="4" l="1"/>
  <c r="B9" i="5"/>
  <c r="B3" i="1" l="1"/>
  <c r="B10" i="7" l="1"/>
  <c r="B12" i="9"/>
  <c r="B12" i="10"/>
  <c r="B14" i="19"/>
  <c r="B7" i="1"/>
  <c r="B5" i="1"/>
  <c r="B4" i="1"/>
  <c r="B11" i="20"/>
  <c r="B11" i="8" l="1"/>
  <c r="B11" i="10"/>
  <c r="B11" i="9"/>
  <c r="B12" i="7"/>
  <c r="B13" i="6"/>
  <c r="B12" i="6"/>
  <c r="B14" i="5"/>
  <c r="B13" i="5"/>
  <c r="B12" i="5"/>
  <c r="B11" i="19" l="1"/>
  <c r="B13" i="18"/>
  <c r="B12" i="18"/>
  <c r="B17" i="17"/>
  <c r="B16" i="17"/>
  <c r="B13" i="4"/>
  <c r="B12" i="4"/>
  <c r="B13" i="20" l="1"/>
  <c r="B12" i="20"/>
  <c r="B9" i="6" l="1"/>
  <c r="B9" i="18"/>
  <c r="B9" i="17"/>
  <c r="B16" i="9"/>
  <c r="B15" i="7"/>
  <c r="B16" i="8"/>
  <c r="B20" i="10"/>
  <c r="B11" i="6"/>
  <c r="B11" i="5"/>
  <c r="B16" i="18"/>
  <c r="B11" i="17"/>
  <c r="B19" i="3" l="1"/>
  <c r="B15" i="3" l="1"/>
  <c r="B10" i="3"/>
  <c r="B13" i="12" l="1"/>
  <c r="B14" i="7" l="1"/>
  <c r="B14" i="8" l="1"/>
  <c r="B22" i="15" l="1"/>
  <c r="B13" i="16" l="1"/>
  <c r="B15" i="15" l="1"/>
  <c r="B18" i="3" l="1"/>
  <c r="B9" i="3"/>
  <c r="B14" i="12"/>
  <c r="B12" i="12"/>
  <c r="B11" i="12"/>
  <c r="B13" i="11"/>
  <c r="B11" i="11"/>
  <c r="B12" i="11"/>
  <c r="B14" i="11"/>
  <c r="B12" i="16"/>
  <c r="B17" i="15"/>
  <c r="B14" i="15"/>
  <c r="B13" i="15"/>
  <c r="B12" i="15"/>
  <c r="B13" i="14" l="1"/>
</calcChain>
</file>

<file path=xl/sharedStrings.xml><?xml version="1.0" encoding="utf-8"?>
<sst xmlns="http://schemas.openxmlformats.org/spreadsheetml/2006/main" count="924" uniqueCount="392">
  <si>
    <t>Name</t>
  </si>
  <si>
    <t>Value</t>
  </si>
  <si>
    <t>Description</t>
  </si>
  <si>
    <t>00:00:10</t>
  </si>
  <si>
    <t>00:00:05</t>
  </si>
  <si>
    <t>00:00:01</t>
  </si>
  <si>
    <t>System Exception: Escalate to support</t>
  </si>
  <si>
    <t>vLongDelay</t>
  </si>
  <si>
    <t>vMediumDelay</t>
  </si>
  <si>
    <t>vShortDelay</t>
  </si>
  <si>
    <t>vMediumTimeOut</t>
  </si>
  <si>
    <t>vLongTimeOut</t>
  </si>
  <si>
    <t>vShortTimeOut</t>
  </si>
  <si>
    <t>Short Timeout in Milliseconds</t>
  </si>
  <si>
    <t>Long Timeout in Milliseconds</t>
  </si>
  <si>
    <t>Medium Timeout in Milliseconds</t>
  </si>
  <si>
    <t>Short Delay in Seconds</t>
  </si>
  <si>
    <t>Medium Delay in Seconds</t>
  </si>
  <si>
    <t>Long Delay in Seconds</t>
  </si>
  <si>
    <t>Invalid Credentials</t>
  </si>
  <si>
    <t>Subject for business exception email: Invalid Credentials</t>
  </si>
  <si>
    <t>Subject for system exception email: Others</t>
  </si>
  <si>
    <t>vSubjectBECredentials</t>
  </si>
  <si>
    <t>vSubjectSEOthers</t>
  </si>
  <si>
    <t>vBaseFolder</t>
  </si>
  <si>
    <t>Folder Path for Input and Output files</t>
  </si>
  <si>
    <t>vBaseFolderArchive</t>
  </si>
  <si>
    <t>Folder Path for archive files</t>
  </si>
  <si>
    <t>vBaseFolderConfig</t>
  </si>
  <si>
    <t>Folder Path for Config files</t>
  </si>
  <si>
    <t>vBaseFolderLogs</t>
  </si>
  <si>
    <t>Folder Path for Log files</t>
  </si>
  <si>
    <t>vBaseFolderReport</t>
  </si>
  <si>
    <t>Folder Path for Report files</t>
  </si>
  <si>
    <t>vBaseFolderScreenshots</t>
  </si>
  <si>
    <t>Folder Path for Screenshots files</t>
  </si>
  <si>
    <t>vSidFilter</t>
  </si>
  <si>
    <t>Filter to find SID for Login</t>
  </si>
  <si>
    <t>HANA Test</t>
  </si>
  <si>
    <t>vSapClient</t>
  </si>
  <si>
    <t>SAP Client ID</t>
  </si>
  <si>
    <t>vTransactionDate</t>
  </si>
  <si>
    <t>DateTime.Now</t>
  </si>
  <si>
    <t>vTcode</t>
  </si>
  <si>
    <t>Y_EGD_67000834</t>
  </si>
  <si>
    <t>T-code Sap Upload program</t>
  </si>
  <si>
    <t>Sap Template folder location</t>
  </si>
  <si>
    <t>vBaseFolderReportSap</t>
  </si>
  <si>
    <t>vRetryNumber</t>
  </si>
  <si>
    <t>vMasterListOriginalFilePath</t>
  </si>
  <si>
    <t>Number of retries thebot will perform before aborting the workflow in the event of an exception. 
(When the transaction is no processed via orchestrator)</t>
  </si>
  <si>
    <t>File path to original Master List</t>
  </si>
  <si>
    <t>vProcessingDate</t>
  </si>
  <si>
    <t>(T+2) Date for testing</t>
  </si>
  <si>
    <t>File Path to Exception Report</t>
  </si>
  <si>
    <t>vDcsOriginalFolderPath</t>
  </si>
  <si>
    <t>vProcessName</t>
  </si>
  <si>
    <t>Process Name</t>
  </si>
  <si>
    <t>vRemoteDesktopConnectionCode</t>
  </si>
  <si>
    <t>Remote Desktop Connection Code</t>
  </si>
  <si>
    <t>mstsc</t>
  </si>
  <si>
    <t>vMasterListGhpmsArCode</t>
  </si>
  <si>
    <t>File Path to formatted Master List for Ghpms Posting</t>
  </si>
  <si>
    <t>\\egwgwgfs\RWBFinance$\~FINANCE USERS\RPA\Hospitality - GHR\10 Report\Formatted_ML\ML_GhpmsArCode.xlsx</t>
  </si>
  <si>
    <t>vOriginalDcsFolderPath</t>
  </si>
  <si>
    <t>vEmailTemplateFilePathSe</t>
  </si>
  <si>
    <t>vEmailTemplateFilePathBe</t>
  </si>
  <si>
    <t>vSetActivityRetryNumber</t>
  </si>
  <si>
    <t>Retry</t>
  </si>
  <si>
    <t>vMailboxBe</t>
  </si>
  <si>
    <t>Business Exception Email Recipients</t>
  </si>
  <si>
    <t>vMailboxSe</t>
  </si>
  <si>
    <t>System Exception Email Recipients</t>
  </si>
  <si>
    <t>Business Exception Email Template</t>
  </si>
  <si>
    <t>System Exception Email Template</t>
  </si>
  <si>
    <t>vEmailTemplateFilePathResult</t>
  </si>
  <si>
    <t>Result Email Template</t>
  </si>
  <si>
    <t>vBaseFolderEmail</t>
  </si>
  <si>
    <t>Folder Path for Email Templates</t>
  </si>
  <si>
    <t>robot2@rwgenting.com</t>
  </si>
  <si>
    <t>robot2@rwgenting.com;lester.lee@my.ey.com</t>
  </si>
  <si>
    <t>vScreenShotFolderPath</t>
  </si>
  <si>
    <t>viHolidaySrFolderPathGHR</t>
  </si>
  <si>
    <t>viHolidaySrFolderPathRWL</t>
  </si>
  <si>
    <t>viHolidaySrTempFolderPath</t>
  </si>
  <si>
    <t>Temporary Folder Path for iHoliday Sales Report</t>
  </si>
  <si>
    <t>vIholidayWebPortalGHR</t>
  </si>
  <si>
    <t>https://book.rwgenting.com/admin/User/Login.aspx</t>
  </si>
  <si>
    <t>Link to GHR iHoliday Could Portal</t>
  </si>
  <si>
    <t>vIholidayWebPortalRWL</t>
  </si>
  <si>
    <t>https://book.rwgenting.com/member1mt/User/Login.aspx</t>
  </si>
  <si>
    <t>Link to RWL iHoliday Could Portal</t>
  </si>
  <si>
    <t>vCredentialsiholiday</t>
  </si>
  <si>
    <t>Credentials.iHoliday</t>
  </si>
  <si>
    <t>Credential Name for iHoliday</t>
  </si>
  <si>
    <t>vScreenshotFolderPath</t>
  </si>
  <si>
    <t>viTourSrFolderPath</t>
  </si>
  <si>
    <t>Folder Path to GHR iTour Sales Report</t>
  </si>
  <si>
    <t>Temporary Folder Path for iTour Sales Report</t>
  </si>
  <si>
    <t>viTourWebPortal</t>
  </si>
  <si>
    <t>Link to GHR iTour Could Portal</t>
  </si>
  <si>
    <t>vCredentialsItour</t>
  </si>
  <si>
    <t>Credentials.iTour</t>
  </si>
  <si>
    <t>Credential Name for iTour</t>
  </si>
  <si>
    <t>vBaseFolderTemp</t>
  </si>
  <si>
    <t>Folder Path for Temp files</t>
  </si>
  <si>
    <t>Link To Merchant Statement PBB</t>
  </si>
  <si>
    <t>vMrOriginalFolderPathGhr</t>
  </si>
  <si>
    <t>File path to Merchant Reports Folders</t>
  </si>
  <si>
    <t>vCredentialMrPbb</t>
  </si>
  <si>
    <t>Login Details for MR PBB</t>
  </si>
  <si>
    <t xml:space="preserve">https://www2.pbebank.com/myIBK/apppbb/servlet/BxxxServlet?RDOName=BxxxAuth&amp;MethodName=login </t>
  </si>
  <si>
    <t>vMerchantReportLinkXy</t>
  </si>
  <si>
    <t>Link To Merchant Statement Xyreon KMS</t>
  </si>
  <si>
    <t>Login Details for Xyreon KMS</t>
  </si>
  <si>
    <t>vCredentialSrXyreon</t>
  </si>
  <si>
    <t>Download Sales Report</t>
  </si>
  <si>
    <t>vSrOriginalFolderPathGhr</t>
  </si>
  <si>
    <t>File path to Sales Reports Folders</t>
  </si>
  <si>
    <t>https://www.mobile88.com/ePayment/report/</t>
  </si>
  <si>
    <t>vCredentialSrIpayIholiday</t>
  </si>
  <si>
    <t>Login Details for iPay88 (iHoliday)</t>
  </si>
  <si>
    <t>vCredentialSrIpayOta</t>
  </si>
  <si>
    <t>Login Details for iPay88 (PBB OTA)</t>
  </si>
  <si>
    <t>vCredentialSrItour</t>
  </si>
  <si>
    <t>Login Details for iPay88 (iTour)</t>
  </si>
  <si>
    <t>vCredentialSrItourGgm</t>
  </si>
  <si>
    <t>Login Details for iPay88 (iTour GGM)</t>
  </si>
  <si>
    <t>vCredentialSrItourXml</t>
  </si>
  <si>
    <t>Login Details for iPay88 (iTour XML)</t>
  </si>
  <si>
    <t>vMerchantReportLinkIpay</t>
  </si>
  <si>
    <t>Credential.XyreonKms</t>
  </si>
  <si>
    <t>Credential.Ipay88.Iholiday</t>
  </si>
  <si>
    <t>Credential.Ipay88.Ota</t>
  </si>
  <si>
    <t>Credential.Ipay88.Itour</t>
  </si>
  <si>
    <t>Credential.Ipay88.Ggm</t>
  </si>
  <si>
    <t>Credential.Ipay88.Xml</t>
  </si>
  <si>
    <t>Credential.Pbb</t>
  </si>
  <si>
    <t xml:space="preserve">Link To Sales Report Ipay88 </t>
  </si>
  <si>
    <t>vMfkDirectory</t>
  </si>
  <si>
    <t>\\10.64.22.56\Share\MFKReport\WKT</t>
  </si>
  <si>
    <t>MFK shared Folder</t>
  </si>
  <si>
    <t>https://emerchant.cimbbank.com.my/eaccess/merchant</t>
  </si>
  <si>
    <t>Link To Merchant Statement CIMB</t>
  </si>
  <si>
    <t>vCredentialMrCimbGenm</t>
  </si>
  <si>
    <t>Login Details for MR CIMB FWH</t>
  </si>
  <si>
    <t>vCredentialMrCimbFwh</t>
  </si>
  <si>
    <t>Login Details for MR CIMB GENM</t>
  </si>
  <si>
    <t>vMerchantReportLinkPbb</t>
  </si>
  <si>
    <t>vMerchantReportLinkCimb</t>
  </si>
  <si>
    <t>Credential.Cimb.Genm</t>
  </si>
  <si>
    <t>Credential.Cimb.Fwh</t>
  </si>
  <si>
    <t>Download Merchant Report -</t>
  </si>
  <si>
    <t>vMacroFilePbb</t>
  </si>
  <si>
    <t>Macro For PBB template preparation</t>
  </si>
  <si>
    <t>00:01:00</t>
  </si>
  <si>
    <t>https://1000116-v-hcoap.ghr.genting.corp/xyreonadmin/login.php?</t>
  </si>
  <si>
    <t>https://genmcrm.rwgenting.com/main.aspx#888762564</t>
  </si>
  <si>
    <t>vMerchantReportLinkMscrm</t>
  </si>
  <si>
    <t>Link To Sales Report MSCRM</t>
  </si>
  <si>
    <t>vCredentialSrMscrm</t>
  </si>
  <si>
    <t>Credential.Mscrm</t>
  </si>
  <si>
    <t>Login Details for MSCRM</t>
  </si>
  <si>
    <t>Match KMS SR v MBB MR</t>
  </si>
  <si>
    <t>Screenshot Folder</t>
  </si>
  <si>
    <t>vQueueName</t>
  </si>
  <si>
    <t>Match SR KMS V MR MBB</t>
  </si>
  <si>
    <t>Queue Name</t>
  </si>
  <si>
    <t>vReconFolder</t>
  </si>
  <si>
    <t>Recon Folder</t>
  </si>
  <si>
    <t>GHR MR Folders</t>
  </si>
  <si>
    <t>Business Exception Recipients</t>
  </si>
  <si>
    <t>vScreenshotsFolder</t>
  </si>
  <si>
    <t>vMailBoxBe</t>
  </si>
  <si>
    <t>vReconciliationReportFilePath</t>
  </si>
  <si>
    <t>viTourTempSrFolderPath</t>
  </si>
  <si>
    <t>Business Exception Email Mailbox</t>
  </si>
  <si>
    <t>Exception Screenshot file path</t>
  </si>
  <si>
    <t>vAssetGhpmsServer</t>
  </si>
  <si>
    <t>Global.GHPMS.Address.Ghr</t>
  </si>
  <si>
    <t>GhpmsServerAsset Name</t>
  </si>
  <si>
    <t>vMerchantReportLink</t>
  </si>
  <si>
    <t>Download SR ipay88</t>
  </si>
  <si>
    <t>Screenshots Folder</t>
  </si>
  <si>
    <t>melissa.pok@rwgenting.com;rosmawati.ismail@rwgenting.com;Robot3@rwgenting.com</t>
  </si>
  <si>
    <t>Download SR MSCRM</t>
  </si>
  <si>
    <t>Retrieve SR MFK</t>
  </si>
  <si>
    <t>Download SR Xyreon KMS</t>
  </si>
  <si>
    <t>Match SR MFK V MR MBB</t>
  </si>
  <si>
    <t>Download Ghpms DCS (GHR)</t>
  </si>
  <si>
    <t>Download iHoliday Sales Report</t>
  </si>
  <si>
    <t>Download iTour Sales Report</t>
  </si>
  <si>
    <t>vOriginalDcsFolderPathXls</t>
  </si>
  <si>
    <t xml:space="preserve">Cash Receipt Posting / AR Adjustment Ghpms </t>
  </si>
  <si>
    <t>DCS Original Folder Path</t>
  </si>
  <si>
    <t>28/12/2019</t>
  </si>
  <si>
    <t>Credentials.XyreonKms</t>
  </si>
  <si>
    <t>Credentials.Mscrm</t>
  </si>
  <si>
    <t>Credentials.Ipay88.Iholiday</t>
  </si>
  <si>
    <t>Credentials.Ipay88.Ota</t>
  </si>
  <si>
    <t>Credentials.Ipay88.Itour</t>
  </si>
  <si>
    <t>Credentials.Ipay88.Ggm</t>
  </si>
  <si>
    <t>Credentials.Ipay88.Xml</t>
  </si>
  <si>
    <t>finance.prepayment@rwgenting.com</t>
  </si>
  <si>
    <t>\\1000668-V-UIORC\CFGFinance\Hospitality - GHR\ZZ Config\</t>
  </si>
  <si>
    <t>File path to original Hosp. Master List</t>
  </si>
  <si>
    <t xml:space="preserve"> (T+1) Processing Date used by the robot</t>
  </si>
  <si>
    <t>Folder Path which stores the downloaded Original DCS (For bot use)</t>
  </si>
  <si>
    <t>Folder Path to which stores the downloaded Original DCS</t>
  </si>
  <si>
    <t xml:space="preserve">Number of retries thebot will perform before aborting the workflow in the event of an exception. </t>
  </si>
  <si>
    <t>Folder Path to Exception Screenshots</t>
  </si>
  <si>
    <t>Number of retries thebot will perform before aborting the workflow in the event of an exception.</t>
  </si>
  <si>
    <t>Folder Path which stores the downloaded GHR iHoliday Sales Report</t>
  </si>
  <si>
    <t>Folder Path which storesthe downloaded RWL iHoliday Sales Report</t>
  </si>
  <si>
    <t>https://book.rwgenting.com/Agent/V1/eb2b.App/UI/Common/Login.aspx</t>
  </si>
  <si>
    <t>00:00:20</t>
  </si>
  <si>
    <t xml:space="preserve">Number of retries the bot will perform before aborting the workflow in the event of an exception. </t>
  </si>
  <si>
    <t>Download JomPAY Merchant Report</t>
  </si>
  <si>
    <t>vJomPayWebPortal</t>
  </si>
  <si>
    <t>https://billercentre.jompay.com.my/login.aspx</t>
  </si>
  <si>
    <t>Link to JomPay Web Portal</t>
  </si>
  <si>
    <t>vCredentialsJomPay</t>
  </si>
  <si>
    <t>Credentials.JomPay</t>
  </si>
  <si>
    <t>Asset name for JomPAY Credentials stored in Orchestrator</t>
  </si>
  <si>
    <t>vMrID</t>
  </si>
  <si>
    <t>JomPay Merchant ID</t>
  </si>
  <si>
    <t>vBankID</t>
  </si>
  <si>
    <t>JomPAY</t>
  </si>
  <si>
    <t>JomPAY Bank Name</t>
  </si>
  <si>
    <t>vJomPayTempMrFolderPath</t>
  </si>
  <si>
    <t>Temporary Folder Path for JomPay Merchant Report</t>
  </si>
  <si>
    <t>vJomPayMrFolderPath</t>
  </si>
  <si>
    <t>Folder Path which stores the downloaded JomPAY Merchant Report</t>
  </si>
  <si>
    <t>00:00:03</t>
  </si>
  <si>
    <t>vWrcMailSubject</t>
  </si>
  <si>
    <t>FIT/OTA Settlement Report dd</t>
  </si>
  <si>
    <t>Email Subject for WRC Merchant Report</t>
  </si>
  <si>
    <t>vWrcMailSubjectMice</t>
  </si>
  <si>
    <t>MICE Settlement Report dd</t>
  </si>
  <si>
    <t>Email Subject for WRC [MICE] Merchant Report</t>
  </si>
  <si>
    <t>vWrcMrFolderPathXls</t>
  </si>
  <si>
    <t>Folder Path to WRC Merchant Report in xls format</t>
  </si>
  <si>
    <t>vWrcMrFolderPathXlsx</t>
  </si>
  <si>
    <t>Folder Path to WRC Merchant Report in xlsx format</t>
  </si>
  <si>
    <t>vProcessNameWRC</t>
  </si>
  <si>
    <t>vProcessNameMICE</t>
  </si>
  <si>
    <t>Folder Path to BE Exception Screenshots</t>
  </si>
  <si>
    <t>BE Email Mailbox</t>
  </si>
  <si>
    <t>vWrcExchangeFolder</t>
  </si>
  <si>
    <t>Inbox\WRC</t>
  </si>
  <si>
    <t>vWrcExchangeFolderMice</t>
  </si>
  <si>
    <t>Inbox\WRC [MICE]</t>
  </si>
  <si>
    <t>vPublicHolidayFilePath</t>
  </si>
  <si>
    <t>\\egwgwgfs\RWBFinance$\~FINANCE USERS\RPA\Testing (Temp)\Hospitality - GHR\ZZ Config\WP KL Public Holiday Tracker.xlsx</t>
  </si>
  <si>
    <t>Process Name: FIT, OTA</t>
  </si>
  <si>
    <t>Process Name: MICE</t>
  </si>
  <si>
    <t>Exchange Folder to retreive Email</t>
  </si>
  <si>
    <t>Exhange Folder to retrieve Email</t>
  </si>
  <si>
    <t>File Path to Public Holiday Tracker</t>
  </si>
  <si>
    <t>Processing Date</t>
  </si>
  <si>
    <t>Retrieve MR ipay88 CNY</t>
  </si>
  <si>
    <t>vSaveFilePath</t>
  </si>
  <si>
    <t>Folder Path to save IG Reports in Excel</t>
  </si>
  <si>
    <t>vMailFolder</t>
  </si>
  <si>
    <t>inbox\iPay88 (CNY)</t>
  </si>
  <si>
    <t>Mail inbox in which robot is saved into</t>
  </si>
  <si>
    <t>vBufferDays</t>
  </si>
  <si>
    <t>Buffer days for WD counting</t>
  </si>
  <si>
    <t>Retrieve SR IG CMS Gumnut</t>
  </si>
  <si>
    <t>vSaveFilePathIG</t>
  </si>
  <si>
    <t>vSaveFilePathCMS</t>
  </si>
  <si>
    <t>Folder Path to save CMS Reports in Excel</t>
  </si>
  <si>
    <t>vSaveFilePathGumnut</t>
  </si>
  <si>
    <t>Folder Path to save Gumnut Reports in Excel</t>
  </si>
  <si>
    <t>inbox\IG CMS Gumnut</t>
  </si>
  <si>
    <t>Temp\</t>
  </si>
  <si>
    <t>Retrieve FIT OTA Sales Report</t>
  </si>
  <si>
    <t>Retrieve MICE Sales Report</t>
  </si>
  <si>
    <t>\\egwgwgfs.wgenting.genting.corp\genm-finance$\RPA\Hospitality - GHR\</t>
  </si>
  <si>
    <t>\\egwgwgfs.wgenting.genting.corp\genm-finance$\RPA\Hospitality - GHR\10 Report\Original_MR\Original_MR_ipay88\</t>
  </si>
  <si>
    <t>\\egwgwgfs.wgenting.genting.corp\genm-finance$\RPA\Common\4 Screenshots\Retrieve IG CMS Gumnut\</t>
  </si>
  <si>
    <t>File Path to formatted Master List for Ghpms Posting (pending change after FR)</t>
  </si>
  <si>
    <t>\\egwgwgfs.wgenting.genting.corp\genm-finance$\RPA\Common\4 Screenshots\Retrieve MR ipay88 CNY\</t>
  </si>
  <si>
    <t>\\egwgwgfs.wgenting.genting.corp\genm-finance$\RPA\Common\4 Screenshots\Download SR ipay88\</t>
  </si>
  <si>
    <t>\\egwgwgfs.wgenting.genting.corp\genm-finance$\RPA\Common\4 Screenshots\Download SR MSCRM\</t>
  </si>
  <si>
    <t>\\egwgwgfs.wgenting.genting.corp\genm-finance$\RPA\Common\4 Screenshots\Download SR KMS\</t>
  </si>
  <si>
    <t>00:00:45</t>
  </si>
  <si>
    <t>finance.prepayment@rwgenting.com;robot3@rwgenting.com</t>
  </si>
  <si>
    <t>\\1000668-V-UIORC\CFGFinance\Hospitality - GHR\ZZ Config\Hosp Listing_Master.xlsx</t>
  </si>
  <si>
    <t>vSrIgFolderPath</t>
  </si>
  <si>
    <t>vSrCmsFolderPath</t>
  </si>
  <si>
    <t>vSrGumnutFolderPath</t>
  </si>
  <si>
    <t>vSrDcsFolderPath</t>
  </si>
  <si>
    <t>vMrMbbFolderPath</t>
  </si>
  <si>
    <t>vMrCimbFolderPath</t>
  </si>
  <si>
    <t>vMrPbbFolderPath</t>
  </si>
  <si>
    <t>vMrAlipayFolderPath</t>
  </si>
  <si>
    <t>vMrTngFolderPath</t>
  </si>
  <si>
    <t>vMlGhrFolderPath</t>
  </si>
  <si>
    <t>vReconReportFolderPath</t>
  </si>
  <si>
    <t>Matching - FnB_Golf_Mspa_Hotel_GHR</t>
  </si>
  <si>
    <t>vUserVerificationSapTemplateFolderPath</t>
  </si>
  <si>
    <t>vAppendixNo</t>
  </si>
  <si>
    <t>B6</t>
  </si>
  <si>
    <t>vSapTemplateMacroFilePath</t>
  </si>
  <si>
    <t>\\egwgwgfs.wgenting.genting.corp\genm-finance$\RPA\Common\7 Macro\GENM_Global_SAP_Posting.xlsm</t>
  </si>
  <si>
    <t>Date to be processed</t>
  </si>
  <si>
    <t>Folder Path to IG Sales Report</t>
  </si>
  <si>
    <t>Folder Path to CMS Sales Report</t>
  </si>
  <si>
    <t>Folder Path to Gumnut Sales Report</t>
  </si>
  <si>
    <t>Folder Path to DCS Sales Report</t>
  </si>
  <si>
    <t>Folder Path to MBB Merchant Report</t>
  </si>
  <si>
    <t>Folder Path to CIMB Merchant Report</t>
  </si>
  <si>
    <t>Folder Path to PBB Merchant Report</t>
  </si>
  <si>
    <t>Folder Path to Alipay merchant Report</t>
  </si>
  <si>
    <t>Folder Path to TNG merchant Report</t>
  </si>
  <si>
    <t>Folder Path to GHR Master List</t>
  </si>
  <si>
    <t>Folder Path to Matching Summary Report</t>
  </si>
  <si>
    <t>Process name</t>
  </si>
  <si>
    <t>Email Receipient mailbox for buisness exception</t>
  </si>
  <si>
    <t>PDD Appendix No</t>
  </si>
  <si>
    <t>File path to excel macro template used to generate SAP Posting Template</t>
  </si>
  <si>
    <t>vAccessTemplate</t>
  </si>
  <si>
    <t>AccessTemplate.Matching.Hotel_FB_Golf_Mspa_Retail_Excluding_Kiosk_and_WeChatPay_AG_GG_FWH_CF_HH_TPH_RH_SA</t>
  </si>
  <si>
    <t>File path to access template used to generate Matching Summary Report</t>
  </si>
  <si>
    <t>\\egwgwgfs.wgenting.genting.corp\genm-finance$\RPA\Common\1 Report\&lt;yyyy_MM&gt;\Formatted_MR\Formatted_MR_PBB\</t>
  </si>
  <si>
    <t>\\egwgwgfs.wgenting.genting.corp\genm-finance$\RPA\Common\1 Report\&lt;yyyy_MM&gt;\Original_MR\Original_MR_Alipay\</t>
  </si>
  <si>
    <t>\\egwgwgfs.wgenting.genting.corp\genm-finance$\RPA\Common\1 Report\&lt;yyyy_MM&gt;\Original_MR\Original_MR_TnG\</t>
  </si>
  <si>
    <t>\\1000668-V-UIORC.GHR.Genting.corp\CFGFinance\Hospitality - GHR\ZZ Config\</t>
  </si>
  <si>
    <t>\\egwgwgfs.wgenting.genting.corp\genm-finance$\RPA\Hospitality - GHR\1 Report\&lt;yyyy_MM&gt;\Original_SR\Original_IG\</t>
  </si>
  <si>
    <t>\\egwgwgfs.wgenting.genting.corp\genm-finance$\RPA\Hospitality - GHR\1 Report\&lt;yyyy_MM&gt;\Original_SR\Original_CMS\</t>
  </si>
  <si>
    <t>\\egwgwgfs.wgenting.genting.corp\genm-finance$\RPA\Hospitality - GHR\1 Report\&lt;yyyy_MM&gt;\Original_SR\Original_Gumnut\</t>
  </si>
  <si>
    <t>\\egwgwgfs.wgenting.genting.corp\genm-finance$\RPA\Hospitality - GHR\1 Report\&lt;yyyy_MM&gt;\Original_SR\Original_DCS\</t>
  </si>
  <si>
    <t>\\egwgwgfs.wgenting.genting.corp\genm-finance$\RPA\Hospitality - GHR\1 Report\&lt;yyyy_MM&gt;\Original_MR\Original_MR_MBB\</t>
  </si>
  <si>
    <t>\\egwgwgfs.wgenting.genting.corp\genm-finance$\RPA\Hospitality - GHR\1 Report\&lt;yyyy_MM&gt;\Original_MR\Original_MR_CIMB\</t>
  </si>
  <si>
    <t>vMatchingSummaryReportFolderPath</t>
  </si>
  <si>
    <t>\\egwgwgfs.wgenting.genting.corp\genm-finance$\RPA\Hospitality - GHR\1 Report\&lt;yyyy_MM&gt;\Matching_Summary_Report\</t>
  </si>
  <si>
    <t>vSapTemplateFolderPath</t>
  </si>
  <si>
    <t>vToBePostedSapTemplateFolderPath</t>
  </si>
  <si>
    <t>vPostedSapTemplateFolderPath</t>
  </si>
  <si>
    <t>\\egwgwgfs.wgenting.genting.corp\genm-finance$\RPA\Hospitality - GHR\1 Report\&lt;yyyy_MM&gt;\Matching_Summary_Report\(D) Match_FnB_Golf_Mspa_Hotel_GHR\SAP_Posting_Template\</t>
  </si>
  <si>
    <t>\\egwgwgfs.wgenting.genting.corp\genm-finance$\RPA\Hospitality - GHR\1 Report\&lt;yyyy_MM&gt;\Matching_Summary_Report\(D) Match_FnB_Golf_Mspa_Hotel_GHR\SAP_Posting_Template\User_Verification\</t>
  </si>
  <si>
    <t>\\egwgwgfs.wgenting.genting.corp\genm-finance$\RPA\Hospitality - GHR\1 Report\&lt;yyyy_MM&gt;\Matching_Summary_Report\(D) Match_FnB_Golf_Mspa_Hotel_GHR\SAP_Posting_Template\To_Be_Posted\</t>
  </si>
  <si>
    <t>\\egwgwgfs.wgenting.genting.corp\genm-finance$\RPA\Hospitality - GHR\1 Report\&lt;yyyy_MM&gt;\Matching_Summary_Report\(D) Match_FnB_Golf_Mspa_Hotel_GHR\SAP_Posting_Template\Posted\</t>
  </si>
  <si>
    <t>vProcessNamePark</t>
  </si>
  <si>
    <t>AGGG SAP posting via custom upload program "Y_EGD_67000834"</t>
  </si>
  <si>
    <t>vProcessNamePost</t>
  </si>
  <si>
    <t>AGGG SAP posting via t-code "FBV0"</t>
  </si>
  <si>
    <t>vTempFolderPath</t>
  </si>
  <si>
    <t>C:\Users\robot2\Desktop\Azfar's v2\SAP Posting\Test - Shared Folder\Hospitality - GHR\10 Report\&lt;yyyy_MM&gt;\Reconciliation_Report\(K)Matching F&amp;B, HOTEL, GOLF, GUMNUT (Excluding Kiosk &amp; WeChatPay)\Temp\</t>
  </si>
  <si>
    <t>Date GHPMS posting is performed</t>
  </si>
  <si>
    <t>vOrchestratorQueueNamePark</t>
  </si>
  <si>
    <t>Park_SAP_Doc_GHR</t>
  </si>
  <si>
    <t>Orchestrator GHPMS Cash Recript Posting Queue Name</t>
  </si>
  <si>
    <t>vOrchestratorQueueNamePost</t>
  </si>
  <si>
    <t>Post_SAP_Doc_GHR</t>
  </si>
  <si>
    <t>LogMessage_GetTransactionData</t>
  </si>
  <si>
    <t xml:space="preserve">Processing Transaction: </t>
  </si>
  <si>
    <t>vAssetSapLogon</t>
  </si>
  <si>
    <t>vParkDocumentTcode</t>
  </si>
  <si>
    <t>Custom T-Code to park document</t>
  </si>
  <si>
    <t>vPostParkDocumentTcode</t>
  </si>
  <si>
    <t>FBV0</t>
  </si>
  <si>
    <t>vSapUploadTemplateFileName</t>
  </si>
  <si>
    <t>SAP_Upload_Template.txt</t>
  </si>
  <si>
    <t>vSameCompanyDocumentType</t>
  </si>
  <si>
    <t>GJ</t>
  </si>
  <si>
    <t>vCrossCompanyDocumentType</t>
  </si>
  <si>
    <t>IC</t>
  </si>
  <si>
    <t>vCurrency</t>
  </si>
  <si>
    <t>RM</t>
  </si>
  <si>
    <t>vUpdateMode</t>
  </si>
  <si>
    <t>N</t>
  </si>
  <si>
    <t>vSapExportFileShortcut</t>
  </si>
  <si>
    <t>%pc</t>
  </si>
  <si>
    <t>vToBePostedTemplateFolderPath</t>
  </si>
  <si>
    <t xml:space="preserve">File Path to retrieve To Be Posted SAP Posting Tempalte </t>
  </si>
  <si>
    <t>vPostedTemplateFolderPath</t>
  </si>
  <si>
    <t>Txt Temp Folder</t>
  </si>
  <si>
    <t>vSapCommandReturnToEasyAccess</t>
  </si>
  <si>
    <t>/n</t>
  </si>
  <si>
    <t>vSapCommandLogout</t>
  </si>
  <si>
    <t>/i</t>
  </si>
  <si>
    <t>`</t>
  </si>
  <si>
    <t>Credentials.SAP.Logon</t>
  </si>
  <si>
    <t>Folder Path to AG GG Matching Summary Report Folder</t>
  </si>
  <si>
    <t>Folder Path to SAP Posting Template Folder</t>
  </si>
  <si>
    <t>Folder Path to SAP Posting Template (for user verification)</t>
  </si>
  <si>
    <t>Folder Path to SAP Posting Template (To be posted)</t>
  </si>
  <si>
    <t>Folder Path to SAP Posting Template (Posted)</t>
  </si>
  <si>
    <t>finance.prepayment@rwgenting.com;robot2@rwgenting.com;robot3@rwgenting.com</t>
  </si>
  <si>
    <t>\\egwgwgfs.wgenting.genting.corp\genm-finance$\RPA\Hospitality - GHR\1 Report\&lt;yyyy_MM&gt;\Matching_Summary_Report\(D) Match_FnB_Golf_Mspa_Hotel_GHR\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</si>
</sst>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21" fontId="0" fillId="0" borderId="0" xfId="0" quotePrefix="1" applyNumberFormat="1"/>
    <xf numFmtId="0" fontId="3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  <xf numFmtId="21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NumberFormat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2" fillId="3" borderId="1" xfId="1" applyFill="1" applyBorder="1"/>
    <xf numFmtId="0" fontId="0" fillId="4" borderId="1" xfId="0" applyFill="1" applyBorder="1"/>
    <xf numFmtId="0" fontId="0" fillId="0" borderId="1" xfId="0" applyFont="1" applyBorder="1"/>
    <xf numFmtId="0" fontId="0" fillId="4" borderId="2" xfId="0" applyFill="1" applyBorder="1"/>
    <xf numFmtId="0" fontId="2" fillId="0" borderId="1" xfId="1" quotePrefix="1" applyBorder="1"/>
    <xf numFmtId="21" fontId="0" fillId="0" borderId="1" xfId="0" quotePrefix="1" applyNumberFormat="1" applyBorder="1"/>
    <xf numFmtId="0" fontId="0" fillId="0" borderId="1" xfId="0" quotePrefix="1" applyBorder="1"/>
    <xf numFmtId="0" fontId="2" fillId="0" borderId="1" xfId="1" applyFill="1" applyBorder="1" applyAlignment="1" applyProtection="1">
      <alignment vertical="top"/>
    </xf>
    <xf numFmtId="0" fontId="0" fillId="0" borderId="0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0" fillId="0" borderId="0" xfId="0" applyFill="1"/>
    <xf numFmtId="0" fontId="3" fillId="2" borderId="4" xfId="0" applyFont="1" applyFill="1" applyBorder="1"/>
    <xf numFmtId="0" fontId="0" fillId="0" borderId="0" xfId="0" applyBorder="1"/>
    <xf numFmtId="14" fontId="0" fillId="0" borderId="0" xfId="0" quotePrefix="1" applyNumberFormat="1" applyBorder="1" applyAlignment="1">
      <alignment horizontal="left"/>
    </xf>
    <xf numFmtId="21" fontId="0" fillId="0" borderId="0" xfId="0" quotePrefix="1" applyNumberForma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21" fontId="0" fillId="0" borderId="0" xfId="0" quotePrefix="1" applyNumberFormat="1" applyBorder="1"/>
    <xf numFmtId="0" fontId="0" fillId="0" borderId="0" xfId="0" quotePrefix="1" applyBorder="1"/>
    <xf numFmtId="0" fontId="0" fillId="3" borderId="0" xfId="0" applyFill="1" applyBorder="1"/>
    <xf numFmtId="0" fontId="0" fillId="0" borderId="0" xfId="0" applyFont="1" applyFill="1" applyBorder="1"/>
    <xf numFmtId="0" fontId="0" fillId="4" borderId="0" xfId="0" applyFill="1" applyBorder="1"/>
    <xf numFmtId="0" fontId="0" fillId="0" borderId="0" xfId="0" quotePrefix="1" applyFill="1" applyBorder="1"/>
    <xf numFmtId="14" fontId="0" fillId="0" borderId="1" xfId="0" quotePrefix="1" applyNumberFormat="1" applyBorder="1"/>
    <xf numFmtId="0" fontId="0" fillId="0" borderId="1" xfId="0" quotePrefix="1" applyFill="1" applyBorder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21" fontId="4" fillId="0" borderId="0" xfId="0" quotePrefix="1" applyNumberFormat="1" applyFont="1" applyFill="1" applyBorder="1" applyAlignment="1" applyProtection="1"/>
    <xf numFmtId="0" fontId="4" fillId="0" borderId="0" xfId="0" quotePrefix="1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14" fontId="4" fillId="0" borderId="0" xfId="0" quotePrefix="1" applyNumberFormat="1" applyFont="1" applyFill="1" applyBorder="1" applyAlignment="1" applyProtection="1"/>
    <xf numFmtId="14" fontId="0" fillId="0" borderId="1" xfId="0" applyNumberFormat="1" applyBorder="1"/>
    <xf numFmtId="0" fontId="0" fillId="5" borderId="0" xfId="0" applyFill="1" applyBorder="1"/>
    <xf numFmtId="14" fontId="0" fillId="0" borderId="0" xfId="0" quotePrefix="1" applyNumberFormat="1"/>
    <xf numFmtId="0" fontId="0" fillId="6" borderId="0" xfId="0" applyFill="1"/>
    <xf numFmtId="0" fontId="0" fillId="6" borderId="0" xfId="0" applyFill="1" applyBorder="1"/>
    <xf numFmtId="0" fontId="0" fillId="6" borderId="1" xfId="0" applyFill="1" applyBorder="1"/>
    <xf numFmtId="0" fontId="0" fillId="6" borderId="0" xfId="0" applyFill="1" applyBorder="1" applyAlignment="1">
      <alignment horizontal="left"/>
    </xf>
    <xf numFmtId="0" fontId="4" fillId="6" borderId="0" xfId="0" applyNumberFormat="1" applyFont="1" applyFill="1" applyBorder="1" applyAlignment="1" applyProtection="1"/>
    <xf numFmtId="0" fontId="0" fillId="6" borderId="0" xfId="0" applyFont="1" applyFill="1" applyBorder="1"/>
    <xf numFmtId="0" fontId="2" fillId="0" borderId="0" xfId="1" applyFill="1"/>
    <xf numFmtId="0" fontId="0" fillId="0" borderId="0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emerchant.cimbbank.com.my/eaccess/merchant" TargetMode="External"/><Relationship Id="rId2" Type="http://schemas.openxmlformats.org/officeDocument/2006/relationships/hyperlink" Target="..\10%20Report\Original_MR" TargetMode="External"/><Relationship Id="rId1" Type="http://schemas.openxmlformats.org/officeDocument/2006/relationships/hyperlink" Target="https://www2.pbebank.com/myIBK/apppbb/servlet/BxxxServlet?RDOName=BxxxAuth&amp;MethodName=login" TargetMode="External"/><Relationship Id="rId4" Type="http://schemas.openxmlformats.org/officeDocument/2006/relationships/hyperlink" Target="mailto:robot2@rwgenting.com;lester.lee@my.e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robot2@rwgenting.com;lester.lee@my.ey.com" TargetMode="External"/><Relationship Id="rId2" Type="http://schemas.openxmlformats.org/officeDocument/2006/relationships/hyperlink" Target="..\10%20Report\Original_MR" TargetMode="External"/><Relationship Id="rId1" Type="http://schemas.openxmlformats.org/officeDocument/2006/relationships/hyperlink" Target="https://1000116-v-hcoap.ghr.genting.corp/xyreonadmin/login.php?" TargetMode="External"/><Relationship Id="rId4" Type="http://schemas.openxmlformats.org/officeDocument/2006/relationships/hyperlink" Target="mailto:robot2@rwgentin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5F14-7F72-4722-AC64-AE5222450784}">
  <sheetPr>
    <tabColor rgb="FF00B050"/>
  </sheetPr>
  <dimension ref="A1:D9"/>
  <sheetViews>
    <sheetView workbookViewId="0">
      <selection activeCell="B10" sqref="B10"/>
    </sheetView>
  </sheetViews>
  <sheetFormatPr defaultRowHeight="14.4" x14ac:dyDescent="0.3"/>
  <cols>
    <col min="1" max="1" width="23" bestFit="1" customWidth="1"/>
    <col min="2" max="2" width="86.88671875" bestFit="1" customWidth="1"/>
    <col min="3" max="3" width="46.33203125" bestFit="1" customWidth="1"/>
    <col min="4" max="4" width="57.5546875" bestFit="1" customWidth="1"/>
  </cols>
  <sheetData>
    <row r="1" spans="1:4" x14ac:dyDescent="0.3">
      <c r="A1" s="30" t="s">
        <v>0</v>
      </c>
      <c r="B1" s="30" t="s">
        <v>1</v>
      </c>
      <c r="C1" s="30" t="s">
        <v>2</v>
      </c>
    </row>
    <row r="2" spans="1:4" x14ac:dyDescent="0.3">
      <c r="A2" s="55" t="s">
        <v>24</v>
      </c>
      <c r="B2" s="29" t="s">
        <v>278</v>
      </c>
      <c r="C2" s="55" t="s">
        <v>25</v>
      </c>
      <c r="D2" s="2"/>
    </row>
    <row r="3" spans="1:4" x14ac:dyDescent="0.3">
      <c r="A3" s="31" t="s">
        <v>32</v>
      </c>
      <c r="B3" s="31" t="str">
        <f>B2&amp;"1 Report\"</f>
        <v>\\egwgwgfs.wgenting.genting.corp\genm-finance$\RPA\Hospitality - GHR\1 Report\</v>
      </c>
      <c r="C3" s="31" t="s">
        <v>33</v>
      </c>
    </row>
    <row r="4" spans="1:4" x14ac:dyDescent="0.3">
      <c r="A4" s="31" t="s">
        <v>26</v>
      </c>
      <c r="B4" s="31" t="str">
        <f>B2&amp;"2 Archive\"</f>
        <v>\\egwgwgfs.wgenting.genting.corp\genm-finance$\RPA\Hospitality - GHR\2 Archive\</v>
      </c>
      <c r="C4" s="31" t="s">
        <v>27</v>
      </c>
    </row>
    <row r="5" spans="1:4" x14ac:dyDescent="0.3">
      <c r="A5" s="31" t="s">
        <v>30</v>
      </c>
      <c r="B5" s="31" t="str">
        <f>B2&amp;"3 Logs\"</f>
        <v>\\egwgwgfs.wgenting.genting.corp\genm-finance$\RPA\Hospitality - GHR\3 Logs\</v>
      </c>
      <c r="C5" s="31" t="s">
        <v>31</v>
      </c>
    </row>
    <row r="6" spans="1:4" x14ac:dyDescent="0.3">
      <c r="A6" s="31" t="s">
        <v>34</v>
      </c>
      <c r="B6" s="31" t="s">
        <v>275</v>
      </c>
      <c r="C6" s="31" t="s">
        <v>35</v>
      </c>
    </row>
    <row r="7" spans="1:4" x14ac:dyDescent="0.3">
      <c r="A7" s="31" t="s">
        <v>77</v>
      </c>
      <c r="B7" s="31" t="str">
        <f>B2&amp;"5 Email\"</f>
        <v>\\egwgwgfs.wgenting.genting.corp\genm-finance$\RPA\Hospitality - GHR\5 Email\</v>
      </c>
      <c r="C7" s="31" t="s">
        <v>78</v>
      </c>
    </row>
    <row r="8" spans="1:4" x14ac:dyDescent="0.3">
      <c r="A8" s="31" t="s">
        <v>28</v>
      </c>
      <c r="B8" t="s">
        <v>204</v>
      </c>
      <c r="C8" s="31" t="s">
        <v>29</v>
      </c>
      <c r="D8" s="26"/>
    </row>
    <row r="9" spans="1:4" x14ac:dyDescent="0.3">
      <c r="A9" s="26" t="s">
        <v>41</v>
      </c>
      <c r="B9" s="32">
        <f ca="1">TODAY()</f>
        <v>44228</v>
      </c>
      <c r="C9" s="26" t="s">
        <v>42</v>
      </c>
    </row>
  </sheetData>
  <customSheetViews>
    <customSheetView guid="{F420D6CA-B45C-4417-9DA0-CBBA77C39C8E}">
      <selection sqref="A1:C1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E82A-E835-4511-8BB8-1AD045C4DA42}">
  <sheetPr>
    <tabColor rgb="FF00B050"/>
  </sheetPr>
  <dimension ref="A1:C18"/>
  <sheetViews>
    <sheetView zoomScale="85" zoomScaleNormal="85" workbookViewId="0">
      <selection activeCell="B9" sqref="B9"/>
    </sheetView>
  </sheetViews>
  <sheetFormatPr defaultRowHeight="14.4" x14ac:dyDescent="0.3"/>
  <cols>
    <col min="1" max="1" width="29.88671875" customWidth="1"/>
    <col min="2" max="2" width="110.33203125" bestFit="1" customWidth="1"/>
    <col min="3" max="3" width="83.33203125" customWidth="1"/>
    <col min="4" max="4" width="107.5546875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t="s">
        <v>7</v>
      </c>
      <c r="B2" s="4" t="s">
        <v>3</v>
      </c>
      <c r="C2" t="s">
        <v>18</v>
      </c>
    </row>
    <row r="3" spans="1:3" x14ac:dyDescent="0.3">
      <c r="A3" t="s">
        <v>8</v>
      </c>
      <c r="B3" s="3" t="s">
        <v>4</v>
      </c>
      <c r="C3" t="s">
        <v>17</v>
      </c>
    </row>
    <row r="4" spans="1:3" x14ac:dyDescent="0.3">
      <c r="A4" t="s">
        <v>9</v>
      </c>
      <c r="B4" s="3" t="s">
        <v>5</v>
      </c>
      <c r="C4" t="s">
        <v>16</v>
      </c>
    </row>
    <row r="5" spans="1:3" x14ac:dyDescent="0.3">
      <c r="A5" t="s">
        <v>11</v>
      </c>
      <c r="B5">
        <v>120000</v>
      </c>
      <c r="C5" t="s">
        <v>14</v>
      </c>
    </row>
    <row r="6" spans="1:3" x14ac:dyDescent="0.3">
      <c r="A6" t="s">
        <v>10</v>
      </c>
      <c r="B6">
        <v>5000</v>
      </c>
      <c r="C6" t="s">
        <v>15</v>
      </c>
    </row>
    <row r="7" spans="1:3" x14ac:dyDescent="0.3">
      <c r="A7" t="s">
        <v>12</v>
      </c>
      <c r="B7">
        <v>3000</v>
      </c>
      <c r="C7" t="s">
        <v>13</v>
      </c>
    </row>
    <row r="8" spans="1:3" x14ac:dyDescent="0.3">
      <c r="A8" t="s">
        <v>48</v>
      </c>
      <c r="B8">
        <v>3</v>
      </c>
      <c r="C8" s="14" t="s">
        <v>211</v>
      </c>
    </row>
    <row r="9" spans="1:3" x14ac:dyDescent="0.3">
      <c r="A9" t="s">
        <v>52</v>
      </c>
      <c r="B9" s="53" t="str">
        <f ca="1">TEXT(MainConfig!B9,"dd/MM/yyyy")</f>
        <v>01/02/2021</v>
      </c>
      <c r="C9" t="s">
        <v>206</v>
      </c>
    </row>
    <row r="10" spans="1:3" x14ac:dyDescent="0.3">
      <c r="A10" t="s">
        <v>56</v>
      </c>
      <c r="B10" t="s">
        <v>190</v>
      </c>
      <c r="C10" t="s">
        <v>57</v>
      </c>
    </row>
    <row r="11" spans="1:3" x14ac:dyDescent="0.3">
      <c r="A11" t="s">
        <v>81</v>
      </c>
      <c r="B11" t="str">
        <f>MainConfig!B6&amp;"Temp\"</f>
        <v>Temp\Temp\</v>
      </c>
      <c r="C11" t="s">
        <v>210</v>
      </c>
    </row>
    <row r="12" spans="1:3" x14ac:dyDescent="0.3">
      <c r="A12" s="54" t="s">
        <v>82</v>
      </c>
      <c r="B12" s="54" t="str">
        <f>MainConfig!B3</f>
        <v>\\egwgwgfs.wgenting.genting.corp\genm-finance$\RPA\Hospitality - GHR\1 Report\</v>
      </c>
      <c r="C12" s="54" t="s">
        <v>212</v>
      </c>
    </row>
    <row r="13" spans="1:3" x14ac:dyDescent="0.3">
      <c r="A13" s="54" t="s">
        <v>83</v>
      </c>
      <c r="B13" s="54" t="str">
        <f>MainConfig!B3</f>
        <v>\\egwgwgfs.wgenting.genting.corp\genm-finance$\RPA\Hospitality - GHR\1 Report\</v>
      </c>
      <c r="C13" s="54" t="s">
        <v>213</v>
      </c>
    </row>
    <row r="14" spans="1:3" x14ac:dyDescent="0.3">
      <c r="A14" s="54" t="s">
        <v>84</v>
      </c>
      <c r="B14" s="54" t="str">
        <f>MainConfig!B3</f>
        <v>\\egwgwgfs.wgenting.genting.corp\genm-finance$\RPA\Hospitality - GHR\1 Report\</v>
      </c>
      <c r="C14" s="54" t="s">
        <v>85</v>
      </c>
    </row>
    <row r="15" spans="1:3" x14ac:dyDescent="0.3">
      <c r="A15" t="s">
        <v>86</v>
      </c>
      <c r="B15" t="s">
        <v>87</v>
      </c>
      <c r="C15" t="s">
        <v>88</v>
      </c>
    </row>
    <row r="16" spans="1:3" x14ac:dyDescent="0.3">
      <c r="A16" t="s">
        <v>89</v>
      </c>
      <c r="B16" s="29" t="s">
        <v>90</v>
      </c>
      <c r="C16" t="s">
        <v>91</v>
      </c>
    </row>
    <row r="17" spans="1:3" x14ac:dyDescent="0.3">
      <c r="A17" t="s">
        <v>92</v>
      </c>
      <c r="B17" t="s">
        <v>93</v>
      </c>
      <c r="C17" t="s">
        <v>94</v>
      </c>
    </row>
    <row r="18" spans="1:3" x14ac:dyDescent="0.3">
      <c r="A18" t="s">
        <v>173</v>
      </c>
      <c r="B18" s="29" t="s">
        <v>203</v>
      </c>
      <c r="C18" t="s">
        <v>176</v>
      </c>
    </row>
  </sheetData>
  <customSheetViews>
    <customSheetView guid="{F420D6CA-B45C-4417-9DA0-CBBA77C39C8E}" scale="85">
      <selection activeCell="B25" sqref="B25"/>
      <pageMargins left="0.7" right="0.7" top="0.75" bottom="0.75" header="0.3" footer="0.3"/>
      <pageSetup paperSize="9" orientation="portrait" r:id="rId1"/>
    </customSheetView>
  </customSheetViews>
  <conditionalFormatting sqref="A8">
    <cfRule type="duplicateValues" dxfId="1" priority="6"/>
  </conditionalFormatting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1866-DDE8-44BA-9473-05737BA01AA7}">
  <sheetPr>
    <tabColor rgb="FF00B050"/>
  </sheetPr>
  <dimension ref="A1:C16"/>
  <sheetViews>
    <sheetView zoomScale="85" zoomScaleNormal="85" workbookViewId="0">
      <selection activeCell="B9" sqref="B9"/>
    </sheetView>
  </sheetViews>
  <sheetFormatPr defaultRowHeight="14.4" x14ac:dyDescent="0.3"/>
  <cols>
    <col min="1" max="1" width="26.6640625" bestFit="1" customWidth="1"/>
    <col min="2" max="2" width="102.5546875" bestFit="1" customWidth="1"/>
    <col min="3" max="3" width="83.44140625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t="s">
        <v>7</v>
      </c>
      <c r="B2" s="4" t="s">
        <v>3</v>
      </c>
      <c r="C2" t="s">
        <v>18</v>
      </c>
    </row>
    <row r="3" spans="1:3" x14ac:dyDescent="0.3">
      <c r="A3" t="s">
        <v>8</v>
      </c>
      <c r="B3" s="3" t="s">
        <v>4</v>
      </c>
      <c r="C3" t="s">
        <v>17</v>
      </c>
    </row>
    <row r="4" spans="1:3" x14ac:dyDescent="0.3">
      <c r="A4" t="s">
        <v>9</v>
      </c>
      <c r="B4" s="3" t="s">
        <v>5</v>
      </c>
      <c r="C4" t="s">
        <v>16</v>
      </c>
    </row>
    <row r="5" spans="1:3" x14ac:dyDescent="0.3">
      <c r="A5" t="s">
        <v>11</v>
      </c>
      <c r="B5">
        <v>120000</v>
      </c>
      <c r="C5" t="s">
        <v>14</v>
      </c>
    </row>
    <row r="6" spans="1:3" x14ac:dyDescent="0.3">
      <c r="A6" t="s">
        <v>10</v>
      </c>
      <c r="B6">
        <v>5000</v>
      </c>
      <c r="C6" t="s">
        <v>15</v>
      </c>
    </row>
    <row r="7" spans="1:3" x14ac:dyDescent="0.3">
      <c r="A7" t="s">
        <v>12</v>
      </c>
      <c r="B7">
        <v>3000</v>
      </c>
      <c r="C7" t="s">
        <v>13</v>
      </c>
    </row>
    <row r="8" spans="1:3" x14ac:dyDescent="0.3">
      <c r="A8" t="s">
        <v>48</v>
      </c>
      <c r="B8">
        <v>3</v>
      </c>
      <c r="C8" s="14" t="s">
        <v>211</v>
      </c>
    </row>
    <row r="9" spans="1:3" x14ac:dyDescent="0.3">
      <c r="A9" t="s">
        <v>52</v>
      </c>
      <c r="B9" s="53" t="str">
        <f ca="1">TEXT(MainConfig!B9,"dd/MM/yyyy")</f>
        <v>01/02/2021</v>
      </c>
      <c r="C9" t="s">
        <v>206</v>
      </c>
    </row>
    <row r="10" spans="1:3" x14ac:dyDescent="0.3">
      <c r="A10" t="s">
        <v>56</v>
      </c>
      <c r="B10" t="s">
        <v>191</v>
      </c>
      <c r="C10" t="s">
        <v>57</v>
      </c>
    </row>
    <row r="11" spans="1:3" x14ac:dyDescent="0.3">
      <c r="A11" t="s">
        <v>95</v>
      </c>
      <c r="B11" t="str">
        <f>MainConfig!B6&amp;"Temp\"</f>
        <v>Temp\Temp\</v>
      </c>
      <c r="C11" t="s">
        <v>210</v>
      </c>
    </row>
    <row r="12" spans="1:3" x14ac:dyDescent="0.3">
      <c r="A12" s="54" t="s">
        <v>96</v>
      </c>
      <c r="B12" s="54" t="str">
        <f>MainConfig!B3</f>
        <v>\\egwgwgfs.wgenting.genting.corp\genm-finance$\RPA\Hospitality - GHR\1 Report\</v>
      </c>
      <c r="C12" s="54" t="s">
        <v>97</v>
      </c>
    </row>
    <row r="13" spans="1:3" x14ac:dyDescent="0.3">
      <c r="A13" s="54" t="s">
        <v>175</v>
      </c>
      <c r="B13" s="54" t="str">
        <f>MainConfig!B3</f>
        <v>\\egwgwgfs.wgenting.genting.corp\genm-finance$\RPA\Hospitality - GHR\1 Report\</v>
      </c>
      <c r="C13" s="54" t="s">
        <v>98</v>
      </c>
    </row>
    <row r="14" spans="1:3" x14ac:dyDescent="0.3">
      <c r="A14" t="s">
        <v>99</v>
      </c>
      <c r="B14" s="29" t="s">
        <v>214</v>
      </c>
      <c r="C14" t="s">
        <v>100</v>
      </c>
    </row>
    <row r="15" spans="1:3" x14ac:dyDescent="0.3">
      <c r="A15" t="s">
        <v>101</v>
      </c>
      <c r="B15" t="s">
        <v>102</v>
      </c>
      <c r="C15" t="s">
        <v>103</v>
      </c>
    </row>
    <row r="16" spans="1:3" x14ac:dyDescent="0.3">
      <c r="A16" t="s">
        <v>173</v>
      </c>
      <c r="B16" s="29" t="s">
        <v>203</v>
      </c>
      <c r="C16" t="s">
        <v>176</v>
      </c>
    </row>
  </sheetData>
  <customSheetViews>
    <customSheetView guid="{F420D6CA-B45C-4417-9DA0-CBBA77C39C8E}" scale="85">
      <selection activeCell="B20" sqref="B20"/>
      <pageMargins left="0.7" right="0.7" top="0.75" bottom="0.75" header="0.3" footer="0.3"/>
      <pageSetup paperSize="9" orientation="portrait" r:id="rId1"/>
    </customSheetView>
  </customSheetViews>
  <conditionalFormatting sqref="A8">
    <cfRule type="duplicateValues" dxfId="0" priority="7"/>
  </conditionalFormatting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657E-9E5A-480F-BE47-3AA460B979C9}">
  <sheetPr>
    <tabColor rgb="FF00B050"/>
  </sheetPr>
  <dimension ref="A1:C15"/>
  <sheetViews>
    <sheetView workbookViewId="0">
      <selection activeCell="B15" sqref="B15"/>
    </sheetView>
  </sheetViews>
  <sheetFormatPr defaultRowHeight="14.4" x14ac:dyDescent="0.3"/>
  <cols>
    <col min="1" max="1" width="24.44140625" bestFit="1" customWidth="1"/>
    <col min="2" max="2" width="85.6640625" bestFit="1" customWidth="1"/>
    <col min="3" max="3" width="34.6640625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56</v>
      </c>
      <c r="B2" s="31" t="s">
        <v>186</v>
      </c>
      <c r="C2" s="31" t="s">
        <v>57</v>
      </c>
    </row>
    <row r="3" spans="1:3" x14ac:dyDescent="0.3">
      <c r="A3" s="31" t="s">
        <v>7</v>
      </c>
      <c r="B3" s="37" t="s">
        <v>3</v>
      </c>
      <c r="C3" s="31" t="s">
        <v>18</v>
      </c>
    </row>
    <row r="4" spans="1:3" x14ac:dyDescent="0.3">
      <c r="A4" s="31" t="s">
        <v>8</v>
      </c>
      <c r="B4" s="38" t="s">
        <v>4</v>
      </c>
      <c r="C4" s="31" t="s">
        <v>17</v>
      </c>
    </row>
    <row r="5" spans="1:3" x14ac:dyDescent="0.3">
      <c r="A5" s="31" t="s">
        <v>9</v>
      </c>
      <c r="B5" s="38" t="s">
        <v>5</v>
      </c>
      <c r="C5" s="31" t="s">
        <v>16</v>
      </c>
    </row>
    <row r="6" spans="1:3" x14ac:dyDescent="0.3">
      <c r="A6" s="31" t="s">
        <v>11</v>
      </c>
      <c r="B6" s="35">
        <v>10000</v>
      </c>
      <c r="C6" s="31" t="s">
        <v>14</v>
      </c>
    </row>
    <row r="7" spans="1:3" x14ac:dyDescent="0.3">
      <c r="A7" s="31" t="s">
        <v>10</v>
      </c>
      <c r="B7" s="35">
        <v>5000</v>
      </c>
      <c r="C7" s="31" t="s">
        <v>15</v>
      </c>
    </row>
    <row r="8" spans="1:3" x14ac:dyDescent="0.3">
      <c r="A8" s="31" t="s">
        <v>12</v>
      </c>
      <c r="B8" s="35">
        <v>1000</v>
      </c>
      <c r="C8" s="31" t="s">
        <v>13</v>
      </c>
    </row>
    <row r="9" spans="1:3" x14ac:dyDescent="0.3">
      <c r="A9" s="26" t="s">
        <v>67</v>
      </c>
      <c r="B9" s="35">
        <v>3</v>
      </c>
      <c r="C9" s="26" t="s">
        <v>68</v>
      </c>
    </row>
    <row r="10" spans="1:3" x14ac:dyDescent="0.3">
      <c r="A10" s="6" t="s">
        <v>104</v>
      </c>
      <c r="B10" s="35" t="str">
        <f>MainConfig!B2&amp;"6 Temp\"</f>
        <v>\\egwgwgfs.wgenting.genting.corp\genm-finance$\RPA\Hospitality - GHR\6 Temp\</v>
      </c>
      <c r="C10" s="6" t="s">
        <v>105</v>
      </c>
    </row>
    <row r="11" spans="1:3" x14ac:dyDescent="0.3">
      <c r="A11" s="39" t="s">
        <v>69</v>
      </c>
      <c r="B11" s="26" t="s">
        <v>203</v>
      </c>
      <c r="C11" s="39" t="s">
        <v>70</v>
      </c>
    </row>
    <row r="12" spans="1:3" x14ac:dyDescent="0.3">
      <c r="A12" s="59" t="s">
        <v>117</v>
      </c>
      <c r="B12" s="55" t="str">
        <f>MainConfig!B3</f>
        <v>\\egwgwgfs.wgenting.genting.corp\genm-finance$\RPA\Hospitality - GHR\1 Report\</v>
      </c>
      <c r="C12" s="55" t="s">
        <v>118</v>
      </c>
    </row>
    <row r="13" spans="1:3" x14ac:dyDescent="0.3">
      <c r="A13" s="31" t="s">
        <v>139</v>
      </c>
      <c r="B13" s="29" t="s">
        <v>140</v>
      </c>
      <c r="C13" s="31" t="s">
        <v>141</v>
      </c>
    </row>
    <row r="14" spans="1:3" x14ac:dyDescent="0.3">
      <c r="A14" s="40" t="s">
        <v>172</v>
      </c>
      <c r="B14" s="31" t="str">
        <f>MainConfig!B6&amp;B2&amp;"\"</f>
        <v>Temp\Retrieve SR MFK\</v>
      </c>
      <c r="C14" s="41" t="s">
        <v>183</v>
      </c>
    </row>
    <row r="15" spans="1:3" x14ac:dyDescent="0.3">
      <c r="A15" s="26" t="s">
        <v>41</v>
      </c>
      <c r="B15" s="32">
        <f ca="1">MainConfig!B9</f>
        <v>44228</v>
      </c>
      <c r="C15" s="26" t="s">
        <v>42</v>
      </c>
    </row>
  </sheetData>
  <customSheetViews>
    <customSheetView guid="{F420D6CA-B45C-4417-9DA0-CBBA77C39C8E}">
      <selection activeCell="B25" sqref="B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B70E-C5E4-46EF-BD7A-AE0F2FFED83F}">
  <sheetPr>
    <tabColor rgb="FF00B050"/>
  </sheetPr>
  <dimension ref="A1:C25"/>
  <sheetViews>
    <sheetView workbookViewId="0">
      <selection activeCell="B20" sqref="B20"/>
    </sheetView>
  </sheetViews>
  <sheetFormatPr defaultRowHeight="14.4" x14ac:dyDescent="0.3"/>
  <cols>
    <col min="1" max="1" width="24.33203125" bestFit="1" customWidth="1"/>
    <col min="2" max="2" width="91.88671875" bestFit="1" customWidth="1"/>
    <col min="3" max="3" width="33.5546875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56</v>
      </c>
      <c r="B2" s="31" t="s">
        <v>182</v>
      </c>
      <c r="C2" s="31" t="s">
        <v>57</v>
      </c>
    </row>
    <row r="3" spans="1:3" x14ac:dyDescent="0.3">
      <c r="A3" s="31" t="s">
        <v>7</v>
      </c>
      <c r="B3" s="37" t="s">
        <v>3</v>
      </c>
      <c r="C3" s="31" t="s">
        <v>18</v>
      </c>
    </row>
    <row r="4" spans="1:3" x14ac:dyDescent="0.3">
      <c r="A4" s="31" t="s">
        <v>8</v>
      </c>
      <c r="B4" s="38" t="s">
        <v>4</v>
      </c>
      <c r="C4" s="31" t="s">
        <v>17</v>
      </c>
    </row>
    <row r="5" spans="1:3" x14ac:dyDescent="0.3">
      <c r="A5" s="31" t="s">
        <v>9</v>
      </c>
      <c r="B5" s="38" t="s">
        <v>5</v>
      </c>
      <c r="C5" s="31" t="s">
        <v>16</v>
      </c>
    </row>
    <row r="6" spans="1:3" x14ac:dyDescent="0.3">
      <c r="A6" s="31" t="s">
        <v>11</v>
      </c>
      <c r="B6" s="35">
        <v>10000</v>
      </c>
      <c r="C6" s="31" t="s">
        <v>14</v>
      </c>
    </row>
    <row r="7" spans="1:3" x14ac:dyDescent="0.3">
      <c r="A7" s="31" t="s">
        <v>10</v>
      </c>
      <c r="B7" s="35">
        <v>5000</v>
      </c>
      <c r="C7" s="31" t="s">
        <v>15</v>
      </c>
    </row>
    <row r="8" spans="1:3" x14ac:dyDescent="0.3">
      <c r="A8" s="31" t="s">
        <v>12</v>
      </c>
      <c r="B8" s="35">
        <v>1000</v>
      </c>
      <c r="C8" s="31" t="s">
        <v>13</v>
      </c>
    </row>
    <row r="9" spans="1:3" x14ac:dyDescent="0.3">
      <c r="A9" s="26" t="s">
        <v>67</v>
      </c>
      <c r="B9" s="35">
        <v>3</v>
      </c>
      <c r="C9" s="26" t="s">
        <v>68</v>
      </c>
    </row>
    <row r="10" spans="1:3" x14ac:dyDescent="0.3">
      <c r="A10" s="39" t="s">
        <v>69</v>
      </c>
      <c r="B10" s="26" t="s">
        <v>203</v>
      </c>
      <c r="C10" s="39" t="s">
        <v>70</v>
      </c>
    </row>
    <row r="11" spans="1:3" x14ac:dyDescent="0.3">
      <c r="A11" s="59" t="s">
        <v>117</v>
      </c>
      <c r="B11" s="55" t="str">
        <f>MainConfig!B3</f>
        <v>\\egwgwgfs.wgenting.genting.corp\genm-finance$\RPA\Hospitality - GHR\1 Report\</v>
      </c>
      <c r="C11" s="55" t="s">
        <v>118</v>
      </c>
    </row>
    <row r="12" spans="1:3" x14ac:dyDescent="0.3">
      <c r="A12" s="31" t="s">
        <v>104</v>
      </c>
      <c r="B12" s="31" t="str">
        <f>MainConfig!B2&amp;"6 Temp\"</f>
        <v>\\egwgwgfs.wgenting.genting.corp\genm-finance$\RPA\Hospitality - GHR\6 Temp\</v>
      </c>
      <c r="C12" s="31" t="s">
        <v>105</v>
      </c>
    </row>
    <row r="13" spans="1:3" x14ac:dyDescent="0.3">
      <c r="A13" s="31" t="s">
        <v>181</v>
      </c>
      <c r="B13" s="29" t="s">
        <v>119</v>
      </c>
      <c r="C13" s="31" t="s">
        <v>138</v>
      </c>
    </row>
    <row r="14" spans="1:3" x14ac:dyDescent="0.3">
      <c r="A14" s="26" t="s">
        <v>120</v>
      </c>
      <c r="B14" s="52" t="s">
        <v>198</v>
      </c>
      <c r="C14" s="26" t="s">
        <v>121</v>
      </c>
    </row>
    <row r="15" spans="1:3" x14ac:dyDescent="0.3">
      <c r="A15" s="26" t="s">
        <v>122</v>
      </c>
      <c r="B15" s="52" t="s">
        <v>199</v>
      </c>
      <c r="C15" s="26" t="s">
        <v>123</v>
      </c>
    </row>
    <row r="16" spans="1:3" x14ac:dyDescent="0.3">
      <c r="A16" s="26" t="s">
        <v>124</v>
      </c>
      <c r="B16" s="52" t="s">
        <v>200</v>
      </c>
      <c r="C16" s="26" t="s">
        <v>125</v>
      </c>
    </row>
    <row r="17" spans="1:3" x14ac:dyDescent="0.3">
      <c r="A17" s="26" t="s">
        <v>126</v>
      </c>
      <c r="B17" s="52" t="s">
        <v>201</v>
      </c>
      <c r="C17" s="26" t="s">
        <v>127</v>
      </c>
    </row>
    <row r="18" spans="1:3" x14ac:dyDescent="0.3">
      <c r="A18" s="26" t="s">
        <v>128</v>
      </c>
      <c r="B18" s="52" t="s">
        <v>202</v>
      </c>
      <c r="C18" s="26" t="s">
        <v>129</v>
      </c>
    </row>
    <row r="19" spans="1:3" x14ac:dyDescent="0.3">
      <c r="A19" s="40" t="s">
        <v>172</v>
      </c>
      <c r="B19" s="29" t="s">
        <v>283</v>
      </c>
      <c r="C19" s="26" t="s">
        <v>183</v>
      </c>
    </row>
    <row r="20" spans="1:3" x14ac:dyDescent="0.3">
      <c r="A20" s="26" t="s">
        <v>41</v>
      </c>
      <c r="B20" s="32">
        <f ca="1">MainConfig!B9</f>
        <v>44228</v>
      </c>
      <c r="C20" s="26" t="s">
        <v>42</v>
      </c>
    </row>
    <row r="25" spans="1:3" x14ac:dyDescent="0.3">
      <c r="B25" s="60"/>
    </row>
  </sheetData>
  <customSheetViews>
    <customSheetView guid="{F420D6CA-B45C-4417-9DA0-CBBA77C39C8E}">
      <selection activeCell="E14" sqref="E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5309-04A2-40CE-B0AC-B1467DCC620F}">
  <sheetPr>
    <tabColor rgb="FF00B050"/>
  </sheetPr>
  <dimension ref="A1:C16"/>
  <sheetViews>
    <sheetView workbookViewId="0">
      <selection activeCell="B10" sqref="B10"/>
    </sheetView>
  </sheetViews>
  <sheetFormatPr defaultRowHeight="14.4" x14ac:dyDescent="0.3"/>
  <cols>
    <col min="1" max="1" width="24.44140625" bestFit="1" customWidth="1"/>
    <col min="2" max="2" width="90.33203125" bestFit="1" customWidth="1"/>
    <col min="3" max="3" width="34.6640625" bestFit="1" customWidth="1"/>
    <col min="4" max="4" width="82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56</v>
      </c>
      <c r="B2" s="31" t="s">
        <v>185</v>
      </c>
      <c r="C2" s="31" t="s">
        <v>57</v>
      </c>
    </row>
    <row r="3" spans="1:3" x14ac:dyDescent="0.3">
      <c r="A3" s="31" t="s">
        <v>7</v>
      </c>
      <c r="B3" s="37" t="s">
        <v>3</v>
      </c>
      <c r="C3" s="31" t="s">
        <v>18</v>
      </c>
    </row>
    <row r="4" spans="1:3" x14ac:dyDescent="0.3">
      <c r="A4" s="31" t="s">
        <v>8</v>
      </c>
      <c r="B4" s="38" t="s">
        <v>4</v>
      </c>
      <c r="C4" s="31" t="s">
        <v>17</v>
      </c>
    </row>
    <row r="5" spans="1:3" x14ac:dyDescent="0.3">
      <c r="A5" s="31" t="s">
        <v>9</v>
      </c>
      <c r="B5" s="38" t="s">
        <v>5</v>
      </c>
      <c r="C5" s="31" t="s">
        <v>16</v>
      </c>
    </row>
    <row r="6" spans="1:3" x14ac:dyDescent="0.3">
      <c r="A6" s="31" t="s">
        <v>11</v>
      </c>
      <c r="B6" s="35">
        <v>10000</v>
      </c>
      <c r="C6" s="31" t="s">
        <v>14</v>
      </c>
    </row>
    <row r="7" spans="1:3" x14ac:dyDescent="0.3">
      <c r="A7" s="31" t="s">
        <v>10</v>
      </c>
      <c r="B7" s="35">
        <v>5000</v>
      </c>
      <c r="C7" s="31" t="s">
        <v>15</v>
      </c>
    </row>
    <row r="8" spans="1:3" x14ac:dyDescent="0.3">
      <c r="A8" s="31" t="s">
        <v>12</v>
      </c>
      <c r="B8" s="35">
        <v>1000</v>
      </c>
      <c r="C8" s="31" t="s">
        <v>13</v>
      </c>
    </row>
    <row r="9" spans="1:3" x14ac:dyDescent="0.3">
      <c r="A9" s="26" t="s">
        <v>67</v>
      </c>
      <c r="B9" s="35">
        <v>2</v>
      </c>
      <c r="C9" s="26" t="s">
        <v>68</v>
      </c>
    </row>
    <row r="10" spans="1:3" x14ac:dyDescent="0.3">
      <c r="A10" s="39" t="s">
        <v>69</v>
      </c>
      <c r="B10" s="26" t="s">
        <v>203</v>
      </c>
      <c r="C10" s="39" t="s">
        <v>70</v>
      </c>
    </row>
    <row r="11" spans="1:3" x14ac:dyDescent="0.3">
      <c r="A11" s="59" t="s">
        <v>117</v>
      </c>
      <c r="B11" s="55" t="str">
        <f>MainConfig!B3</f>
        <v>\\egwgwgfs.wgenting.genting.corp\genm-finance$\RPA\Hospitality - GHR\1 Report\</v>
      </c>
      <c r="C11" s="55" t="s">
        <v>118</v>
      </c>
    </row>
    <row r="12" spans="1:3" x14ac:dyDescent="0.3">
      <c r="A12" s="31" t="s">
        <v>104</v>
      </c>
      <c r="B12" s="31" t="str">
        <f>MainConfig!B2&amp;"6 Temp\"</f>
        <v>\\egwgwgfs.wgenting.genting.corp\genm-finance$\RPA\Hospitality - GHR\6 Temp\</v>
      </c>
      <c r="C12" s="31" t="s">
        <v>105</v>
      </c>
    </row>
    <row r="13" spans="1:3" x14ac:dyDescent="0.3">
      <c r="A13" s="31" t="s">
        <v>181</v>
      </c>
      <c r="B13" s="42" t="s">
        <v>157</v>
      </c>
      <c r="C13" s="31" t="s">
        <v>159</v>
      </c>
    </row>
    <row r="14" spans="1:3" x14ac:dyDescent="0.3">
      <c r="A14" s="41" t="s">
        <v>160</v>
      </c>
      <c r="B14" s="41" t="s">
        <v>197</v>
      </c>
      <c r="C14" s="41" t="s">
        <v>162</v>
      </c>
    </row>
    <row r="15" spans="1:3" x14ac:dyDescent="0.3">
      <c r="A15" s="40" t="s">
        <v>172</v>
      </c>
      <c r="B15" s="29" t="s">
        <v>284</v>
      </c>
      <c r="C15" s="41" t="s">
        <v>183</v>
      </c>
    </row>
    <row r="16" spans="1:3" x14ac:dyDescent="0.3">
      <c r="A16" s="26" t="s">
        <v>41</v>
      </c>
      <c r="B16" s="32">
        <f ca="1">MainConfig!B9</f>
        <v>44228</v>
      </c>
      <c r="C16" s="26" t="s">
        <v>42</v>
      </c>
    </row>
  </sheetData>
  <customSheetViews>
    <customSheetView guid="{F420D6CA-B45C-4417-9DA0-CBBA77C39C8E}">
      <selection activeCell="B12" sqref="B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915-43F2-4E26-BC30-36B753E02B9F}">
  <sheetPr>
    <tabColor rgb="FF00B050"/>
  </sheetPr>
  <dimension ref="A1:C16"/>
  <sheetViews>
    <sheetView workbookViewId="0">
      <selection activeCell="B16" sqref="B16"/>
    </sheetView>
  </sheetViews>
  <sheetFormatPr defaultRowHeight="14.4" x14ac:dyDescent="0.3"/>
  <cols>
    <col min="1" max="1" width="28.6640625" bestFit="1" customWidth="1"/>
    <col min="2" max="2" width="100.6640625" bestFit="1" customWidth="1"/>
    <col min="3" max="3" width="37.5546875" bestFit="1" customWidth="1"/>
    <col min="4" max="4" width="82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56</v>
      </c>
      <c r="B2" s="31" t="s">
        <v>187</v>
      </c>
      <c r="C2" s="31" t="s">
        <v>57</v>
      </c>
    </row>
    <row r="3" spans="1:3" x14ac:dyDescent="0.3">
      <c r="A3" s="31" t="s">
        <v>7</v>
      </c>
      <c r="B3" s="37" t="s">
        <v>3</v>
      </c>
      <c r="C3" s="31" t="s">
        <v>18</v>
      </c>
    </row>
    <row r="4" spans="1:3" x14ac:dyDescent="0.3">
      <c r="A4" s="31" t="s">
        <v>8</v>
      </c>
      <c r="B4" s="38" t="s">
        <v>4</v>
      </c>
      <c r="C4" s="31" t="s">
        <v>17</v>
      </c>
    </row>
    <row r="5" spans="1:3" x14ac:dyDescent="0.3">
      <c r="A5" s="31" t="s">
        <v>9</v>
      </c>
      <c r="B5" s="38" t="s">
        <v>5</v>
      </c>
      <c r="C5" s="31" t="s">
        <v>16</v>
      </c>
    </row>
    <row r="6" spans="1:3" x14ac:dyDescent="0.3">
      <c r="A6" s="31" t="s">
        <v>11</v>
      </c>
      <c r="B6" s="35">
        <v>10000</v>
      </c>
      <c r="C6" s="31" t="s">
        <v>14</v>
      </c>
    </row>
    <row r="7" spans="1:3" x14ac:dyDescent="0.3">
      <c r="A7" s="31" t="s">
        <v>10</v>
      </c>
      <c r="B7" s="35">
        <v>5000</v>
      </c>
      <c r="C7" s="31" t="s">
        <v>15</v>
      </c>
    </row>
    <row r="8" spans="1:3" x14ac:dyDescent="0.3">
      <c r="A8" s="31" t="s">
        <v>12</v>
      </c>
      <c r="B8" s="35">
        <v>1000</v>
      </c>
      <c r="C8" s="31" t="s">
        <v>13</v>
      </c>
    </row>
    <row r="9" spans="1:3" x14ac:dyDescent="0.3">
      <c r="A9" s="26" t="s">
        <v>67</v>
      </c>
      <c r="B9" s="35">
        <v>2</v>
      </c>
      <c r="C9" s="26" t="s">
        <v>68</v>
      </c>
    </row>
    <row r="10" spans="1:3" x14ac:dyDescent="0.3">
      <c r="A10" s="39" t="s">
        <v>69</v>
      </c>
      <c r="B10" s="26" t="s">
        <v>203</v>
      </c>
      <c r="C10" s="39" t="s">
        <v>70</v>
      </c>
    </row>
    <row r="11" spans="1:3" x14ac:dyDescent="0.3">
      <c r="A11" s="59" t="s">
        <v>117</v>
      </c>
      <c r="B11" s="55" t="str">
        <f>MainConfig!B3</f>
        <v>\\egwgwgfs.wgenting.genting.corp\genm-finance$\RPA\Hospitality - GHR\1 Report\</v>
      </c>
      <c r="C11" s="55" t="s">
        <v>118</v>
      </c>
    </row>
    <row r="12" spans="1:3" x14ac:dyDescent="0.3">
      <c r="A12" s="31" t="s">
        <v>181</v>
      </c>
      <c r="B12" s="42" t="s">
        <v>156</v>
      </c>
      <c r="C12" s="31" t="s">
        <v>113</v>
      </c>
    </row>
    <row r="13" spans="1:3" x14ac:dyDescent="0.3">
      <c r="A13" s="41" t="s">
        <v>115</v>
      </c>
      <c r="B13" s="41" t="s">
        <v>196</v>
      </c>
      <c r="C13" s="41" t="s">
        <v>114</v>
      </c>
    </row>
    <row r="14" spans="1:3" x14ac:dyDescent="0.3">
      <c r="A14" s="40" t="s">
        <v>172</v>
      </c>
      <c r="B14" s="31" t="str">
        <f>MainConfig!B6&amp;B2&amp;"\"</f>
        <v>Temp\Download SR Xyreon KMS\</v>
      </c>
      <c r="C14" s="41" t="s">
        <v>183</v>
      </c>
    </row>
    <row r="15" spans="1:3" x14ac:dyDescent="0.3">
      <c r="A15" s="6" t="s">
        <v>104</v>
      </c>
      <c r="B15" s="29" t="s">
        <v>285</v>
      </c>
      <c r="C15" s="6" t="s">
        <v>105</v>
      </c>
    </row>
    <row r="16" spans="1:3" x14ac:dyDescent="0.3">
      <c r="A16" s="26" t="s">
        <v>41</v>
      </c>
      <c r="B16" s="32">
        <f ca="1">MainConfig!B9</f>
        <v>44228</v>
      </c>
      <c r="C16" s="26" t="s">
        <v>42</v>
      </c>
    </row>
  </sheetData>
  <customSheetViews>
    <customSheetView guid="{F420D6CA-B45C-4417-9DA0-CBBA77C39C8E}">
      <selection activeCell="C22" sqref="C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2C56-A11F-4B4B-B8AE-FC33B064F7EF}">
  <dimension ref="A1:C15"/>
  <sheetViews>
    <sheetView workbookViewId="0">
      <selection sqref="A1:C15"/>
    </sheetView>
  </sheetViews>
  <sheetFormatPr defaultRowHeight="14.4" x14ac:dyDescent="0.3"/>
  <cols>
    <col min="1" max="1" width="22.44140625" bestFit="1" customWidth="1"/>
    <col min="2" max="2" width="105.5546875" bestFit="1" customWidth="1"/>
    <col min="3" max="3" width="27.664062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56</v>
      </c>
      <c r="B2" s="6" t="s">
        <v>163</v>
      </c>
      <c r="C2" s="6" t="s">
        <v>57</v>
      </c>
    </row>
    <row r="3" spans="1:3" x14ac:dyDescent="0.3">
      <c r="A3" s="6" t="s">
        <v>7</v>
      </c>
      <c r="B3" s="23" t="s">
        <v>3</v>
      </c>
      <c r="C3" s="6" t="s">
        <v>18</v>
      </c>
    </row>
    <row r="4" spans="1:3" x14ac:dyDescent="0.3">
      <c r="A4" s="6" t="s">
        <v>8</v>
      </c>
      <c r="B4" s="24" t="s">
        <v>4</v>
      </c>
      <c r="C4" s="6" t="s">
        <v>17</v>
      </c>
    </row>
    <row r="5" spans="1:3" x14ac:dyDescent="0.3">
      <c r="A5" s="6" t="s">
        <v>9</v>
      </c>
      <c r="B5" s="24" t="s">
        <v>5</v>
      </c>
      <c r="C5" s="6" t="s">
        <v>16</v>
      </c>
    </row>
    <row r="6" spans="1:3" x14ac:dyDescent="0.3">
      <c r="A6" s="6" t="s">
        <v>11</v>
      </c>
      <c r="B6" s="16">
        <v>10000</v>
      </c>
      <c r="C6" s="6" t="s">
        <v>14</v>
      </c>
    </row>
    <row r="7" spans="1:3" x14ac:dyDescent="0.3">
      <c r="A7" s="6" t="s">
        <v>10</v>
      </c>
      <c r="B7" s="16">
        <v>5000</v>
      </c>
      <c r="C7" s="6" t="s">
        <v>15</v>
      </c>
    </row>
    <row r="8" spans="1:3" x14ac:dyDescent="0.3">
      <c r="A8" s="6" t="s">
        <v>12</v>
      </c>
      <c r="B8" s="16">
        <v>1000</v>
      </c>
      <c r="C8" s="6" t="s">
        <v>13</v>
      </c>
    </row>
    <row r="9" spans="1:3" x14ac:dyDescent="0.3">
      <c r="A9" s="8" t="s">
        <v>67</v>
      </c>
      <c r="B9" s="16">
        <v>3</v>
      </c>
      <c r="C9" s="8" t="s">
        <v>68</v>
      </c>
    </row>
    <row r="10" spans="1:3" x14ac:dyDescent="0.3">
      <c r="A10" s="6" t="s">
        <v>165</v>
      </c>
      <c r="B10" s="6" t="s">
        <v>166</v>
      </c>
      <c r="C10" s="8" t="s">
        <v>167</v>
      </c>
    </row>
    <row r="11" spans="1:3" x14ac:dyDescent="0.3">
      <c r="A11" s="20" t="s">
        <v>107</v>
      </c>
      <c r="B11" s="6" t="str">
        <f>MainConfig!B3&amp;"Original_MR\"</f>
        <v>\\egwgwgfs.wgenting.genting.corp\genm-finance$\RPA\Hospitality - GHR\1 Report\Original_MR\</v>
      </c>
      <c r="C11" s="8" t="s">
        <v>170</v>
      </c>
    </row>
    <row r="12" spans="1:3" x14ac:dyDescent="0.3">
      <c r="A12" s="20" t="s">
        <v>117</v>
      </c>
      <c r="B12" s="29" t="str">
        <f>MainConfig!B3&amp;"Original_SR\"</f>
        <v>\\egwgwgfs.wgenting.genting.corp\genm-finance$\RPA\Hospitality - GHR\1 Report\Original_SR\</v>
      </c>
      <c r="C12" s="6" t="s">
        <v>118</v>
      </c>
    </row>
    <row r="13" spans="1:3" x14ac:dyDescent="0.3">
      <c r="A13" s="28" t="s">
        <v>172</v>
      </c>
      <c r="B13" s="6" t="str">
        <f>MainConfig!B6&amp;B2&amp;"\"</f>
        <v>Temp\Match KMS SR v MBB MR\</v>
      </c>
      <c r="C13" s="8" t="s">
        <v>164</v>
      </c>
    </row>
    <row r="14" spans="1:3" x14ac:dyDescent="0.3">
      <c r="A14" s="8" t="s">
        <v>168</v>
      </c>
      <c r="B14" s="6" t="str">
        <f>MainConfig!B3&amp;"Reconcilliation_Report\(E) KMS SR v MBB MR\"</f>
        <v>\\egwgwgfs.wgenting.genting.corp\genm-finance$\RPA\Hospitality - GHR\1 Report\Reconcilliation_Report\(E) KMS SR v MBB MR\</v>
      </c>
      <c r="C14" s="8" t="s">
        <v>169</v>
      </c>
    </row>
    <row r="15" spans="1:3" x14ac:dyDescent="0.3">
      <c r="A15" s="6" t="s">
        <v>69</v>
      </c>
      <c r="B15" s="8" t="s">
        <v>79</v>
      </c>
      <c r="C15" s="8" t="s">
        <v>171</v>
      </c>
    </row>
  </sheetData>
  <customSheetViews>
    <customSheetView guid="{F420D6CA-B45C-4417-9DA0-CBBA77C39C8E}" state="hidden">
      <selection sqref="A1:C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191-C35D-4C1B-BA10-96653EC9430B}">
  <dimension ref="A1:C15"/>
  <sheetViews>
    <sheetView workbookViewId="0">
      <selection activeCell="B19" sqref="B19"/>
    </sheetView>
  </sheetViews>
  <sheetFormatPr defaultRowHeight="14.4" x14ac:dyDescent="0.3"/>
  <cols>
    <col min="1" max="1" width="22.44140625" bestFit="1" customWidth="1"/>
    <col min="2" max="2" width="105.5546875" bestFit="1" customWidth="1"/>
    <col min="3" max="3" width="28.3320312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56</v>
      </c>
      <c r="B2" s="6" t="s">
        <v>188</v>
      </c>
      <c r="C2" s="6" t="s">
        <v>57</v>
      </c>
    </row>
    <row r="3" spans="1:3" x14ac:dyDescent="0.3">
      <c r="A3" s="6" t="s">
        <v>7</v>
      </c>
      <c r="B3" s="23" t="s">
        <v>3</v>
      </c>
      <c r="C3" s="6" t="s">
        <v>18</v>
      </c>
    </row>
    <row r="4" spans="1:3" x14ac:dyDescent="0.3">
      <c r="A4" s="6" t="s">
        <v>8</v>
      </c>
      <c r="B4" s="24" t="s">
        <v>4</v>
      </c>
      <c r="C4" s="6" t="s">
        <v>17</v>
      </c>
    </row>
    <row r="5" spans="1:3" x14ac:dyDescent="0.3">
      <c r="A5" s="6" t="s">
        <v>9</v>
      </c>
      <c r="B5" s="24" t="s">
        <v>5</v>
      </c>
      <c r="C5" s="6" t="s">
        <v>16</v>
      </c>
    </row>
    <row r="6" spans="1:3" x14ac:dyDescent="0.3">
      <c r="A6" s="6" t="s">
        <v>11</v>
      </c>
      <c r="B6" s="16">
        <v>10000</v>
      </c>
      <c r="C6" s="6" t="s">
        <v>14</v>
      </c>
    </row>
    <row r="7" spans="1:3" x14ac:dyDescent="0.3">
      <c r="A7" s="6" t="s">
        <v>10</v>
      </c>
      <c r="B7" s="16">
        <v>5000</v>
      </c>
      <c r="C7" s="6" t="s">
        <v>15</v>
      </c>
    </row>
    <row r="8" spans="1:3" x14ac:dyDescent="0.3">
      <c r="A8" s="6" t="s">
        <v>12</v>
      </c>
      <c r="B8" s="16">
        <v>1000</v>
      </c>
      <c r="C8" s="6" t="s">
        <v>13</v>
      </c>
    </row>
    <row r="9" spans="1:3" x14ac:dyDescent="0.3">
      <c r="A9" s="8" t="s">
        <v>67</v>
      </c>
      <c r="B9" s="16">
        <v>1</v>
      </c>
      <c r="C9" s="8" t="s">
        <v>68</v>
      </c>
    </row>
    <row r="10" spans="1:3" x14ac:dyDescent="0.3">
      <c r="A10" s="6" t="s">
        <v>165</v>
      </c>
      <c r="B10" s="6" t="s">
        <v>188</v>
      </c>
      <c r="C10" s="8" t="s">
        <v>167</v>
      </c>
    </row>
    <row r="11" spans="1:3" x14ac:dyDescent="0.3">
      <c r="A11" s="20" t="s">
        <v>107</v>
      </c>
      <c r="B11" s="6" t="str">
        <f>MainConfig!B3&amp;"Original_MR\"</f>
        <v>\\egwgwgfs.wgenting.genting.corp\genm-finance$\RPA\Hospitality - GHR\1 Report\Original_MR\</v>
      </c>
      <c r="C11" s="8" t="s">
        <v>170</v>
      </c>
    </row>
    <row r="12" spans="1:3" x14ac:dyDescent="0.3">
      <c r="A12" s="20" t="s">
        <v>117</v>
      </c>
      <c r="B12" s="29" t="str">
        <f>MainConfig!B3&amp;"Original_SR\"</f>
        <v>\\egwgwgfs.wgenting.genting.corp\genm-finance$\RPA\Hospitality - GHR\1 Report\Original_SR\</v>
      </c>
      <c r="C12" s="6" t="s">
        <v>118</v>
      </c>
    </row>
    <row r="13" spans="1:3" x14ac:dyDescent="0.3">
      <c r="A13" s="28" t="s">
        <v>172</v>
      </c>
      <c r="B13" s="6" t="str">
        <f>MainConfig!B6&amp;B2&amp;"\"</f>
        <v>Temp\Match SR MFK V MR MBB\</v>
      </c>
      <c r="C13" s="8" t="s">
        <v>164</v>
      </c>
    </row>
    <row r="14" spans="1:3" x14ac:dyDescent="0.3">
      <c r="A14" s="8" t="s">
        <v>168</v>
      </c>
      <c r="B14" s="6" t="str">
        <f>MainConfig!B3&amp;"Reconcilliation_Report\(G) MFK SR v MBB MR\"</f>
        <v>\\egwgwgfs.wgenting.genting.corp\genm-finance$\RPA\Hospitality - GHR\1 Report\Reconcilliation_Report\(G) MFK SR v MBB MR\</v>
      </c>
      <c r="C14" s="8" t="s">
        <v>169</v>
      </c>
    </row>
    <row r="15" spans="1:3" x14ac:dyDescent="0.3">
      <c r="A15" s="6" t="s">
        <v>69</v>
      </c>
      <c r="B15" s="8" t="s">
        <v>79</v>
      </c>
      <c r="C15" s="8" t="s">
        <v>171</v>
      </c>
    </row>
  </sheetData>
  <customSheetViews>
    <customSheetView guid="{F420D6CA-B45C-4417-9DA0-CBBA77C39C8E}" state="hidden">
      <selection activeCell="B19" sqref="B1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A782-6B6D-432E-AF48-07DA7D321647}">
  <dimension ref="A1:C13"/>
  <sheetViews>
    <sheetView workbookViewId="0">
      <selection activeCell="C12" sqref="C12"/>
    </sheetView>
  </sheetViews>
  <sheetFormatPr defaultRowHeight="14.4" x14ac:dyDescent="0.3"/>
  <cols>
    <col min="1" max="1" width="20.44140625" bestFit="1" customWidth="1"/>
    <col min="2" max="2" width="26.33203125" style="14" customWidth="1"/>
    <col min="3" max="3" width="47.33203125" bestFit="1" customWidth="1"/>
  </cols>
  <sheetData>
    <row r="1" spans="1:3" x14ac:dyDescent="0.3">
      <c r="A1" s="5" t="s">
        <v>0</v>
      </c>
      <c r="B1" s="10" t="s">
        <v>1</v>
      </c>
      <c r="C1" s="5" t="s">
        <v>2</v>
      </c>
    </row>
    <row r="2" spans="1:3" x14ac:dyDescent="0.3">
      <c r="A2" s="6" t="s">
        <v>7</v>
      </c>
      <c r="B2" s="11" t="s">
        <v>3</v>
      </c>
      <c r="C2" s="6" t="s">
        <v>18</v>
      </c>
    </row>
    <row r="3" spans="1:3" x14ac:dyDescent="0.3">
      <c r="A3" s="6" t="s">
        <v>8</v>
      </c>
      <c r="B3" s="12" t="s">
        <v>4</v>
      </c>
      <c r="C3" s="6" t="s">
        <v>17</v>
      </c>
    </row>
    <row r="4" spans="1:3" x14ac:dyDescent="0.3">
      <c r="A4" s="6" t="s">
        <v>9</v>
      </c>
      <c r="B4" s="12" t="s">
        <v>5</v>
      </c>
      <c r="C4" s="6" t="s">
        <v>16</v>
      </c>
    </row>
    <row r="5" spans="1:3" x14ac:dyDescent="0.3">
      <c r="A5" s="6" t="s">
        <v>11</v>
      </c>
      <c r="B5" s="13">
        <v>10000</v>
      </c>
      <c r="C5" s="6" t="s">
        <v>14</v>
      </c>
    </row>
    <row r="6" spans="1:3" x14ac:dyDescent="0.3">
      <c r="A6" s="6" t="s">
        <v>10</v>
      </c>
      <c r="B6" s="13">
        <v>5000</v>
      </c>
      <c r="C6" s="6" t="s">
        <v>15</v>
      </c>
    </row>
    <row r="7" spans="1:3" x14ac:dyDescent="0.3">
      <c r="A7" s="6" t="s">
        <v>12</v>
      </c>
      <c r="B7" s="13">
        <v>1000</v>
      </c>
      <c r="C7" s="6" t="s">
        <v>13</v>
      </c>
    </row>
    <row r="8" spans="1:3" x14ac:dyDescent="0.3">
      <c r="A8" s="6" t="s">
        <v>22</v>
      </c>
      <c r="B8" s="13" t="s">
        <v>19</v>
      </c>
      <c r="C8" s="6" t="s">
        <v>20</v>
      </c>
    </row>
    <row r="9" spans="1:3" ht="28.8" x14ac:dyDescent="0.3">
      <c r="A9" s="6" t="s">
        <v>23</v>
      </c>
      <c r="B9" s="13" t="s">
        <v>6</v>
      </c>
      <c r="C9" s="6" t="s">
        <v>21</v>
      </c>
    </row>
    <row r="10" spans="1:3" x14ac:dyDescent="0.3">
      <c r="A10" s="8" t="s">
        <v>36</v>
      </c>
      <c r="B10" s="13" t="s">
        <v>38</v>
      </c>
      <c r="C10" s="8" t="s">
        <v>37</v>
      </c>
    </row>
    <row r="11" spans="1:3" x14ac:dyDescent="0.3">
      <c r="A11" s="8" t="s">
        <v>39</v>
      </c>
      <c r="B11" s="13">
        <v>888</v>
      </c>
      <c r="C11" s="8" t="s">
        <v>40</v>
      </c>
    </row>
    <row r="12" spans="1:3" x14ac:dyDescent="0.3">
      <c r="A12" s="9" t="s">
        <v>43</v>
      </c>
      <c r="B12" s="14" t="s">
        <v>44</v>
      </c>
      <c r="C12" s="9" t="s">
        <v>45</v>
      </c>
    </row>
    <row r="13" spans="1:3" x14ac:dyDescent="0.3">
      <c r="A13" s="6" t="s">
        <v>47</v>
      </c>
      <c r="B13" s="14" t="str">
        <f>MainConfig!B6&amp;"SAP Template\"</f>
        <v>Temp\SAP Template\</v>
      </c>
      <c r="C13" s="9" t="s">
        <v>46</v>
      </c>
    </row>
  </sheetData>
  <customSheetViews>
    <customSheetView guid="{F420D6CA-B45C-4417-9DA0-CBBA77C39C8E}" state="hidden">
      <selection activeCell="C12" sqref="C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6D50-E75E-4414-A060-52F342BFC6DF}">
  <dimension ref="A1:C22"/>
  <sheetViews>
    <sheetView workbookViewId="0"/>
  </sheetViews>
  <sheetFormatPr defaultRowHeight="14.4" x14ac:dyDescent="0.3"/>
  <cols>
    <col min="1" max="1" width="22.88671875" bestFit="1" customWidth="1"/>
    <col min="2" max="2" width="84.33203125" bestFit="1" customWidth="1"/>
    <col min="3" max="3" width="32.10937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56</v>
      </c>
      <c r="B2" s="6" t="s">
        <v>152</v>
      </c>
      <c r="C2" s="6" t="s">
        <v>57</v>
      </c>
    </row>
    <row r="3" spans="1:3" x14ac:dyDescent="0.3">
      <c r="A3" s="6" t="s">
        <v>7</v>
      </c>
      <c r="B3" s="23" t="s">
        <v>3</v>
      </c>
      <c r="C3" s="6" t="s">
        <v>18</v>
      </c>
    </row>
    <row r="4" spans="1:3" x14ac:dyDescent="0.3">
      <c r="A4" s="6" t="s">
        <v>8</v>
      </c>
      <c r="B4" s="24" t="s">
        <v>4</v>
      </c>
      <c r="C4" s="6" t="s">
        <v>17</v>
      </c>
    </row>
    <row r="5" spans="1:3" x14ac:dyDescent="0.3">
      <c r="A5" s="6" t="s">
        <v>9</v>
      </c>
      <c r="B5" s="24" t="s">
        <v>5</v>
      </c>
      <c r="C5" s="6" t="s">
        <v>16</v>
      </c>
    </row>
    <row r="6" spans="1:3" x14ac:dyDescent="0.3">
      <c r="A6" s="6" t="s">
        <v>11</v>
      </c>
      <c r="B6" s="16">
        <v>10000</v>
      </c>
      <c r="C6" s="6" t="s">
        <v>14</v>
      </c>
    </row>
    <row r="7" spans="1:3" x14ac:dyDescent="0.3">
      <c r="A7" s="6" t="s">
        <v>10</v>
      </c>
      <c r="B7" s="16">
        <v>5000</v>
      </c>
      <c r="C7" s="6" t="s">
        <v>15</v>
      </c>
    </row>
    <row r="8" spans="1:3" x14ac:dyDescent="0.3">
      <c r="A8" s="6" t="s">
        <v>12</v>
      </c>
      <c r="B8" s="16">
        <v>1000</v>
      </c>
      <c r="C8" s="6" t="s">
        <v>13</v>
      </c>
    </row>
    <row r="9" spans="1:3" x14ac:dyDescent="0.3">
      <c r="A9" s="8" t="s">
        <v>67</v>
      </c>
      <c r="B9" s="16">
        <v>3</v>
      </c>
      <c r="C9" s="8" t="s">
        <v>68</v>
      </c>
    </row>
    <row r="10" spans="1:3" x14ac:dyDescent="0.3">
      <c r="A10" s="17" t="s">
        <v>69</v>
      </c>
      <c r="B10" s="17" t="s">
        <v>79</v>
      </c>
      <c r="C10" s="17" t="s">
        <v>70</v>
      </c>
    </row>
    <row r="11" spans="1:3" x14ac:dyDescent="0.3">
      <c r="A11" s="17" t="s">
        <v>71</v>
      </c>
      <c r="B11" s="18" t="s">
        <v>80</v>
      </c>
      <c r="C11" s="17" t="s">
        <v>72</v>
      </c>
    </row>
    <row r="12" spans="1:3" x14ac:dyDescent="0.3">
      <c r="A12" s="17" t="s">
        <v>66</v>
      </c>
      <c r="B12" s="17" t="str">
        <f>MainConfig!B7&amp;"emailTemplate_BE.txt"</f>
        <v>\\egwgwgfs.wgenting.genting.corp\genm-finance$\RPA\Hospitality - GHR\5 Email\emailTemplate_BE.txt</v>
      </c>
      <c r="C12" s="17" t="s">
        <v>73</v>
      </c>
    </row>
    <row r="13" spans="1:3" x14ac:dyDescent="0.3">
      <c r="A13" s="17" t="s">
        <v>65</v>
      </c>
      <c r="B13" s="17" t="str">
        <f>MainConfig!B7&amp;"emailTemplate_SE.txt"</f>
        <v>\\egwgwgfs.wgenting.genting.corp\genm-finance$\RPA\Hospitality - GHR\5 Email\emailTemplate_SE.txt</v>
      </c>
      <c r="C13" s="17" t="s">
        <v>74</v>
      </c>
    </row>
    <row r="14" spans="1:3" x14ac:dyDescent="0.3">
      <c r="A14" s="17" t="s">
        <v>75</v>
      </c>
      <c r="B14" s="17" t="str">
        <f>MainConfig!B7&amp;"emailTemplate_Result.txt"</f>
        <v>\\egwgwgfs.wgenting.genting.corp\genm-finance$\RPA\Hospitality - GHR\5 Email\emailTemplate_Result.txt</v>
      </c>
      <c r="C14" s="17" t="s">
        <v>76</v>
      </c>
    </row>
    <row r="15" spans="1:3" x14ac:dyDescent="0.3">
      <c r="A15" s="6" t="s">
        <v>104</v>
      </c>
      <c r="B15" s="6" t="str">
        <f>MainConfig!B2&amp;"60 Temp\"</f>
        <v>\\egwgwgfs.wgenting.genting.corp\genm-finance$\RPA\Hospitality - GHR\60 Temp\</v>
      </c>
      <c r="C15" s="6" t="s">
        <v>105</v>
      </c>
    </row>
    <row r="16" spans="1:3" x14ac:dyDescent="0.3">
      <c r="A16" s="6" t="s">
        <v>148</v>
      </c>
      <c r="B16" s="22" t="s">
        <v>111</v>
      </c>
      <c r="C16" s="6" t="s">
        <v>106</v>
      </c>
    </row>
    <row r="17" spans="1:3" x14ac:dyDescent="0.3">
      <c r="A17" s="20" t="s">
        <v>107</v>
      </c>
      <c r="B17" s="7" t="str">
        <f>MainConfig!B3&amp;"Original_MR\"</f>
        <v>\\egwgwgfs.wgenting.genting.corp\genm-finance$\RPA\Hospitality - GHR\1 Report\Original_MR\</v>
      </c>
      <c r="C17" s="6" t="s">
        <v>108</v>
      </c>
    </row>
    <row r="18" spans="1:3" x14ac:dyDescent="0.3">
      <c r="A18" t="s">
        <v>109</v>
      </c>
      <c r="B18" t="s">
        <v>137</v>
      </c>
      <c r="C18" s="21" t="s">
        <v>110</v>
      </c>
    </row>
    <row r="19" spans="1:3" x14ac:dyDescent="0.3">
      <c r="A19" s="6" t="s">
        <v>149</v>
      </c>
      <c r="B19" s="25" t="s">
        <v>142</v>
      </c>
      <c r="C19" s="6" t="s">
        <v>143</v>
      </c>
    </row>
    <row r="20" spans="1:3" x14ac:dyDescent="0.3">
      <c r="A20" s="6" t="s">
        <v>144</v>
      </c>
      <c r="B20" s="6" t="s">
        <v>150</v>
      </c>
      <c r="C20" s="19" t="s">
        <v>145</v>
      </c>
    </row>
    <row r="21" spans="1:3" x14ac:dyDescent="0.3">
      <c r="A21" s="6" t="s">
        <v>146</v>
      </c>
      <c r="B21" s="6" t="s">
        <v>151</v>
      </c>
      <c r="C21" s="19" t="s">
        <v>147</v>
      </c>
    </row>
    <row r="22" spans="1:3" x14ac:dyDescent="0.3">
      <c r="A22" s="26" t="s">
        <v>153</v>
      </c>
      <c r="B22" s="27" t="str">
        <f>MainConfig!B2&amp;"70 Macro\PBB_Convert.xlsm"</f>
        <v>\\egwgwgfs.wgenting.genting.corp\genm-finance$\RPA\Hospitality - GHR\70 Macro\PBB_Convert.xlsm</v>
      </c>
      <c r="C22" s="21" t="s">
        <v>154</v>
      </c>
    </row>
  </sheetData>
  <customSheetViews>
    <customSheetView guid="{F420D6CA-B45C-4417-9DA0-CBBA77C39C8E}" state="hidden">
      <pageMargins left="0.7" right="0.7" top="0.75" bottom="0.75" header="0.3" footer="0.3"/>
    </customSheetView>
  </customSheetViews>
  <hyperlinks>
    <hyperlink ref="B16" r:id="rId1" display="https://www2.pbebank.com/myIBK/apppbb/servlet/BxxxServlet?RDOName=BxxxAuth&amp;MethodName=login" xr:uid="{DC66C7F9-A805-4A4B-9A85-E45728E9ECB1}"/>
    <hyperlink ref="B17" r:id="rId2" display="\\egwgwgfs\RWBFinance$\~FINANCE USERS\RPA\Hospitality - GHR\10 Report\Original_MR" xr:uid="{B0E3D715-410E-4861-BB58-E7FB6E7A5BE8}"/>
    <hyperlink ref="B19" r:id="rId3" xr:uid="{09AB01C4-A850-4B16-B19C-3761F7729A48}"/>
    <hyperlink ref="B11" r:id="rId4" xr:uid="{E48D2C1C-CFE2-4065-BF8A-7BF1132EDB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CAB8-BEE1-4F9A-852A-D12C3513435F}">
  <sheetPr>
    <tabColor rgb="FFFFFF00"/>
  </sheetPr>
  <dimension ref="A1:C27"/>
  <sheetViews>
    <sheetView tabSelected="1" zoomScale="85" zoomScaleNormal="85" workbookViewId="0">
      <selection activeCell="B3" sqref="B3"/>
    </sheetView>
  </sheetViews>
  <sheetFormatPr defaultRowHeight="14.4" x14ac:dyDescent="0.3"/>
  <cols>
    <col min="1" max="1" width="35.33203125" customWidth="1"/>
    <col min="2" max="2" width="185.109375" bestFit="1" customWidth="1"/>
    <col min="3" max="3" width="66.44140625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11</v>
      </c>
      <c r="B2" s="61">
        <v>1800000</v>
      </c>
      <c r="C2" s="31" t="s">
        <v>14</v>
      </c>
    </row>
    <row r="3" spans="1:3" x14ac:dyDescent="0.3">
      <c r="A3" s="31" t="s">
        <v>10</v>
      </c>
      <c r="B3" s="35">
        <v>10000</v>
      </c>
      <c r="C3" s="31" t="s">
        <v>15</v>
      </c>
    </row>
    <row r="4" spans="1:3" x14ac:dyDescent="0.3">
      <c r="A4" s="31" t="s">
        <v>12</v>
      </c>
      <c r="B4" s="35">
        <v>1000</v>
      </c>
      <c r="C4" s="31" t="s">
        <v>13</v>
      </c>
    </row>
    <row r="5" spans="1:3" x14ac:dyDescent="0.3">
      <c r="A5" t="s">
        <v>289</v>
      </c>
      <c r="B5" t="s">
        <v>329</v>
      </c>
      <c r="C5" s="26" t="s">
        <v>307</v>
      </c>
    </row>
    <row r="6" spans="1:3" x14ac:dyDescent="0.3">
      <c r="A6" t="s">
        <v>290</v>
      </c>
      <c r="B6" t="s">
        <v>330</v>
      </c>
      <c r="C6" s="26" t="s">
        <v>308</v>
      </c>
    </row>
    <row r="7" spans="1:3" x14ac:dyDescent="0.3">
      <c r="A7" t="s">
        <v>291</v>
      </c>
      <c r="B7" t="s">
        <v>331</v>
      </c>
      <c r="C7" s="26" t="s">
        <v>309</v>
      </c>
    </row>
    <row r="8" spans="1:3" x14ac:dyDescent="0.3">
      <c r="A8" t="s">
        <v>292</v>
      </c>
      <c r="B8" t="s">
        <v>332</v>
      </c>
      <c r="C8" s="26" t="s">
        <v>310</v>
      </c>
    </row>
    <row r="9" spans="1:3" x14ac:dyDescent="0.3">
      <c r="A9" t="s">
        <v>293</v>
      </c>
      <c r="B9" t="s">
        <v>333</v>
      </c>
      <c r="C9" s="26" t="s">
        <v>311</v>
      </c>
    </row>
    <row r="10" spans="1:3" x14ac:dyDescent="0.3">
      <c r="A10" t="s">
        <v>294</v>
      </c>
      <c r="B10" t="s">
        <v>334</v>
      </c>
      <c r="C10" s="26" t="s">
        <v>312</v>
      </c>
    </row>
    <row r="11" spans="1:3" x14ac:dyDescent="0.3">
      <c r="A11" t="s">
        <v>295</v>
      </c>
      <c r="B11" s="29" t="s">
        <v>325</v>
      </c>
      <c r="C11" s="26" t="s">
        <v>313</v>
      </c>
    </row>
    <row r="12" spans="1:3" x14ac:dyDescent="0.3">
      <c r="A12" t="s">
        <v>296</v>
      </c>
      <c r="B12" s="29" t="s">
        <v>326</v>
      </c>
      <c r="C12" s="26" t="s">
        <v>314</v>
      </c>
    </row>
    <row r="13" spans="1:3" x14ac:dyDescent="0.3">
      <c r="A13" t="s">
        <v>297</v>
      </c>
      <c r="B13" s="29" t="s">
        <v>327</v>
      </c>
      <c r="C13" s="26" t="s">
        <v>315</v>
      </c>
    </row>
    <row r="14" spans="1:3" x14ac:dyDescent="0.3">
      <c r="A14" t="s">
        <v>52</v>
      </c>
      <c r="B14" s="53" t="str">
        <f ca="1">TEXT(MainConfig!$B$9, "dd/MM/yyyy")</f>
        <v>01/02/2021</v>
      </c>
      <c r="C14" s="26" t="s">
        <v>306</v>
      </c>
    </row>
    <row r="15" spans="1:3" x14ac:dyDescent="0.3">
      <c r="A15" t="s">
        <v>298</v>
      </c>
      <c r="B15" s="29" t="s">
        <v>328</v>
      </c>
      <c r="C15" s="26" t="s">
        <v>316</v>
      </c>
    </row>
    <row r="16" spans="1:3" x14ac:dyDescent="0.3">
      <c r="A16" t="s">
        <v>335</v>
      </c>
      <c r="B16" s="29" t="s">
        <v>391</v>
      </c>
      <c r="C16" s="26" t="s">
        <v>385</v>
      </c>
    </row>
    <row r="17" spans="1:3" s="31" customFormat="1" x14ac:dyDescent="0.3">
      <c r="A17" s="31" t="s">
        <v>299</v>
      </c>
      <c r="B17" s="31" t="s">
        <v>336</v>
      </c>
      <c r="C17" s="31" t="s">
        <v>317</v>
      </c>
    </row>
    <row r="18" spans="1:3" x14ac:dyDescent="0.3">
      <c r="A18" s="26" t="s">
        <v>95</v>
      </c>
      <c r="B18" t="s">
        <v>275</v>
      </c>
      <c r="C18" s="26" t="s">
        <v>210</v>
      </c>
    </row>
    <row r="19" spans="1:3" x14ac:dyDescent="0.3">
      <c r="A19" s="26" t="s">
        <v>56</v>
      </c>
      <c r="B19" s="29" t="s">
        <v>300</v>
      </c>
      <c r="C19" s="26" t="s">
        <v>318</v>
      </c>
    </row>
    <row r="20" spans="1:3" x14ac:dyDescent="0.3">
      <c r="A20" s="26" t="s">
        <v>69</v>
      </c>
      <c r="B20" s="29" t="s">
        <v>79</v>
      </c>
      <c r="C20" s="26" t="s">
        <v>319</v>
      </c>
    </row>
    <row r="21" spans="1:3" x14ac:dyDescent="0.3">
      <c r="A21" s="26" t="s">
        <v>337</v>
      </c>
      <c r="B21" s="29" t="s">
        <v>340</v>
      </c>
      <c r="C21" s="26" t="s">
        <v>386</v>
      </c>
    </row>
    <row r="22" spans="1:3" x14ac:dyDescent="0.3">
      <c r="A22" s="26" t="s">
        <v>301</v>
      </c>
      <c r="B22" s="29" t="s">
        <v>341</v>
      </c>
      <c r="C22" s="26" t="s">
        <v>387</v>
      </c>
    </row>
    <row r="23" spans="1:3" x14ac:dyDescent="0.3">
      <c r="A23" s="26" t="s">
        <v>338</v>
      </c>
      <c r="B23" s="29" t="s">
        <v>342</v>
      </c>
      <c r="C23" s="26" t="s">
        <v>388</v>
      </c>
    </row>
    <row r="24" spans="1:3" x14ac:dyDescent="0.3">
      <c r="A24" t="s">
        <v>339</v>
      </c>
      <c r="B24" s="29" t="s">
        <v>343</v>
      </c>
      <c r="C24" s="26" t="s">
        <v>389</v>
      </c>
    </row>
    <row r="25" spans="1:3" x14ac:dyDescent="0.3">
      <c r="A25" t="s">
        <v>302</v>
      </c>
      <c r="B25" t="s">
        <v>303</v>
      </c>
      <c r="C25" t="s">
        <v>320</v>
      </c>
    </row>
    <row r="26" spans="1:3" x14ac:dyDescent="0.3">
      <c r="A26" t="s">
        <v>304</v>
      </c>
      <c r="B26" s="29" t="s">
        <v>305</v>
      </c>
      <c r="C26" t="s">
        <v>321</v>
      </c>
    </row>
    <row r="27" spans="1:3" x14ac:dyDescent="0.3">
      <c r="A27" t="s">
        <v>322</v>
      </c>
      <c r="B27" t="s">
        <v>323</v>
      </c>
      <c r="C27" t="s">
        <v>324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8C21-74E0-4BDE-A974-D59CB6B709EA}">
  <dimension ref="A1:C24"/>
  <sheetViews>
    <sheetView workbookViewId="0">
      <selection activeCell="E30" sqref="E30"/>
    </sheetView>
  </sheetViews>
  <sheetFormatPr defaultRowHeight="14.4" x14ac:dyDescent="0.3"/>
  <cols>
    <col min="1" max="1" width="28.6640625" bestFit="1" customWidth="1"/>
    <col min="2" max="2" width="100.6640625" bestFit="1" customWidth="1"/>
    <col min="3" max="3" width="37.554687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56</v>
      </c>
      <c r="B2" s="6" t="s">
        <v>116</v>
      </c>
      <c r="C2" s="6" t="s">
        <v>57</v>
      </c>
    </row>
    <row r="3" spans="1:3" x14ac:dyDescent="0.3">
      <c r="A3" s="6" t="s">
        <v>7</v>
      </c>
      <c r="B3" s="23" t="s">
        <v>3</v>
      </c>
      <c r="C3" s="6" t="s">
        <v>18</v>
      </c>
    </row>
    <row r="4" spans="1:3" x14ac:dyDescent="0.3">
      <c r="A4" s="6" t="s">
        <v>8</v>
      </c>
      <c r="B4" s="24" t="s">
        <v>4</v>
      </c>
      <c r="C4" s="6" t="s">
        <v>17</v>
      </c>
    </row>
    <row r="5" spans="1:3" x14ac:dyDescent="0.3">
      <c r="A5" s="6" t="s">
        <v>9</v>
      </c>
      <c r="B5" s="24" t="s">
        <v>5</v>
      </c>
      <c r="C5" s="6" t="s">
        <v>16</v>
      </c>
    </row>
    <row r="6" spans="1:3" x14ac:dyDescent="0.3">
      <c r="A6" s="6" t="s">
        <v>11</v>
      </c>
      <c r="B6" s="16">
        <v>10000</v>
      </c>
      <c r="C6" s="6" t="s">
        <v>14</v>
      </c>
    </row>
    <row r="7" spans="1:3" x14ac:dyDescent="0.3">
      <c r="A7" s="6" t="s">
        <v>10</v>
      </c>
      <c r="B7" s="16">
        <v>5000</v>
      </c>
      <c r="C7" s="6" t="s">
        <v>15</v>
      </c>
    </row>
    <row r="8" spans="1:3" x14ac:dyDescent="0.3">
      <c r="A8" s="6" t="s">
        <v>12</v>
      </c>
      <c r="B8" s="16">
        <v>1000</v>
      </c>
      <c r="C8" s="6" t="s">
        <v>13</v>
      </c>
    </row>
    <row r="9" spans="1:3" x14ac:dyDescent="0.3">
      <c r="A9" s="8" t="s">
        <v>67</v>
      </c>
      <c r="B9" s="16">
        <v>3</v>
      </c>
      <c r="C9" s="8" t="s">
        <v>68</v>
      </c>
    </row>
    <row r="10" spans="1:3" x14ac:dyDescent="0.3">
      <c r="A10" s="17" t="s">
        <v>69</v>
      </c>
      <c r="B10" s="18" t="s">
        <v>79</v>
      </c>
      <c r="C10" s="17" t="s">
        <v>70</v>
      </c>
    </row>
    <row r="11" spans="1:3" x14ac:dyDescent="0.3">
      <c r="A11" s="17" t="s">
        <v>71</v>
      </c>
      <c r="B11" s="18" t="s">
        <v>80</v>
      </c>
      <c r="C11" s="17" t="s">
        <v>72</v>
      </c>
    </row>
    <row r="12" spans="1:3" x14ac:dyDescent="0.3">
      <c r="A12" s="20" t="s">
        <v>117</v>
      </c>
      <c r="B12" s="7" t="str">
        <f>MainConfig!B3&amp;"Original_SR\"</f>
        <v>\\egwgwgfs.wgenting.genting.corp\genm-finance$\RPA\Hospitality - GHR\1 Report\Original_SR\</v>
      </c>
      <c r="C12" s="6" t="s">
        <v>118</v>
      </c>
    </row>
    <row r="13" spans="1:3" x14ac:dyDescent="0.3">
      <c r="A13" s="6" t="s">
        <v>104</v>
      </c>
      <c r="B13" s="6" t="str">
        <f>MainConfig!B2&amp;"60 Temp\"</f>
        <v>\\egwgwgfs.wgenting.genting.corp\genm-finance$\RPA\Hospitality - GHR\60 Temp\</v>
      </c>
      <c r="C13" s="6" t="s">
        <v>105</v>
      </c>
    </row>
    <row r="14" spans="1:3" x14ac:dyDescent="0.3">
      <c r="A14" s="6" t="s">
        <v>112</v>
      </c>
      <c r="B14" s="22" t="s">
        <v>156</v>
      </c>
      <c r="C14" s="6" t="s">
        <v>113</v>
      </c>
    </row>
    <row r="15" spans="1:3" x14ac:dyDescent="0.3">
      <c r="A15" s="6" t="s">
        <v>158</v>
      </c>
      <c r="B15" s="2" t="s">
        <v>157</v>
      </c>
      <c r="C15" s="6" t="s">
        <v>159</v>
      </c>
    </row>
    <row r="16" spans="1:3" x14ac:dyDescent="0.3">
      <c r="A16" s="6" t="s">
        <v>139</v>
      </c>
      <c r="B16" s="6" t="s">
        <v>140</v>
      </c>
      <c r="C16" s="6" t="s">
        <v>141</v>
      </c>
    </row>
    <row r="17" spans="1:3" x14ac:dyDescent="0.3">
      <c r="A17" s="6" t="s">
        <v>130</v>
      </c>
      <c r="B17" s="25" t="s">
        <v>119</v>
      </c>
      <c r="C17" s="6" t="s">
        <v>138</v>
      </c>
    </row>
    <row r="18" spans="1:3" x14ac:dyDescent="0.3">
      <c r="A18" s="19" t="s">
        <v>120</v>
      </c>
      <c r="B18" s="19" t="s">
        <v>132</v>
      </c>
      <c r="C18" s="19" t="s">
        <v>121</v>
      </c>
    </row>
    <row r="19" spans="1:3" x14ac:dyDescent="0.3">
      <c r="A19" s="19" t="s">
        <v>122</v>
      </c>
      <c r="B19" s="19" t="s">
        <v>133</v>
      </c>
      <c r="C19" s="19" t="s">
        <v>123</v>
      </c>
    </row>
    <row r="20" spans="1:3" x14ac:dyDescent="0.3">
      <c r="A20" s="19" t="s">
        <v>124</v>
      </c>
      <c r="B20" s="19" t="s">
        <v>134</v>
      </c>
      <c r="C20" s="19" t="s">
        <v>125</v>
      </c>
    </row>
    <row r="21" spans="1:3" x14ac:dyDescent="0.3">
      <c r="A21" s="19" t="s">
        <v>126</v>
      </c>
      <c r="B21" s="19" t="s">
        <v>135</v>
      </c>
      <c r="C21" s="19" t="s">
        <v>127</v>
      </c>
    </row>
    <row r="22" spans="1:3" x14ac:dyDescent="0.3">
      <c r="A22" s="19" t="s">
        <v>128</v>
      </c>
      <c r="B22" s="19" t="s">
        <v>136</v>
      </c>
      <c r="C22" s="19" t="s">
        <v>129</v>
      </c>
    </row>
    <row r="23" spans="1:3" x14ac:dyDescent="0.3">
      <c r="A23" s="19" t="s">
        <v>115</v>
      </c>
      <c r="B23" s="19" t="s">
        <v>131</v>
      </c>
      <c r="C23" s="19" t="s">
        <v>114</v>
      </c>
    </row>
    <row r="24" spans="1:3" x14ac:dyDescent="0.3">
      <c r="A24" s="19" t="s">
        <v>160</v>
      </c>
      <c r="B24" s="19" t="s">
        <v>161</v>
      </c>
      <c r="C24" s="19" t="s">
        <v>162</v>
      </c>
    </row>
  </sheetData>
  <customSheetViews>
    <customSheetView guid="{F420D6CA-B45C-4417-9DA0-CBBA77C39C8E}" state="hidden">
      <selection activeCell="E30" sqref="E30"/>
      <pageMargins left="0.7" right="0.7" top="0.75" bottom="0.75" header="0.3" footer="0.3"/>
    </customSheetView>
  </customSheetViews>
  <hyperlinks>
    <hyperlink ref="B14" r:id="rId1" xr:uid="{646E0192-C53D-45DB-8CFF-A091AE4BC33C}"/>
    <hyperlink ref="B12" r:id="rId2" display="\\egwgwgfs\RWBFinance$\~FINANCE USERS\RPA\Hospitality - GHR\10 Report\Original_MR" xr:uid="{34B718BD-B777-47E5-BEF1-85DF22D1D733}"/>
    <hyperlink ref="B11" r:id="rId3" xr:uid="{53C81EDD-25EA-4609-9DAE-4E1220BBE12F}"/>
    <hyperlink ref="B10" r:id="rId4" xr:uid="{B40E27A6-0526-492C-95F6-7E89E6F542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55AA-0D98-4A72-951E-A80354F383D0}">
  <dimension ref="A1:C19"/>
  <sheetViews>
    <sheetView zoomScale="70" zoomScaleNormal="70" workbookViewId="0">
      <selection activeCell="B31" sqref="B31"/>
    </sheetView>
  </sheetViews>
  <sheetFormatPr defaultRowHeight="14.4" x14ac:dyDescent="0.3"/>
  <cols>
    <col min="1" max="1" width="29" bestFit="1" customWidth="1"/>
    <col min="2" max="2" width="130.33203125" bestFit="1" customWidth="1"/>
    <col min="3" max="3" width="81.6640625" bestFit="1" customWidth="1"/>
  </cols>
  <sheetData>
    <row r="1" spans="1:3" ht="21" x14ac:dyDescent="0.4">
      <c r="A1" s="1" t="s">
        <v>0</v>
      </c>
      <c r="B1" s="1" t="s">
        <v>1</v>
      </c>
      <c r="C1" s="1" t="s">
        <v>2</v>
      </c>
    </row>
    <row r="2" spans="1:3" x14ac:dyDescent="0.3">
      <c r="A2" t="s">
        <v>7</v>
      </c>
      <c r="B2" s="4" t="s">
        <v>155</v>
      </c>
      <c r="C2" t="s">
        <v>18</v>
      </c>
    </row>
    <row r="3" spans="1:3" x14ac:dyDescent="0.3">
      <c r="A3" t="s">
        <v>8</v>
      </c>
      <c r="B3" s="3" t="s">
        <v>4</v>
      </c>
      <c r="C3" t="s">
        <v>17</v>
      </c>
    </row>
    <row r="4" spans="1:3" x14ac:dyDescent="0.3">
      <c r="A4" t="s">
        <v>9</v>
      </c>
      <c r="B4" s="3" t="s">
        <v>5</v>
      </c>
      <c r="C4" t="s">
        <v>16</v>
      </c>
    </row>
    <row r="5" spans="1:3" x14ac:dyDescent="0.3">
      <c r="A5" t="s">
        <v>11</v>
      </c>
      <c r="B5">
        <v>10000</v>
      </c>
      <c r="C5" t="s">
        <v>14</v>
      </c>
    </row>
    <row r="6" spans="1:3" x14ac:dyDescent="0.3">
      <c r="A6" t="s">
        <v>10</v>
      </c>
      <c r="B6">
        <v>5000</v>
      </c>
      <c r="C6" t="s">
        <v>15</v>
      </c>
    </row>
    <row r="7" spans="1:3" x14ac:dyDescent="0.3">
      <c r="A7" t="s">
        <v>12</v>
      </c>
      <c r="B7">
        <v>1000</v>
      </c>
      <c r="C7" t="s">
        <v>13</v>
      </c>
    </row>
    <row r="8" spans="1:3" x14ac:dyDescent="0.3">
      <c r="A8" t="s">
        <v>58</v>
      </c>
      <c r="B8" t="s">
        <v>60</v>
      </c>
      <c r="C8" t="s">
        <v>59</v>
      </c>
    </row>
    <row r="9" spans="1:3" x14ac:dyDescent="0.3">
      <c r="A9" t="s">
        <v>174</v>
      </c>
      <c r="B9" t="str">
        <f>MainConfig!B3&amp;"Reconciliation_Report\(K) AG GG SR v AG GG MR\(K)_Date_Recon_Report.xlsx"</f>
        <v>\\egwgwgfs.wgenting.genting.corp\genm-finance$\RPA\Hospitality - GHR\1 Report\Reconciliation_Report\(K) AG GG SR v AG GG MR\(K)_Date_Recon_Report.xlsx</v>
      </c>
      <c r="C9" t="s">
        <v>54</v>
      </c>
    </row>
    <row r="10" spans="1:3" x14ac:dyDescent="0.3">
      <c r="A10" t="s">
        <v>49</v>
      </c>
      <c r="B10" t="str">
        <f>MainConfig!D8&amp;"Hosp Listing_Master.xlsx"</f>
        <v>Hosp Listing_Master.xlsx</v>
      </c>
      <c r="C10" t="s">
        <v>51</v>
      </c>
    </row>
    <row r="11" spans="1:3" x14ac:dyDescent="0.3">
      <c r="A11" t="s">
        <v>52</v>
      </c>
      <c r="B11" s="15" t="s">
        <v>195</v>
      </c>
      <c r="C11" t="s">
        <v>53</v>
      </c>
    </row>
    <row r="12" spans="1:3" x14ac:dyDescent="0.3">
      <c r="A12" t="s">
        <v>61</v>
      </c>
      <c r="B12" t="s">
        <v>63</v>
      </c>
      <c r="C12" t="s">
        <v>62</v>
      </c>
    </row>
    <row r="13" spans="1:3" ht="28.8" x14ac:dyDescent="0.3">
      <c r="A13" t="s">
        <v>48</v>
      </c>
      <c r="B13">
        <v>2</v>
      </c>
      <c r="C13" s="14" t="s">
        <v>50</v>
      </c>
    </row>
    <row r="14" spans="1:3" x14ac:dyDescent="0.3">
      <c r="A14" t="s">
        <v>56</v>
      </c>
      <c r="B14" t="s">
        <v>193</v>
      </c>
      <c r="C14" t="s">
        <v>57</v>
      </c>
    </row>
    <row r="15" spans="1:3" x14ac:dyDescent="0.3">
      <c r="A15" t="s">
        <v>81</v>
      </c>
      <c r="B15" t="str">
        <f>MainConfig!B6&amp;"Download SR DCS\"</f>
        <v>Temp\Download SR DCS\</v>
      </c>
      <c r="C15" t="s">
        <v>177</v>
      </c>
    </row>
    <row r="16" spans="1:3" x14ac:dyDescent="0.3">
      <c r="A16" t="s">
        <v>173</v>
      </c>
      <c r="B16" s="29" t="s">
        <v>184</v>
      </c>
      <c r="C16" t="s">
        <v>176</v>
      </c>
    </row>
    <row r="17" spans="1:3" x14ac:dyDescent="0.3">
      <c r="A17" t="s">
        <v>178</v>
      </c>
      <c r="B17" t="s">
        <v>179</v>
      </c>
      <c r="C17" t="s">
        <v>180</v>
      </c>
    </row>
    <row r="18" spans="1:3" x14ac:dyDescent="0.3">
      <c r="A18" t="s">
        <v>55</v>
      </c>
      <c r="B18" t="str">
        <f>MainConfig!B3&amp;"Formatted_SR\Original_DCS\"</f>
        <v>\\egwgwgfs.wgenting.genting.corp\genm-finance$\RPA\Hospitality - GHR\1 Report\Formatted_SR\Original_DCS\</v>
      </c>
      <c r="C18" t="s">
        <v>194</v>
      </c>
    </row>
    <row r="19" spans="1:3" x14ac:dyDescent="0.3">
      <c r="A19" t="s">
        <v>49</v>
      </c>
      <c r="B19" s="29" t="str">
        <f>MainConfig!D8&amp;"Hosp Listing_Master.xlsx"</f>
        <v>Hosp Listing_Master.xlsx</v>
      </c>
      <c r="C19" t="s">
        <v>51</v>
      </c>
    </row>
  </sheetData>
  <customSheetViews>
    <customSheetView guid="{F420D6CA-B45C-4417-9DA0-CBBA77C39C8E}" scale="70" state="hidden">
      <selection activeCell="B31" sqref="B31"/>
      <pageMargins left="0.7" right="0.7" top="0.75" bottom="0.75" header="0.3" footer="0.3"/>
    </customSheetView>
  </customSheetViews>
  <conditionalFormatting sqref="A9">
    <cfRule type="duplicateValues" dxfId="13" priority="4"/>
  </conditionalFormatting>
  <conditionalFormatting sqref="A11">
    <cfRule type="duplicateValues" dxfId="12" priority="3"/>
  </conditionalFormatting>
  <conditionalFormatting sqref="A13:A15">
    <cfRule type="duplicateValues" dxfId="11" priority="2"/>
  </conditionalFormatting>
  <conditionalFormatting sqref="A19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437-EA79-40C3-A0B6-C19330A87FE4}">
  <sheetPr>
    <tabColor rgb="FFFFFF00"/>
  </sheetPr>
  <dimension ref="A1:C31"/>
  <sheetViews>
    <sheetView zoomScale="85" zoomScaleNormal="85" workbookViewId="0">
      <selection activeCell="B12" sqref="B12"/>
    </sheetView>
  </sheetViews>
  <sheetFormatPr defaultRowHeight="14.4" x14ac:dyDescent="0.3"/>
  <cols>
    <col min="1" max="1" width="31.6640625" bestFit="1" customWidth="1"/>
    <col min="2" max="2" width="195.109375" customWidth="1"/>
    <col min="3" max="3" width="52.33203125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7</v>
      </c>
      <c r="B2" s="33" t="s">
        <v>155</v>
      </c>
      <c r="C2" s="31" t="s">
        <v>18</v>
      </c>
    </row>
    <row r="3" spans="1:3" x14ac:dyDescent="0.3">
      <c r="A3" s="31" t="s">
        <v>8</v>
      </c>
      <c r="B3" s="34" t="s">
        <v>4</v>
      </c>
      <c r="C3" s="31" t="s">
        <v>17</v>
      </c>
    </row>
    <row r="4" spans="1:3" x14ac:dyDescent="0.3">
      <c r="A4" s="31" t="s">
        <v>9</v>
      </c>
      <c r="B4" s="34" t="s">
        <v>5</v>
      </c>
      <c r="C4" s="31" t="s">
        <v>16</v>
      </c>
    </row>
    <row r="5" spans="1:3" x14ac:dyDescent="0.3">
      <c r="A5" s="31" t="s">
        <v>11</v>
      </c>
      <c r="B5" s="35">
        <v>10000</v>
      </c>
      <c r="C5" s="31" t="s">
        <v>14</v>
      </c>
    </row>
    <row r="6" spans="1:3" x14ac:dyDescent="0.3">
      <c r="A6" s="31" t="s">
        <v>10</v>
      </c>
      <c r="B6" s="35">
        <v>5000</v>
      </c>
      <c r="C6" s="31" t="s">
        <v>15</v>
      </c>
    </row>
    <row r="7" spans="1:3" x14ac:dyDescent="0.3">
      <c r="A7" s="31" t="s">
        <v>12</v>
      </c>
      <c r="B7" s="35">
        <v>1000</v>
      </c>
      <c r="C7" s="31" t="s">
        <v>13</v>
      </c>
    </row>
    <row r="8" spans="1:3" x14ac:dyDescent="0.3">
      <c r="A8" s="31" t="s">
        <v>344</v>
      </c>
      <c r="B8" s="35" t="s">
        <v>345</v>
      </c>
      <c r="C8" s="31" t="s">
        <v>57</v>
      </c>
    </row>
    <row r="9" spans="1:3" x14ac:dyDescent="0.3">
      <c r="A9" s="31" t="s">
        <v>346</v>
      </c>
      <c r="B9" s="35" t="s">
        <v>347</v>
      </c>
      <c r="C9" s="31" t="s">
        <v>57</v>
      </c>
    </row>
    <row r="10" spans="1:3" x14ac:dyDescent="0.3">
      <c r="A10" s="31" t="s">
        <v>81</v>
      </c>
      <c r="B10" s="35" t="s">
        <v>275</v>
      </c>
      <c r="C10" s="31" t="s">
        <v>210</v>
      </c>
    </row>
    <row r="11" spans="1:3" hidden="1" x14ac:dyDescent="0.3">
      <c r="A11" s="26" t="s">
        <v>348</v>
      </c>
      <c r="B11" t="s">
        <v>349</v>
      </c>
      <c r="C11" s="26"/>
    </row>
    <row r="12" spans="1:3" x14ac:dyDescent="0.3">
      <c r="A12" t="s">
        <v>52</v>
      </c>
      <c r="B12" s="53" t="str">
        <f ca="1">TEXT(MainConfig!B9, "dd/MM/yyyy")</f>
        <v>01/02/2021</v>
      </c>
      <c r="C12" s="26" t="s">
        <v>350</v>
      </c>
    </row>
    <row r="13" spans="1:3" x14ac:dyDescent="0.3">
      <c r="A13" s="26" t="s">
        <v>351</v>
      </c>
      <c r="B13" t="s">
        <v>352</v>
      </c>
      <c r="C13" s="26" t="s">
        <v>353</v>
      </c>
    </row>
    <row r="14" spans="1:3" x14ac:dyDescent="0.3">
      <c r="A14" s="26" t="s">
        <v>354</v>
      </c>
      <c r="B14" t="s">
        <v>355</v>
      </c>
      <c r="C14" s="26"/>
    </row>
    <row r="15" spans="1:3" x14ac:dyDescent="0.3">
      <c r="A15" t="s">
        <v>356</v>
      </c>
      <c r="B15" t="s">
        <v>357</v>
      </c>
    </row>
    <row r="16" spans="1:3" x14ac:dyDescent="0.3">
      <c r="A16" s="26" t="s">
        <v>358</v>
      </c>
      <c r="B16" t="s">
        <v>384</v>
      </c>
    </row>
    <row r="17" spans="1:3" x14ac:dyDescent="0.3">
      <c r="A17" s="26" t="s">
        <v>359</v>
      </c>
      <c r="B17" t="s">
        <v>44</v>
      </c>
      <c r="C17" t="s">
        <v>360</v>
      </c>
    </row>
    <row r="18" spans="1:3" x14ac:dyDescent="0.3">
      <c r="A18" s="26" t="s">
        <v>361</v>
      </c>
      <c r="B18" t="s">
        <v>362</v>
      </c>
    </row>
    <row r="19" spans="1:3" x14ac:dyDescent="0.3">
      <c r="A19" s="26" t="s">
        <v>363</v>
      </c>
      <c r="B19" t="s">
        <v>364</v>
      </c>
    </row>
    <row r="20" spans="1:3" x14ac:dyDescent="0.3">
      <c r="A20" s="26" t="s">
        <v>365</v>
      </c>
      <c r="B20" t="s">
        <v>366</v>
      </c>
    </row>
    <row r="21" spans="1:3" x14ac:dyDescent="0.3">
      <c r="A21" s="26" t="s">
        <v>367</v>
      </c>
      <c r="B21" t="s">
        <v>368</v>
      </c>
    </row>
    <row r="22" spans="1:3" x14ac:dyDescent="0.3">
      <c r="A22" s="26" t="s">
        <v>369</v>
      </c>
      <c r="B22" t="s">
        <v>370</v>
      </c>
    </row>
    <row r="23" spans="1:3" x14ac:dyDescent="0.3">
      <c r="A23" s="26" t="s">
        <v>371</v>
      </c>
      <c r="B23" t="s">
        <v>372</v>
      </c>
    </row>
    <row r="24" spans="1:3" x14ac:dyDescent="0.3">
      <c r="A24" s="26" t="s">
        <v>373</v>
      </c>
      <c r="B24" t="s">
        <v>374</v>
      </c>
    </row>
    <row r="25" spans="1:3" x14ac:dyDescent="0.3">
      <c r="A25" s="26" t="s">
        <v>375</v>
      </c>
      <c r="B25" s="29" t="str">
        <f>MainConfig!$B$2&amp;"1 Report\&lt;yyyy_MM&gt;\Matching_Summary_Report\(D) Matching_Hotel_FnB_Golf_Mspa_Retail_GHR\SAP_Posting_Template\To_Be_Posted\"</f>
        <v>\\egwgwgfs.wgenting.genting.corp\genm-finance$\RPA\Hospitality - GHR\1 Report\&lt;yyyy_MM&gt;\Matching_Summary_Report\(D) Matching_Hotel_FnB_Golf_Mspa_Retail_GHR\SAP_Posting_Template\To_Be_Posted\</v>
      </c>
      <c r="C25" t="s">
        <v>376</v>
      </c>
    </row>
    <row r="26" spans="1:3" x14ac:dyDescent="0.3">
      <c r="A26" s="26" t="s">
        <v>377</v>
      </c>
      <c r="B26" s="29" t="str">
        <f>MainConfig!$B$2&amp;"1 Report\&lt;yyyy_MM&gt;\Matching_Summary_Report\(D) Matching_Hotel_FnB_Golf_Mspa_Retail_GHR\SAP_Posting_Template\Posted\"</f>
        <v>\\egwgwgfs.wgenting.genting.corp\genm-finance$\RPA\Hospitality - GHR\1 Report\&lt;yyyy_MM&gt;\Matching_Summary_Report\(D) Matching_Hotel_FnB_Golf_Mspa_Retail_GHR\SAP_Posting_Template\Posted\</v>
      </c>
      <c r="C26" t="s">
        <v>378</v>
      </c>
    </row>
    <row r="27" spans="1:3" x14ac:dyDescent="0.3">
      <c r="A27" s="26" t="s">
        <v>173</v>
      </c>
      <c r="B27" s="29" t="s">
        <v>390</v>
      </c>
    </row>
    <row r="28" spans="1:3" x14ac:dyDescent="0.3">
      <c r="A28" s="26" t="s">
        <v>379</v>
      </c>
      <c r="B28" s="29" t="s">
        <v>380</v>
      </c>
    </row>
    <row r="29" spans="1:3" x14ac:dyDescent="0.3">
      <c r="A29" s="26" t="s">
        <v>381</v>
      </c>
      <c r="B29" s="29" t="s">
        <v>382</v>
      </c>
    </row>
    <row r="31" spans="1:3" x14ac:dyDescent="0.3">
      <c r="B31" t="s">
        <v>383</v>
      </c>
    </row>
  </sheetData>
  <conditionalFormatting sqref="A8">
    <cfRule type="duplicateValues" dxfId="9" priority="2"/>
  </conditionalFormatting>
  <conditionalFormatting sqref="A10:A11 A16:A26 A13:A14 A28:A29">
    <cfRule type="duplicateValues" dxfId="8" priority="3"/>
  </conditionalFormatting>
  <conditionalFormatting sqref="A9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2FC6-E583-4A17-A95F-DC7DC25864B5}">
  <sheetPr>
    <tabColor rgb="FF00B050"/>
  </sheetPr>
  <dimension ref="A1:C16"/>
  <sheetViews>
    <sheetView workbookViewId="0">
      <selection activeCell="B16" sqref="B16"/>
    </sheetView>
  </sheetViews>
  <sheetFormatPr defaultRowHeight="14.4" x14ac:dyDescent="0.3"/>
  <cols>
    <col min="1" max="1" width="21.6640625" bestFit="1" customWidth="1"/>
    <col min="2" max="2" width="98.109375" bestFit="1" customWidth="1"/>
    <col min="3" max="3" width="37.44140625" bestFit="1" customWidth="1"/>
    <col min="4" max="4" width="96.8867187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56</v>
      </c>
      <c r="B2" s="6" t="s">
        <v>268</v>
      </c>
      <c r="C2" s="6" t="s">
        <v>57</v>
      </c>
    </row>
    <row r="3" spans="1:3" x14ac:dyDescent="0.3">
      <c r="A3" s="6" t="s">
        <v>7</v>
      </c>
      <c r="B3" s="11" t="s">
        <v>3</v>
      </c>
      <c r="C3" s="6" t="s">
        <v>18</v>
      </c>
    </row>
    <row r="4" spans="1:3" x14ac:dyDescent="0.3">
      <c r="A4" s="6" t="s">
        <v>8</v>
      </c>
      <c r="B4" s="12" t="s">
        <v>4</v>
      </c>
      <c r="C4" s="6" t="s">
        <v>17</v>
      </c>
    </row>
    <row r="5" spans="1:3" x14ac:dyDescent="0.3">
      <c r="A5" s="6" t="s">
        <v>9</v>
      </c>
      <c r="B5" s="12" t="s">
        <v>5</v>
      </c>
      <c r="C5" s="6" t="s">
        <v>16</v>
      </c>
    </row>
    <row r="6" spans="1:3" x14ac:dyDescent="0.3">
      <c r="A6" s="6" t="s">
        <v>11</v>
      </c>
      <c r="B6" s="16">
        <v>10000</v>
      </c>
      <c r="C6" s="6" t="s">
        <v>14</v>
      </c>
    </row>
    <row r="7" spans="1:3" x14ac:dyDescent="0.3">
      <c r="A7" s="6" t="s">
        <v>10</v>
      </c>
      <c r="B7" s="16">
        <v>5000</v>
      </c>
      <c r="C7" s="6" t="s">
        <v>15</v>
      </c>
    </row>
    <row r="8" spans="1:3" x14ac:dyDescent="0.3">
      <c r="A8" s="6" t="s">
        <v>12</v>
      </c>
      <c r="B8" s="16">
        <v>1000</v>
      </c>
      <c r="C8" s="6" t="s">
        <v>13</v>
      </c>
    </row>
    <row r="9" spans="1:3" x14ac:dyDescent="0.3">
      <c r="A9" s="8" t="s">
        <v>67</v>
      </c>
      <c r="B9" s="16">
        <v>3</v>
      </c>
      <c r="C9" s="8" t="s">
        <v>68</v>
      </c>
    </row>
    <row r="10" spans="1:3" x14ac:dyDescent="0.3">
      <c r="A10" s="17" t="s">
        <v>69</v>
      </c>
      <c r="B10" s="29" t="s">
        <v>203</v>
      </c>
      <c r="C10" s="17" t="s">
        <v>70</v>
      </c>
    </row>
    <row r="11" spans="1:3" x14ac:dyDescent="0.3">
      <c r="A11" s="56" t="s">
        <v>269</v>
      </c>
      <c r="B11" s="56" t="str">
        <f>MainConfig!B3</f>
        <v>\\egwgwgfs.wgenting.genting.corp\genm-finance$\RPA\Hospitality - GHR\1 Report\</v>
      </c>
      <c r="C11" s="56" t="s">
        <v>262</v>
      </c>
    </row>
    <row r="12" spans="1:3" x14ac:dyDescent="0.3">
      <c r="A12" s="56" t="s">
        <v>270</v>
      </c>
      <c r="B12" s="56" t="str">
        <f>MainConfig!B3</f>
        <v>\\egwgwgfs.wgenting.genting.corp\genm-finance$\RPA\Hospitality - GHR\1 Report\</v>
      </c>
      <c r="C12" s="56" t="s">
        <v>271</v>
      </c>
    </row>
    <row r="13" spans="1:3" x14ac:dyDescent="0.3">
      <c r="A13" s="56" t="s">
        <v>272</v>
      </c>
      <c r="B13" s="56" t="str">
        <f>MainConfig!B3</f>
        <v>\\egwgwgfs.wgenting.genting.corp\genm-finance$\RPA\Hospitality - GHR\1 Report\</v>
      </c>
      <c r="C13" s="56" t="s">
        <v>273</v>
      </c>
    </row>
    <row r="14" spans="1:3" x14ac:dyDescent="0.3">
      <c r="A14" s="8" t="s">
        <v>263</v>
      </c>
      <c r="B14" s="6" t="s">
        <v>274</v>
      </c>
      <c r="C14" s="8" t="s">
        <v>265</v>
      </c>
    </row>
    <row r="15" spans="1:3" x14ac:dyDescent="0.3">
      <c r="A15" s="28" t="s">
        <v>172</v>
      </c>
      <c r="B15" s="29" t="s">
        <v>280</v>
      </c>
      <c r="C15" s="19" t="s">
        <v>183</v>
      </c>
    </row>
    <row r="16" spans="1:3" x14ac:dyDescent="0.3">
      <c r="A16" s="8" t="s">
        <v>41</v>
      </c>
      <c r="B16" s="32">
        <f ca="1">MainConfig!B9</f>
        <v>44228</v>
      </c>
      <c r="C16" s="8" t="s">
        <v>42</v>
      </c>
    </row>
  </sheetData>
  <conditionalFormatting sqref="A3:A9 A1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18"/>
  <sheetViews>
    <sheetView zoomScale="85" zoomScaleNormal="85" workbookViewId="0">
      <selection activeCell="B10" sqref="B10"/>
    </sheetView>
  </sheetViews>
  <sheetFormatPr defaultRowHeight="14.4" x14ac:dyDescent="0.3"/>
  <cols>
    <col min="1" max="1" width="41.88671875" customWidth="1"/>
    <col min="2" max="2" width="109.33203125" bestFit="1" customWidth="1"/>
    <col min="3" max="3" width="84.5546875" bestFit="1" customWidth="1"/>
    <col min="4" max="4" width="100.6640625" bestFit="1" customWidth="1"/>
  </cols>
  <sheetData>
    <row r="1" spans="1:3" x14ac:dyDescent="0.3">
      <c r="A1" s="30" t="s">
        <v>0</v>
      </c>
      <c r="B1" s="30" t="s">
        <v>1</v>
      </c>
      <c r="C1" s="30" t="s">
        <v>2</v>
      </c>
    </row>
    <row r="2" spans="1:3" x14ac:dyDescent="0.3">
      <c r="A2" s="31" t="s">
        <v>7</v>
      </c>
      <c r="B2" s="33" t="s">
        <v>286</v>
      </c>
      <c r="C2" s="31" t="s">
        <v>18</v>
      </c>
    </row>
    <row r="3" spans="1:3" x14ac:dyDescent="0.3">
      <c r="A3" s="31" t="s">
        <v>8</v>
      </c>
      <c r="B3" s="34" t="s">
        <v>4</v>
      </c>
      <c r="C3" s="31" t="s">
        <v>17</v>
      </c>
    </row>
    <row r="4" spans="1:3" x14ac:dyDescent="0.3">
      <c r="A4" s="31" t="s">
        <v>9</v>
      </c>
      <c r="B4" s="34" t="s">
        <v>5</v>
      </c>
      <c r="C4" s="31" t="s">
        <v>16</v>
      </c>
    </row>
    <row r="5" spans="1:3" x14ac:dyDescent="0.3">
      <c r="A5" s="31" t="s">
        <v>11</v>
      </c>
      <c r="B5" s="35">
        <v>10000</v>
      </c>
      <c r="C5" s="31" t="s">
        <v>14</v>
      </c>
    </row>
    <row r="6" spans="1:3" x14ac:dyDescent="0.3">
      <c r="A6" s="31" t="s">
        <v>10</v>
      </c>
      <c r="B6" s="35">
        <v>5000</v>
      </c>
      <c r="C6" s="31" t="s">
        <v>15</v>
      </c>
    </row>
    <row r="7" spans="1:3" x14ac:dyDescent="0.3">
      <c r="A7" s="31" t="s">
        <v>12</v>
      </c>
      <c r="B7" s="35">
        <v>1000</v>
      </c>
      <c r="C7" s="31" t="s">
        <v>13</v>
      </c>
    </row>
    <row r="8" spans="1:3" x14ac:dyDescent="0.3">
      <c r="A8" s="31" t="s">
        <v>58</v>
      </c>
      <c r="B8" s="35" t="s">
        <v>60</v>
      </c>
      <c r="C8" s="31" t="s">
        <v>59</v>
      </c>
    </row>
    <row r="9" spans="1:3" x14ac:dyDescent="0.3">
      <c r="A9" s="31" t="s">
        <v>49</v>
      </c>
      <c r="B9" s="29" t="s">
        <v>288</v>
      </c>
      <c r="C9" s="31" t="s">
        <v>205</v>
      </c>
    </row>
    <row r="10" spans="1:3" x14ac:dyDescent="0.3">
      <c r="A10" s="31" t="s">
        <v>52</v>
      </c>
      <c r="B10" s="34" t="str">
        <f ca="1">TEXT(MainConfig!B9,"dd/MM/yyyy")</f>
        <v>01/02/2021</v>
      </c>
      <c r="C10" s="31" t="s">
        <v>206</v>
      </c>
    </row>
    <row r="11" spans="1:3" x14ac:dyDescent="0.3">
      <c r="A11" s="31" t="s">
        <v>61</v>
      </c>
      <c r="B11" s="35" t="s">
        <v>63</v>
      </c>
      <c r="C11" s="31" t="s">
        <v>281</v>
      </c>
    </row>
    <row r="12" spans="1:3" x14ac:dyDescent="0.3">
      <c r="A12" s="55" t="s">
        <v>64</v>
      </c>
      <c r="B12" s="57" t="str">
        <f>MainConfig!B3</f>
        <v>\\egwgwgfs.wgenting.genting.corp\genm-finance$\RPA\Hospitality - GHR\1 Report\</v>
      </c>
      <c r="C12" s="55" t="s">
        <v>207</v>
      </c>
    </row>
    <row r="13" spans="1:3" x14ac:dyDescent="0.3">
      <c r="A13" s="55" t="s">
        <v>192</v>
      </c>
      <c r="B13" s="57" t="str">
        <f>MainConfig!B3</f>
        <v>\\egwgwgfs.wgenting.genting.corp\genm-finance$\RPA\Hospitality - GHR\1 Report\</v>
      </c>
      <c r="C13" s="55" t="s">
        <v>208</v>
      </c>
    </row>
    <row r="14" spans="1:3" x14ac:dyDescent="0.3">
      <c r="A14" s="31" t="s">
        <v>48</v>
      </c>
      <c r="B14" s="35">
        <v>3</v>
      </c>
      <c r="C14" s="36" t="s">
        <v>209</v>
      </c>
    </row>
    <row r="15" spans="1:3" x14ac:dyDescent="0.3">
      <c r="A15" s="31" t="s">
        <v>56</v>
      </c>
      <c r="B15" s="35" t="s">
        <v>189</v>
      </c>
      <c r="C15" s="31" t="s">
        <v>57</v>
      </c>
    </row>
    <row r="16" spans="1:3" x14ac:dyDescent="0.3">
      <c r="A16" s="31" t="s">
        <v>81</v>
      </c>
      <c r="B16" s="35" t="str">
        <f>MainConfig!B6</f>
        <v>Temp\</v>
      </c>
      <c r="C16" s="31" t="s">
        <v>210</v>
      </c>
    </row>
    <row r="17" spans="1:3" x14ac:dyDescent="0.3">
      <c r="A17" s="31" t="s">
        <v>173</v>
      </c>
      <c r="B17" s="29" t="s">
        <v>287</v>
      </c>
      <c r="C17" s="31" t="s">
        <v>176</v>
      </c>
    </row>
    <row r="18" spans="1:3" x14ac:dyDescent="0.3">
      <c r="A18" s="31" t="s">
        <v>178</v>
      </c>
      <c r="B18" s="35" t="s">
        <v>179</v>
      </c>
      <c r="C18" s="31" t="s">
        <v>180</v>
      </c>
    </row>
  </sheetData>
  <customSheetViews>
    <customSheetView guid="{F420D6CA-B45C-4417-9DA0-CBBA77C39C8E}" scale="85">
      <selection activeCell="B28" sqref="B28"/>
      <pageMargins left="0.7" right="0.7" top="0.75" bottom="0.75" header="0.3" footer="0.3"/>
      <pageSetup paperSize="9" orientation="portrait" r:id="rId1"/>
    </customSheetView>
  </customSheetViews>
  <conditionalFormatting sqref="A10">
    <cfRule type="duplicateValues" dxfId="5" priority="3"/>
  </conditionalFormatting>
  <conditionalFormatting sqref="A14:A16">
    <cfRule type="duplicateValues" dxfId="4" priority="1"/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088E-BA3C-4D59-9B62-20D502091AE3}">
  <sheetPr>
    <tabColor rgb="FF00B050"/>
  </sheetPr>
  <dimension ref="A1:C19"/>
  <sheetViews>
    <sheetView workbookViewId="0">
      <selection activeCell="B9" sqref="B9"/>
    </sheetView>
  </sheetViews>
  <sheetFormatPr defaultRowHeight="14.4" x14ac:dyDescent="0.3"/>
  <cols>
    <col min="1" max="1" width="38.109375" bestFit="1" customWidth="1"/>
    <col min="2" max="2" width="100.5546875" customWidth="1"/>
    <col min="3" max="3" width="62.33203125" bestFit="1" customWidth="1"/>
    <col min="4" max="4" width="101.33203125" bestFit="1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x14ac:dyDescent="0.3">
      <c r="A2" s="6" t="s">
        <v>7</v>
      </c>
      <c r="B2" s="23" t="s">
        <v>215</v>
      </c>
      <c r="C2" s="6" t="s">
        <v>18</v>
      </c>
    </row>
    <row r="3" spans="1:3" x14ac:dyDescent="0.3">
      <c r="A3" s="6" t="s">
        <v>8</v>
      </c>
      <c r="B3" s="24" t="s">
        <v>3</v>
      </c>
      <c r="C3" s="6" t="s">
        <v>17</v>
      </c>
    </row>
    <row r="4" spans="1:3" x14ac:dyDescent="0.3">
      <c r="A4" s="6" t="s">
        <v>9</v>
      </c>
      <c r="B4" s="24" t="s">
        <v>233</v>
      </c>
      <c r="C4" s="6" t="s">
        <v>16</v>
      </c>
    </row>
    <row r="5" spans="1:3" x14ac:dyDescent="0.3">
      <c r="A5" s="6" t="s">
        <v>11</v>
      </c>
      <c r="B5" s="6">
        <v>10000</v>
      </c>
      <c r="C5" s="6" t="s">
        <v>14</v>
      </c>
    </row>
    <row r="6" spans="1:3" x14ac:dyDescent="0.3">
      <c r="A6" s="6" t="s">
        <v>10</v>
      </c>
      <c r="B6" s="6">
        <v>5000</v>
      </c>
      <c r="C6" s="6" t="s">
        <v>15</v>
      </c>
    </row>
    <row r="7" spans="1:3" x14ac:dyDescent="0.3">
      <c r="A7" s="6" t="s">
        <v>12</v>
      </c>
      <c r="B7" s="6">
        <v>3000</v>
      </c>
      <c r="C7" s="6" t="s">
        <v>13</v>
      </c>
    </row>
    <row r="8" spans="1:3" ht="28.8" x14ac:dyDescent="0.3">
      <c r="A8" s="6" t="s">
        <v>48</v>
      </c>
      <c r="B8" s="6">
        <v>3</v>
      </c>
      <c r="C8" s="13" t="s">
        <v>216</v>
      </c>
    </row>
    <row r="9" spans="1:3" x14ac:dyDescent="0.3">
      <c r="A9" s="6" t="s">
        <v>52</v>
      </c>
      <c r="B9" s="43" t="str">
        <f ca="1">TEXT(MainConfig!B9,"dd/MM/yyyy")</f>
        <v>01/02/2021</v>
      </c>
      <c r="C9" s="6" t="s">
        <v>206</v>
      </c>
    </row>
    <row r="10" spans="1:3" x14ac:dyDescent="0.3">
      <c r="A10" s="6" t="s">
        <v>56</v>
      </c>
      <c r="B10" s="6" t="s">
        <v>217</v>
      </c>
      <c r="C10" s="6" t="s">
        <v>57</v>
      </c>
    </row>
    <row r="11" spans="1:3" x14ac:dyDescent="0.3">
      <c r="A11" s="6" t="s">
        <v>95</v>
      </c>
      <c r="B11" s="6" t="str">
        <f>MainConfig!B6&amp;"Temp\"</f>
        <v>Temp\Temp\</v>
      </c>
      <c r="C11" s="6" t="s">
        <v>210</v>
      </c>
    </row>
    <row r="12" spans="1:3" x14ac:dyDescent="0.3">
      <c r="A12" s="6" t="s">
        <v>218</v>
      </c>
      <c r="B12" s="44" t="s">
        <v>219</v>
      </c>
      <c r="C12" s="6" t="s">
        <v>220</v>
      </c>
    </row>
    <row r="13" spans="1:3" x14ac:dyDescent="0.3">
      <c r="A13" s="6" t="s">
        <v>221</v>
      </c>
      <c r="B13" s="6" t="s">
        <v>222</v>
      </c>
      <c r="C13" s="6" t="s">
        <v>223</v>
      </c>
    </row>
    <row r="14" spans="1:3" x14ac:dyDescent="0.3">
      <c r="A14" s="6" t="s">
        <v>224</v>
      </c>
      <c r="B14" s="16">
        <v>7187</v>
      </c>
      <c r="C14" s="6" t="s">
        <v>225</v>
      </c>
    </row>
    <row r="15" spans="1:3" x14ac:dyDescent="0.3">
      <c r="A15" s="6" t="s">
        <v>226</v>
      </c>
      <c r="B15" s="6" t="s">
        <v>227</v>
      </c>
      <c r="C15" s="6" t="s">
        <v>228</v>
      </c>
    </row>
    <row r="16" spans="1:3" x14ac:dyDescent="0.3">
      <c r="A16" s="56" t="s">
        <v>229</v>
      </c>
      <c r="B16" s="56" t="str">
        <f>MainConfig!B3</f>
        <v>\\egwgwgfs.wgenting.genting.corp\genm-finance$\RPA\Hospitality - GHR\1 Report\</v>
      </c>
      <c r="C16" s="56" t="s">
        <v>230</v>
      </c>
    </row>
    <row r="17" spans="1:3" x14ac:dyDescent="0.3">
      <c r="A17" s="56" t="s">
        <v>231</v>
      </c>
      <c r="B17" s="56" t="str">
        <f>MainConfig!B3</f>
        <v>\\egwgwgfs.wgenting.genting.corp\genm-finance$\RPA\Hospitality - GHR\1 Report\</v>
      </c>
      <c r="C17" s="56" t="s">
        <v>232</v>
      </c>
    </row>
    <row r="18" spans="1:3" x14ac:dyDescent="0.3">
      <c r="A18" s="45" t="s">
        <v>173</v>
      </c>
      <c r="B18" s="29" t="s">
        <v>203</v>
      </c>
      <c r="C18" s="45" t="s">
        <v>176</v>
      </c>
    </row>
    <row r="19" spans="1:3" x14ac:dyDescent="0.3">
      <c r="A19" s="46"/>
      <c r="C19" s="9"/>
    </row>
  </sheetData>
  <conditionalFormatting sqref="A8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859C-C614-4592-ABA8-7B6F68D923B7}">
  <sheetPr>
    <tabColor rgb="FF00B050"/>
  </sheetPr>
  <dimension ref="A1:D20"/>
  <sheetViews>
    <sheetView zoomScaleNormal="100" workbookViewId="0">
      <selection activeCell="B9" sqref="B9"/>
    </sheetView>
  </sheetViews>
  <sheetFormatPr defaultColWidth="9.109375" defaultRowHeight="14.4" x14ac:dyDescent="0.3"/>
  <cols>
    <col min="1" max="1" width="24.109375" style="46" bestFit="1" customWidth="1"/>
    <col min="2" max="2" width="124" style="46" bestFit="1" customWidth="1"/>
    <col min="3" max="3" width="89.88671875" style="46" bestFit="1" customWidth="1"/>
    <col min="4" max="4" width="113" style="46" bestFit="1" customWidth="1"/>
    <col min="5" max="16384" width="9.109375" style="46"/>
  </cols>
  <sheetData>
    <row r="1" spans="1:4" x14ac:dyDescent="0.3">
      <c r="A1" s="5" t="s">
        <v>0</v>
      </c>
      <c r="B1" s="5" t="s">
        <v>1</v>
      </c>
      <c r="C1" s="5" t="s">
        <v>2</v>
      </c>
    </row>
    <row r="2" spans="1:4" x14ac:dyDescent="0.3">
      <c r="A2" s="46" t="s">
        <v>7</v>
      </c>
      <c r="B2" s="47" t="s">
        <v>3</v>
      </c>
      <c r="C2" s="46" t="s">
        <v>18</v>
      </c>
    </row>
    <row r="3" spans="1:4" x14ac:dyDescent="0.3">
      <c r="A3" s="46" t="s">
        <v>8</v>
      </c>
      <c r="B3" s="48" t="s">
        <v>4</v>
      </c>
      <c r="C3" s="46" t="s">
        <v>17</v>
      </c>
    </row>
    <row r="4" spans="1:4" x14ac:dyDescent="0.3">
      <c r="A4" s="46" t="s">
        <v>9</v>
      </c>
      <c r="B4" s="48" t="s">
        <v>5</v>
      </c>
      <c r="C4" s="46" t="s">
        <v>16</v>
      </c>
    </row>
    <row r="5" spans="1:4" x14ac:dyDescent="0.3">
      <c r="A5" s="46" t="s">
        <v>11</v>
      </c>
      <c r="B5" s="46">
        <v>10000</v>
      </c>
      <c r="C5" s="46" t="s">
        <v>14</v>
      </c>
    </row>
    <row r="6" spans="1:4" x14ac:dyDescent="0.3">
      <c r="A6" s="46" t="s">
        <v>10</v>
      </c>
      <c r="B6" s="46">
        <v>5000</v>
      </c>
      <c r="C6" s="46" t="s">
        <v>15</v>
      </c>
    </row>
    <row r="7" spans="1:4" x14ac:dyDescent="0.3">
      <c r="A7" s="46" t="s">
        <v>12</v>
      </c>
      <c r="B7" s="46">
        <v>3000</v>
      </c>
      <c r="C7" s="46" t="s">
        <v>13</v>
      </c>
    </row>
    <row r="8" spans="1:4" x14ac:dyDescent="0.3">
      <c r="A8" s="46" t="s">
        <v>48</v>
      </c>
      <c r="B8" s="46">
        <v>3</v>
      </c>
      <c r="C8" s="49" t="s">
        <v>209</v>
      </c>
    </row>
    <row r="9" spans="1:4" x14ac:dyDescent="0.3">
      <c r="A9" s="46" t="s">
        <v>52</v>
      </c>
      <c r="B9" s="3" t="str">
        <f ca="1">TEXT(MainConfig!B9,"dd/MM/yyyy")</f>
        <v>01/02/2021</v>
      </c>
      <c r="C9" s="46" t="s">
        <v>259</v>
      </c>
      <c r="D9" s="50"/>
    </row>
    <row r="10" spans="1:4" x14ac:dyDescent="0.3">
      <c r="A10" s="46" t="s">
        <v>234</v>
      </c>
      <c r="B10" s="46" t="s">
        <v>235</v>
      </c>
      <c r="C10" s="46" t="s">
        <v>236</v>
      </c>
    </row>
    <row r="11" spans="1:4" x14ac:dyDescent="0.3">
      <c r="A11" s="46" t="s">
        <v>237</v>
      </c>
      <c r="B11" s="46" t="s">
        <v>238</v>
      </c>
      <c r="C11" s="46" t="s">
        <v>239</v>
      </c>
    </row>
    <row r="12" spans="1:4" x14ac:dyDescent="0.3">
      <c r="A12" s="58" t="s">
        <v>240</v>
      </c>
      <c r="B12" s="58" t="str">
        <f>MainConfig!B3</f>
        <v>\\egwgwgfs.wgenting.genting.corp\genm-finance$\RPA\Hospitality - GHR\1 Report\</v>
      </c>
      <c r="C12" s="58" t="s">
        <v>241</v>
      </c>
    </row>
    <row r="13" spans="1:4" x14ac:dyDescent="0.3">
      <c r="A13" s="58" t="s">
        <v>242</v>
      </c>
      <c r="B13" s="58" t="str">
        <f>MainConfig!B3</f>
        <v>\\egwgwgfs.wgenting.genting.corp\genm-finance$\RPA\Hospitality - GHR\1 Report\</v>
      </c>
      <c r="C13" s="58" t="s">
        <v>243</v>
      </c>
    </row>
    <row r="14" spans="1:4" x14ac:dyDescent="0.3">
      <c r="A14" s="46" t="s">
        <v>244</v>
      </c>
      <c r="B14" s="46" t="s">
        <v>276</v>
      </c>
      <c r="C14" s="46" t="s">
        <v>254</v>
      </c>
    </row>
    <row r="15" spans="1:4" x14ac:dyDescent="0.3">
      <c r="A15" s="46" t="s">
        <v>245</v>
      </c>
      <c r="B15" s="46" t="s">
        <v>277</v>
      </c>
      <c r="C15" s="46" t="s">
        <v>255</v>
      </c>
    </row>
    <row r="16" spans="1:4" x14ac:dyDescent="0.3">
      <c r="A16" s="46" t="s">
        <v>81</v>
      </c>
      <c r="B16" s="46" t="str">
        <f>MainConfig!B6&amp;"Temp\"</f>
        <v>Temp\Temp\</v>
      </c>
      <c r="C16" s="46" t="s">
        <v>246</v>
      </c>
    </row>
    <row r="17" spans="1:3" x14ac:dyDescent="0.3">
      <c r="A17" s="46" t="s">
        <v>173</v>
      </c>
      <c r="B17" s="29" t="s">
        <v>203</v>
      </c>
      <c r="C17" s="46" t="s">
        <v>247</v>
      </c>
    </row>
    <row r="18" spans="1:3" x14ac:dyDescent="0.3">
      <c r="A18" s="46" t="s">
        <v>248</v>
      </c>
      <c r="B18" s="47" t="s">
        <v>249</v>
      </c>
      <c r="C18" s="46" t="s">
        <v>256</v>
      </c>
    </row>
    <row r="19" spans="1:3" x14ac:dyDescent="0.3">
      <c r="A19" s="46" t="s">
        <v>250</v>
      </c>
      <c r="B19" s="47" t="s">
        <v>251</v>
      </c>
      <c r="C19" s="46" t="s">
        <v>257</v>
      </c>
    </row>
    <row r="20" spans="1:3" x14ac:dyDescent="0.3">
      <c r="A20" s="46" t="s">
        <v>252</v>
      </c>
      <c r="B20" s="46" t="s">
        <v>253</v>
      </c>
      <c r="C20" s="46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9871-E972-4044-9C48-349B3DE7E566}">
  <sheetPr>
    <tabColor rgb="FF00B050"/>
  </sheetPr>
  <dimension ref="A1:D17"/>
  <sheetViews>
    <sheetView workbookViewId="0">
      <selection activeCell="B14" sqref="B14"/>
    </sheetView>
  </sheetViews>
  <sheetFormatPr defaultRowHeight="14.4" x14ac:dyDescent="0.3"/>
  <cols>
    <col min="1" max="1" width="21.6640625" bestFit="1" customWidth="1"/>
    <col min="2" max="2" width="108.6640625" bestFit="1" customWidth="1"/>
    <col min="3" max="3" width="32.6640625" bestFit="1" customWidth="1"/>
    <col min="4" max="4" width="100.44140625" bestFit="1" customWidth="1"/>
  </cols>
  <sheetData>
    <row r="1" spans="1:4" x14ac:dyDescent="0.3">
      <c r="A1" s="5" t="s">
        <v>0</v>
      </c>
      <c r="B1" s="5" t="s">
        <v>1</v>
      </c>
      <c r="C1" s="5" t="s">
        <v>2</v>
      </c>
    </row>
    <row r="2" spans="1:4" x14ac:dyDescent="0.3">
      <c r="A2" s="6" t="s">
        <v>56</v>
      </c>
      <c r="B2" s="6" t="s">
        <v>260</v>
      </c>
      <c r="C2" s="6" t="s">
        <v>57</v>
      </c>
    </row>
    <row r="3" spans="1:4" x14ac:dyDescent="0.3">
      <c r="A3" s="6" t="s">
        <v>7</v>
      </c>
      <c r="B3" s="11" t="s">
        <v>3</v>
      </c>
      <c r="C3" s="6" t="s">
        <v>18</v>
      </c>
    </row>
    <row r="4" spans="1:4" x14ac:dyDescent="0.3">
      <c r="A4" s="6" t="s">
        <v>8</v>
      </c>
      <c r="B4" s="12" t="s">
        <v>4</v>
      </c>
      <c r="C4" s="6" t="s">
        <v>17</v>
      </c>
    </row>
    <row r="5" spans="1:4" x14ac:dyDescent="0.3">
      <c r="A5" s="6" t="s">
        <v>9</v>
      </c>
      <c r="B5" s="12" t="s">
        <v>5</v>
      </c>
      <c r="C5" s="6" t="s">
        <v>16</v>
      </c>
    </row>
    <row r="6" spans="1:4" x14ac:dyDescent="0.3">
      <c r="A6" s="6" t="s">
        <v>11</v>
      </c>
      <c r="B6" s="16">
        <v>10000</v>
      </c>
      <c r="C6" s="6" t="s">
        <v>14</v>
      </c>
    </row>
    <row r="7" spans="1:4" x14ac:dyDescent="0.3">
      <c r="A7" s="6" t="s">
        <v>10</v>
      </c>
      <c r="B7" s="16">
        <v>5000</v>
      </c>
      <c r="C7" s="6" t="s">
        <v>15</v>
      </c>
    </row>
    <row r="8" spans="1:4" x14ac:dyDescent="0.3">
      <c r="A8" s="6" t="s">
        <v>12</v>
      </c>
      <c r="B8" s="16">
        <v>1000</v>
      </c>
      <c r="C8" s="6" t="s">
        <v>13</v>
      </c>
    </row>
    <row r="9" spans="1:4" x14ac:dyDescent="0.3">
      <c r="A9" s="8" t="s">
        <v>67</v>
      </c>
      <c r="B9" s="16">
        <v>2</v>
      </c>
      <c r="C9" s="8" t="s">
        <v>68</v>
      </c>
    </row>
    <row r="10" spans="1:4" x14ac:dyDescent="0.3">
      <c r="A10" s="17" t="s">
        <v>69</v>
      </c>
      <c r="B10" s="8" t="s">
        <v>203</v>
      </c>
      <c r="C10" s="17" t="s">
        <v>70</v>
      </c>
    </row>
    <row r="11" spans="1:4" x14ac:dyDescent="0.3">
      <c r="A11" s="6" t="s">
        <v>261</v>
      </c>
      <c r="B11" s="56" t="str">
        <f>MainConfig!B3</f>
        <v>\\egwgwgfs.wgenting.genting.corp\genm-finance$\RPA\Hospitality - GHR\1 Report\</v>
      </c>
      <c r="C11" s="6" t="s">
        <v>262</v>
      </c>
      <c r="D11" t="s">
        <v>279</v>
      </c>
    </row>
    <row r="12" spans="1:4" x14ac:dyDescent="0.3">
      <c r="A12" s="8" t="s">
        <v>263</v>
      </c>
      <c r="B12" s="6" t="s">
        <v>264</v>
      </c>
      <c r="C12" s="8" t="s">
        <v>265</v>
      </c>
    </row>
    <row r="13" spans="1:4" x14ac:dyDescent="0.3">
      <c r="A13" s="28" t="s">
        <v>172</v>
      </c>
      <c r="B13" s="54" t="s">
        <v>282</v>
      </c>
      <c r="C13" s="19" t="s">
        <v>183</v>
      </c>
    </row>
    <row r="14" spans="1:4" x14ac:dyDescent="0.3">
      <c r="A14" s="8" t="s">
        <v>41</v>
      </c>
      <c r="B14" s="51">
        <f ca="1">MainConfig!B9</f>
        <v>44228</v>
      </c>
      <c r="C14" s="8" t="s">
        <v>42</v>
      </c>
    </row>
    <row r="15" spans="1:4" x14ac:dyDescent="0.3">
      <c r="A15" s="8" t="s">
        <v>266</v>
      </c>
      <c r="B15" s="6">
        <v>5</v>
      </c>
      <c r="C15" s="8" t="s">
        <v>267</v>
      </c>
    </row>
    <row r="17" spans="2:2" x14ac:dyDescent="0.3">
      <c r="B17" s="60"/>
    </row>
  </sheetData>
  <conditionalFormatting sqref="A3:A9 A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MainConfig</vt:lpstr>
      <vt:lpstr>Match F&amp;B_Golf_Mspa_Hotel_GHR</vt:lpstr>
      <vt:lpstr>Posting Ghpms</vt:lpstr>
      <vt:lpstr>SAP_Posting</vt:lpstr>
      <vt:lpstr>Retrieve SR IG CMS Gumnut</vt:lpstr>
      <vt:lpstr>Download SR DCS</vt:lpstr>
      <vt:lpstr>Download MR JomPAY</vt:lpstr>
      <vt:lpstr>Retrieve SR FIT_OTA_MICE</vt:lpstr>
      <vt:lpstr>Retrieve MR ipay88 CNY</vt:lpstr>
      <vt:lpstr>Download SR iHoliday</vt:lpstr>
      <vt:lpstr>Download SR iTour</vt:lpstr>
      <vt:lpstr>Retrieve SR MFK</vt:lpstr>
      <vt:lpstr>Download SR ipay88</vt:lpstr>
      <vt:lpstr>Download SR MSCRM</vt:lpstr>
      <vt:lpstr>Download SR Xyreon KMS</vt:lpstr>
      <vt:lpstr>Match SR KMS v MR MBB</vt:lpstr>
      <vt:lpstr>Match SR MFK v MR MBB</vt:lpstr>
      <vt:lpstr>SAP</vt:lpstr>
      <vt:lpstr>MR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Soo</dc:creator>
  <cp:lastModifiedBy>ROBOT3</cp:lastModifiedBy>
  <dcterms:created xsi:type="dcterms:W3CDTF">2020-02-04T08:00:06Z</dcterms:created>
  <dcterms:modified xsi:type="dcterms:W3CDTF">2021-02-01T10:11:04Z</dcterms:modified>
</cp:coreProperties>
</file>