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per\OneDrive\Desktop\"/>
    </mc:Choice>
  </mc:AlternateContent>
  <xr:revisionPtr revIDLastSave="0" documentId="8_{B1F9F3B5-2A11-4485-A5E8-71299D6B9898}" xr6:coauthVersionLast="47" xr6:coauthVersionMax="47" xr10:uidLastSave="{00000000-0000-0000-0000-000000000000}"/>
  <bookViews>
    <workbookView xWindow="-120" yWindow="-120" windowWidth="20730" windowHeight="11040" activeTab="4" xr2:uid="{C88801AA-344D-4422-AFC7-705B8D07B948}"/>
  </bookViews>
  <sheets>
    <sheet name="Planilha1" sheetId="1" r:id="rId1"/>
    <sheet name="Planilha3" sheetId="3" r:id="rId2"/>
    <sheet name="Planilha2" sheetId="2" r:id="rId3"/>
    <sheet name="Planilha5" sheetId="5" r:id="rId4"/>
    <sheet name="tabela" sheetId="4" r:id="rId5"/>
  </sheets>
  <definedNames>
    <definedName name="_xlnm._FilterDatabase" localSheetId="2" hidden="1">Planilha2!$A$2:$D$14</definedName>
    <definedName name="SegmentaçãodeDados_Classif">#N/A</definedName>
    <definedName name="SegmentaçãodeDados_Código">#N/A</definedName>
    <definedName name="SegmentaçãodeDados_Tipo_de_Mercado">#N/A</definedName>
    <definedName name="SegmentaçãodeDados_Tipo_de_Mercado1">#N/A</definedName>
  </definedNames>
  <calcPr calcId="191029"/>
  <pivotCaches>
    <pivotCache cacheId="5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D11" i="2"/>
  <c r="D4" i="2"/>
  <c r="D7" i="2"/>
  <c r="D12" i="2"/>
  <c r="D13" i="2"/>
  <c r="D5" i="2"/>
  <c r="D14" i="2"/>
  <c r="D3" i="2"/>
  <c r="E3" i="2" s="1"/>
  <c r="D6" i="2"/>
  <c r="D9" i="2"/>
  <c r="D10" i="2"/>
  <c r="D8" i="2"/>
  <c r="E2" i="1"/>
  <c r="E4" i="2" l="1"/>
  <c r="E5" i="2" l="1"/>
  <c r="E6" i="2" l="1"/>
  <c r="E7" i="2" l="1"/>
  <c r="E8" i="2" l="1"/>
  <c r="E9" i="2" l="1"/>
  <c r="E10" i="2" l="1"/>
  <c r="E11" i="2" l="1"/>
  <c r="E12" i="2" l="1"/>
  <c r="E13" i="2" l="1"/>
  <c r="E14" i="2" l="1"/>
  <c r="F13" i="2"/>
  <c r="G13" i="2" s="1"/>
  <c r="F14" i="2" l="1"/>
  <c r="G14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K5" i="2" l="1"/>
  <c r="K3" i="2"/>
  <c r="K4" i="2"/>
  <c r="K6" i="2" l="1"/>
  <c r="L4" i="2" s="1"/>
  <c r="L5" i="2"/>
  <c r="L3" i="2" l="1"/>
  <c r="L6" i="2" s="1"/>
</calcChain>
</file>

<file path=xl/sharedStrings.xml><?xml version="1.0" encoding="utf-8"?>
<sst xmlns="http://schemas.openxmlformats.org/spreadsheetml/2006/main" count="110" uniqueCount="49">
  <si>
    <t>Produto</t>
  </si>
  <si>
    <t>Preço Unit.</t>
  </si>
  <si>
    <t>Qtde (mês)</t>
  </si>
  <si>
    <t>Eixo</t>
  </si>
  <si>
    <t>Porca</t>
  </si>
  <si>
    <t>Parafuso</t>
  </si>
  <si>
    <t>Polia</t>
  </si>
  <si>
    <t>Anel</t>
  </si>
  <si>
    <t>Anel liso</t>
  </si>
  <si>
    <t>Chaveta</t>
  </si>
  <si>
    <t>Mola</t>
  </si>
  <si>
    <t>Arruela</t>
  </si>
  <si>
    <t>Eixo alto</t>
  </si>
  <si>
    <t>Eixo baixo</t>
  </si>
  <si>
    <t>Placa</t>
  </si>
  <si>
    <t>VALOR TOTAL</t>
  </si>
  <si>
    <t>Valor Total Acumulado</t>
  </si>
  <si>
    <t>% Valor Total Acumulado</t>
  </si>
  <si>
    <t>Classif</t>
  </si>
  <si>
    <t>A</t>
  </si>
  <si>
    <t>B</t>
  </si>
  <si>
    <t>C</t>
  </si>
  <si>
    <t>QTDE</t>
  </si>
  <si>
    <t>%</t>
  </si>
  <si>
    <t>FINANCEIRO</t>
  </si>
  <si>
    <t>Código</t>
  </si>
  <si>
    <t>Valor Total</t>
  </si>
  <si>
    <t>Tipo de Mercado</t>
  </si>
  <si>
    <t>MP0001</t>
  </si>
  <si>
    <t>MP0002</t>
  </si>
  <si>
    <t>MP0003</t>
  </si>
  <si>
    <t>MP0004</t>
  </si>
  <si>
    <t>MP0005</t>
  </si>
  <si>
    <t>MP0006</t>
  </si>
  <si>
    <t>MP0007</t>
  </si>
  <si>
    <t>MP0008</t>
  </si>
  <si>
    <t>MP0009</t>
  </si>
  <si>
    <t>MP0010</t>
  </si>
  <si>
    <t>MP0011</t>
  </si>
  <si>
    <t>MP0012</t>
  </si>
  <si>
    <t>Qtde (Mês)</t>
  </si>
  <si>
    <t>CONCORRÊNCIA PERFEITA</t>
  </si>
  <si>
    <t>OLIGOPÓLIO</t>
  </si>
  <si>
    <t>MONOPÓLIO</t>
  </si>
  <si>
    <t>Total</t>
  </si>
  <si>
    <t>Rótulos de Linha</t>
  </si>
  <si>
    <t>Total Geral</t>
  </si>
  <si>
    <t>Soma de Valor Total</t>
  </si>
  <si>
    <t>Soma de Valor 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</si>
</sst>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0.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rgb="FFFFFFFF"/>
      <name val="Arial"/>
    </font>
    <font>
      <sz val="16"/>
      <color theme="1"/>
      <name val="Aptos Narrow"/>
      <family val="2"/>
      <scheme val="minor"/>
    </font>
    <font>
      <b/>
      <sz val="18"/>
      <color rgb="FFFFFFFF"/>
      <name val="Arial"/>
      <family val="2"/>
    </font>
    <font>
      <sz val="16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BB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3" borderId="0" xfId="0" applyFont="1" applyFill="1"/>
    <xf numFmtId="44" fontId="3" fillId="3" borderId="0" xfId="1" applyFont="1" applyFill="1"/>
    <xf numFmtId="44" fontId="3" fillId="3" borderId="0" xfId="0" applyNumberFormat="1" applyFont="1" applyFill="1"/>
    <xf numFmtId="10" fontId="3" fillId="3" borderId="0" xfId="2" applyNumberFormat="1" applyFont="1" applyFill="1"/>
    <xf numFmtId="0" fontId="3" fillId="4" borderId="0" xfId="0" applyFont="1" applyFill="1"/>
    <xf numFmtId="44" fontId="3" fillId="4" borderId="0" xfId="1" applyFont="1" applyFill="1"/>
    <xf numFmtId="44" fontId="3" fillId="4" borderId="0" xfId="0" applyNumberFormat="1" applyFont="1" applyFill="1"/>
    <xf numFmtId="10" fontId="3" fillId="4" borderId="0" xfId="2" applyNumberFormat="1" applyFont="1" applyFill="1"/>
    <xf numFmtId="0" fontId="5" fillId="5" borderId="0" xfId="0" applyFont="1" applyFill="1"/>
    <xf numFmtId="44" fontId="5" fillId="5" borderId="0" xfId="1" applyFont="1" applyFill="1"/>
    <xf numFmtId="44" fontId="5" fillId="5" borderId="0" xfId="0" applyNumberFormat="1" applyFont="1" applyFill="1"/>
    <xf numFmtId="10" fontId="5" fillId="5" borderId="0" xfId="2" applyNumberFormat="1" applyFont="1" applyFill="1"/>
    <xf numFmtId="10" fontId="0" fillId="0" borderId="0" xfId="0" applyNumberFormat="1"/>
    <xf numFmtId="0" fontId="3" fillId="0" borderId="3" xfId="0" applyFont="1" applyBorder="1" applyAlignment="1">
      <alignment horizontal="center"/>
    </xf>
    <xf numFmtId="10" fontId="3" fillId="3" borderId="3" xfId="2" applyNumberFormat="1" applyFont="1" applyFill="1" applyBorder="1"/>
    <xf numFmtId="0" fontId="0" fillId="0" borderId="3" xfId="0" applyBorder="1"/>
    <xf numFmtId="0" fontId="4" fillId="5" borderId="3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3">
    <cellStyle name="Moeda" xfId="1" builtinId="4"/>
    <cellStyle name="Normal" xfId="0" builtinId="0"/>
    <cellStyle name="Porcentagem" xfId="2" builtinId="5"/>
  </cellStyles>
  <dxfs count="4"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493938</xdr:colOff>
      <xdr:row>2</xdr:row>
      <xdr:rowOff>43543</xdr:rowOff>
    </xdr:from>
    <xdr:to>
      <xdr:col>6</xdr:col>
      <xdr:colOff>598714</xdr:colOff>
      <xdr:row>16</xdr:row>
      <xdr:rowOff>43543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Tipo de Mercado 1">
              <a:extLst>
                <a:ext uri="{FF2B5EF4-FFF2-40B4-BE49-F238E27FC236}">
                  <a16:creationId xmlns:a16="http://schemas.microsoft.com/office/drawing/2014/main" id="{21DD50B9-15F8-06AE-AC45-7DAD51250E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Mer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6670" y="424543"/>
              <a:ext cx="194174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335573</xdr:colOff>
      <xdr:row>7</xdr:row>
      <xdr:rowOff>123826</xdr:rowOff>
    </xdr:from>
    <xdr:to>
      <xdr:col>12</xdr:col>
      <xdr:colOff>314325</xdr:colOff>
      <xdr:row>16</xdr:row>
      <xdr:rowOff>104776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ódigo">
              <a:extLst>
                <a:ext uri="{FF2B5EF4-FFF2-40B4-BE49-F238E27FC236}">
                  <a16:creationId xmlns:a16="http://schemas.microsoft.com/office/drawing/2014/main" id="{437698B0-541A-E953-0F02-58BCDED34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0823" y="1514476"/>
              <a:ext cx="3636352" cy="169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334107</xdr:colOff>
      <xdr:row>0</xdr:row>
      <xdr:rowOff>122361</xdr:rowOff>
    </xdr:from>
    <xdr:to>
      <xdr:col>8</xdr:col>
      <xdr:colOff>209550</xdr:colOff>
      <xdr:row>7</xdr:row>
      <xdr:rowOff>76201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lassif">
              <a:extLst>
                <a:ext uri="{FF2B5EF4-FFF2-40B4-BE49-F238E27FC236}">
                  <a16:creationId xmlns:a16="http://schemas.microsoft.com/office/drawing/2014/main" id="{839E909C-E0FC-F99B-B398-D5E25BAAF3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sif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9357" y="122361"/>
              <a:ext cx="1094643" cy="1344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265234</xdr:colOff>
      <xdr:row>0</xdr:row>
      <xdr:rowOff>112835</xdr:rowOff>
    </xdr:from>
    <xdr:to>
      <xdr:col>12</xdr:col>
      <xdr:colOff>266700</xdr:colOff>
      <xdr:row>7</xdr:row>
      <xdr:rowOff>66675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Tipo de Mercado">
              <a:extLst>
                <a:ext uri="{FF2B5EF4-FFF2-40B4-BE49-F238E27FC236}">
                  <a16:creationId xmlns:a16="http://schemas.microsoft.com/office/drawing/2014/main" id="{5B558022-14C9-5E6F-EC29-EAAB464C79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Merc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9684" y="112835"/>
              <a:ext cx="2439866" cy="1344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NDRO PEREIRA" refreshedDate="45953.841451851855" createdVersion="8" refreshedVersion="8" minRefreshableVersion="3" recordCount="12" xr:uid="{63A07D6C-71AF-431C-ACA8-E9B13ED7BBD0}">
  <cacheSource type="worksheet">
    <worksheetSource name="Tabela1"/>
  </cacheSource>
  <cacheFields count="6">
    <cacheField name="Código" numFmtId="0">
      <sharedItems count="12">
        <s v="MP0001"/>
        <s v="MP0002"/>
        <s v="MP0003"/>
        <s v="MP0004"/>
        <s v="MP0005"/>
        <s v="MP0006"/>
        <s v="MP0007"/>
        <s v="MP0008"/>
        <s v="MP0009"/>
        <s v="MP0010"/>
        <s v="MP0011"/>
        <s v="MP0012"/>
      </sharedItems>
    </cacheField>
    <cacheField name="Produto" numFmtId="0">
      <sharedItems/>
    </cacheField>
    <cacheField name="Qtde (Mês)" numFmtId="0">
      <sharedItems containsSemiMixedTypes="0" containsString="0" containsNumber="1" containsInteger="1" minValue="20" maxValue="5000"/>
    </cacheField>
    <cacheField name="Valor Total" numFmtId="44">
      <sharedItems containsSemiMixedTypes="0" containsString="0" containsNumber="1" containsInteger="1" minValue="10" maxValue="25000"/>
    </cacheField>
    <cacheField name="Classif" numFmtId="0">
      <sharedItems count="3">
        <s v="A"/>
        <s v="B"/>
        <s v="C"/>
      </sharedItems>
    </cacheField>
    <cacheField name="Tipo de Mercado" numFmtId="0">
      <sharedItems count="3">
        <s v="CONCORRÊNCIA PERFEITA"/>
        <s v="OLIGOPÓLIO"/>
        <s v="MONOPÓLIO"/>
      </sharedItems>
    </cacheField>
  </cacheFields>
  <extLst>
    <ext xmlns:x14="http://schemas.microsoft.com/office/spreadsheetml/2009/9/main" uri="{725AE2AE-9491-48be-B2B4-4EB974FC3084}">
      <x14:pivotCacheDefinition pivotCacheId="11271066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Eixo alto"/>
    <n v="500"/>
    <n v="25000"/>
    <x v="0"/>
    <x v="0"/>
  </r>
  <r>
    <x v="1"/>
    <s v="Polia"/>
    <n v="2000"/>
    <n v="20000"/>
    <x v="0"/>
    <x v="0"/>
  </r>
  <r>
    <x v="2"/>
    <s v="Mola"/>
    <n v="5000"/>
    <n v="15000"/>
    <x v="1"/>
    <x v="1"/>
  </r>
  <r>
    <x v="3"/>
    <s v="Eixo baixo"/>
    <n v="600"/>
    <n v="3000"/>
    <x v="1"/>
    <x v="1"/>
  </r>
  <r>
    <x v="4"/>
    <s v="Anel"/>
    <n v="1000"/>
    <n v="2500"/>
    <x v="1"/>
    <x v="1"/>
  </r>
  <r>
    <x v="5"/>
    <s v="Eixo"/>
    <n v="100"/>
    <n v="2000"/>
    <x v="2"/>
    <x v="0"/>
  </r>
  <r>
    <x v="6"/>
    <s v="Placa"/>
    <n v="1000"/>
    <n v="1000"/>
    <x v="2"/>
    <x v="0"/>
  </r>
  <r>
    <x v="7"/>
    <s v="Porca"/>
    <n v="1000"/>
    <n v="500"/>
    <x v="2"/>
    <x v="0"/>
  </r>
  <r>
    <x v="8"/>
    <s v="Parafuso"/>
    <n v="100"/>
    <n v="100"/>
    <x v="2"/>
    <x v="0"/>
  </r>
  <r>
    <x v="9"/>
    <s v="Anel liso"/>
    <n v="50"/>
    <n v="75"/>
    <x v="2"/>
    <x v="0"/>
  </r>
  <r>
    <x v="10"/>
    <s v="Chaveta"/>
    <n v="80"/>
    <n v="40"/>
    <x v="2"/>
    <x v="2"/>
  </r>
  <r>
    <x v="11"/>
    <s v="Arruela"/>
    <n v="20"/>
    <n v="1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C4BD9-CB12-4233-8B57-8BF304C50E4F}" name="Tabela dinâ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:C29" firstHeaderRow="0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numFmtId="44" showAll="0"/>
    <pivotField axis="axisRow" showAll="0">
      <items count="4">
        <item sd="0"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</pivotFields>
  <rowFields count="3">
    <field x="5"/>
    <field x="4"/>
    <field x="0"/>
  </rowFields>
  <rowItems count="19">
    <i>
      <x/>
    </i>
    <i r="1">
      <x/>
    </i>
    <i r="1">
      <x v="2"/>
    </i>
    <i r="2">
      <x v="5"/>
    </i>
    <i r="2">
      <x v="6"/>
    </i>
    <i r="2">
      <x v="7"/>
    </i>
    <i r="2">
      <x v="8"/>
    </i>
    <i r="2">
      <x v="9"/>
    </i>
    <i>
      <x v="1"/>
    </i>
    <i r="1">
      <x v="2"/>
    </i>
    <i r="2">
      <x v="10"/>
    </i>
    <i>
      <x v="2"/>
    </i>
    <i r="1">
      <x v="1"/>
    </i>
    <i r="2">
      <x v="2"/>
    </i>
    <i r="2">
      <x v="3"/>
    </i>
    <i r="2">
      <x v="4"/>
    </i>
    <i r="1">
      <x v="2"/>
    </i>
    <i r="2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 Total" fld="3" baseField="0" baseItem="0" numFmtId="44"/>
    <dataField name="Soma de Valor Total2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DC947-2FF2-401B-A4E2-7AC0B9EE56D0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7" firstHeaderRow="0" firstDataRow="1" firstDataCol="1"/>
  <pivotFields count="6">
    <pivotField showAll="0"/>
    <pivotField showAll="0"/>
    <pivotField showAll="0"/>
    <pivotField dataField="1" numFmtId="44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 Total" fld="3" baseField="0" baseItem="0" numFmtId="44"/>
    <dataField name="Soma de Valor Total2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Mercado1" xr10:uid="{DD3D4A30-C99D-4505-B22C-5A7C5874A38E}" sourceName="Tipo de Mercado">
  <pivotTables>
    <pivotTable tabId="5" name="Tabela dinâmica2"/>
  </pivotTables>
  <data>
    <tabular pivotCacheId="1127106609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ódigo" xr10:uid="{D4C051F7-5C77-412A-BA8D-7C7DEC3C7523}" sourceName="Códig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assif" xr10:uid="{E95ACCBD-8ACA-400C-8D47-8E4AF7260744}" sourceName="Classif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Mercado" xr10:uid="{46D3398A-7803-4CEB-9E62-D34DCA3657AD}" sourceName="Tipo de Mercado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Mercado 1" xr10:uid="{A2F6C1A8-BB21-41E8-9B99-CB66A2C56578}" cache="SegmentaçãodeDados_Tipo_de_Mercado1" caption="Tipo de Mercado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" xr10:uid="{7B13F4CB-B68D-4A97-B196-0CF2380925ED}" cache="SegmentaçãodeDados_Código" caption="Código" columnCount="3" rowHeight="257175"/>
  <slicer name="Classif" xr10:uid="{6E436538-4AE7-4608-9FAD-61538D3E3D94}" cache="SegmentaçãodeDados_Classif" caption="Classif" rowHeight="257175"/>
  <slicer name="Tipo de Mercado" xr10:uid="{CC0E0423-BF8A-4D2E-A83F-5C1EDD7301C1}" cache="SegmentaçãodeDados_Tipo_de_Mercado" caption="Tipo de Mercado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1CB58-0307-4F9E-A043-369501BC0954}" name="Tabela1" displayName="Tabela1" ref="A2:F15" totalsRowCount="1" headerRowDxfId="3">
  <autoFilter ref="A2:F14" xr:uid="{60A1CB58-0307-4F9E-A043-369501BC0954}"/>
  <tableColumns count="6">
    <tableColumn id="1" xr3:uid="{3048ADAC-9CAA-47E5-AD9A-1256B8B5A3EE}" name="Código" totalsRowLabel="Total"/>
    <tableColumn id="2" xr3:uid="{E9CE66C3-508C-484E-9E5C-99561D370686}" name="Produto"/>
    <tableColumn id="6" xr3:uid="{D0CBE535-BAAD-42DB-824D-9BA05C1444E2}" name="Qtde (Mês)"/>
    <tableColumn id="3" xr3:uid="{06AB79EB-66AC-49A8-817B-4EA929F3DA63}" name="Valor Total" totalsRowFunction="sum" totalsRowDxfId="0" dataCellStyle="Moeda"/>
    <tableColumn id="4" xr3:uid="{50B20A97-B62E-4064-BFC5-F9FF3813E9E8}" name="Classif" dataDxfId="2" totalsRowDxfId="1"/>
    <tableColumn id="5" xr3:uid="{D477B770-3A95-46C3-896C-7A3DD797FF9E}" name="Tipo de Merc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2D91BF-E3FE-45AF-B4D2-CE45945BB136}">
  <we:reference id="wa200004935" version="6.0.0.0" store="pt-BR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591-3B5C-4E99-BCB5-9FD5A5F53BE4}">
  <dimension ref="C2:E2"/>
  <sheetViews>
    <sheetView zoomScale="170" zoomScaleNormal="170" workbookViewId="0">
      <selection activeCell="C14" sqref="C14"/>
    </sheetView>
  </sheetViews>
  <sheetFormatPr defaultRowHeight="15" x14ac:dyDescent="0.25"/>
  <cols>
    <col min="3" max="3" width="18.5703125" customWidth="1"/>
  </cols>
  <sheetData>
    <row r="2" spans="3:5" x14ac:dyDescent="0.25">
      <c r="C2" s="1">
        <v>0.89229999999999998</v>
      </c>
      <c r="E2" s="2">
        <f>ROUND(C2,2)</f>
        <v>0.89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A34D-1BC4-4D1D-9F3F-6B36BFA82E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6B38-A75D-4B15-97A6-8A05FF8603B3}">
  <dimension ref="A1:L14"/>
  <sheetViews>
    <sheetView zoomScale="70" zoomScaleNormal="70" workbookViewId="0">
      <selection activeCell="A2" sqref="A2:G14"/>
    </sheetView>
  </sheetViews>
  <sheetFormatPr defaultRowHeight="15" x14ac:dyDescent="0.25"/>
  <cols>
    <col min="1" max="1" width="20.7109375" customWidth="1"/>
    <col min="2" max="2" width="32.85546875" customWidth="1"/>
    <col min="3" max="3" width="30.5703125" customWidth="1"/>
    <col min="4" max="4" width="30" customWidth="1"/>
    <col min="5" max="5" width="41.28515625" customWidth="1"/>
    <col min="6" max="6" width="29" customWidth="1"/>
    <col min="7" max="7" width="25.85546875" customWidth="1"/>
    <col min="10" max="10" width="33" customWidth="1"/>
    <col min="11" max="11" width="32.28515625" customWidth="1"/>
    <col min="12" max="12" width="19.5703125" customWidth="1"/>
  </cols>
  <sheetData>
    <row r="1" spans="1:12" ht="24.75" thickBot="1" x14ac:dyDescent="0.45">
      <c r="D1" s="22" t="s">
        <v>24</v>
      </c>
    </row>
    <row r="2" spans="1:12" ht="48" customHeight="1" thickBot="1" x14ac:dyDescent="0.3">
      <c r="A2" s="3" t="s">
        <v>0</v>
      </c>
      <c r="B2" s="3" t="s">
        <v>1</v>
      </c>
      <c r="C2" s="3" t="s">
        <v>2</v>
      </c>
      <c r="D2" s="4" t="s">
        <v>15</v>
      </c>
      <c r="E2" s="4" t="s">
        <v>16</v>
      </c>
      <c r="F2" s="4" t="s">
        <v>17</v>
      </c>
      <c r="G2" s="4" t="s">
        <v>18</v>
      </c>
      <c r="J2" s="21" t="s">
        <v>18</v>
      </c>
      <c r="K2" s="21" t="s">
        <v>22</v>
      </c>
      <c r="L2" s="21" t="s">
        <v>23</v>
      </c>
    </row>
    <row r="3" spans="1:12" ht="21.75" thickTop="1" x14ac:dyDescent="0.35">
      <c r="A3" s="5" t="s">
        <v>12</v>
      </c>
      <c r="B3" s="6">
        <v>50</v>
      </c>
      <c r="C3" s="5">
        <v>500</v>
      </c>
      <c r="D3" s="7">
        <f>B3*C3</f>
        <v>25000</v>
      </c>
      <c r="E3" s="7">
        <f>D3</f>
        <v>25000</v>
      </c>
      <c r="F3" s="8">
        <f>E3/$E$14</f>
        <v>0.36114120621162876</v>
      </c>
      <c r="G3" s="5" t="str">
        <f>IF(F3&lt;=70%,"A",IF(F3&lt;=95%,"B","C"))</f>
        <v>A</v>
      </c>
      <c r="J3" s="18" t="s">
        <v>19</v>
      </c>
      <c r="K3" s="18">
        <f>COUNTIF(G:G,J3)</f>
        <v>2</v>
      </c>
      <c r="L3" s="19">
        <f>K3/$K$6</f>
        <v>0.16666666666666666</v>
      </c>
    </row>
    <row r="4" spans="1:12" ht="21" x14ac:dyDescent="0.35">
      <c r="A4" s="5" t="s">
        <v>6</v>
      </c>
      <c r="B4" s="6">
        <v>10</v>
      </c>
      <c r="C4" s="5">
        <v>2000</v>
      </c>
      <c r="D4" s="7">
        <f>B4*C4</f>
        <v>20000</v>
      </c>
      <c r="E4" s="7">
        <f>E3+D4</f>
        <v>45000</v>
      </c>
      <c r="F4" s="8">
        <f t="shared" ref="F4:F14" si="0">E4/$E$14</f>
        <v>0.65005417118093178</v>
      </c>
      <c r="G4" s="5" t="str">
        <f t="shared" ref="G4:G14" si="1">IF(F4&lt;=70%,"A",IF(F4&lt;=95%,"B","C"))</f>
        <v>A</v>
      </c>
      <c r="J4" s="18" t="s">
        <v>20</v>
      </c>
      <c r="K4" s="18">
        <f>COUNTIF(G:G,J4)</f>
        <v>3</v>
      </c>
      <c r="L4" s="19">
        <f t="shared" ref="L4:L5" si="2">K4/$K$6</f>
        <v>0.25</v>
      </c>
    </row>
    <row r="5" spans="1:12" ht="21" x14ac:dyDescent="0.35">
      <c r="A5" s="9" t="s">
        <v>10</v>
      </c>
      <c r="B5" s="10">
        <v>3</v>
      </c>
      <c r="C5" s="9">
        <v>5000</v>
      </c>
      <c r="D5" s="11">
        <f>B5*C5</f>
        <v>15000</v>
      </c>
      <c r="E5" s="11">
        <f>E4+D5</f>
        <v>60000</v>
      </c>
      <c r="F5" s="12">
        <f t="shared" si="0"/>
        <v>0.86673889490790901</v>
      </c>
      <c r="G5" s="9" t="str">
        <f t="shared" si="1"/>
        <v>B</v>
      </c>
      <c r="J5" s="18" t="s">
        <v>21</v>
      </c>
      <c r="K5" s="18">
        <f>COUNTIF(G:G,J5)</f>
        <v>7</v>
      </c>
      <c r="L5" s="19">
        <f t="shared" si="2"/>
        <v>0.58333333333333337</v>
      </c>
    </row>
    <row r="6" spans="1:12" ht="21" x14ac:dyDescent="0.35">
      <c r="A6" s="9" t="s">
        <v>13</v>
      </c>
      <c r="B6" s="10">
        <v>5</v>
      </c>
      <c r="C6" s="9">
        <v>600</v>
      </c>
      <c r="D6" s="11">
        <f>B6*C6</f>
        <v>3000</v>
      </c>
      <c r="E6" s="11">
        <f t="shared" ref="E6:E14" si="3">E5+D6</f>
        <v>63000</v>
      </c>
      <c r="F6" s="12">
        <f t="shared" si="0"/>
        <v>0.91007583965330441</v>
      </c>
      <c r="G6" s="9" t="str">
        <f t="shared" si="1"/>
        <v>B</v>
      </c>
      <c r="J6" s="20"/>
      <c r="K6" s="18">
        <f>SUM(K3:K5)</f>
        <v>12</v>
      </c>
      <c r="L6" s="19">
        <f>SUM(L3:L5)</f>
        <v>1</v>
      </c>
    </row>
    <row r="7" spans="1:12" ht="21" x14ac:dyDescent="0.35">
      <c r="A7" s="9" t="s">
        <v>7</v>
      </c>
      <c r="B7" s="10">
        <v>2.5</v>
      </c>
      <c r="C7" s="9">
        <v>1000</v>
      </c>
      <c r="D7" s="11">
        <f>B7*C7</f>
        <v>2500</v>
      </c>
      <c r="E7" s="11">
        <f t="shared" si="3"/>
        <v>65500</v>
      </c>
      <c r="F7" s="12">
        <f t="shared" si="0"/>
        <v>0.94618996027446733</v>
      </c>
      <c r="G7" s="9" t="str">
        <f t="shared" si="1"/>
        <v>B</v>
      </c>
    </row>
    <row r="8" spans="1:12" ht="21" x14ac:dyDescent="0.35">
      <c r="A8" s="13" t="s">
        <v>3</v>
      </c>
      <c r="B8" s="14">
        <v>20</v>
      </c>
      <c r="C8" s="13">
        <v>100</v>
      </c>
      <c r="D8" s="15">
        <f>B8*C8</f>
        <v>2000</v>
      </c>
      <c r="E8" s="15">
        <f t="shared" si="3"/>
        <v>67500</v>
      </c>
      <c r="F8" s="16">
        <f t="shared" si="0"/>
        <v>0.97508125677139756</v>
      </c>
      <c r="G8" s="13" t="str">
        <f t="shared" si="1"/>
        <v>C</v>
      </c>
    </row>
    <row r="9" spans="1:12" ht="21" x14ac:dyDescent="0.35">
      <c r="A9" s="13" t="s">
        <v>14</v>
      </c>
      <c r="B9" s="14">
        <v>1</v>
      </c>
      <c r="C9" s="13">
        <v>1000</v>
      </c>
      <c r="D9" s="15">
        <f>B9*C9</f>
        <v>1000</v>
      </c>
      <c r="E9" s="15">
        <f t="shared" si="3"/>
        <v>68500</v>
      </c>
      <c r="F9" s="16">
        <f t="shared" si="0"/>
        <v>0.98952690501986273</v>
      </c>
      <c r="G9" s="13" t="str">
        <f t="shared" si="1"/>
        <v>C</v>
      </c>
    </row>
    <row r="10" spans="1:12" ht="21" x14ac:dyDescent="0.35">
      <c r="A10" s="13" t="s">
        <v>4</v>
      </c>
      <c r="B10" s="14">
        <v>0.5</v>
      </c>
      <c r="C10" s="13">
        <v>1000</v>
      </c>
      <c r="D10" s="15">
        <f>B10*C10</f>
        <v>500</v>
      </c>
      <c r="E10" s="15">
        <f t="shared" si="3"/>
        <v>69000</v>
      </c>
      <c r="F10" s="16">
        <f t="shared" si="0"/>
        <v>0.99674972914409532</v>
      </c>
      <c r="G10" s="13" t="str">
        <f t="shared" si="1"/>
        <v>C</v>
      </c>
    </row>
    <row r="11" spans="1:12" ht="21" x14ac:dyDescent="0.35">
      <c r="A11" s="13" t="s">
        <v>5</v>
      </c>
      <c r="B11" s="14">
        <v>1</v>
      </c>
      <c r="C11" s="13">
        <v>100</v>
      </c>
      <c r="D11" s="15">
        <f>B11*C11</f>
        <v>100</v>
      </c>
      <c r="E11" s="15">
        <f t="shared" si="3"/>
        <v>69100</v>
      </c>
      <c r="F11" s="16">
        <f t="shared" si="0"/>
        <v>0.99819429396894188</v>
      </c>
      <c r="G11" s="13" t="str">
        <f t="shared" si="1"/>
        <v>C</v>
      </c>
    </row>
    <row r="12" spans="1:12" ht="21" x14ac:dyDescent="0.35">
      <c r="A12" s="13" t="s">
        <v>8</v>
      </c>
      <c r="B12" s="14">
        <v>1.5</v>
      </c>
      <c r="C12" s="13">
        <v>50</v>
      </c>
      <c r="D12" s="15">
        <f>B12*C12</f>
        <v>75</v>
      </c>
      <c r="E12" s="15">
        <f t="shared" si="3"/>
        <v>69175</v>
      </c>
      <c r="F12" s="16">
        <f t="shared" si="0"/>
        <v>0.99927771758757677</v>
      </c>
      <c r="G12" s="13" t="str">
        <f t="shared" si="1"/>
        <v>C</v>
      </c>
    </row>
    <row r="13" spans="1:12" ht="21" x14ac:dyDescent="0.35">
      <c r="A13" s="13" t="s">
        <v>9</v>
      </c>
      <c r="B13" s="14">
        <v>0.5</v>
      </c>
      <c r="C13" s="13">
        <v>80</v>
      </c>
      <c r="D13" s="15">
        <f>B13*C13</f>
        <v>40</v>
      </c>
      <c r="E13" s="15">
        <f t="shared" si="3"/>
        <v>69215</v>
      </c>
      <c r="F13" s="16">
        <f t="shared" si="0"/>
        <v>0.99985554351751538</v>
      </c>
      <c r="G13" s="13" t="str">
        <f t="shared" si="1"/>
        <v>C</v>
      </c>
    </row>
    <row r="14" spans="1:12" ht="21" x14ac:dyDescent="0.35">
      <c r="A14" s="13" t="s">
        <v>11</v>
      </c>
      <c r="B14" s="14">
        <v>0.5</v>
      </c>
      <c r="C14" s="13">
        <v>20</v>
      </c>
      <c r="D14" s="15">
        <f>B14*C14</f>
        <v>10</v>
      </c>
      <c r="E14" s="15">
        <f t="shared" si="3"/>
        <v>69225</v>
      </c>
      <c r="F14" s="16">
        <f t="shared" si="0"/>
        <v>1</v>
      </c>
      <c r="G14" s="13" t="str">
        <f t="shared" si="1"/>
        <v>C</v>
      </c>
    </row>
  </sheetData>
  <autoFilter ref="A2:D14" xr:uid="{C6B76B38-A75D-4B15-97A6-8A05FF8603B3}">
    <sortState xmlns:xlrd2="http://schemas.microsoft.com/office/spreadsheetml/2017/richdata2" ref="A3:D14">
      <sortCondition descending="1" ref="D2:D14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B9EC-8A00-4801-B232-19D7B855334C}">
  <dimension ref="A3:C29"/>
  <sheetViews>
    <sheetView topLeftCell="A13" zoomScale="140" zoomScaleNormal="140" workbookViewId="0">
      <selection activeCell="J10" sqref="J10"/>
    </sheetView>
  </sheetViews>
  <sheetFormatPr defaultRowHeight="15" x14ac:dyDescent="0.25"/>
  <cols>
    <col min="1" max="1" width="27.85546875" bestFit="1" customWidth="1"/>
    <col min="2" max="2" width="18.85546875" bestFit="1" customWidth="1"/>
    <col min="3" max="3" width="19.85546875" bestFit="1" customWidth="1"/>
  </cols>
  <sheetData>
    <row r="3" spans="1:3" x14ac:dyDescent="0.25">
      <c r="A3" s="27" t="s">
        <v>45</v>
      </c>
      <c r="B3" t="s">
        <v>47</v>
      </c>
      <c r="C3" t="s">
        <v>48</v>
      </c>
    </row>
    <row r="4" spans="1:3" x14ac:dyDescent="0.25">
      <c r="A4" s="28" t="s">
        <v>19</v>
      </c>
      <c r="B4" s="26">
        <v>45000</v>
      </c>
      <c r="C4" s="17">
        <v>0.65005417118093178</v>
      </c>
    </row>
    <row r="5" spans="1:3" x14ac:dyDescent="0.25">
      <c r="A5" s="28" t="s">
        <v>20</v>
      </c>
      <c r="B5" s="26">
        <v>20500</v>
      </c>
      <c r="C5" s="17">
        <v>0.29613578909353555</v>
      </c>
    </row>
    <row r="6" spans="1:3" x14ac:dyDescent="0.25">
      <c r="A6" s="28" t="s">
        <v>21</v>
      </c>
      <c r="B6" s="26">
        <v>3725</v>
      </c>
      <c r="C6" s="17">
        <v>5.3810039725532686E-2</v>
      </c>
    </row>
    <row r="7" spans="1:3" x14ac:dyDescent="0.25">
      <c r="A7" s="28" t="s">
        <v>46</v>
      </c>
      <c r="B7" s="26">
        <v>69225</v>
      </c>
      <c r="C7" s="17">
        <v>1</v>
      </c>
    </row>
    <row r="10" spans="1:3" x14ac:dyDescent="0.25">
      <c r="A10" s="27" t="s">
        <v>45</v>
      </c>
      <c r="B10" t="s">
        <v>47</v>
      </c>
      <c r="C10" t="s">
        <v>48</v>
      </c>
    </row>
    <row r="11" spans="1:3" x14ac:dyDescent="0.25">
      <c r="A11" s="28" t="s">
        <v>41</v>
      </c>
      <c r="B11" s="26">
        <v>48675</v>
      </c>
      <c r="C11" s="17">
        <v>0.70314192849404122</v>
      </c>
    </row>
    <row r="12" spans="1:3" x14ac:dyDescent="0.25">
      <c r="A12" s="29" t="s">
        <v>19</v>
      </c>
      <c r="B12" s="26">
        <v>45000</v>
      </c>
      <c r="C12" s="17">
        <v>0.65005417118093178</v>
      </c>
    </row>
    <row r="13" spans="1:3" x14ac:dyDescent="0.25">
      <c r="A13" s="29" t="s">
        <v>21</v>
      </c>
      <c r="B13" s="26">
        <v>3675</v>
      </c>
      <c r="C13" s="17">
        <v>5.3087757313109427E-2</v>
      </c>
    </row>
    <row r="14" spans="1:3" x14ac:dyDescent="0.25">
      <c r="A14" s="30" t="s">
        <v>33</v>
      </c>
      <c r="B14" s="26">
        <v>2000</v>
      </c>
      <c r="C14" s="17">
        <v>2.8891296496930299E-2</v>
      </c>
    </row>
    <row r="15" spans="1:3" x14ac:dyDescent="0.25">
      <c r="A15" s="30" t="s">
        <v>34</v>
      </c>
      <c r="B15" s="26">
        <v>1000</v>
      </c>
      <c r="C15" s="17">
        <v>1.444564824846515E-2</v>
      </c>
    </row>
    <row r="16" spans="1:3" x14ac:dyDescent="0.25">
      <c r="A16" s="30" t="s">
        <v>35</v>
      </c>
      <c r="B16" s="26">
        <v>500</v>
      </c>
      <c r="C16" s="17">
        <v>7.2228241242325748E-3</v>
      </c>
    </row>
    <row r="17" spans="1:3" x14ac:dyDescent="0.25">
      <c r="A17" s="30" t="s">
        <v>36</v>
      </c>
      <c r="B17" s="26">
        <v>100</v>
      </c>
      <c r="C17" s="17">
        <v>1.4445648248465151E-3</v>
      </c>
    </row>
    <row r="18" spans="1:3" x14ac:dyDescent="0.25">
      <c r="A18" s="30" t="s">
        <v>37</v>
      </c>
      <c r="B18" s="26">
        <v>75</v>
      </c>
      <c r="C18" s="17">
        <v>1.0834236186348862E-3</v>
      </c>
    </row>
    <row r="19" spans="1:3" x14ac:dyDescent="0.25">
      <c r="A19" s="28" t="s">
        <v>43</v>
      </c>
      <c r="B19" s="26">
        <v>40</v>
      </c>
      <c r="C19" s="17">
        <v>5.7782592993860596E-4</v>
      </c>
    </row>
    <row r="20" spans="1:3" x14ac:dyDescent="0.25">
      <c r="A20" s="29" t="s">
        <v>21</v>
      </c>
      <c r="B20" s="26">
        <v>40</v>
      </c>
      <c r="C20" s="17">
        <v>5.7782592993860596E-4</v>
      </c>
    </row>
    <row r="21" spans="1:3" x14ac:dyDescent="0.25">
      <c r="A21" s="30" t="s">
        <v>38</v>
      </c>
      <c r="B21" s="26">
        <v>40</v>
      </c>
      <c r="C21" s="17">
        <v>5.7782592993860596E-4</v>
      </c>
    </row>
    <row r="22" spans="1:3" x14ac:dyDescent="0.25">
      <c r="A22" s="28" t="s">
        <v>42</v>
      </c>
      <c r="B22" s="26">
        <v>20510</v>
      </c>
      <c r="C22" s="17">
        <v>0.29628024557602023</v>
      </c>
    </row>
    <row r="23" spans="1:3" x14ac:dyDescent="0.25">
      <c r="A23" s="29" t="s">
        <v>20</v>
      </c>
      <c r="B23" s="26">
        <v>20500</v>
      </c>
      <c r="C23" s="17">
        <v>0.29613578909353555</v>
      </c>
    </row>
    <row r="24" spans="1:3" x14ac:dyDescent="0.25">
      <c r="A24" s="30" t="s">
        <v>30</v>
      </c>
      <c r="B24" s="26">
        <v>15000</v>
      </c>
      <c r="C24" s="17">
        <v>0.21668472372697725</v>
      </c>
    </row>
    <row r="25" spans="1:3" x14ac:dyDescent="0.25">
      <c r="A25" s="30" t="s">
        <v>31</v>
      </c>
      <c r="B25" s="26">
        <v>3000</v>
      </c>
      <c r="C25" s="17">
        <v>4.3336944745395449E-2</v>
      </c>
    </row>
    <row r="26" spans="1:3" x14ac:dyDescent="0.25">
      <c r="A26" s="30" t="s">
        <v>32</v>
      </c>
      <c r="B26" s="26">
        <v>2500</v>
      </c>
      <c r="C26" s="17">
        <v>3.6114120621162878E-2</v>
      </c>
    </row>
    <row r="27" spans="1:3" x14ac:dyDescent="0.25">
      <c r="A27" s="29" t="s">
        <v>21</v>
      </c>
      <c r="B27" s="26">
        <v>10</v>
      </c>
      <c r="C27" s="17">
        <v>1.4445648248465149E-4</v>
      </c>
    </row>
    <row r="28" spans="1:3" x14ac:dyDescent="0.25">
      <c r="A28" s="30" t="s">
        <v>39</v>
      </c>
      <c r="B28" s="26">
        <v>10</v>
      </c>
      <c r="C28" s="17">
        <v>1.4445648248465149E-4</v>
      </c>
    </row>
    <row r="29" spans="1:3" x14ac:dyDescent="0.25">
      <c r="A29" s="28" t="s">
        <v>46</v>
      </c>
      <c r="B29" s="26">
        <v>69225</v>
      </c>
      <c r="C29" s="17">
        <v>1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1BD3-855E-455E-AE25-9DB876D65170}">
  <dimension ref="A2:F15"/>
  <sheetViews>
    <sheetView tabSelected="1" zoomScaleNormal="100" workbookViewId="0">
      <selection activeCell="E21" sqref="E21"/>
    </sheetView>
  </sheetViews>
  <sheetFormatPr defaultRowHeight="15" x14ac:dyDescent="0.25"/>
  <cols>
    <col min="1" max="1" width="16.42578125" customWidth="1"/>
    <col min="2" max="3" width="20.7109375" customWidth="1"/>
    <col min="4" max="4" width="15.7109375" customWidth="1"/>
    <col min="5" max="5" width="13.7109375" style="23" customWidth="1"/>
    <col min="6" max="6" width="28.42578125" customWidth="1"/>
  </cols>
  <sheetData>
    <row r="2" spans="1:6" ht="19.5" customHeight="1" x14ac:dyDescent="0.25">
      <c r="A2" s="23" t="s">
        <v>25</v>
      </c>
      <c r="B2" s="23" t="s">
        <v>0</v>
      </c>
      <c r="C2" s="23" t="s">
        <v>40</v>
      </c>
      <c r="D2" s="24" t="s">
        <v>26</v>
      </c>
      <c r="E2" s="23" t="s">
        <v>18</v>
      </c>
      <c r="F2" s="23" t="s">
        <v>27</v>
      </c>
    </row>
    <row r="3" spans="1:6" x14ac:dyDescent="0.25">
      <c r="A3" t="s">
        <v>28</v>
      </c>
      <c r="B3" t="s">
        <v>12</v>
      </c>
      <c r="C3">
        <v>500</v>
      </c>
      <c r="D3" s="25">
        <v>25000</v>
      </c>
      <c r="E3" s="23" t="s">
        <v>19</v>
      </c>
      <c r="F3" t="s">
        <v>41</v>
      </c>
    </row>
    <row r="4" spans="1:6" x14ac:dyDescent="0.25">
      <c r="A4" t="s">
        <v>29</v>
      </c>
      <c r="B4" t="s">
        <v>6</v>
      </c>
      <c r="C4">
        <v>2000</v>
      </c>
      <c r="D4" s="25">
        <v>20000</v>
      </c>
      <c r="E4" s="23" t="s">
        <v>19</v>
      </c>
      <c r="F4" t="s">
        <v>41</v>
      </c>
    </row>
    <row r="5" spans="1:6" x14ac:dyDescent="0.25">
      <c r="A5" t="s">
        <v>30</v>
      </c>
      <c r="B5" t="s">
        <v>10</v>
      </c>
      <c r="C5">
        <v>5000</v>
      </c>
      <c r="D5" s="25">
        <v>15000</v>
      </c>
      <c r="E5" s="23" t="s">
        <v>20</v>
      </c>
      <c r="F5" t="s">
        <v>42</v>
      </c>
    </row>
    <row r="6" spans="1:6" x14ac:dyDescent="0.25">
      <c r="A6" t="s">
        <v>31</v>
      </c>
      <c r="B6" t="s">
        <v>13</v>
      </c>
      <c r="C6">
        <v>600</v>
      </c>
      <c r="D6" s="25">
        <v>3000</v>
      </c>
      <c r="E6" s="23" t="s">
        <v>20</v>
      </c>
      <c r="F6" t="s">
        <v>42</v>
      </c>
    </row>
    <row r="7" spans="1:6" x14ac:dyDescent="0.25">
      <c r="A7" t="s">
        <v>32</v>
      </c>
      <c r="B7" t="s">
        <v>7</v>
      </c>
      <c r="C7">
        <v>1000</v>
      </c>
      <c r="D7" s="25">
        <v>2500</v>
      </c>
      <c r="E7" s="23" t="s">
        <v>20</v>
      </c>
      <c r="F7" t="s">
        <v>42</v>
      </c>
    </row>
    <row r="8" spans="1:6" x14ac:dyDescent="0.25">
      <c r="A8" t="s">
        <v>33</v>
      </c>
      <c r="B8" t="s">
        <v>3</v>
      </c>
      <c r="C8">
        <v>100</v>
      </c>
      <c r="D8" s="25">
        <v>2000</v>
      </c>
      <c r="E8" s="23" t="s">
        <v>21</v>
      </c>
      <c r="F8" t="s">
        <v>41</v>
      </c>
    </row>
    <row r="9" spans="1:6" x14ac:dyDescent="0.25">
      <c r="A9" t="s">
        <v>34</v>
      </c>
      <c r="B9" t="s">
        <v>14</v>
      </c>
      <c r="C9">
        <v>1000</v>
      </c>
      <c r="D9" s="25">
        <v>1000</v>
      </c>
      <c r="E9" s="23" t="s">
        <v>21</v>
      </c>
      <c r="F9" t="s">
        <v>41</v>
      </c>
    </row>
    <row r="10" spans="1:6" x14ac:dyDescent="0.25">
      <c r="A10" t="s">
        <v>35</v>
      </c>
      <c r="B10" t="s">
        <v>4</v>
      </c>
      <c r="C10">
        <v>1000</v>
      </c>
      <c r="D10" s="25">
        <v>500</v>
      </c>
      <c r="E10" s="23" t="s">
        <v>21</v>
      </c>
      <c r="F10" t="s">
        <v>41</v>
      </c>
    </row>
    <row r="11" spans="1:6" x14ac:dyDescent="0.25">
      <c r="A11" t="s">
        <v>36</v>
      </c>
      <c r="B11" t="s">
        <v>5</v>
      </c>
      <c r="C11">
        <v>100</v>
      </c>
      <c r="D11" s="25">
        <v>100</v>
      </c>
      <c r="E11" s="23" t="s">
        <v>21</v>
      </c>
      <c r="F11" t="s">
        <v>41</v>
      </c>
    </row>
    <row r="12" spans="1:6" x14ac:dyDescent="0.25">
      <c r="A12" t="s">
        <v>37</v>
      </c>
      <c r="B12" t="s">
        <v>8</v>
      </c>
      <c r="C12">
        <v>50</v>
      </c>
      <c r="D12" s="25">
        <v>75</v>
      </c>
      <c r="E12" s="23" t="s">
        <v>21</v>
      </c>
      <c r="F12" t="s">
        <v>41</v>
      </c>
    </row>
    <row r="13" spans="1:6" x14ac:dyDescent="0.25">
      <c r="A13" t="s">
        <v>38</v>
      </c>
      <c r="B13" t="s">
        <v>9</v>
      </c>
      <c r="C13">
        <v>80</v>
      </c>
      <c r="D13" s="25">
        <v>40</v>
      </c>
      <c r="E13" s="23" t="s">
        <v>21</v>
      </c>
      <c r="F13" t="s">
        <v>43</v>
      </c>
    </row>
    <row r="14" spans="1:6" x14ac:dyDescent="0.25">
      <c r="A14" t="s">
        <v>39</v>
      </c>
      <c r="B14" t="s">
        <v>11</v>
      </c>
      <c r="C14">
        <v>20</v>
      </c>
      <c r="D14" s="25">
        <v>10</v>
      </c>
      <c r="E14" s="23" t="s">
        <v>21</v>
      </c>
      <c r="F14" t="s">
        <v>42</v>
      </c>
    </row>
    <row r="15" spans="1:6" x14ac:dyDescent="0.25">
      <c r="A15" t="s">
        <v>44</v>
      </c>
      <c r="D15" s="26">
        <f>SUBTOTAL(109,Tabela1[Valor Total])</f>
        <v>69225</v>
      </c>
    </row>
  </sheetData>
  <phoneticPr fontId="7" type="noConversion"/>
  <dataValidations count="1">
    <dataValidation type="list" allowBlank="1" showInputMessage="1" showErrorMessage="1" sqref="F3:F14" xr:uid="{C947D0D4-4161-4625-BFCA-91D4A3180499}">
      <formula1>"MONOPÓLIO,OLIGOPÓLIO,CONCORRÊNCIA PERFEITA"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Planilha3</vt:lpstr>
      <vt:lpstr>Planilha2</vt:lpstr>
      <vt:lpstr>Planilha5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2025-10-23T22:25:02Z</dcterms:created>
  <dcterms:modified xsi:type="dcterms:W3CDTF">2025-10-24T00:02:59Z</dcterms:modified>
</cp:coreProperties>
</file>