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https://d.docs.live.net/578321ccf2bae885/Documents/Knowledge/7-Finance/365FinancialAnalyst/Math for Finance/6-BondPricingandYields/"/>
    </mc:Choice>
  </mc:AlternateContent>
  <xr:revisionPtr revIDLastSave="76" documentId="8_{55137DE3-BE90-4D0E-AA63-B17BDCF5FDAE}" xr6:coauthVersionLast="47" xr6:coauthVersionMax="47" xr10:uidLastSave="{322E6B03-6A7C-49E6-BF57-62592D381C54}"/>
  <bookViews>
    <workbookView xWindow="-108" yWindow="-108" windowWidth="23256" windowHeight="12456" activeTab="3" xr2:uid="{00000000-000D-0000-FFFF-FFFF00000000}"/>
  </bookViews>
  <sheets>
    <sheet name="Radeon Pharmaceuticals" sheetId="9" r:id="rId1"/>
    <sheet name="Maverick" sheetId="12" r:id="rId2"/>
    <sheet name="Stock Returns" sheetId="14" r:id="rId3"/>
    <sheet name="Retirement planning " sheetId="15" r:id="rId4"/>
  </sheets>
  <definedNames>
    <definedName name="CIQWBGuid" hidden="1">"2cd8126d-26c3-430c-b7fa-a069e3a1fc62"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41666.7099189815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</definedName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9" i="15" l="1"/>
  <c r="J10" i="15"/>
  <c r="J11" i="15"/>
  <c r="J12" i="15"/>
  <c r="J8" i="15"/>
  <c r="H9" i="15"/>
  <c r="H10" i="15"/>
  <c r="H11" i="15"/>
  <c r="H12" i="15"/>
  <c r="H8" i="15"/>
  <c r="G9" i="15"/>
  <c r="G10" i="15"/>
  <c r="G11" i="15"/>
  <c r="G12" i="15"/>
  <c r="G8" i="15"/>
  <c r="J31" i="14"/>
  <c r="F31" i="14"/>
  <c r="H31" i="14"/>
  <c r="K31" i="14"/>
  <c r="K9" i="14"/>
  <c r="K11" i="14"/>
  <c r="K12" i="14"/>
  <c r="K14" i="14"/>
  <c r="K17" i="14"/>
  <c r="K20" i="14"/>
  <c r="K22" i="14"/>
  <c r="K25" i="14"/>
  <c r="K28" i="14"/>
  <c r="K30" i="14"/>
  <c r="G27" i="14"/>
  <c r="H8" i="14"/>
  <c r="I8" i="14" s="1"/>
  <c r="J8" i="14"/>
  <c r="K8" i="14" s="1"/>
  <c r="H9" i="14"/>
  <c r="I9" i="14" s="1"/>
  <c r="J9" i="14"/>
  <c r="H10" i="14"/>
  <c r="I10" i="14" s="1"/>
  <c r="J10" i="14"/>
  <c r="K10" i="14" s="1"/>
  <c r="H11" i="14"/>
  <c r="I11" i="14" s="1"/>
  <c r="J11" i="14"/>
  <c r="H12" i="14"/>
  <c r="I12" i="14" s="1"/>
  <c r="J12" i="14"/>
  <c r="H13" i="14"/>
  <c r="I13" i="14" s="1"/>
  <c r="J13" i="14"/>
  <c r="K13" i="14" s="1"/>
  <c r="H14" i="14"/>
  <c r="I14" i="14" s="1"/>
  <c r="J14" i="14"/>
  <c r="H15" i="14"/>
  <c r="I15" i="14" s="1"/>
  <c r="J15" i="14"/>
  <c r="K15" i="14" s="1"/>
  <c r="H16" i="14"/>
  <c r="I16" i="14" s="1"/>
  <c r="J16" i="14"/>
  <c r="K16" i="14" s="1"/>
  <c r="H17" i="14"/>
  <c r="I17" i="14" s="1"/>
  <c r="J17" i="14"/>
  <c r="H18" i="14"/>
  <c r="I18" i="14" s="1"/>
  <c r="J18" i="14"/>
  <c r="K18" i="14" s="1"/>
  <c r="H19" i="14"/>
  <c r="I19" i="14" s="1"/>
  <c r="J19" i="14"/>
  <c r="K19" i="14" s="1"/>
  <c r="H20" i="14"/>
  <c r="I20" i="14" s="1"/>
  <c r="J20" i="14"/>
  <c r="H21" i="14"/>
  <c r="I21" i="14" s="1"/>
  <c r="J21" i="14"/>
  <c r="K21" i="14" s="1"/>
  <c r="H22" i="14"/>
  <c r="I22" i="14" s="1"/>
  <c r="J22" i="14"/>
  <c r="H23" i="14"/>
  <c r="I23" i="14" s="1"/>
  <c r="J23" i="14"/>
  <c r="K23" i="14" s="1"/>
  <c r="H24" i="14"/>
  <c r="I24" i="14" s="1"/>
  <c r="J24" i="14"/>
  <c r="K24" i="14" s="1"/>
  <c r="H25" i="14"/>
  <c r="I25" i="14" s="1"/>
  <c r="J25" i="14"/>
  <c r="H26" i="14"/>
  <c r="I26" i="14" s="1"/>
  <c r="J26" i="14"/>
  <c r="K26" i="14" s="1"/>
  <c r="H27" i="14"/>
  <c r="I27" i="14" s="1"/>
  <c r="J27" i="14"/>
  <c r="K27" i="14" s="1"/>
  <c r="H28" i="14"/>
  <c r="I28" i="14" s="1"/>
  <c r="J28" i="14"/>
  <c r="H29" i="14"/>
  <c r="I29" i="14" s="1"/>
  <c r="J29" i="14"/>
  <c r="K29" i="14" s="1"/>
  <c r="H30" i="14"/>
  <c r="I30" i="14" s="1"/>
  <c r="J30" i="14"/>
  <c r="F9" i="14"/>
  <c r="G9" i="14" s="1"/>
  <c r="F10" i="14"/>
  <c r="G10" i="14" s="1"/>
  <c r="F11" i="14"/>
  <c r="G11" i="14" s="1"/>
  <c r="F12" i="14"/>
  <c r="G12" i="14" s="1"/>
  <c r="F13" i="14"/>
  <c r="G13" i="14" s="1"/>
  <c r="F14" i="14"/>
  <c r="G14" i="14" s="1"/>
  <c r="F15" i="14"/>
  <c r="G15" i="14" s="1"/>
  <c r="F16" i="14"/>
  <c r="G16" i="14" s="1"/>
  <c r="F17" i="14"/>
  <c r="G17" i="14" s="1"/>
  <c r="F18" i="14"/>
  <c r="G18" i="14" s="1"/>
  <c r="F19" i="14"/>
  <c r="G19" i="14" s="1"/>
  <c r="F20" i="14"/>
  <c r="G20" i="14" s="1"/>
  <c r="F21" i="14"/>
  <c r="G21" i="14" s="1"/>
  <c r="F22" i="14"/>
  <c r="G22" i="14" s="1"/>
  <c r="F23" i="14"/>
  <c r="G23" i="14" s="1"/>
  <c r="F24" i="14"/>
  <c r="G24" i="14" s="1"/>
  <c r="F25" i="14"/>
  <c r="G25" i="14" s="1"/>
  <c r="F26" i="14"/>
  <c r="G26" i="14" s="1"/>
  <c r="F27" i="14"/>
  <c r="F28" i="14"/>
  <c r="G28" i="14" s="1"/>
  <c r="F29" i="14"/>
  <c r="G29" i="14" s="1"/>
  <c r="F30" i="14"/>
  <c r="G30" i="14" s="1"/>
  <c r="F8" i="14"/>
  <c r="G8" i="14" s="1"/>
  <c r="M24" i="12"/>
  <c r="M20" i="12"/>
  <c r="M16" i="12"/>
  <c r="K24" i="12"/>
  <c r="K20" i="12"/>
  <c r="K16" i="12"/>
  <c r="J23" i="9"/>
  <c r="J19" i="9"/>
  <c r="J15" i="9"/>
  <c r="I31" i="14" l="1"/>
  <c r="G31" i="14"/>
</calcChain>
</file>

<file path=xl/sharedStrings.xml><?xml version="1.0" encoding="utf-8"?>
<sst xmlns="http://schemas.openxmlformats.org/spreadsheetml/2006/main" count="42" uniqueCount="29">
  <si>
    <t>Year</t>
  </si>
  <si>
    <t>Period (Years)</t>
  </si>
  <si>
    <t>Case</t>
  </si>
  <si>
    <t>Radeon Pharmaceuticals</t>
  </si>
  <si>
    <t>Cash Flows (in mm)</t>
  </si>
  <si>
    <t>Project A</t>
  </si>
  <si>
    <t>Project B</t>
  </si>
  <si>
    <t>Project C</t>
  </si>
  <si>
    <t>Maverick</t>
  </si>
  <si>
    <t>Type A</t>
  </si>
  <si>
    <t>Type B</t>
  </si>
  <si>
    <t>Type C</t>
  </si>
  <si>
    <t>Stock Returns</t>
  </si>
  <si>
    <t>Date</t>
  </si>
  <si>
    <t>Amazon (AMZN)</t>
  </si>
  <si>
    <t>Microsoft (MSFT)</t>
  </si>
  <si>
    <t>Apple Stock Return (AAPL)</t>
  </si>
  <si>
    <t>Net returns</t>
  </si>
  <si>
    <t>Input Data</t>
  </si>
  <si>
    <t>Stacey meets with John Sullivan. His company, Radeon Pharmaceuticals, can invest in three projects to upgrade its production line. The firm has a budget of $10 million for its fixed production costs. Based on Excel’s Radeon Pharmaceuticals sheet, which project should the company invest in?
Tip: Assume that the firm’s opportunity cost of capital equals 8%.</t>
  </si>
  <si>
    <t>Laura Pharos is the chief investment officer of Maverick Inc. She’s considering whether to open a new factory for manufacturing capacitors that are used in cell phones. The plant would require a different capital outflow depending on the technology and equipment used. According to information in its financial reports, Maverick’s opportunity cost of capital for this type of project is 12%. Calculate the IRR and NPV for each factory type using Excel’s Maverick sheet. The values are closest to which of the following?</t>
  </si>
  <si>
    <t>Amazon (AMZN) HPR</t>
  </si>
  <si>
    <t>Microsoft (MSFT) HPR</t>
  </si>
  <si>
    <t xml:space="preserve">Apple (AAPL) HPR </t>
  </si>
  <si>
    <t xml:space="preserve">Retirement planning </t>
  </si>
  <si>
    <t>Assets Under Management (AUM,mm)</t>
  </si>
  <si>
    <t>Column1</t>
  </si>
  <si>
    <t>Column2</t>
  </si>
  <si>
    <t>Column3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</si>
</sst>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8" formatCode="&quot;£&quot;#,##0.00;[Red]\-&quot;£&quot;#,##0.00"/>
    <numFmt numFmtId="164" formatCode="&quot;$&quot;#,##0.00_);\(&quot;$&quot;#,##0.00\)"/>
    <numFmt numFmtId="165" formatCode="&quot;$&quot;#,##0.00_);[Red]\(&quot;$&quot;#,##0.00\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&quot;$&quot;#,##0.00"/>
    <numFmt numFmtId="172" formatCode="0.0000%"/>
  </numFmts>
  <fonts count="13" x14ac:knownFonts="1">
    <font>
      <sz val="11"/>
      <color theme="1"/>
      <name val="Arial Narrow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b/>
      <sz val="12"/>
      <color rgb="FF0073B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9"/>
      <color theme="1"/>
      <name val="Arial"/>
      <family val="2"/>
    </font>
    <font>
      <b/>
      <sz val="9"/>
      <color rgb="FF002060"/>
      <name val="Arial"/>
      <family val="2"/>
    </font>
    <font>
      <sz val="9"/>
      <color rgb="FF000000"/>
      <name val="Arial"/>
      <family val="2"/>
    </font>
    <font>
      <sz val="9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rgb="FF0073B0"/>
      </bottom>
      <diagonal/>
    </border>
    <border>
      <left style="thin">
        <color rgb="FF0070C0"/>
      </left>
      <right style="thin">
        <color rgb="FF0070C0"/>
      </right>
      <top style="thin">
        <color rgb="FF0070C0"/>
      </top>
      <bottom/>
      <diagonal/>
    </border>
    <border>
      <left style="thin">
        <color rgb="FF0070C0"/>
      </left>
      <right style="thin">
        <color rgb="FF0070C0"/>
      </right>
      <top/>
      <bottom style="thin">
        <color rgb="FF0070C0"/>
      </bottom>
      <diagonal/>
    </border>
    <border>
      <left/>
      <right/>
      <top/>
      <bottom style="medium">
        <color theme="4" tint="-0.499984740745262"/>
      </bottom>
      <diagonal/>
    </border>
    <border>
      <left/>
      <right/>
      <top/>
      <bottom style="double">
        <color rgb="FF0073B0"/>
      </bottom>
      <diagonal/>
    </border>
  </borders>
  <cellStyleXfs count="9">
    <xf numFmtId="0" fontId="0" fillId="0" borderId="0"/>
    <xf numFmtId="0" fontId="3" fillId="0" borderId="0" applyNumberFormat="0" applyFill="0" applyBorder="0" applyAlignment="0" applyProtection="0"/>
    <xf numFmtId="0" fontId="2" fillId="0" borderId="0"/>
    <xf numFmtId="0" fontId="4" fillId="0" borderId="0" applyNumberFormat="0" applyFill="0" applyBorder="0" applyAlignment="0" applyProtection="0"/>
    <xf numFmtId="0" fontId="5" fillId="0" borderId="0"/>
    <xf numFmtId="166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0" fontId="1" fillId="0" borderId="0"/>
  </cellStyleXfs>
  <cellXfs count="44">
    <xf numFmtId="0" fontId="0" fillId="0" borderId="0" xfId="0"/>
    <xf numFmtId="0" fontId="6" fillId="2" borderId="0" xfId="2" applyFont="1" applyFill="1" applyAlignment="1">
      <alignment horizontal="left" vertical="center"/>
    </xf>
    <xf numFmtId="0" fontId="7" fillId="2" borderId="0" xfId="4" applyFont="1" applyFill="1"/>
    <xf numFmtId="0" fontId="8" fillId="2" borderId="0" xfId="4" applyFont="1" applyFill="1" applyAlignment="1">
      <alignment horizontal="left" vertical="center"/>
    </xf>
    <xf numFmtId="0" fontId="8" fillId="2" borderId="0" xfId="4" applyFont="1" applyFill="1" applyAlignment="1">
      <alignment horizontal="left" vertical="center" wrapText="1"/>
    </xf>
    <xf numFmtId="0" fontId="7" fillId="2" borderId="0" xfId="4" applyFont="1" applyFill="1" applyAlignment="1">
      <alignment horizontal="center"/>
    </xf>
    <xf numFmtId="0" fontId="7" fillId="2" borderId="0" xfId="4" applyFont="1" applyFill="1" applyAlignment="1">
      <alignment vertical="center"/>
    </xf>
    <xf numFmtId="0" fontId="7" fillId="2" borderId="1" xfId="4" applyFont="1" applyFill="1" applyBorder="1" applyAlignment="1">
      <alignment horizontal="center"/>
    </xf>
    <xf numFmtId="37" fontId="7" fillId="2" borderId="1" xfId="5" applyNumberFormat="1" applyFont="1" applyFill="1" applyBorder="1" applyAlignment="1">
      <alignment horizontal="center"/>
    </xf>
    <xf numFmtId="168" fontId="7" fillId="2" borderId="0" xfId="4" applyNumberFormat="1" applyFont="1" applyFill="1" applyAlignment="1">
      <alignment horizontal="center"/>
    </xf>
    <xf numFmtId="1" fontId="7" fillId="2" borderId="0" xfId="4" applyNumberFormat="1" applyFont="1" applyFill="1" applyAlignment="1">
      <alignment horizontal="center"/>
    </xf>
    <xf numFmtId="0" fontId="7" fillId="2" borderId="0" xfId="4" applyFont="1" applyFill="1" applyAlignment="1">
      <alignment vertical="top"/>
    </xf>
    <xf numFmtId="1" fontId="7" fillId="2" borderId="1" xfId="5" applyNumberFormat="1" applyFont="1" applyFill="1" applyBorder="1" applyAlignment="1">
      <alignment horizontal="center"/>
    </xf>
    <xf numFmtId="1" fontId="7" fillId="2" borderId="1" xfId="4" applyNumberFormat="1" applyFont="1" applyFill="1" applyBorder="1" applyAlignment="1">
      <alignment horizontal="center"/>
    </xf>
    <xf numFmtId="0" fontId="9" fillId="2" borderId="0" xfId="8" applyFont="1" applyFill="1"/>
    <xf numFmtId="0" fontId="10" fillId="2" borderId="0" xfId="8" applyFont="1" applyFill="1"/>
    <xf numFmtId="0" fontId="9" fillId="2" borderId="0" xfId="8" applyFont="1" applyFill="1" applyAlignment="1">
      <alignment horizontal="center"/>
    </xf>
    <xf numFmtId="0" fontId="10" fillId="2" borderId="4" xfId="8" applyFont="1" applyFill="1" applyBorder="1" applyAlignment="1">
      <alignment horizontal="center" vertical="center" wrapText="1"/>
    </xf>
    <xf numFmtId="0" fontId="9" fillId="2" borderId="0" xfId="8" applyFont="1" applyFill="1" applyAlignment="1">
      <alignment horizontal="center" vertical="center"/>
    </xf>
    <xf numFmtId="14" fontId="9" fillId="2" borderId="0" xfId="0" applyNumberFormat="1" applyFont="1" applyFill="1" applyAlignment="1">
      <alignment horizontal="center" vertical="center"/>
    </xf>
    <xf numFmtId="9" fontId="9" fillId="2" borderId="0" xfId="8" applyNumberFormat="1" applyFont="1" applyFill="1" applyAlignment="1">
      <alignment horizontal="center" vertical="center"/>
    </xf>
    <xf numFmtId="49" fontId="12" fillId="2" borderId="1" xfId="4" applyNumberFormat="1" applyFont="1" applyFill="1" applyBorder="1" applyAlignment="1">
      <alignment wrapText="1"/>
    </xf>
    <xf numFmtId="49" fontId="12" fillId="2" borderId="1" xfId="4" applyNumberFormat="1" applyFont="1" applyFill="1" applyBorder="1" applyAlignment="1">
      <alignment horizontal="center" wrapText="1"/>
    </xf>
    <xf numFmtId="0" fontId="7" fillId="2" borderId="1" xfId="4" applyFont="1" applyFill="1" applyBorder="1"/>
    <xf numFmtId="164" fontId="7" fillId="2" borderId="1" xfId="4" applyNumberFormat="1" applyFont="1" applyFill="1" applyBorder="1"/>
    <xf numFmtId="0" fontId="7" fillId="2" borderId="0" xfId="4" applyFont="1" applyFill="1" applyAlignment="1">
      <alignment vertical="top" wrapText="1"/>
    </xf>
    <xf numFmtId="0" fontId="9" fillId="2" borderId="5" xfId="8" applyFont="1" applyFill="1" applyBorder="1" applyAlignment="1">
      <alignment horizontal="center" vertical="center"/>
    </xf>
    <xf numFmtId="0" fontId="9" fillId="2" borderId="5" xfId="8" applyFont="1" applyFill="1" applyBorder="1" applyAlignment="1">
      <alignment horizontal="center" vertical="center" wrapText="1"/>
    </xf>
    <xf numFmtId="165" fontId="9" fillId="2" borderId="0" xfId="8" applyNumberFormat="1" applyFont="1" applyFill="1" applyAlignment="1">
      <alignment horizontal="center" vertical="center"/>
    </xf>
    <xf numFmtId="9" fontId="7" fillId="2" borderId="0" xfId="4" applyNumberFormat="1" applyFont="1" applyFill="1"/>
    <xf numFmtId="8" fontId="7" fillId="2" borderId="0" xfId="4" applyNumberFormat="1" applyFont="1" applyFill="1"/>
    <xf numFmtId="0" fontId="7" fillId="2" borderId="0" xfId="4" applyFont="1" applyFill="1" applyAlignment="1">
      <alignment horizontal="left" vertical="top" wrapText="1"/>
    </xf>
    <xf numFmtId="0" fontId="7" fillId="2" borderId="2" xfId="4" applyFont="1" applyFill="1" applyBorder="1" applyAlignment="1">
      <alignment horizontal="center" vertical="center"/>
    </xf>
    <xf numFmtId="0" fontId="7" fillId="2" borderId="3" xfId="4" applyFont="1" applyFill="1" applyBorder="1" applyAlignment="1">
      <alignment horizontal="center" vertical="center"/>
    </xf>
    <xf numFmtId="10" fontId="9" fillId="2" borderId="0" xfId="0" applyNumberFormat="1" applyFont="1" applyFill="1" applyAlignment="1">
      <alignment horizontal="right" vertical="center"/>
    </xf>
    <xf numFmtId="4" fontId="11" fillId="2" borderId="0" xfId="8" applyNumberFormat="1" applyFont="1" applyFill="1" applyAlignment="1">
      <alignment horizontal="right" vertical="center"/>
    </xf>
    <xf numFmtId="4" fontId="9" fillId="2" borderId="0" xfId="8" applyNumberFormat="1" applyFont="1" applyFill="1" applyAlignment="1">
      <alignment horizontal="right" vertical="center"/>
    </xf>
    <xf numFmtId="0" fontId="9" fillId="2" borderId="0" xfId="8" applyFont="1" applyFill="1" applyAlignment="1">
      <alignment horizontal="right" vertical="center"/>
    </xf>
    <xf numFmtId="10" fontId="9" fillId="2" borderId="0" xfId="8" applyNumberFormat="1" applyFont="1" applyFill="1" applyAlignment="1">
      <alignment horizontal="center" vertical="center"/>
    </xf>
    <xf numFmtId="172" fontId="9" fillId="2" borderId="0" xfId="8" applyNumberFormat="1" applyFont="1" applyFill="1" applyAlignment="1">
      <alignment horizontal="center" vertical="center"/>
    </xf>
    <xf numFmtId="10" fontId="9" fillId="2" borderId="0" xfId="8" applyNumberFormat="1" applyFont="1" applyFill="1" applyAlignment="1">
      <alignment horizontal="right" vertical="center"/>
    </xf>
    <xf numFmtId="172" fontId="9" fillId="3" borderId="0" xfId="8" applyNumberFormat="1" applyFont="1" applyFill="1" applyAlignment="1">
      <alignment horizontal="center" vertical="center"/>
    </xf>
    <xf numFmtId="9" fontId="9" fillId="2" borderId="0" xfId="8" applyNumberFormat="1" applyFont="1" applyFill="1"/>
    <xf numFmtId="9" fontId="9" fillId="2" borderId="0" xfId="8" applyNumberFormat="1" applyFont="1" applyFill="1" applyAlignment="1">
      <alignment horizontal="center"/>
    </xf>
  </cellXfs>
  <cellStyles count="9">
    <cellStyle name="Comma 2" xfId="7" xr:uid="{4B077D12-3928-4600-A400-DAFE7C142FC5}"/>
    <cellStyle name="Currency 2" xfId="5" xr:uid="{94FA024F-B916-408B-8C26-266C30588648}"/>
    <cellStyle name="Hyperlink 2 2" xfId="3" xr:uid="{5D7F0286-A486-4255-88A6-CC974082901D}"/>
    <cellStyle name="Hyperlink 3" xfId="1" xr:uid="{00000000-0005-0000-0000-000002000000}"/>
    <cellStyle name="Normal" xfId="0" builtinId="0"/>
    <cellStyle name="Normal 2" xfId="4" xr:uid="{C8B3C472-5BD2-4D8A-84EF-2D0D0EC7CCA8}"/>
    <cellStyle name="Normal 2 2 2" xfId="2" xr:uid="{EB4610B0-F08F-4ACB-854F-11FB6CF4D53B}"/>
    <cellStyle name="Normal 3" xfId="8" xr:uid="{DC14AD99-C229-4BAD-86EB-E0E1587C54B6}"/>
    <cellStyle name="Percent 2" xfId="6" xr:uid="{9E2C98EB-5F37-4587-8FEB-4069EA2B93AB}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14" formatCode="0.00%"/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2060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14" formatCode="0.00%"/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14" formatCode="0.00%"/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14" formatCode="0.00%"/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14" formatCode="0.00%"/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14" formatCode="0.00%"/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4" formatCode="#,##0.00"/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numFmt numFmtId="4" formatCode="#,##0.00"/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numFmt numFmtId="4" formatCode="#,##0.00"/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19" formatCode="yyyy/mm/dd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border outline="0">
        <bottom style="medium">
          <color theme="4" tint="-0.499984740745262"/>
        </bottom>
      </border>
    </dxf>
  </dxfs>
  <tableStyles count="0" defaultTableStyle="TableStyleMedium2" defaultPivotStyle="PivotStyleLight16"/>
  <colors>
    <mruColors>
      <color rgb="FF0073B0"/>
      <color rgb="FF0000FF"/>
      <color rgb="FF132E5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35136A6-0D21-4C04-BBFE-D1149D837781}" name="Table2" displayName="Table2" ref="B6:K30" totalsRowShown="0" headerRowDxfId="1" dataDxfId="2" headerRowBorderDxfId="12" headerRowCellStyle="Normal 3">
  <autoFilter ref="B6:K30" xr:uid="{A35136A6-0D21-4C04-BBFE-D1149D837781}"/>
  <tableColumns count="10">
    <tableColumn id="1" xr3:uid="{1DB78C53-8FAB-4A5C-9FD0-DD7481105E8C}" name="Date" dataDxfId="11"/>
    <tableColumn id="2" xr3:uid="{12709308-CC58-4438-BDE3-FC697C6C035C}" name="Apple Stock Return (AAPL)" dataDxfId="10" dataCellStyle="Normal 3"/>
    <tableColumn id="3" xr3:uid="{FB4C8A83-C0F7-464B-8F3C-3769F3C0A610}" name="Amazon (AMZN)" dataDxfId="9" dataCellStyle="Normal 3"/>
    <tableColumn id="4" xr3:uid="{89DA5CF8-5109-4C34-A0C4-86C0A1986862}" name="Microsoft (MSFT)" dataDxfId="8" dataCellStyle="Normal 3"/>
    <tableColumn id="5" xr3:uid="{66534630-A93C-4847-9FBA-3C1C6D33D318}" name="Apple (AAPL) HPR " dataDxfId="7">
      <calculatedColumnFormula xml:space="preserve"> (C7 - C6) / C6</calculatedColumnFormula>
    </tableColumn>
    <tableColumn id="6" xr3:uid="{D34138D4-CC1B-457C-9300-C8AB4623B5B8}" name="Column1" dataDxfId="6">
      <calculatedColumnFormula xml:space="preserve"> 1 + F7</calculatedColumnFormula>
    </tableColumn>
    <tableColumn id="7" xr3:uid="{62054968-1073-4113-AE27-5958F2243583}" name="Amazon (AMZN) HPR" dataDxfId="5">
      <calculatedColumnFormula xml:space="preserve"> (D7 - D6) / D6</calculatedColumnFormula>
    </tableColumn>
    <tableColumn id="8" xr3:uid="{1B4A9B43-2F23-493C-BF76-0DD0442D55CB}" name="Column2" dataDxfId="4">
      <calculatedColumnFormula xml:space="preserve"> 1 + H7</calculatedColumnFormula>
    </tableColumn>
    <tableColumn id="9" xr3:uid="{46BA16AA-8558-453E-85A5-E4A822628CD2}" name="Microsoft (MSFT) HPR" dataDxfId="3">
      <calculatedColumnFormula xml:space="preserve"> (E7 - E6) / E6</calculatedColumnFormula>
    </tableColumn>
    <tableColumn id="10" xr3:uid="{9DD7F7BD-DBB9-4B7E-9C4D-201655CDDF78}" name="Column3" dataDxfId="0">
      <calculatedColumnFormula xml:space="preserve"> Table2[[#This Row],[Microsoft (MSFT) HPR]]+1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CFI">
      <a:dk1>
        <a:sysClr val="windowText" lastClr="000000"/>
      </a:dk1>
      <a:lt1>
        <a:sysClr val="window" lastClr="FFFFFF"/>
      </a:lt1>
      <a:dk2>
        <a:srgbClr val="FA621C"/>
      </a:dk2>
      <a:lt2>
        <a:srgbClr val="132E57"/>
      </a:lt2>
      <a:accent1>
        <a:srgbClr val="E6E7E8"/>
      </a:accent1>
      <a:accent2>
        <a:srgbClr val="F57A16"/>
      </a:accent2>
      <a:accent3>
        <a:srgbClr val="1E8496"/>
      </a:accent3>
      <a:accent4>
        <a:srgbClr val="E6E7E8"/>
      </a:accent4>
      <a:accent5>
        <a:srgbClr val="ED942D"/>
      </a:accent5>
      <a:accent6>
        <a:srgbClr val="1E2A39"/>
      </a:accent6>
      <a:hlink>
        <a:srgbClr val="E6E7E8"/>
      </a:hlink>
      <a:folHlink>
        <a:srgbClr val="676767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A5613-1516-4C12-8AF8-F7E2A4A31571}">
  <dimension ref="B1:J26"/>
  <sheetViews>
    <sheetView workbookViewId="0">
      <selection activeCell="J15" sqref="J15"/>
    </sheetView>
  </sheetViews>
  <sheetFormatPr defaultRowHeight="11.4" x14ac:dyDescent="0.2"/>
  <cols>
    <col min="1" max="1" width="1.875" style="2" customWidth="1"/>
    <col min="2" max="2" width="23.5" style="2" customWidth="1"/>
    <col min="3" max="3" width="32.5" style="2" customWidth="1"/>
    <col min="4" max="4" width="14.125" style="2" bestFit="1" customWidth="1"/>
    <col min="5" max="5" width="13.5" style="2" bestFit="1" customWidth="1"/>
    <col min="6" max="9" width="12.375" style="2" bestFit="1" customWidth="1"/>
    <col min="10" max="10" width="8" style="2" bestFit="1" customWidth="1"/>
    <col min="11" max="11" width="13.25" style="2" customWidth="1"/>
    <col min="12" max="13" width="8" style="2" bestFit="1" customWidth="1"/>
    <col min="14" max="16384" width="9" style="2"/>
  </cols>
  <sheetData>
    <row r="1" spans="2:10" ht="13.2" customHeight="1" x14ac:dyDescent="0.2">
      <c r="B1" s="1" t="s">
        <v>3</v>
      </c>
      <c r="E1" s="3"/>
      <c r="F1" s="4"/>
      <c r="G1" s="3"/>
    </row>
    <row r="2" spans="2:10" ht="13.2" customHeight="1" x14ac:dyDescent="0.2">
      <c r="B2" s="1"/>
      <c r="E2" s="3"/>
      <c r="F2" s="4"/>
      <c r="G2" s="3"/>
    </row>
    <row r="3" spans="2:10" ht="13.2" customHeight="1" x14ac:dyDescent="0.2">
      <c r="B3" s="1" t="s">
        <v>2</v>
      </c>
      <c r="E3" s="3"/>
      <c r="F3" s="4"/>
      <c r="G3" s="3"/>
    </row>
    <row r="4" spans="2:10" ht="11.4" customHeight="1" x14ac:dyDescent="0.2">
      <c r="B4" s="31" t="s">
        <v>19</v>
      </c>
      <c r="C4" s="31"/>
      <c r="D4" s="31"/>
      <c r="E4" s="31"/>
      <c r="F4" s="31"/>
      <c r="G4" s="31"/>
    </row>
    <row r="5" spans="2:10" x14ac:dyDescent="0.2">
      <c r="B5" s="31"/>
      <c r="C5" s="31"/>
      <c r="D5" s="31"/>
      <c r="E5" s="31"/>
      <c r="F5" s="31"/>
      <c r="G5" s="31"/>
    </row>
    <row r="6" spans="2:10" x14ac:dyDescent="0.2">
      <c r="B6" s="31"/>
      <c r="C6" s="31"/>
      <c r="D6" s="31"/>
      <c r="E6" s="31"/>
      <c r="F6" s="31"/>
      <c r="G6" s="31"/>
    </row>
    <row r="7" spans="2:10" x14ac:dyDescent="0.2">
      <c r="B7" s="31"/>
      <c r="C7" s="31"/>
      <c r="D7" s="31"/>
      <c r="E7" s="31"/>
      <c r="F7" s="31"/>
      <c r="G7" s="31"/>
    </row>
    <row r="8" spans="2:10" x14ac:dyDescent="0.2">
      <c r="B8" s="31"/>
      <c r="C8" s="31"/>
      <c r="D8" s="31"/>
      <c r="E8" s="31"/>
      <c r="F8" s="31"/>
      <c r="G8" s="31"/>
    </row>
    <row r="9" spans="2:10" x14ac:dyDescent="0.2">
      <c r="B9" s="31"/>
      <c r="C9" s="31"/>
      <c r="D9" s="31"/>
      <c r="E9" s="31"/>
      <c r="F9" s="31"/>
      <c r="G9" s="31"/>
    </row>
    <row r="10" spans="2:10" x14ac:dyDescent="0.2">
      <c r="B10" s="31"/>
      <c r="C10" s="31"/>
      <c r="D10" s="31"/>
      <c r="E10" s="31"/>
      <c r="F10" s="31"/>
      <c r="G10" s="31"/>
    </row>
    <row r="11" spans="2:10" x14ac:dyDescent="0.2">
      <c r="B11" s="25"/>
      <c r="C11" s="25"/>
      <c r="D11" s="25"/>
      <c r="E11" s="25"/>
      <c r="F11" s="25"/>
      <c r="G11" s="25"/>
    </row>
    <row r="12" spans="2:10" ht="12" thickBot="1" x14ac:dyDescent="0.25">
      <c r="B12" s="21" t="s">
        <v>18</v>
      </c>
      <c r="C12" s="22"/>
      <c r="D12" s="23"/>
      <c r="E12" s="23"/>
      <c r="F12" s="24"/>
      <c r="G12" s="23"/>
    </row>
    <row r="13" spans="2:10" ht="12" thickTop="1" x14ac:dyDescent="0.2">
      <c r="B13" s="11"/>
      <c r="C13" s="11"/>
      <c r="D13" s="11"/>
      <c r="E13" s="11"/>
    </row>
    <row r="14" spans="2:10" ht="12" thickBot="1" x14ac:dyDescent="0.25">
      <c r="B14" s="32" t="s">
        <v>5</v>
      </c>
      <c r="C14" s="7" t="s">
        <v>1</v>
      </c>
      <c r="D14" s="8">
        <v>0</v>
      </c>
      <c r="E14" s="7">
        <v>1</v>
      </c>
      <c r="F14" s="8">
        <v>2</v>
      </c>
      <c r="G14" s="7">
        <v>3</v>
      </c>
      <c r="H14" s="8">
        <v>4</v>
      </c>
      <c r="I14" s="8">
        <v>5</v>
      </c>
    </row>
    <row r="15" spans="2:10" ht="12" thickTop="1" x14ac:dyDescent="0.2">
      <c r="B15" s="33"/>
      <c r="C15" s="5" t="s">
        <v>4</v>
      </c>
      <c r="D15" s="9">
        <v>-10</v>
      </c>
      <c r="E15" s="9">
        <v>12</v>
      </c>
      <c r="F15" s="10"/>
      <c r="G15" s="10"/>
      <c r="H15" s="10"/>
      <c r="I15" s="10"/>
      <c r="J15" s="29">
        <f>IRR(D15:I15)</f>
        <v>0.19999999999999996</v>
      </c>
    </row>
    <row r="16" spans="2:10" x14ac:dyDescent="0.2">
      <c r="B16" s="6"/>
      <c r="C16" s="5"/>
      <c r="D16" s="10"/>
      <c r="E16" s="10"/>
      <c r="F16" s="10"/>
      <c r="G16" s="10"/>
      <c r="H16" s="10"/>
      <c r="I16" s="10"/>
    </row>
    <row r="17" spans="2:10" x14ac:dyDescent="0.2">
      <c r="B17" s="6"/>
      <c r="C17" s="5"/>
      <c r="D17" s="10"/>
      <c r="E17" s="10"/>
      <c r="F17" s="10"/>
      <c r="G17" s="10"/>
      <c r="H17" s="10"/>
      <c r="I17" s="10"/>
    </row>
    <row r="18" spans="2:10" ht="12" thickBot="1" x14ac:dyDescent="0.25">
      <c r="B18" s="32" t="s">
        <v>6</v>
      </c>
      <c r="C18" s="7" t="s">
        <v>1</v>
      </c>
      <c r="D18" s="12">
        <v>0</v>
      </c>
      <c r="E18" s="13">
        <v>1</v>
      </c>
      <c r="F18" s="12">
        <v>2</v>
      </c>
      <c r="G18" s="13">
        <v>3</v>
      </c>
      <c r="H18" s="12">
        <v>4</v>
      </c>
      <c r="I18" s="13">
        <v>5</v>
      </c>
    </row>
    <row r="19" spans="2:10" ht="12" thickTop="1" x14ac:dyDescent="0.2">
      <c r="B19" s="33"/>
      <c r="C19" s="5" t="s">
        <v>4</v>
      </c>
      <c r="D19" s="9">
        <v>-8</v>
      </c>
      <c r="E19" s="9">
        <v>2.5</v>
      </c>
      <c r="F19" s="9">
        <v>2.5</v>
      </c>
      <c r="G19" s="9">
        <v>2.5</v>
      </c>
      <c r="H19" s="9">
        <v>2.5</v>
      </c>
      <c r="I19" s="9">
        <v>2.5</v>
      </c>
      <c r="J19" s="29">
        <f>IRR(D19:I19)</f>
        <v>0.16991110392284514</v>
      </c>
    </row>
    <row r="20" spans="2:10" x14ac:dyDescent="0.2">
      <c r="B20" s="6"/>
      <c r="C20" s="5"/>
      <c r="D20" s="10"/>
      <c r="E20" s="10"/>
      <c r="F20" s="10"/>
      <c r="G20" s="10"/>
      <c r="H20" s="10"/>
      <c r="I20" s="10"/>
    </row>
    <row r="21" spans="2:10" x14ac:dyDescent="0.2">
      <c r="B21" s="6"/>
      <c r="C21" s="5"/>
      <c r="D21" s="10"/>
      <c r="E21" s="10"/>
      <c r="F21" s="10"/>
      <c r="G21" s="10"/>
      <c r="H21" s="10"/>
      <c r="I21" s="10"/>
    </row>
    <row r="22" spans="2:10" ht="12" thickBot="1" x14ac:dyDescent="0.25">
      <c r="B22" s="32" t="s">
        <v>7</v>
      </c>
      <c r="C22" s="7" t="s">
        <v>1</v>
      </c>
      <c r="D22" s="12">
        <v>0</v>
      </c>
      <c r="E22" s="13">
        <v>1</v>
      </c>
      <c r="F22" s="12">
        <v>2</v>
      </c>
      <c r="G22" s="13">
        <v>3</v>
      </c>
      <c r="H22" s="12">
        <v>4</v>
      </c>
      <c r="I22" s="13">
        <v>5</v>
      </c>
    </row>
    <row r="23" spans="2:10" ht="12" thickTop="1" x14ac:dyDescent="0.2">
      <c r="B23" s="33"/>
      <c r="C23" s="5" t="s">
        <v>4</v>
      </c>
      <c r="D23" s="9">
        <v>-10</v>
      </c>
      <c r="E23" s="9">
        <v>0</v>
      </c>
      <c r="F23" s="9">
        <v>4</v>
      </c>
      <c r="G23" s="9">
        <v>4</v>
      </c>
      <c r="H23" s="9">
        <v>4</v>
      </c>
      <c r="I23" s="9">
        <v>4</v>
      </c>
      <c r="J23" s="29">
        <f>IRR(D23:I23)</f>
        <v>0.1475873415767992</v>
      </c>
    </row>
    <row r="24" spans="2:10" x14ac:dyDescent="0.2">
      <c r="B24" s="11"/>
      <c r="C24" s="11"/>
      <c r="D24" s="11"/>
      <c r="E24" s="11"/>
    </row>
    <row r="25" spans="2:10" x14ac:dyDescent="0.2">
      <c r="B25" s="11"/>
      <c r="C25" s="11"/>
      <c r="D25" s="11"/>
      <c r="E25" s="11"/>
    </row>
    <row r="26" spans="2:10" x14ac:dyDescent="0.2">
      <c r="B26" s="11"/>
      <c r="C26" s="11"/>
      <c r="D26" s="11"/>
      <c r="E26" s="11"/>
    </row>
  </sheetData>
  <mergeCells count="4">
    <mergeCell ref="B4:G10"/>
    <mergeCell ref="B14:B15"/>
    <mergeCell ref="B18:B19"/>
    <mergeCell ref="B22:B23"/>
  </mergeCells>
  <printOptions gridLines="1"/>
  <pageMargins left="0.75" right="0.75" top="1" bottom="1" header="0.5" footer="0.5"/>
  <pageSetup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5971C-868A-48C2-A8F9-9A58121B8C64}">
  <dimension ref="B1:M24"/>
  <sheetViews>
    <sheetView workbookViewId="0">
      <selection activeCell="M20" sqref="M20"/>
    </sheetView>
  </sheetViews>
  <sheetFormatPr defaultRowHeight="11.4" x14ac:dyDescent="0.2"/>
  <cols>
    <col min="1" max="1" width="1.875" style="2" customWidth="1"/>
    <col min="2" max="2" width="23.5" style="2" customWidth="1"/>
    <col min="3" max="3" width="32.5" style="2" customWidth="1"/>
    <col min="4" max="4" width="14.125" style="2" bestFit="1" customWidth="1"/>
    <col min="5" max="5" width="13.5" style="2" bestFit="1" customWidth="1"/>
    <col min="6" max="9" width="12.375" style="2" bestFit="1" customWidth="1"/>
    <col min="10" max="10" width="8" style="2" bestFit="1" customWidth="1"/>
    <col min="11" max="11" width="13.25" style="2" customWidth="1"/>
    <col min="12" max="13" width="8" style="2" bestFit="1" customWidth="1"/>
    <col min="14" max="16384" width="9" style="2"/>
  </cols>
  <sheetData>
    <row r="1" spans="2:13" ht="13.2" customHeight="1" x14ac:dyDescent="0.2">
      <c r="B1" s="1" t="s">
        <v>8</v>
      </c>
      <c r="E1" s="3"/>
      <c r="F1" s="4"/>
      <c r="G1" s="3"/>
    </row>
    <row r="2" spans="2:13" ht="13.2" customHeight="1" x14ac:dyDescent="0.2">
      <c r="B2" s="1"/>
      <c r="E2" s="3"/>
      <c r="F2" s="4"/>
      <c r="G2" s="3"/>
    </row>
    <row r="3" spans="2:13" ht="13.2" customHeight="1" x14ac:dyDescent="0.2">
      <c r="B3" s="1" t="s">
        <v>2</v>
      </c>
      <c r="E3" s="3"/>
      <c r="F3" s="4"/>
      <c r="G3" s="3"/>
    </row>
    <row r="4" spans="2:13" ht="11.4" customHeight="1" x14ac:dyDescent="0.2">
      <c r="B4" s="31" t="s">
        <v>20</v>
      </c>
      <c r="C4" s="31"/>
      <c r="D4" s="31"/>
      <c r="E4" s="31"/>
      <c r="F4" s="31"/>
      <c r="G4" s="31"/>
      <c r="H4" s="31"/>
    </row>
    <row r="5" spans="2:13" x14ac:dyDescent="0.2">
      <c r="B5" s="31"/>
      <c r="C5" s="31"/>
      <c r="D5" s="31"/>
      <c r="E5" s="31"/>
      <c r="F5" s="31"/>
      <c r="G5" s="31"/>
      <c r="H5" s="31"/>
    </row>
    <row r="6" spans="2:13" x14ac:dyDescent="0.2">
      <c r="B6" s="31"/>
      <c r="C6" s="31"/>
      <c r="D6" s="31"/>
      <c r="E6" s="31"/>
      <c r="F6" s="31"/>
      <c r="G6" s="31"/>
      <c r="H6" s="31"/>
    </row>
    <row r="7" spans="2:13" x14ac:dyDescent="0.2">
      <c r="B7" s="31"/>
      <c r="C7" s="31"/>
      <c r="D7" s="31"/>
      <c r="E7" s="31"/>
      <c r="F7" s="31"/>
      <c r="G7" s="31"/>
      <c r="H7" s="31"/>
    </row>
    <row r="8" spans="2:13" x14ac:dyDescent="0.2">
      <c r="B8" s="31"/>
      <c r="C8" s="31"/>
      <c r="D8" s="31"/>
      <c r="E8" s="31"/>
      <c r="F8" s="31"/>
      <c r="G8" s="31"/>
      <c r="H8" s="31"/>
    </row>
    <row r="9" spans="2:13" x14ac:dyDescent="0.2">
      <c r="B9" s="31"/>
      <c r="C9" s="31"/>
      <c r="D9" s="31"/>
      <c r="E9" s="31"/>
      <c r="F9" s="31"/>
      <c r="G9" s="31"/>
      <c r="H9" s="31"/>
    </row>
    <row r="10" spans="2:13" x14ac:dyDescent="0.2">
      <c r="B10" s="31"/>
      <c r="C10" s="31"/>
      <c r="D10" s="31"/>
      <c r="E10" s="31"/>
      <c r="F10" s="31"/>
      <c r="G10" s="31"/>
      <c r="H10" s="31"/>
    </row>
    <row r="11" spans="2:13" x14ac:dyDescent="0.2">
      <c r="B11" s="25"/>
      <c r="C11" s="25"/>
      <c r="D11" s="25"/>
      <c r="E11" s="25"/>
      <c r="F11" s="25"/>
      <c r="G11" s="25"/>
    </row>
    <row r="12" spans="2:13" ht="12" thickBot="1" x14ac:dyDescent="0.25">
      <c r="B12" s="21" t="s">
        <v>18</v>
      </c>
      <c r="C12" s="22"/>
      <c r="D12" s="23"/>
      <c r="E12" s="23"/>
      <c r="F12" s="24"/>
      <c r="G12" s="23"/>
    </row>
    <row r="13" spans="2:13" ht="12" thickTop="1" x14ac:dyDescent="0.2">
      <c r="B13" s="25"/>
      <c r="C13" s="25"/>
      <c r="D13" s="25"/>
      <c r="E13" s="25"/>
      <c r="F13" s="25"/>
      <c r="G13" s="25"/>
    </row>
    <row r="14" spans="2:13" x14ac:dyDescent="0.2">
      <c r="B14" s="25"/>
      <c r="C14" s="25"/>
      <c r="D14" s="25"/>
      <c r="E14" s="25"/>
      <c r="F14" s="25"/>
      <c r="G14" s="25"/>
    </row>
    <row r="15" spans="2:13" ht="12" thickBot="1" x14ac:dyDescent="0.25">
      <c r="B15" s="32" t="s">
        <v>9</v>
      </c>
      <c r="C15" s="7" t="s">
        <v>1</v>
      </c>
      <c r="D15" s="8">
        <v>0</v>
      </c>
      <c r="E15" s="7">
        <v>1</v>
      </c>
      <c r="F15" s="8">
        <v>2</v>
      </c>
      <c r="G15" s="7">
        <v>3</v>
      </c>
      <c r="H15" s="8">
        <v>4</v>
      </c>
      <c r="I15" s="8">
        <v>5</v>
      </c>
    </row>
    <row r="16" spans="2:13" ht="12" thickTop="1" x14ac:dyDescent="0.2">
      <c r="B16" s="33"/>
      <c r="C16" s="5" t="s">
        <v>4</v>
      </c>
      <c r="D16" s="9">
        <v>-10</v>
      </c>
      <c r="E16" s="9">
        <v>4</v>
      </c>
      <c r="F16" s="9">
        <v>4</v>
      </c>
      <c r="G16" s="9">
        <v>3</v>
      </c>
      <c r="H16" s="9">
        <v>3</v>
      </c>
      <c r="I16" s="9">
        <v>3</v>
      </c>
      <c r="K16" s="29">
        <f>IRR(D16:I16)</f>
        <v>0.22412201467289217</v>
      </c>
      <c r="M16" s="30">
        <f>NPV(0.12, E16:I16) + D16</f>
        <v>2.5043796274431767</v>
      </c>
    </row>
    <row r="17" spans="2:13" x14ac:dyDescent="0.2">
      <c r="B17" s="6"/>
      <c r="C17" s="5"/>
      <c r="D17" s="10"/>
      <c r="E17" s="10"/>
      <c r="F17" s="10"/>
      <c r="G17" s="10"/>
      <c r="H17" s="10"/>
      <c r="I17" s="10"/>
    </row>
    <row r="18" spans="2:13" x14ac:dyDescent="0.2">
      <c r="B18" s="6"/>
      <c r="C18" s="5"/>
      <c r="D18" s="10"/>
      <c r="E18" s="10"/>
      <c r="F18" s="10"/>
      <c r="G18" s="10"/>
      <c r="H18" s="10"/>
      <c r="I18" s="10"/>
    </row>
    <row r="19" spans="2:13" ht="12" thickBot="1" x14ac:dyDescent="0.25">
      <c r="B19" s="32" t="s">
        <v>10</v>
      </c>
      <c r="C19" s="7" t="s">
        <v>1</v>
      </c>
      <c r="D19" s="12">
        <v>0</v>
      </c>
      <c r="E19" s="13">
        <v>1</v>
      </c>
      <c r="F19" s="12">
        <v>2</v>
      </c>
      <c r="G19" s="13">
        <v>3</v>
      </c>
      <c r="H19" s="12">
        <v>4</v>
      </c>
      <c r="I19" s="13">
        <v>5</v>
      </c>
    </row>
    <row r="20" spans="2:13" ht="12" thickTop="1" x14ac:dyDescent="0.2">
      <c r="B20" s="33"/>
      <c r="C20" s="5" t="s">
        <v>4</v>
      </c>
      <c r="D20" s="9">
        <v>-5</v>
      </c>
      <c r="E20" s="9">
        <v>2</v>
      </c>
      <c r="F20" s="9">
        <v>2</v>
      </c>
      <c r="G20" s="9">
        <v>2</v>
      </c>
      <c r="H20" s="9">
        <v>2</v>
      </c>
      <c r="I20" s="9">
        <v>2</v>
      </c>
      <c r="K20" s="29">
        <f>IRR(D20:I20)</f>
        <v>0.28649290249767567</v>
      </c>
      <c r="M20" s="30">
        <f>NPV(0.12, E20:I20) + D20</f>
        <v>2.2095524046900081</v>
      </c>
    </row>
    <row r="21" spans="2:13" x14ac:dyDescent="0.2">
      <c r="B21" s="6"/>
      <c r="C21" s="5"/>
      <c r="D21" s="10"/>
      <c r="E21" s="10"/>
      <c r="F21" s="10"/>
      <c r="G21" s="10"/>
      <c r="H21" s="10"/>
      <c r="I21" s="10"/>
    </row>
    <row r="22" spans="2:13" x14ac:dyDescent="0.2">
      <c r="B22" s="6"/>
      <c r="C22" s="5"/>
      <c r="D22" s="10"/>
      <c r="E22" s="10"/>
      <c r="F22" s="10"/>
      <c r="G22" s="10"/>
      <c r="H22" s="10"/>
      <c r="I22" s="10"/>
    </row>
    <row r="23" spans="2:13" ht="12" thickBot="1" x14ac:dyDescent="0.25">
      <c r="B23" s="32" t="s">
        <v>11</v>
      </c>
      <c r="C23" s="7" t="s">
        <v>1</v>
      </c>
      <c r="D23" s="12">
        <v>0</v>
      </c>
      <c r="E23" s="13">
        <v>1</v>
      </c>
      <c r="F23" s="12">
        <v>2</v>
      </c>
      <c r="G23" s="13">
        <v>3</v>
      </c>
      <c r="H23" s="12">
        <v>4</v>
      </c>
      <c r="I23" s="13">
        <v>5</v>
      </c>
      <c r="M23" s="30"/>
    </row>
    <row r="24" spans="2:13" ht="12" thickTop="1" x14ac:dyDescent="0.2">
      <c r="B24" s="33"/>
      <c r="C24" s="5" t="s">
        <v>4</v>
      </c>
      <c r="D24" s="9">
        <v>-4.3</v>
      </c>
      <c r="E24" s="9">
        <v>10</v>
      </c>
      <c r="F24" s="9">
        <v>-6</v>
      </c>
      <c r="G24" s="9"/>
      <c r="H24" s="9"/>
      <c r="I24" s="9"/>
      <c r="K24" s="29" t="e">
        <f>IRR(D24:F24)</f>
        <v>#NUM!</v>
      </c>
      <c r="M24" s="30">
        <f>NPV(0.12, E24:I24) + D24</f>
        <v>-0.1545918367346939</v>
      </c>
    </row>
  </sheetData>
  <mergeCells count="4">
    <mergeCell ref="B15:B16"/>
    <mergeCell ref="B19:B20"/>
    <mergeCell ref="B23:B24"/>
    <mergeCell ref="B4:H10"/>
  </mergeCells>
  <printOptions gridLines="1"/>
  <pageMargins left="0.75" right="0.75" top="1" bottom="1" header="0.5" footer="0.5"/>
  <pageSetup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A5807-7E79-4FCF-8B0A-2D7D683AF358}">
  <dimension ref="B1:N35"/>
  <sheetViews>
    <sheetView topLeftCell="A5" zoomScaleNormal="100" workbookViewId="0">
      <selection activeCell="J30" activeCellId="2" sqref="F30 H30 J30"/>
    </sheetView>
  </sheetViews>
  <sheetFormatPr defaultRowHeight="11.4" x14ac:dyDescent="0.2"/>
  <cols>
    <col min="1" max="1" width="2.25" style="14" customWidth="1"/>
    <col min="2" max="2" width="13.625" style="14" customWidth="1"/>
    <col min="3" max="3" width="26.75" style="14" customWidth="1"/>
    <col min="4" max="4" width="22.875" style="14" bestFit="1" customWidth="1"/>
    <col min="5" max="5" width="21.375" style="14" bestFit="1" customWidth="1"/>
    <col min="6" max="6" width="20.25" style="14" bestFit="1" customWidth="1"/>
    <col min="7" max="7" width="20.25" style="14" customWidth="1"/>
    <col min="8" max="8" width="21.5" style="14" customWidth="1"/>
    <col min="9" max="9" width="20.25" style="14" customWidth="1"/>
    <col min="10" max="10" width="23.125" style="14" customWidth="1"/>
    <col min="11" max="16384" width="9" style="14"/>
  </cols>
  <sheetData>
    <row r="1" spans="2:14" ht="15.6" x14ac:dyDescent="0.2">
      <c r="B1" s="1" t="s">
        <v>12</v>
      </c>
    </row>
    <row r="2" spans="2:14" ht="12" x14ac:dyDescent="0.25">
      <c r="B2" s="15"/>
    </row>
    <row r="3" spans="2:14" x14ac:dyDescent="0.2">
      <c r="F3" s="16"/>
      <c r="G3" s="16"/>
      <c r="H3" s="16"/>
      <c r="I3" s="16"/>
      <c r="J3" s="16"/>
    </row>
    <row r="4" spans="2:14" x14ac:dyDescent="0.2">
      <c r="F4" s="16"/>
      <c r="G4" s="16"/>
      <c r="H4" s="16"/>
      <c r="I4" s="16"/>
      <c r="J4" s="16"/>
    </row>
    <row r="5" spans="2:14" x14ac:dyDescent="0.2">
      <c r="F5" s="16"/>
      <c r="G5" s="16"/>
      <c r="H5" s="16"/>
      <c r="I5" s="16"/>
      <c r="J5" s="16"/>
    </row>
    <row r="6" spans="2:14" ht="12.6" thickBot="1" x14ac:dyDescent="0.25">
      <c r="B6" s="17" t="s">
        <v>13</v>
      </c>
      <c r="C6" s="17" t="s">
        <v>16</v>
      </c>
      <c r="D6" s="17" t="s">
        <v>14</v>
      </c>
      <c r="E6" s="17" t="s">
        <v>15</v>
      </c>
      <c r="F6" s="17" t="s">
        <v>23</v>
      </c>
      <c r="G6" s="17" t="s">
        <v>26</v>
      </c>
      <c r="H6" s="17" t="s">
        <v>21</v>
      </c>
      <c r="I6" s="17" t="s">
        <v>27</v>
      </c>
      <c r="J6" s="17" t="s">
        <v>22</v>
      </c>
      <c r="K6" s="17" t="s">
        <v>28</v>
      </c>
      <c r="L6" s="18"/>
      <c r="M6" s="18"/>
      <c r="N6" s="18"/>
    </row>
    <row r="7" spans="2:14" x14ac:dyDescent="0.2">
      <c r="B7" s="19">
        <v>43282</v>
      </c>
      <c r="C7" s="35">
        <v>40.349578999999999</v>
      </c>
      <c r="D7" s="35">
        <v>1777.4399410000001</v>
      </c>
      <c r="E7" s="36">
        <v>102.86740899999999</v>
      </c>
      <c r="F7" s="37"/>
      <c r="G7" s="37"/>
      <c r="H7" s="37"/>
      <c r="I7" s="37"/>
      <c r="J7" s="37"/>
      <c r="K7" s="40"/>
      <c r="L7" s="18"/>
      <c r="M7" s="18"/>
      <c r="N7" s="18"/>
    </row>
    <row r="8" spans="2:14" x14ac:dyDescent="0.2">
      <c r="B8" s="19">
        <v>43313</v>
      </c>
      <c r="C8" s="35">
        <v>42.925803999999999</v>
      </c>
      <c r="D8" s="35">
        <v>2012.709961</v>
      </c>
      <c r="E8" s="36">
        <v>108.928123</v>
      </c>
      <c r="F8" s="34">
        <f xml:space="preserve"> (C8 - C7) / C7</f>
        <v>6.3847630231780139E-2</v>
      </c>
      <c r="G8" s="34">
        <f xml:space="preserve"> 1 + F8</f>
        <v>1.0638476302317801</v>
      </c>
      <c r="H8" s="34">
        <f t="shared" ref="H8:H23" si="0" xml:space="preserve"> (D8 - D7) / D7</f>
        <v>0.13236453990543015</v>
      </c>
      <c r="I8" s="34">
        <f xml:space="preserve"> 1 + H8</f>
        <v>1.1323645399054301</v>
      </c>
      <c r="J8" s="34">
        <f xml:space="preserve"> (E8 - E7) / E7</f>
        <v>5.8917727771290562E-2</v>
      </c>
      <c r="K8" s="40">
        <f xml:space="preserve"> Table2[[#This Row],[Microsoft (MSFT) HPR]]+1</f>
        <v>1.0589177277712905</v>
      </c>
      <c r="L8" s="18"/>
      <c r="M8" s="18"/>
      <c r="N8" s="18"/>
    </row>
    <row r="9" spans="2:14" x14ac:dyDescent="0.2">
      <c r="B9" s="19">
        <v>43344</v>
      </c>
      <c r="C9" s="35">
        <v>40.598782</v>
      </c>
      <c r="D9" s="35">
        <v>2003</v>
      </c>
      <c r="E9" s="36">
        <v>111.33313</v>
      </c>
      <c r="F9" s="34">
        <f t="shared" ref="F9:F30" si="1" xml:space="preserve"> (C9 - C8) / C8</f>
        <v>-5.4210329991722449E-2</v>
      </c>
      <c r="G9" s="34">
        <f t="shared" ref="G9:G30" si="2" xml:space="preserve"> 1 + F9</f>
        <v>0.94578967000827752</v>
      </c>
      <c r="H9" s="34">
        <f t="shared" si="0"/>
        <v>-4.8243220275889622E-3</v>
      </c>
      <c r="I9" s="34">
        <f t="shared" ref="I9:I30" si="3" xml:space="preserve"> 1 + H9</f>
        <v>0.99517567797241102</v>
      </c>
      <c r="J9" s="34">
        <f xml:space="preserve"> (E9 - E8) / E8</f>
        <v>2.2078843679331533E-2</v>
      </c>
      <c r="K9" s="40">
        <f xml:space="preserve"> Table2[[#This Row],[Microsoft (MSFT) HPR]]+1</f>
        <v>1.0220788436793316</v>
      </c>
      <c r="L9" s="18"/>
      <c r="M9" s="18"/>
      <c r="N9" s="18"/>
    </row>
    <row r="10" spans="2:14" x14ac:dyDescent="0.2">
      <c r="B10" s="19">
        <v>43374</v>
      </c>
      <c r="C10" s="35">
        <v>39.988998000000002</v>
      </c>
      <c r="D10" s="35">
        <v>1598.01001</v>
      </c>
      <c r="E10" s="36">
        <v>103.973877</v>
      </c>
      <c r="F10" s="34">
        <f t="shared" si="1"/>
        <v>-1.5019760937655658E-2</v>
      </c>
      <c r="G10" s="34">
        <f t="shared" si="2"/>
        <v>0.98498023906234433</v>
      </c>
      <c r="H10" s="34">
        <f t="shared" si="0"/>
        <v>-0.20219170743884177</v>
      </c>
      <c r="I10" s="34">
        <f t="shared" si="3"/>
        <v>0.79780829256115826</v>
      </c>
      <c r="J10" s="34">
        <f xml:space="preserve"> (E10 - E9) / E9</f>
        <v>-6.6101195574039776E-2</v>
      </c>
      <c r="K10" s="40">
        <f xml:space="preserve"> Table2[[#This Row],[Microsoft (MSFT) HPR]]+1</f>
        <v>0.93389880442596018</v>
      </c>
      <c r="L10" s="18"/>
      <c r="M10" s="18"/>
      <c r="N10" s="18"/>
    </row>
    <row r="11" spans="2:14" x14ac:dyDescent="0.2">
      <c r="B11" s="19">
        <v>43405</v>
      </c>
      <c r="C11" s="35">
        <v>45.218108999999998</v>
      </c>
      <c r="D11" s="35">
        <v>1690.170044</v>
      </c>
      <c r="E11" s="36">
        <v>107.945564</v>
      </c>
      <c r="F11" s="34">
        <f t="shared" si="1"/>
        <v>0.13076374156711792</v>
      </c>
      <c r="G11" s="34">
        <f t="shared" si="2"/>
        <v>1.1307637415671179</v>
      </c>
      <c r="H11" s="34">
        <f t="shared" si="0"/>
        <v>5.7671750128774221E-2</v>
      </c>
      <c r="I11" s="34">
        <f t="shared" si="3"/>
        <v>1.0576717501287742</v>
      </c>
      <c r="J11" s="34">
        <f xml:space="preserve"> (E11 - E10) / E10</f>
        <v>3.8198892977704416E-2</v>
      </c>
      <c r="K11" s="40">
        <f xml:space="preserve"> Table2[[#This Row],[Microsoft (MSFT) HPR]]+1</f>
        <v>1.0381988929777044</v>
      </c>
      <c r="L11" s="18"/>
      <c r="M11" s="18"/>
      <c r="N11" s="18"/>
    </row>
    <row r="12" spans="2:14" x14ac:dyDescent="0.2">
      <c r="B12" s="19">
        <v>43435</v>
      </c>
      <c r="C12" s="35">
        <v>44.964947000000002</v>
      </c>
      <c r="D12" s="35">
        <v>1501.969971</v>
      </c>
      <c r="E12" s="36">
        <v>99.300156000000001</v>
      </c>
      <c r="F12" s="34">
        <f t="shared" si="1"/>
        <v>-5.5986861370075454E-3</v>
      </c>
      <c r="G12" s="34">
        <f t="shared" si="2"/>
        <v>0.99440131386299246</v>
      </c>
      <c r="H12" s="34">
        <f t="shared" si="0"/>
        <v>-0.11134978617571568</v>
      </c>
      <c r="I12" s="34">
        <f t="shared" si="3"/>
        <v>0.88865021382428433</v>
      </c>
      <c r="J12" s="34">
        <f xml:space="preserve"> (E12 - E11) / E11</f>
        <v>-8.0090442623469024E-2</v>
      </c>
      <c r="K12" s="40">
        <f xml:space="preserve"> Table2[[#This Row],[Microsoft (MSFT) HPR]]+1</f>
        <v>0.91990955737653102</v>
      </c>
      <c r="L12" s="18"/>
      <c r="M12" s="18"/>
      <c r="N12" s="18"/>
    </row>
    <row r="13" spans="2:14" x14ac:dyDescent="0.2">
      <c r="B13" s="19">
        <v>43466</v>
      </c>
      <c r="C13" s="35">
        <v>46.223221000000002</v>
      </c>
      <c r="D13" s="35">
        <v>1718.7299800000001</v>
      </c>
      <c r="E13" s="36">
        <v>102.096245</v>
      </c>
      <c r="F13" s="34">
        <f t="shared" si="1"/>
        <v>2.7983442302289382E-2</v>
      </c>
      <c r="G13" s="34">
        <f t="shared" si="2"/>
        <v>1.0279834423022893</v>
      </c>
      <c r="H13" s="34">
        <f t="shared" si="0"/>
        <v>0.14431713894764683</v>
      </c>
      <c r="I13" s="34">
        <f t="shared" si="3"/>
        <v>1.1443171389476468</v>
      </c>
      <c r="J13" s="34">
        <f xml:space="preserve"> (E13 - E12) / E12</f>
        <v>2.8157951735745458E-2</v>
      </c>
      <c r="K13" s="40">
        <f xml:space="preserve"> Table2[[#This Row],[Microsoft (MSFT) HPR]]+1</f>
        <v>1.0281579517357455</v>
      </c>
      <c r="L13" s="18"/>
      <c r="M13" s="18"/>
      <c r="N13" s="18"/>
    </row>
    <row r="14" spans="2:14" x14ac:dyDescent="0.2">
      <c r="B14" s="19">
        <v>43497</v>
      </c>
      <c r="C14" s="35">
        <v>55.293456999999997</v>
      </c>
      <c r="D14" s="35">
        <v>1639.829956</v>
      </c>
      <c r="E14" s="36">
        <v>109.526405</v>
      </c>
      <c r="F14" s="34">
        <f t="shared" si="1"/>
        <v>0.19622682720444759</v>
      </c>
      <c r="G14" s="34">
        <f t="shared" si="2"/>
        <v>1.1962268272044476</v>
      </c>
      <c r="H14" s="34">
        <f t="shared" si="0"/>
        <v>-4.5906003222216454E-2</v>
      </c>
      <c r="I14" s="34">
        <f t="shared" si="3"/>
        <v>0.9540939967777835</v>
      </c>
      <c r="J14" s="34">
        <f xml:space="preserve"> (E14 - E13) / E13</f>
        <v>7.2776035984477211E-2</v>
      </c>
      <c r="K14" s="40">
        <f xml:space="preserve"> Table2[[#This Row],[Microsoft (MSFT) HPR]]+1</f>
        <v>1.0727760359844771</v>
      </c>
      <c r="L14" s="18"/>
      <c r="M14" s="18"/>
      <c r="N14" s="18"/>
    </row>
    <row r="15" spans="2:14" x14ac:dyDescent="0.2">
      <c r="B15" s="19">
        <v>43525</v>
      </c>
      <c r="C15" s="35">
        <v>55.026671999999998</v>
      </c>
      <c r="D15" s="35">
        <v>1780.75</v>
      </c>
      <c r="E15" s="36">
        <v>115.796768</v>
      </c>
      <c r="F15" s="34">
        <f t="shared" si="1"/>
        <v>-4.8248927535856322E-3</v>
      </c>
      <c r="G15" s="34">
        <f t="shared" si="2"/>
        <v>0.99517510724641434</v>
      </c>
      <c r="H15" s="34">
        <f t="shared" si="0"/>
        <v>8.5935766378937864E-2</v>
      </c>
      <c r="I15" s="34">
        <f t="shared" si="3"/>
        <v>1.085935766378938</v>
      </c>
      <c r="J15" s="34">
        <f xml:space="preserve"> (E15 - E14) / E14</f>
        <v>5.7249783739364069E-2</v>
      </c>
      <c r="K15" s="40">
        <f xml:space="preserve"> Table2[[#This Row],[Microsoft (MSFT) HPR]]+1</f>
        <v>1.0572497837393642</v>
      </c>
      <c r="L15" s="18"/>
      <c r="M15" s="18"/>
      <c r="N15" s="18"/>
    </row>
    <row r="16" spans="2:14" x14ac:dyDescent="0.2">
      <c r="B16" s="19">
        <v>43556</v>
      </c>
      <c r="C16" s="35">
        <v>53.349594000000003</v>
      </c>
      <c r="D16" s="35">
        <v>1926.5200199999999</v>
      </c>
      <c r="E16" s="36">
        <v>128.22669999999999</v>
      </c>
      <c r="F16" s="34">
        <f t="shared" si="1"/>
        <v>-3.0477547324686372E-2</v>
      </c>
      <c r="G16" s="34">
        <f t="shared" si="2"/>
        <v>0.96952245267531367</v>
      </c>
      <c r="H16" s="34">
        <f t="shared" si="0"/>
        <v>8.1858778604520524E-2</v>
      </c>
      <c r="I16" s="34">
        <f t="shared" si="3"/>
        <v>1.0818587786045206</v>
      </c>
      <c r="J16" s="34">
        <f xml:space="preserve"> (E16 - E15) / E15</f>
        <v>0.10734265053062615</v>
      </c>
      <c r="K16" s="40">
        <f xml:space="preserve"> Table2[[#This Row],[Microsoft (MSFT) HPR]]+1</f>
        <v>1.1073426505306261</v>
      </c>
      <c r="L16" s="18"/>
      <c r="M16" s="18"/>
      <c r="N16" s="18"/>
    </row>
    <row r="17" spans="2:14" x14ac:dyDescent="0.2">
      <c r="B17" s="19">
        <v>43586</v>
      </c>
      <c r="C17" s="35">
        <v>43.530890999999997</v>
      </c>
      <c r="D17" s="35">
        <v>1775.0699460000001</v>
      </c>
      <c r="E17" s="36">
        <v>121.43244900000001</v>
      </c>
      <c r="F17" s="34">
        <f t="shared" si="1"/>
        <v>-0.18404456836166375</v>
      </c>
      <c r="G17" s="34">
        <f t="shared" si="2"/>
        <v>0.81595543163833628</v>
      </c>
      <c r="H17" s="34">
        <f t="shared" si="0"/>
        <v>-7.8613288430815192E-2</v>
      </c>
      <c r="I17" s="34">
        <f t="shared" si="3"/>
        <v>0.92138671156918484</v>
      </c>
      <c r="J17" s="34">
        <f xml:space="preserve"> (E17 - E16) / E16</f>
        <v>-5.2986242334864646E-2</v>
      </c>
      <c r="K17" s="40">
        <f xml:space="preserve"> Table2[[#This Row],[Microsoft (MSFT) HPR]]+1</f>
        <v>0.9470137576651354</v>
      </c>
      <c r="L17" s="18"/>
      <c r="M17" s="18"/>
      <c r="N17" s="18"/>
    </row>
    <row r="18" spans="2:14" x14ac:dyDescent="0.2">
      <c r="B18" s="19">
        <v>43617</v>
      </c>
      <c r="C18" s="35">
        <v>38.585068</v>
      </c>
      <c r="D18" s="35">
        <v>1893.630005</v>
      </c>
      <c r="E18" s="36">
        <v>132.012497</v>
      </c>
      <c r="F18" s="34">
        <f t="shared" si="1"/>
        <v>-0.11361639714656881</v>
      </c>
      <c r="G18" s="34">
        <f t="shared" si="2"/>
        <v>0.88638360285343121</v>
      </c>
      <c r="H18" s="34">
        <f t="shared" si="0"/>
        <v>6.6791767427062221E-2</v>
      </c>
      <c r="I18" s="34">
        <f t="shared" si="3"/>
        <v>1.0667917674270622</v>
      </c>
      <c r="J18" s="34">
        <f xml:space="preserve"> (E18 - E17) / E17</f>
        <v>8.7127024836664457E-2</v>
      </c>
      <c r="K18" s="40">
        <f xml:space="preserve"> Table2[[#This Row],[Microsoft (MSFT) HPR]]+1</f>
        <v>1.0871270248366645</v>
      </c>
      <c r="L18" s="18"/>
      <c r="M18" s="18"/>
      <c r="N18" s="18"/>
    </row>
    <row r="19" spans="2:14" x14ac:dyDescent="0.2">
      <c r="B19" s="19">
        <v>43647</v>
      </c>
      <c r="C19" s="35">
        <v>40.713183999999998</v>
      </c>
      <c r="D19" s="35">
        <v>1866.780029</v>
      </c>
      <c r="E19" s="36">
        <v>134.28892500000001</v>
      </c>
      <c r="F19" s="34">
        <f t="shared" si="1"/>
        <v>5.5153874550642197E-2</v>
      </c>
      <c r="G19" s="34">
        <f t="shared" si="2"/>
        <v>1.0551538745506421</v>
      </c>
      <c r="H19" s="34">
        <f t="shared" si="0"/>
        <v>-1.4179103588929438E-2</v>
      </c>
      <c r="I19" s="34">
        <f t="shared" si="3"/>
        <v>0.98582089641107051</v>
      </c>
      <c r="J19" s="34">
        <f xml:space="preserve"> (E19 - E18) / E18</f>
        <v>1.724403410080191E-2</v>
      </c>
      <c r="K19" s="40">
        <f xml:space="preserve"> Table2[[#This Row],[Microsoft (MSFT) HPR]]+1</f>
        <v>1.017244034100802</v>
      </c>
      <c r="L19" s="18"/>
      <c r="M19" s="18"/>
      <c r="N19" s="18"/>
    </row>
    <row r="20" spans="2:14" x14ac:dyDescent="0.2">
      <c r="B20" s="19">
        <v>43678</v>
      </c>
      <c r="C20" s="35">
        <v>42.354534000000001</v>
      </c>
      <c r="D20" s="35">
        <v>1776.290039</v>
      </c>
      <c r="E20" s="36">
        <v>135.85580400000001</v>
      </c>
      <c r="F20" s="34">
        <f t="shared" si="1"/>
        <v>4.0314950557539364E-2</v>
      </c>
      <c r="G20" s="34">
        <f t="shared" si="2"/>
        <v>1.0403149505575393</v>
      </c>
      <c r="H20" s="34">
        <f t="shared" si="0"/>
        <v>-4.8473836549705253E-2</v>
      </c>
      <c r="I20" s="34">
        <f t="shared" si="3"/>
        <v>0.95152616345029473</v>
      </c>
      <c r="J20" s="34">
        <f xml:space="preserve"> (E20 - E19) / E19</f>
        <v>1.1667968896169213E-2</v>
      </c>
      <c r="K20" s="40">
        <f xml:space="preserve"> Table2[[#This Row],[Microsoft (MSFT) HPR]]+1</f>
        <v>1.0116679688961692</v>
      </c>
      <c r="L20" s="18"/>
      <c r="M20" s="18"/>
      <c r="N20" s="18"/>
    </row>
    <row r="21" spans="2:14" x14ac:dyDescent="0.2">
      <c r="B21" s="19">
        <v>43709</v>
      </c>
      <c r="C21" s="35">
        <v>46.663288000000001</v>
      </c>
      <c r="D21" s="35">
        <v>1735.910034</v>
      </c>
      <c r="E21" s="36">
        <v>137.46502699999999</v>
      </c>
      <c r="F21" s="34">
        <f t="shared" si="1"/>
        <v>0.10173064352449257</v>
      </c>
      <c r="G21" s="34">
        <f t="shared" si="2"/>
        <v>1.1017306435244927</v>
      </c>
      <c r="H21" s="34">
        <f t="shared" si="0"/>
        <v>-2.2732776806389545E-2</v>
      </c>
      <c r="I21" s="34">
        <f t="shared" si="3"/>
        <v>0.97726722319361048</v>
      </c>
      <c r="J21" s="34">
        <f xml:space="preserve"> (E21 - E20) / E20</f>
        <v>1.184508098012497E-2</v>
      </c>
      <c r="K21" s="40">
        <f xml:space="preserve"> Table2[[#This Row],[Microsoft (MSFT) HPR]]+1</f>
        <v>1.0118450809801249</v>
      </c>
      <c r="L21" s="18"/>
      <c r="M21" s="18"/>
      <c r="N21" s="18"/>
    </row>
    <row r="22" spans="2:14" x14ac:dyDescent="0.2">
      <c r="B22" s="19">
        <v>43739</v>
      </c>
      <c r="C22" s="35">
        <v>49.296771999999997</v>
      </c>
      <c r="D22" s="35">
        <v>1776.660034</v>
      </c>
      <c r="E22" s="36">
        <v>141.75616500000001</v>
      </c>
      <c r="F22" s="34">
        <f t="shared" si="1"/>
        <v>5.6435885958143278E-2</v>
      </c>
      <c r="G22" s="34">
        <f t="shared" si="2"/>
        <v>1.0564358859581433</v>
      </c>
      <c r="H22" s="34">
        <f t="shared" si="0"/>
        <v>2.3474718851702887E-2</v>
      </c>
      <c r="I22" s="34">
        <f t="shared" si="3"/>
        <v>1.0234747188517028</v>
      </c>
      <c r="J22" s="34">
        <f xml:space="preserve"> (E22 - E21) / E21</f>
        <v>3.1216216179843461E-2</v>
      </c>
      <c r="K22" s="40">
        <f xml:space="preserve"> Table2[[#This Row],[Microsoft (MSFT) HPR]]+1</f>
        <v>1.0312162161798435</v>
      </c>
      <c r="L22" s="18"/>
      <c r="M22" s="18"/>
      <c r="N22" s="18"/>
    </row>
    <row r="23" spans="2:14" x14ac:dyDescent="0.2">
      <c r="B23" s="19">
        <v>43770</v>
      </c>
      <c r="C23" s="35">
        <v>43.007851000000002</v>
      </c>
      <c r="D23" s="35">
        <v>1800.8000489999999</v>
      </c>
      <c r="E23" s="36">
        <v>149.67600999999999</v>
      </c>
      <c r="F23" s="34">
        <f t="shared" si="1"/>
        <v>-0.1275726735210978</v>
      </c>
      <c r="G23" s="34">
        <f t="shared" si="2"/>
        <v>0.8724273264789022</v>
      </c>
      <c r="H23" s="34">
        <f t="shared" si="0"/>
        <v>1.3587301193268102E-2</v>
      </c>
      <c r="I23" s="34">
        <f t="shared" si="3"/>
        <v>1.0135873011932681</v>
      </c>
      <c r="J23" s="34">
        <f xml:space="preserve"> (E23 - E22) / E22</f>
        <v>5.586949251907302E-2</v>
      </c>
      <c r="K23" s="40">
        <f xml:space="preserve"> Table2[[#This Row],[Microsoft (MSFT) HPR]]+1</f>
        <v>1.055869492519073</v>
      </c>
      <c r="L23" s="18"/>
      <c r="M23" s="18"/>
      <c r="N23" s="18"/>
    </row>
    <row r="24" spans="2:14" x14ac:dyDescent="0.2">
      <c r="B24" s="19">
        <v>43800</v>
      </c>
      <c r="C24" s="35">
        <v>48.808441000000002</v>
      </c>
      <c r="D24" s="35">
        <v>1847.839966</v>
      </c>
      <c r="E24" s="36">
        <v>156.45542900000001</v>
      </c>
      <c r="F24" s="34">
        <f t="shared" si="1"/>
        <v>0.13487281659341685</v>
      </c>
      <c r="G24" s="34">
        <f t="shared" si="2"/>
        <v>1.1348728165934168</v>
      </c>
      <c r="H24" s="34">
        <f t="shared" ref="H24:H30" si="4" xml:space="preserve"> (D24 - D23) / D23</f>
        <v>2.6121676876964622E-2</v>
      </c>
      <c r="I24" s="34">
        <f t="shared" si="3"/>
        <v>1.0261216768769645</v>
      </c>
      <c r="J24" s="34">
        <f t="shared" ref="J24:J30" si="5" xml:space="preserve"> (E24 - E23) / E23</f>
        <v>4.5293958597640453E-2</v>
      </c>
      <c r="K24" s="40">
        <f xml:space="preserve"> Table2[[#This Row],[Microsoft (MSFT) HPR]]+1</f>
        <v>1.0452939585976404</v>
      </c>
      <c r="L24" s="18"/>
      <c r="M24" s="18"/>
      <c r="N24" s="18"/>
    </row>
    <row r="25" spans="2:14" x14ac:dyDescent="0.2">
      <c r="B25" s="19">
        <v>43831</v>
      </c>
      <c r="C25" s="35">
        <v>52.537140000000001</v>
      </c>
      <c r="D25" s="35">
        <v>2008.719971</v>
      </c>
      <c r="E25" s="36">
        <v>168.886551</v>
      </c>
      <c r="F25" s="34">
        <f t="shared" si="1"/>
        <v>7.6394552327536933E-2</v>
      </c>
      <c r="G25" s="34">
        <f t="shared" si="2"/>
        <v>1.0763945523275369</v>
      </c>
      <c r="H25" s="34">
        <f t="shared" si="4"/>
        <v>8.7063819356746175E-2</v>
      </c>
      <c r="I25" s="34">
        <f t="shared" si="3"/>
        <v>1.0870638193567461</v>
      </c>
      <c r="J25" s="34">
        <f t="shared" si="5"/>
        <v>7.9454718059032564E-2</v>
      </c>
      <c r="K25" s="40">
        <f xml:space="preserve"> Table2[[#This Row],[Microsoft (MSFT) HPR]]+1</f>
        <v>1.0794547180590326</v>
      </c>
      <c r="L25" s="18"/>
      <c r="M25" s="18"/>
      <c r="N25" s="18"/>
    </row>
    <row r="26" spans="2:14" x14ac:dyDescent="0.2">
      <c r="B26" s="19">
        <v>43862</v>
      </c>
      <c r="C26" s="35">
        <v>51.476730000000003</v>
      </c>
      <c r="D26" s="35">
        <v>1883.75</v>
      </c>
      <c r="E26" s="36">
        <v>160.73142999999999</v>
      </c>
      <c r="F26" s="34">
        <f t="shared" si="1"/>
        <v>-2.0184006971068418E-2</v>
      </c>
      <c r="G26" s="34">
        <f t="shared" si="2"/>
        <v>0.97981599302893163</v>
      </c>
      <c r="H26" s="34">
        <f t="shared" si="4"/>
        <v>-6.2213734519593715E-2</v>
      </c>
      <c r="I26" s="34">
        <f t="shared" si="3"/>
        <v>0.93778626548040633</v>
      </c>
      <c r="J26" s="34">
        <f t="shared" si="5"/>
        <v>-4.828756909127719E-2</v>
      </c>
      <c r="K26" s="40">
        <f xml:space="preserve"> Table2[[#This Row],[Microsoft (MSFT) HPR]]+1</f>
        <v>0.95171243090872282</v>
      </c>
      <c r="L26" s="18"/>
      <c r="M26" s="18"/>
      <c r="N26" s="18"/>
    </row>
    <row r="27" spans="2:14" x14ac:dyDescent="0.2">
      <c r="B27" s="19">
        <v>43891</v>
      </c>
      <c r="C27" s="35">
        <v>55.442405999999998</v>
      </c>
      <c r="D27" s="35">
        <v>1949.719971</v>
      </c>
      <c r="E27" s="36">
        <v>156.892731</v>
      </c>
      <c r="F27" s="34">
        <f t="shared" si="1"/>
        <v>7.7038226787132638E-2</v>
      </c>
      <c r="G27" s="34">
        <f t="shared" si="2"/>
        <v>1.0770382267871326</v>
      </c>
      <c r="H27" s="34">
        <f t="shared" si="4"/>
        <v>3.5020555275381546E-2</v>
      </c>
      <c r="I27" s="34">
        <f t="shared" si="3"/>
        <v>1.0350205552753815</v>
      </c>
      <c r="J27" s="34">
        <f t="shared" si="5"/>
        <v>-2.3882690522942472E-2</v>
      </c>
      <c r="K27" s="40">
        <f xml:space="preserve"> Table2[[#This Row],[Microsoft (MSFT) HPR]]+1</f>
        <v>0.97611730947705755</v>
      </c>
      <c r="L27" s="18"/>
      <c r="M27" s="18"/>
      <c r="N27" s="18"/>
    </row>
    <row r="28" spans="2:14" x14ac:dyDescent="0.2">
      <c r="B28" s="19">
        <v>43922</v>
      </c>
      <c r="C28" s="35">
        <v>61.579020999999997</v>
      </c>
      <c r="D28" s="35">
        <v>2474</v>
      </c>
      <c r="E28" s="36">
        <v>178.28131099999999</v>
      </c>
      <c r="F28" s="34">
        <f t="shared" si="1"/>
        <v>0.11068450023615496</v>
      </c>
      <c r="G28" s="34">
        <f t="shared" si="2"/>
        <v>1.1106845002361549</v>
      </c>
      <c r="H28" s="34">
        <f t="shared" si="4"/>
        <v>0.26890016863862753</v>
      </c>
      <c r="I28" s="34">
        <f t="shared" si="3"/>
        <v>1.2689001686386274</v>
      </c>
      <c r="J28" s="34">
        <f t="shared" si="5"/>
        <v>0.13632613737853788</v>
      </c>
      <c r="K28" s="40">
        <f xml:space="preserve"> Table2[[#This Row],[Microsoft (MSFT) HPR]]+1</f>
        <v>1.1363261373785378</v>
      </c>
      <c r="L28" s="18"/>
      <c r="M28" s="18"/>
      <c r="N28" s="18"/>
    </row>
    <row r="29" spans="2:14" x14ac:dyDescent="0.2">
      <c r="B29" s="19">
        <v>43952</v>
      </c>
      <c r="C29" s="35">
        <v>66.156113000000005</v>
      </c>
      <c r="D29" s="35">
        <v>2442.3701169999999</v>
      </c>
      <c r="E29" s="36">
        <v>182.30038500000001</v>
      </c>
      <c r="F29" s="34">
        <f t="shared" si="1"/>
        <v>7.4328755567582144E-2</v>
      </c>
      <c r="G29" s="34">
        <f t="shared" si="2"/>
        <v>1.0743287555675822</v>
      </c>
      <c r="H29" s="34">
        <f t="shared" si="4"/>
        <v>-1.2784916329830261E-2</v>
      </c>
      <c r="I29" s="34">
        <f t="shared" si="3"/>
        <v>0.98721508367016975</v>
      </c>
      <c r="J29" s="34">
        <f t="shared" si="5"/>
        <v>2.2543439788817898E-2</v>
      </c>
      <c r="K29" s="40">
        <f xml:space="preserve"> Table2[[#This Row],[Microsoft (MSFT) HPR]]+1</f>
        <v>1.022543439788818</v>
      </c>
      <c r="L29" s="18"/>
      <c r="M29" s="18"/>
      <c r="N29" s="18"/>
    </row>
    <row r="30" spans="2:14" x14ac:dyDescent="0.2">
      <c r="B30" s="19">
        <v>43983</v>
      </c>
      <c r="C30" s="35">
        <v>72.909499999999994</v>
      </c>
      <c r="D30" s="35">
        <v>2758.820068</v>
      </c>
      <c r="E30" s="36">
        <v>203.019226</v>
      </c>
      <c r="F30" s="34">
        <f t="shared" si="1"/>
        <v>0.1020825845678084</v>
      </c>
      <c r="G30" s="34">
        <f t="shared" si="2"/>
        <v>1.1020825845678084</v>
      </c>
      <c r="H30" s="34">
        <f t="shared" si="4"/>
        <v>0.12956674698783996</v>
      </c>
      <c r="I30" s="34">
        <f t="shared" si="3"/>
        <v>1.1295667469878399</v>
      </c>
      <c r="J30" s="34">
        <f t="shared" si="5"/>
        <v>0.11365220649424299</v>
      </c>
      <c r="K30" s="40">
        <f xml:space="preserve"> Table2[[#This Row],[Microsoft (MSFT) HPR]]+1</f>
        <v>1.1136522064942429</v>
      </c>
      <c r="L30" s="18"/>
      <c r="M30" s="18"/>
      <c r="N30" s="18"/>
    </row>
    <row r="31" spans="2:14" x14ac:dyDescent="0.2">
      <c r="E31" s="18"/>
      <c r="F31" s="41">
        <f>AVERAGE(Table2[Apple (AAPL) HPR ])</f>
        <v>3.0100416036131648E-2</v>
      </c>
      <c r="G31" s="39">
        <f>GEOMEAN(G8:G30) - 1</f>
        <v>2.6057092236549284E-2</v>
      </c>
      <c r="H31" s="41">
        <f>SUM(Table2[Amazon (AMZN) HPR]) / 24</f>
        <v>2.2891885561803185E-2</v>
      </c>
      <c r="I31" s="39">
        <f>GEOMEAN(I8:I30) - 1</f>
        <v>1.9298151419004483E-2</v>
      </c>
      <c r="J31" s="41">
        <f>AVERAGE(Table2[Microsoft (MSFT) HPR])</f>
        <v>3.1548435830560662E-2</v>
      </c>
      <c r="K31" s="38">
        <f>GEOMEAN(Table2[Column3]) - 1</f>
        <v>3.0000329808957948E-2</v>
      </c>
      <c r="L31" s="18"/>
      <c r="M31" s="18"/>
      <c r="N31" s="18"/>
    </row>
    <row r="32" spans="2:14" x14ac:dyDescent="0.2">
      <c r="E32" s="18"/>
      <c r="F32" s="18"/>
      <c r="G32" s="18"/>
      <c r="H32" s="18"/>
      <c r="I32" s="18"/>
      <c r="J32" s="18"/>
      <c r="K32" s="18"/>
      <c r="L32" s="18"/>
      <c r="M32" s="18"/>
      <c r="N32" s="18"/>
    </row>
    <row r="33" spans="5:14" x14ac:dyDescent="0.2">
      <c r="E33" s="18"/>
      <c r="F33" s="18"/>
      <c r="G33" s="18"/>
      <c r="H33" s="18"/>
      <c r="I33" s="18"/>
      <c r="J33" s="18"/>
      <c r="K33" s="18"/>
      <c r="L33" s="18"/>
      <c r="M33" s="18"/>
      <c r="N33" s="18"/>
    </row>
    <row r="34" spans="5:14" x14ac:dyDescent="0.2">
      <c r="E34" s="18"/>
      <c r="F34" s="18"/>
      <c r="G34" s="18"/>
      <c r="H34" s="18"/>
      <c r="I34" s="18"/>
      <c r="J34" s="18"/>
      <c r="K34" s="18"/>
      <c r="L34" s="18"/>
      <c r="M34" s="18"/>
      <c r="N34" s="18"/>
    </row>
    <row r="35" spans="5:14" x14ac:dyDescent="0.2">
      <c r="E35" s="18"/>
      <c r="F35" s="18"/>
      <c r="G35" s="18"/>
      <c r="H35" s="18"/>
      <c r="I35" s="18"/>
      <c r="J35" s="18"/>
      <c r="K35" s="18"/>
      <c r="L35" s="18"/>
      <c r="M35" s="18"/>
      <c r="N35" s="18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DBB5B-7A80-400B-A48C-BAEC0CC43B05}">
  <dimension ref="B1:R22"/>
  <sheetViews>
    <sheetView tabSelected="1" zoomScaleNormal="100" workbookViewId="0">
      <selection activeCell="F13" sqref="F13"/>
    </sheetView>
  </sheetViews>
  <sheetFormatPr defaultRowHeight="11.4" x14ac:dyDescent="0.2"/>
  <cols>
    <col min="1" max="1" width="2.25" style="14" customWidth="1"/>
    <col min="2" max="2" width="32.75" style="14" customWidth="1"/>
    <col min="3" max="3" width="20.5" style="14" customWidth="1"/>
    <col min="4" max="4" width="22.875" style="14" customWidth="1"/>
    <col min="5" max="5" width="17.125" style="14" customWidth="1"/>
    <col min="6" max="6" width="20.25" style="14" bestFit="1" customWidth="1"/>
    <col min="7" max="7" width="9" style="14"/>
    <col min="8" max="8" width="12.625" style="14" customWidth="1"/>
    <col min="9" max="9" width="10.75" style="14" customWidth="1"/>
    <col min="10" max="10" width="10.625" style="14" customWidth="1"/>
    <col min="11" max="16384" width="9" style="14"/>
  </cols>
  <sheetData>
    <row r="1" spans="2:10" ht="15.6" x14ac:dyDescent="0.2">
      <c r="B1" s="1" t="s">
        <v>24</v>
      </c>
    </row>
    <row r="2" spans="2:10" ht="12" x14ac:dyDescent="0.25">
      <c r="B2" s="15"/>
    </row>
    <row r="3" spans="2:10" x14ac:dyDescent="0.2">
      <c r="F3" s="16"/>
      <c r="G3" s="16"/>
    </row>
    <row r="4" spans="2:10" ht="12" thickBot="1" x14ac:dyDescent="0.25">
      <c r="B4" s="21" t="s">
        <v>18</v>
      </c>
      <c r="C4" s="22"/>
      <c r="D4" s="23"/>
      <c r="E4" s="23"/>
      <c r="F4" s="24"/>
      <c r="G4" s="23"/>
    </row>
    <row r="5" spans="2:10" ht="12" thickTop="1" x14ac:dyDescent="0.2">
      <c r="F5" s="16"/>
      <c r="G5" s="16"/>
    </row>
    <row r="6" spans="2:10" x14ac:dyDescent="0.2">
      <c r="F6" s="16"/>
      <c r="G6" s="16"/>
    </row>
    <row r="7" spans="2:10" ht="34.799999999999997" thickBot="1" x14ac:dyDescent="0.25">
      <c r="B7" s="26" t="s">
        <v>0</v>
      </c>
      <c r="C7" s="27" t="s">
        <v>25</v>
      </c>
      <c r="D7" s="26" t="s">
        <v>17</v>
      </c>
      <c r="F7" s="16"/>
      <c r="G7" s="16"/>
    </row>
    <row r="8" spans="2:10" ht="12" thickTop="1" x14ac:dyDescent="0.2">
      <c r="B8" s="18">
        <v>1</v>
      </c>
      <c r="C8" s="28">
        <v>60</v>
      </c>
      <c r="D8" s="20">
        <v>0.3</v>
      </c>
      <c r="F8" s="16"/>
      <c r="G8" s="16">
        <f>C8*-1</f>
        <v>-60</v>
      </c>
      <c r="H8" s="14">
        <f>C8* D8</f>
        <v>18</v>
      </c>
      <c r="J8" s="14">
        <f>G8 +H8</f>
        <v>-42</v>
      </c>
    </row>
    <row r="9" spans="2:10" x14ac:dyDescent="0.2">
      <c r="B9" s="18">
        <v>2</v>
      </c>
      <c r="C9" s="28">
        <v>90</v>
      </c>
      <c r="D9" s="20">
        <v>-0.1</v>
      </c>
      <c r="F9" s="16"/>
      <c r="G9" s="16">
        <f t="shared" ref="G9:G13" si="0">C9*-1</f>
        <v>-90</v>
      </c>
      <c r="H9" s="14">
        <f t="shared" ref="H9:H13" si="1">C9* D9</f>
        <v>-9</v>
      </c>
      <c r="J9" s="14">
        <f t="shared" ref="J9:J12" si="2">G9 +H9</f>
        <v>-99</v>
      </c>
    </row>
    <row r="10" spans="2:10" x14ac:dyDescent="0.2">
      <c r="B10" s="18">
        <v>3</v>
      </c>
      <c r="C10" s="28">
        <v>40</v>
      </c>
      <c r="D10" s="20">
        <v>0.2</v>
      </c>
      <c r="F10" s="16"/>
      <c r="G10" s="16">
        <f t="shared" si="0"/>
        <v>-40</v>
      </c>
      <c r="H10" s="14">
        <f t="shared" si="1"/>
        <v>8</v>
      </c>
      <c r="J10" s="14">
        <f t="shared" si="2"/>
        <v>-32</v>
      </c>
    </row>
    <row r="11" spans="2:10" x14ac:dyDescent="0.2">
      <c r="B11" s="18">
        <v>4</v>
      </c>
      <c r="C11" s="28">
        <v>50</v>
      </c>
      <c r="D11" s="20">
        <v>0.3</v>
      </c>
      <c r="F11" s="16"/>
      <c r="G11" s="16">
        <f t="shared" si="0"/>
        <v>-50</v>
      </c>
      <c r="H11" s="14">
        <f t="shared" si="1"/>
        <v>15</v>
      </c>
      <c r="J11" s="14">
        <f t="shared" si="2"/>
        <v>-35</v>
      </c>
    </row>
    <row r="12" spans="2:10" x14ac:dyDescent="0.2">
      <c r="B12" s="18">
        <v>5</v>
      </c>
      <c r="C12" s="28">
        <v>70</v>
      </c>
      <c r="D12" s="20">
        <v>0.06</v>
      </c>
      <c r="F12" s="16"/>
      <c r="G12" s="16">
        <f t="shared" si="0"/>
        <v>-70</v>
      </c>
      <c r="H12" s="14">
        <f t="shared" si="1"/>
        <v>4.2</v>
      </c>
      <c r="J12" s="14">
        <f t="shared" si="2"/>
        <v>-65.8</v>
      </c>
    </row>
    <row r="13" spans="2:10" x14ac:dyDescent="0.2">
      <c r="E13" s="42"/>
      <c r="F13" s="43"/>
      <c r="G13" s="16"/>
    </row>
    <row r="14" spans="2:10" x14ac:dyDescent="0.2">
      <c r="F14" s="16"/>
      <c r="G14" s="16"/>
    </row>
    <row r="15" spans="2:10" x14ac:dyDescent="0.2">
      <c r="F15" s="16"/>
      <c r="G15" s="16"/>
    </row>
    <row r="16" spans="2:10" x14ac:dyDescent="0.2">
      <c r="F16" s="16"/>
      <c r="G16" s="16"/>
    </row>
    <row r="17" spans="5:18" x14ac:dyDescent="0.2">
      <c r="F17" s="16"/>
      <c r="G17" s="16"/>
    </row>
    <row r="18" spans="5:18" x14ac:dyDescent="0.2">
      <c r="F18" s="16"/>
      <c r="G18" s="16"/>
    </row>
    <row r="19" spans="5:18" x14ac:dyDescent="0.2">
      <c r="F19" s="16"/>
      <c r="G19" s="16"/>
      <c r="P19" s="18"/>
      <c r="Q19" s="18"/>
      <c r="R19" s="18"/>
    </row>
    <row r="22" spans="5:18" x14ac:dyDescent="0.2">
      <c r="E22" s="20"/>
      <c r="F22" s="18"/>
      <c r="G22" s="18"/>
      <c r="H22" s="18"/>
      <c r="I22" s="18"/>
      <c r="J22" s="18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Radeon Pharmaceuticals</vt:lpstr>
      <vt:lpstr>Maverick</vt:lpstr>
      <vt:lpstr>Stock Returns</vt:lpstr>
      <vt:lpstr>Retirement planning </vt:lpstr>
    </vt:vector>
  </TitlesOfParts>
  <Company>365 Financial Analyst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365 Financial Analyst</dc:creator>
  <cp:lastModifiedBy>Hisham Ahmed</cp:lastModifiedBy>
  <dcterms:created xsi:type="dcterms:W3CDTF">2017-08-22T21:42:52Z</dcterms:created>
  <dcterms:modified xsi:type="dcterms:W3CDTF">2023-04-16T23:56:53Z</dcterms:modified>
</cp:coreProperties>
</file>