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578321ccf2bae885/Documents/Knowledge/7-Finance/365FinancialAnalyst/Math for Finance/6-BondPricingandYields/"/>
    </mc:Choice>
  </mc:AlternateContent>
  <xr:revisionPtr revIDLastSave="3" documentId="8_{BAA734B1-BEA5-4381-8D16-8E287C9ABB85}" xr6:coauthVersionLast="47" xr6:coauthVersionMax="47" xr10:uidLastSave="{3A5A5D8E-D926-4CF2-ACC4-20C7194C5EC3}"/>
  <bookViews>
    <workbookView xWindow="-108" yWindow="-108" windowWidth="23256" windowHeight="12456" activeTab="2" xr2:uid="{00000000-000D-0000-FFFF-FFFF00000000}"/>
  </bookViews>
  <sheets>
    <sheet name="Investments" sheetId="9" r:id="rId1"/>
    <sheet name="Lottery" sheetId="4" r:id="rId2"/>
    <sheet name="Retirement planning" sheetId="6" r:id="rId3"/>
    <sheet name="Portfolio Advice" sheetId="7" r:id="rId4"/>
    <sheet name="Dream vacation" sheetId="8" r:id="rId5"/>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6" l="1"/>
  <c r="M13" i="6"/>
  <c r="B9" i="8"/>
  <c r="B8" i="8"/>
  <c r="D8" i="8"/>
  <c r="C18" i="7"/>
  <c r="C15" i="7"/>
  <c r="M19" i="6"/>
  <c r="M18" i="6"/>
  <c r="M17" i="6"/>
  <c r="M16" i="6"/>
  <c r="M15" i="6"/>
  <c r="I13" i="6"/>
  <c r="D18" i="4"/>
  <c r="N18" i="4"/>
  <c r="D14" i="4"/>
  <c r="E21" i="9"/>
  <c r="D22" i="9" s="1"/>
  <c r="D21" i="9"/>
  <c r="D17" i="9"/>
  <c r="H17" i="9"/>
</calcChain>
</file>

<file path=xl/sharedStrings.xml><?xml version="1.0" encoding="utf-8"?>
<sst xmlns="http://schemas.openxmlformats.org/spreadsheetml/2006/main" count="37" uniqueCount="20">
  <si>
    <t>Cash Flows</t>
  </si>
  <si>
    <t>Period (Years)</t>
  </si>
  <si>
    <t>Lottery</t>
  </si>
  <si>
    <t>Option 1</t>
  </si>
  <si>
    <t>Option 2</t>
  </si>
  <si>
    <t>Option 3</t>
  </si>
  <si>
    <t>Retirement planning</t>
  </si>
  <si>
    <t>Case</t>
  </si>
  <si>
    <t>Portfolio Advice</t>
  </si>
  <si>
    <t>Dream vacation</t>
  </si>
  <si>
    <t>Investments</t>
  </si>
  <si>
    <t>Period</t>
  </si>
  <si>
    <t xml:space="preserve">Brad Smith is considering investing in two instruments (A and B) and comes to Melissa for advice. The first instrument (A) will pay nothing for four years and then $60,000 annually for five years. The second instrument will pay $40,000 for four years and $70,000 in the fifth year. If the required rate of return on these investments is 6% annually, what should Brad be willing to pay for each of the two investments?
Tip 1: All payments are made at the end of the year. </t>
  </si>
  <si>
    <t>Input Data</t>
  </si>
  <si>
    <t>Investment A</t>
  </si>
  <si>
    <t>Investment B</t>
  </si>
  <si>
    <t>∞</t>
  </si>
  <si>
    <t>Melissa has just met with Ricardo Lewis, who is 55 years old and plans for his retirement in 10 years. Ricardo mentions that he expects to receive the first of four annual payments of $200,000 from a business project three years from now. He asks Melissa to estimate how much the four payments will be worth upon his retirement. Based on your calculations, the value is closest to which of the following?
Tip 1: Assume that Ricardo can earn 5% annually on his investments.</t>
  </si>
  <si>
    <t>Karelia Wang is planning for her investment portfolio. She has the option to invest in one of the following assets:
•	US Equities – Expected annual rate of return: 7.3%
•	US Private Equity – Expected yearly rate of return: 14.3%
•	Real Estate – Expected annual rate of return: 5.4%
Karelia wants to quadruple her initial investment of $100,000 by the end of the 10th year. She is still determining a suitable investment, so she meets with Melissa to discuss the options. Which of the following investments would allow Karelia to achieve her desired goal?
Tip: Assume that the investment risk is irrelevant to solve the problem.</t>
  </si>
  <si>
    <t>Zhong Lee is planning his dream vacation around the world. He estimates he will need approximately $200,000 and asks Melissa for advice. To obtain his goal, Zhong is ready to provide $50,000. How many months does he need to wait before he can go on his dream vacation?
Tip 1: Assume that Zhong can earn a stated annual rate of 4% compounded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</si>
</sst>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Red]\-&quot;£&quot;#,##0.00"/>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00_);_(&quot;$&quot;* \(#,##0.00\);_(&quot;$&quot;* &quot;-&quot;??_);_(@_)"/>
    <numFmt numFmtId="169" formatCode="_(* #,##0.00_);_(* \(#,##0.00\);_(* &quot;-&quot;??_);_(@_)"/>
    <numFmt numFmtId="170" formatCode="0.0000%"/>
  </numFmts>
  <fonts count="13" x14ac:knownFonts="1">
    <font>
      <sz val="11"/>
      <color theme="1"/>
      <name val="Arial Narrow"/>
      <family val="2"/>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u/>
      <sz val="10"/>
      <color theme="10"/>
      <name val="Arial"/>
      <family val="2"/>
    </font>
    <font>
      <sz val="10"/>
      <name val="Arial"/>
      <family val="2"/>
    </font>
    <font>
      <b/>
      <sz val="12"/>
      <color rgb="FF0073B0"/>
      <name val="Arial"/>
      <family val="2"/>
    </font>
    <font>
      <sz val="9"/>
      <name val="Arial"/>
      <family val="2"/>
    </font>
    <font>
      <b/>
      <sz val="9"/>
      <name val="Arial"/>
      <family val="2"/>
    </font>
    <font>
      <sz val="8"/>
      <name val="Arial Narrow"/>
      <family val="2"/>
    </font>
    <font>
      <sz val="9"/>
      <color indexed="8"/>
      <name val="Arial"/>
      <family val="2"/>
    </font>
    <font>
      <sz val="11"/>
      <color theme="1"/>
      <name val="Arial Narrow"/>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ck">
        <color rgb="FF0073B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s>
  <cellStyleXfs count="11">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xf numFmtId="168" fontId="6" fillId="0" borderId="0" applyFont="0" applyFill="0" applyBorder="0" applyAlignment="0" applyProtection="0"/>
    <xf numFmtId="9" fontId="6" fillId="0" borderId="0" applyFont="0" applyFill="0" applyBorder="0" applyAlignment="0" applyProtection="0"/>
    <xf numFmtId="169" fontId="6" fillId="0" borderId="0" applyFont="0" applyFill="0" applyBorder="0" applyAlignment="0" applyProtection="0"/>
    <xf numFmtId="0" fontId="2" fillId="0" borderId="0"/>
    <xf numFmtId="0" fontId="1" fillId="0" borderId="0"/>
    <xf numFmtId="43" fontId="12" fillId="0" borderId="0" applyFont="0" applyFill="0" applyBorder="0" applyAlignment="0" applyProtection="0"/>
  </cellStyleXfs>
  <cellXfs count="33">
    <xf numFmtId="0" fontId="0" fillId="0" borderId="0" xfId="0"/>
    <xf numFmtId="0" fontId="7" fillId="2" borderId="0" xfId="2" applyFont="1" applyFill="1" applyAlignment="1">
      <alignment horizontal="left" vertical="center"/>
    </xf>
    <xf numFmtId="0" fontId="8" fillId="2" borderId="0" xfId="4" applyFont="1" applyFill="1"/>
    <xf numFmtId="0" fontId="9" fillId="2" borderId="0" xfId="4" applyFont="1" applyFill="1" applyAlignment="1">
      <alignment horizontal="left" vertical="center"/>
    </xf>
    <xf numFmtId="0" fontId="9" fillId="2" borderId="0" xfId="4" applyFont="1" applyFill="1" applyAlignment="1">
      <alignment horizontal="left" vertical="center" wrapText="1"/>
    </xf>
    <xf numFmtId="0" fontId="9" fillId="2" borderId="0" xfId="4" applyFont="1" applyFill="1" applyAlignment="1">
      <alignment horizontal="center" vertical="center"/>
    </xf>
    <xf numFmtId="0" fontId="8" fillId="2" borderId="0" xfId="4" applyFont="1" applyFill="1" applyAlignment="1">
      <alignment horizontal="center"/>
    </xf>
    <xf numFmtId="0" fontId="8" fillId="2" borderId="1" xfId="4" applyFont="1" applyFill="1" applyBorder="1" applyAlignment="1">
      <alignment horizontal="center"/>
    </xf>
    <xf numFmtId="37" fontId="8" fillId="2" borderId="1" xfId="5" applyNumberFormat="1" applyFont="1" applyFill="1" applyBorder="1" applyAlignment="1">
      <alignment horizontal="center"/>
    </xf>
    <xf numFmtId="165" fontId="8" fillId="2" borderId="0" xfId="4" applyNumberFormat="1" applyFont="1" applyFill="1" applyAlignment="1">
      <alignment horizontal="center"/>
    </xf>
    <xf numFmtId="0" fontId="8" fillId="2" borderId="1" xfId="4" applyFont="1" applyFill="1" applyBorder="1" applyAlignment="1">
      <alignment horizontal="center" vertical="center"/>
    </xf>
    <xf numFmtId="37" fontId="8" fillId="2" borderId="1" xfId="5" applyNumberFormat="1" applyFont="1" applyFill="1" applyBorder="1" applyAlignment="1">
      <alignment horizontal="center" vertical="center"/>
    </xf>
    <xf numFmtId="0" fontId="8" fillId="2" borderId="0" xfId="4" applyFont="1" applyFill="1" applyAlignment="1">
      <alignment horizontal="center" vertical="center"/>
    </xf>
    <xf numFmtId="2" fontId="8" fillId="2" borderId="0" xfId="4" applyNumberFormat="1" applyFont="1" applyFill="1" applyAlignment="1">
      <alignment horizontal="center"/>
    </xf>
    <xf numFmtId="167" fontId="8" fillId="2" borderId="0" xfId="4" applyNumberFormat="1" applyFont="1" applyFill="1"/>
    <xf numFmtId="2" fontId="8" fillId="2" borderId="0" xfId="4" applyNumberFormat="1" applyFont="1" applyFill="1"/>
    <xf numFmtId="1" fontId="8" fillId="2" borderId="0" xfId="4" applyNumberFormat="1" applyFont="1" applyFill="1" applyAlignment="1">
      <alignment horizontal="center"/>
    </xf>
    <xf numFmtId="10" fontId="8" fillId="2" borderId="0" xfId="4" applyNumberFormat="1" applyFont="1" applyFill="1"/>
    <xf numFmtId="0" fontId="7" fillId="2" borderId="0" xfId="8" applyFont="1" applyFill="1" applyAlignment="1">
      <alignment horizontal="left" vertical="center"/>
    </xf>
    <xf numFmtId="0" fontId="8" fillId="2" borderId="0" xfId="4" applyFont="1" applyFill="1" applyAlignment="1">
      <alignment vertical="top"/>
    </xf>
    <xf numFmtId="164" fontId="8" fillId="2" borderId="0" xfId="4" applyNumberFormat="1" applyFont="1" applyFill="1" applyAlignment="1">
      <alignment horizontal="center" vertical="center"/>
    </xf>
    <xf numFmtId="0" fontId="8" fillId="2" borderId="0" xfId="4" applyFont="1" applyFill="1" applyAlignment="1">
      <alignment vertical="top" wrapText="1"/>
    </xf>
    <xf numFmtId="49" fontId="11" fillId="2" borderId="1" xfId="4" applyNumberFormat="1" applyFont="1" applyFill="1" applyBorder="1" applyAlignment="1">
      <alignment wrapText="1"/>
    </xf>
    <xf numFmtId="49" fontId="11" fillId="2" borderId="1" xfId="4" applyNumberFormat="1" applyFont="1" applyFill="1" applyBorder="1" applyAlignment="1">
      <alignment horizontal="center" wrapText="1"/>
    </xf>
    <xf numFmtId="0" fontId="8" fillId="2" borderId="1" xfId="4" applyFont="1" applyFill="1" applyBorder="1"/>
    <xf numFmtId="166" fontId="8" fillId="2" borderId="1" xfId="4" applyNumberFormat="1" applyFont="1" applyFill="1" applyBorder="1"/>
    <xf numFmtId="8" fontId="8" fillId="2" borderId="0" xfId="4" applyNumberFormat="1" applyFont="1" applyFill="1"/>
    <xf numFmtId="8" fontId="8" fillId="2" borderId="0" xfId="4" applyNumberFormat="1" applyFont="1" applyFill="1" applyAlignment="1">
      <alignment horizontal="center" vertical="center"/>
    </xf>
    <xf numFmtId="170" fontId="8" fillId="2" borderId="0" xfId="4" applyNumberFormat="1" applyFont="1" applyFill="1"/>
    <xf numFmtId="0" fontId="8" fillId="2" borderId="0" xfId="4" applyFont="1" applyFill="1" applyAlignment="1">
      <alignment horizontal="left" vertical="top" wrapText="1"/>
    </xf>
    <xf numFmtId="0" fontId="8" fillId="2" borderId="2" xfId="4" applyFont="1" applyFill="1" applyBorder="1" applyAlignment="1">
      <alignment horizontal="center" vertical="center"/>
    </xf>
    <xf numFmtId="0" fontId="8" fillId="2" borderId="3" xfId="4" applyFont="1" applyFill="1" applyBorder="1" applyAlignment="1">
      <alignment horizontal="center" vertical="center"/>
    </xf>
    <xf numFmtId="43" fontId="8" fillId="2" borderId="0" xfId="10" applyFont="1" applyFill="1" applyAlignment="1">
      <alignment horizontal="center"/>
    </xf>
  </cellXfs>
  <cellStyles count="11">
    <cellStyle name="Comma" xfId="10" builtinId="3"/>
    <cellStyle name="Comma 2" xfId="7" xr:uid="{4B077D12-3928-4600-A400-DAFE7C142FC5}"/>
    <cellStyle name="Currency 2" xfId="5" xr:uid="{94FA024F-B916-408B-8C26-266C30588648}"/>
    <cellStyle name="Hyperlink 2 2" xfId="3" xr:uid="{5D7F0286-A486-4255-88A6-CC974082901D}"/>
    <cellStyle name="Hyperlink 3" xfId="1" xr:uid="{00000000-0005-0000-0000-000002000000}"/>
    <cellStyle name="Normal" xfId="0" builtinId="0"/>
    <cellStyle name="Normal 2" xfId="4" xr:uid="{C8B3C472-5BD2-4D8A-84EF-2D0D0EC7CCA8}"/>
    <cellStyle name="Normal 2 2 2" xfId="2" xr:uid="{EB4610B0-F08F-4ACB-854F-11FB6CF4D53B}"/>
    <cellStyle name="Normal 2 2 2 2" xfId="8" xr:uid="{3439CB0A-F305-4184-9ACB-94FF40DA43BC}"/>
    <cellStyle name="Normal 3" xfId="9" xr:uid="{91917EE0-F56B-4E2B-B4A0-C34CAA51D178}"/>
    <cellStyle name="Percent 2" xfId="6" xr:uid="{9E2C98EB-5F37-4587-8FEB-4069EA2B93AB}"/>
  </cellStyles>
  <dxfs count="0"/>
  <tableStyles count="0" defaultTableStyle="TableStyleMedium2" defaultPivotStyle="PivotStyleLight16"/>
  <colors>
    <mruColors>
      <color rgb="FF0073B0"/>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0443-D4B9-4A49-B030-E54F5B224A3B}">
  <dimension ref="B1:M22"/>
  <sheetViews>
    <sheetView workbookViewId="0">
      <selection activeCell="D17" sqref="D17"/>
    </sheetView>
  </sheetViews>
  <sheetFormatPr defaultRowHeight="11.4" x14ac:dyDescent="0.2"/>
  <cols>
    <col min="1" max="1" width="1.875" style="2" customWidth="1"/>
    <col min="2" max="2" width="23.5" style="2" customWidth="1"/>
    <col min="3" max="3" width="32.5" style="2" customWidth="1"/>
    <col min="4" max="4" width="12.25" style="2" customWidth="1"/>
    <col min="5" max="5" width="12.625" style="2" customWidth="1"/>
    <col min="6" max="7" width="11.875" style="2" customWidth="1"/>
    <col min="8" max="8" width="14.75" style="2" customWidth="1"/>
    <col min="9" max="9" width="8.75" style="2" bestFit="1" customWidth="1"/>
    <col min="10" max="10" width="12.5" style="2" bestFit="1" customWidth="1"/>
    <col min="11" max="13" width="8.75" style="2" bestFit="1" customWidth="1"/>
    <col min="14" max="14" width="10.25" style="2" customWidth="1"/>
    <col min="15" max="15" width="12.5" style="2" bestFit="1" customWidth="1"/>
    <col min="16" max="16384" width="9" style="2"/>
  </cols>
  <sheetData>
    <row r="1" spans="2:13" ht="13.2" customHeight="1" x14ac:dyDescent="0.2">
      <c r="B1" s="18" t="s">
        <v>10</v>
      </c>
      <c r="E1" s="3"/>
      <c r="F1" s="4"/>
      <c r="G1" s="3"/>
      <c r="L1" s="5"/>
      <c r="M1" s="3"/>
    </row>
    <row r="2" spans="2:13" ht="13.2" customHeight="1" x14ac:dyDescent="0.2">
      <c r="B2" s="18"/>
      <c r="E2" s="3"/>
      <c r="F2" s="4"/>
      <c r="G2" s="3"/>
      <c r="L2" s="5"/>
      <c r="M2" s="3"/>
    </row>
    <row r="3" spans="2:13" ht="13.2" customHeight="1" x14ac:dyDescent="0.2">
      <c r="B3" s="18" t="s">
        <v>7</v>
      </c>
      <c r="E3" s="3"/>
      <c r="F3" s="4"/>
      <c r="G3" s="3"/>
      <c r="L3" s="5"/>
      <c r="M3" s="3"/>
    </row>
    <row r="4" spans="2:13" ht="11.4" customHeight="1" x14ac:dyDescent="0.2">
      <c r="B4" s="29" t="s">
        <v>12</v>
      </c>
      <c r="C4" s="29"/>
      <c r="D4" s="29"/>
      <c r="E4" s="29"/>
      <c r="F4" s="29"/>
      <c r="G4" s="21"/>
    </row>
    <row r="5" spans="2:13" x14ac:dyDescent="0.2">
      <c r="B5" s="29"/>
      <c r="C5" s="29"/>
      <c r="D5" s="29"/>
      <c r="E5" s="29"/>
      <c r="F5" s="29"/>
      <c r="G5" s="21"/>
    </row>
    <row r="6" spans="2:13" x14ac:dyDescent="0.2">
      <c r="B6" s="29"/>
      <c r="C6" s="29"/>
      <c r="D6" s="29"/>
      <c r="E6" s="29"/>
      <c r="F6" s="29"/>
      <c r="G6" s="21"/>
    </row>
    <row r="7" spans="2:13" x14ac:dyDescent="0.2">
      <c r="B7" s="29"/>
      <c r="C7" s="29"/>
      <c r="D7" s="29"/>
      <c r="E7" s="29"/>
      <c r="F7" s="29"/>
      <c r="G7" s="21"/>
    </row>
    <row r="8" spans="2:13" x14ac:dyDescent="0.2">
      <c r="B8" s="29"/>
      <c r="C8" s="29"/>
      <c r="D8" s="29"/>
      <c r="E8" s="29"/>
      <c r="F8" s="29"/>
      <c r="G8" s="21"/>
    </row>
    <row r="9" spans="2:13" x14ac:dyDescent="0.2">
      <c r="B9" s="29"/>
      <c r="C9" s="29"/>
      <c r="D9" s="29"/>
      <c r="E9" s="29"/>
      <c r="F9" s="29"/>
      <c r="G9" s="21"/>
    </row>
    <row r="10" spans="2:13" x14ac:dyDescent="0.2">
      <c r="B10" s="21"/>
      <c r="C10" s="21"/>
      <c r="D10" s="21"/>
      <c r="E10" s="21"/>
      <c r="F10" s="21"/>
      <c r="G10" s="21"/>
    </row>
    <row r="11" spans="2:13" ht="12" thickBot="1" x14ac:dyDescent="0.25">
      <c r="B11" s="22" t="s">
        <v>13</v>
      </c>
      <c r="C11" s="23"/>
      <c r="D11" s="24"/>
      <c r="E11" s="24"/>
      <c r="F11" s="25"/>
      <c r="G11" s="24"/>
    </row>
    <row r="12" spans="2:13" ht="12" thickTop="1" x14ac:dyDescent="0.2">
      <c r="B12" s="21"/>
      <c r="C12" s="21"/>
      <c r="D12" s="21"/>
      <c r="E12" s="21"/>
      <c r="F12" s="21"/>
      <c r="G12" s="21"/>
    </row>
    <row r="13" spans="2:13" x14ac:dyDescent="0.2">
      <c r="B13" s="19"/>
      <c r="C13" s="19"/>
      <c r="D13" s="19"/>
      <c r="E13" s="19"/>
    </row>
    <row r="15" spans="2:13" ht="12" thickBot="1" x14ac:dyDescent="0.25">
      <c r="B15" s="30" t="s">
        <v>14</v>
      </c>
      <c r="C15" s="10" t="s">
        <v>11</v>
      </c>
      <c r="D15" s="10">
        <v>0</v>
      </c>
      <c r="E15" s="10">
        <v>1</v>
      </c>
      <c r="F15" s="11">
        <v>2</v>
      </c>
      <c r="G15" s="11">
        <v>3</v>
      </c>
      <c r="H15" s="10">
        <v>4</v>
      </c>
      <c r="I15" s="11">
        <v>5</v>
      </c>
      <c r="J15" s="11">
        <v>6</v>
      </c>
      <c r="K15" s="10">
        <v>7</v>
      </c>
      <c r="L15" s="11">
        <v>8</v>
      </c>
      <c r="M15" s="11">
        <v>9</v>
      </c>
    </row>
    <row r="16" spans="2:13" ht="12" thickTop="1" x14ac:dyDescent="0.2">
      <c r="B16" s="31"/>
      <c r="C16" s="12" t="s">
        <v>0</v>
      </c>
      <c r="D16" s="12"/>
      <c r="E16" s="20"/>
      <c r="F16" s="20"/>
      <c r="G16" s="20"/>
      <c r="H16" s="20"/>
      <c r="I16" s="20">
        <v>60000</v>
      </c>
      <c r="J16" s="20">
        <v>60000</v>
      </c>
      <c r="K16" s="20">
        <v>60000</v>
      </c>
      <c r="L16" s="20">
        <v>60000</v>
      </c>
      <c r="M16" s="20">
        <v>60000</v>
      </c>
    </row>
    <row r="17" spans="2:13" x14ac:dyDescent="0.2">
      <c r="D17" s="26">
        <f>PV(0.06, 4, 0, H17)</f>
        <v>200195.19970799549</v>
      </c>
      <c r="H17" s="26">
        <f>PV(0.06, 5, I16)</f>
        <v>-252741.82713394309</v>
      </c>
    </row>
    <row r="19" spans="2:13" ht="12" thickBot="1" x14ac:dyDescent="0.25">
      <c r="B19" s="30" t="s">
        <v>15</v>
      </c>
      <c r="C19" s="10" t="s">
        <v>11</v>
      </c>
      <c r="D19" s="10">
        <v>0</v>
      </c>
      <c r="E19" s="10">
        <v>1</v>
      </c>
      <c r="F19" s="11">
        <v>2</v>
      </c>
      <c r="G19" s="11">
        <v>3</v>
      </c>
      <c r="H19" s="10">
        <v>4</v>
      </c>
      <c r="I19" s="11">
        <v>5</v>
      </c>
      <c r="J19" s="11">
        <v>6</v>
      </c>
      <c r="K19" s="10">
        <v>7</v>
      </c>
      <c r="L19" s="11">
        <v>8</v>
      </c>
      <c r="M19" s="11">
        <v>9</v>
      </c>
    </row>
    <row r="20" spans="2:13" ht="12" thickTop="1" x14ac:dyDescent="0.2">
      <c r="B20" s="31"/>
      <c r="C20" s="12" t="s">
        <v>0</v>
      </c>
      <c r="D20" s="12"/>
      <c r="E20" s="20">
        <v>40000</v>
      </c>
      <c r="F20" s="20">
        <v>40000</v>
      </c>
      <c r="G20" s="20">
        <v>40000</v>
      </c>
      <c r="H20" s="20">
        <v>40000</v>
      </c>
      <c r="I20" s="20">
        <v>70000</v>
      </c>
      <c r="J20" s="20"/>
      <c r="K20" s="20"/>
      <c r="L20" s="20"/>
      <c r="M20" s="20"/>
    </row>
    <row r="21" spans="2:13" x14ac:dyDescent="0.2">
      <c r="D21" s="26">
        <f>PV(0.06, 5, E20)</f>
        <v>-168494.55142262875</v>
      </c>
      <c r="E21" s="26">
        <f>PV(0.06, 4, E20, 0, 1) + PV(0.06, 4, 0, I20)</f>
        <v>-202367.03440512705</v>
      </c>
    </row>
    <row r="22" spans="2:13" x14ac:dyDescent="0.2">
      <c r="D22" s="26">
        <f>PV(0.06, 1, 0, E21)</f>
        <v>190912.29660861043</v>
      </c>
    </row>
  </sheetData>
  <mergeCells count="3">
    <mergeCell ref="B4:F9"/>
    <mergeCell ref="B15:B16"/>
    <mergeCell ref="B19:B20"/>
  </mergeCells>
  <printOptions gridLines="1"/>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3821-F94D-4EB2-9C60-9BD2F6ACA405}">
  <dimension ref="B1:AH18"/>
  <sheetViews>
    <sheetView workbookViewId="0">
      <selection activeCell="D14" sqref="D14"/>
    </sheetView>
  </sheetViews>
  <sheetFormatPr defaultRowHeight="11.4" x14ac:dyDescent="0.2"/>
  <cols>
    <col min="1" max="1" width="1.875" style="2" customWidth="1"/>
    <col min="2" max="2" width="23.5" style="2" customWidth="1"/>
    <col min="3" max="3" width="21.125" style="2" customWidth="1"/>
    <col min="4" max="4" width="14.25" style="2" customWidth="1"/>
    <col min="5" max="5" width="12.625" style="2" customWidth="1"/>
    <col min="6" max="9" width="11.875" style="2" customWidth="1"/>
    <col min="10" max="10" width="11.875" style="2" bestFit="1" customWidth="1"/>
    <col min="11" max="11" width="10.5" style="2" bestFit="1" customWidth="1"/>
    <col min="12" max="12" width="10.875" style="2" customWidth="1"/>
    <col min="13" max="13" width="13.125" style="2" customWidth="1"/>
    <col min="14" max="14" width="10.5" style="2" bestFit="1" customWidth="1"/>
    <col min="15" max="16384" width="9" style="2"/>
  </cols>
  <sheetData>
    <row r="1" spans="2:34" ht="13.2" customHeight="1" x14ac:dyDescent="0.2">
      <c r="B1" s="1" t="s">
        <v>2</v>
      </c>
      <c r="E1" s="3"/>
      <c r="F1" s="4"/>
      <c r="G1" s="3"/>
      <c r="J1" s="5"/>
      <c r="L1" s="5"/>
      <c r="M1" s="3"/>
    </row>
    <row r="2" spans="2:34" ht="13.2" customHeight="1" x14ac:dyDescent="0.2">
      <c r="B2" s="1"/>
      <c r="E2" s="3"/>
      <c r="F2" s="4"/>
      <c r="G2" s="3"/>
      <c r="J2" s="5"/>
      <c r="L2" s="5"/>
      <c r="M2" s="3"/>
    </row>
    <row r="3" spans="2:34" ht="13.2" customHeight="1" x14ac:dyDescent="0.2">
      <c r="B3" s="1"/>
      <c r="G3" s="3"/>
      <c r="J3" s="5"/>
      <c r="L3" s="5"/>
      <c r="M3" s="3"/>
    </row>
    <row r="4" spans="2:34" ht="12" thickBot="1" x14ac:dyDescent="0.25">
      <c r="B4" s="22" t="s">
        <v>13</v>
      </c>
      <c r="C4" s="23"/>
      <c r="D4" s="24"/>
      <c r="E4" s="24"/>
      <c r="F4" s="25"/>
      <c r="G4" s="24"/>
    </row>
    <row r="5" spans="2:34" ht="12" thickTop="1" x14ac:dyDescent="0.2"/>
    <row r="6" spans="2:34" x14ac:dyDescent="0.2">
      <c r="D6" s="14"/>
    </row>
    <row r="7" spans="2:34" x14ac:dyDescent="0.2">
      <c r="E7" s="14"/>
    </row>
    <row r="9" spans="2:34" ht="12" thickBot="1" x14ac:dyDescent="0.25">
      <c r="B9" s="30" t="s">
        <v>3</v>
      </c>
      <c r="C9" s="10" t="s">
        <v>11</v>
      </c>
      <c r="D9" s="10">
        <v>0</v>
      </c>
      <c r="E9" s="10">
        <v>1</v>
      </c>
      <c r="F9" s="11">
        <v>2</v>
      </c>
      <c r="G9" s="11">
        <v>3</v>
      </c>
      <c r="H9" s="10">
        <v>4</v>
      </c>
      <c r="I9" s="11">
        <v>5</v>
      </c>
      <c r="J9" s="11">
        <v>6</v>
      </c>
      <c r="K9" s="10">
        <v>7</v>
      </c>
      <c r="L9" s="11">
        <v>8</v>
      </c>
      <c r="M9" s="11">
        <v>9</v>
      </c>
    </row>
    <row r="10" spans="2:34" ht="12" thickTop="1" x14ac:dyDescent="0.2">
      <c r="B10" s="31"/>
      <c r="C10" s="12" t="s">
        <v>0</v>
      </c>
      <c r="D10" s="12">
        <v>200000</v>
      </c>
      <c r="E10" s="20"/>
      <c r="F10" s="20"/>
      <c r="G10" s="20"/>
      <c r="H10" s="20"/>
      <c r="I10" s="20"/>
      <c r="J10" s="20"/>
      <c r="K10" s="20"/>
      <c r="L10" s="20"/>
      <c r="M10" s="20"/>
    </row>
    <row r="13" spans="2:34" ht="12" thickBot="1" x14ac:dyDescent="0.25">
      <c r="B13" s="30" t="s">
        <v>4</v>
      </c>
      <c r="C13" s="10" t="s">
        <v>11</v>
      </c>
      <c r="D13" s="10">
        <v>0</v>
      </c>
      <c r="E13" s="10">
        <v>1</v>
      </c>
      <c r="F13" s="11">
        <v>2</v>
      </c>
      <c r="G13" s="11">
        <v>3</v>
      </c>
      <c r="H13" s="10">
        <v>4</v>
      </c>
      <c r="I13" s="11">
        <v>5</v>
      </c>
      <c r="J13" s="11">
        <v>6</v>
      </c>
      <c r="K13" s="10">
        <v>7</v>
      </c>
      <c r="L13" s="11">
        <v>8</v>
      </c>
      <c r="M13" s="11">
        <v>9</v>
      </c>
      <c r="N13" s="11">
        <v>10</v>
      </c>
      <c r="O13" s="11">
        <v>11</v>
      </c>
      <c r="P13" s="11">
        <v>12</v>
      </c>
      <c r="Q13" s="11">
        <v>13</v>
      </c>
      <c r="R13" s="11">
        <v>14</v>
      </c>
      <c r="S13" s="11">
        <v>15</v>
      </c>
      <c r="T13" s="11">
        <v>16</v>
      </c>
      <c r="U13" s="11">
        <v>17</v>
      </c>
      <c r="V13" s="11">
        <v>18</v>
      </c>
      <c r="W13" s="11">
        <v>19</v>
      </c>
      <c r="X13" s="11">
        <v>20</v>
      </c>
      <c r="Y13" s="11">
        <v>21</v>
      </c>
      <c r="Z13" s="11">
        <v>22</v>
      </c>
      <c r="AA13" s="11">
        <v>23</v>
      </c>
      <c r="AB13" s="11">
        <v>24</v>
      </c>
      <c r="AC13" s="11">
        <v>25</v>
      </c>
      <c r="AD13" s="11">
        <v>26</v>
      </c>
      <c r="AE13" s="11">
        <v>27</v>
      </c>
      <c r="AF13" s="11">
        <v>28</v>
      </c>
      <c r="AG13" s="11">
        <v>29</v>
      </c>
      <c r="AH13" s="11">
        <v>30</v>
      </c>
    </row>
    <row r="14" spans="2:34" ht="12" thickTop="1" x14ac:dyDescent="0.2">
      <c r="B14" s="31"/>
      <c r="C14" s="12" t="s">
        <v>0</v>
      </c>
      <c r="D14" s="27">
        <f xml:space="preserve"> PV(0.05, 30, -E14)</f>
        <v>230586.76540324255</v>
      </c>
      <c r="E14" s="20">
        <v>15000</v>
      </c>
      <c r="F14" s="20">
        <v>15000</v>
      </c>
      <c r="G14" s="20">
        <v>15000</v>
      </c>
      <c r="H14" s="20">
        <v>15000</v>
      </c>
      <c r="I14" s="20">
        <v>15000</v>
      </c>
      <c r="J14" s="20">
        <v>15000</v>
      </c>
      <c r="K14" s="20">
        <v>15000</v>
      </c>
      <c r="L14" s="20">
        <v>15000</v>
      </c>
      <c r="M14" s="20">
        <v>15000</v>
      </c>
      <c r="N14" s="20">
        <v>15000</v>
      </c>
      <c r="O14" s="20">
        <v>15000</v>
      </c>
      <c r="P14" s="20">
        <v>15000</v>
      </c>
      <c r="Q14" s="20">
        <v>15000</v>
      </c>
      <c r="R14" s="20">
        <v>15000</v>
      </c>
      <c r="S14" s="20">
        <v>15000</v>
      </c>
      <c r="T14" s="20">
        <v>15000</v>
      </c>
      <c r="U14" s="20">
        <v>15000</v>
      </c>
      <c r="V14" s="20">
        <v>15000</v>
      </c>
      <c r="W14" s="20">
        <v>15000</v>
      </c>
      <c r="X14" s="20">
        <v>15000</v>
      </c>
      <c r="Y14" s="20">
        <v>15000</v>
      </c>
      <c r="Z14" s="20">
        <v>15000</v>
      </c>
      <c r="AA14" s="20">
        <v>15000</v>
      </c>
      <c r="AB14" s="20">
        <v>15000</v>
      </c>
      <c r="AC14" s="20">
        <v>15000</v>
      </c>
      <c r="AD14" s="20">
        <v>15000</v>
      </c>
      <c r="AE14" s="20">
        <v>15000</v>
      </c>
      <c r="AF14" s="20">
        <v>15000</v>
      </c>
      <c r="AG14" s="20">
        <v>15000</v>
      </c>
      <c r="AH14" s="20">
        <v>15000</v>
      </c>
    </row>
    <row r="16" spans="2:34" ht="12" thickBot="1" x14ac:dyDescent="0.25">
      <c r="B16" s="30" t="s">
        <v>5</v>
      </c>
      <c r="C16" s="10" t="s">
        <v>11</v>
      </c>
      <c r="D16" s="10">
        <v>0</v>
      </c>
      <c r="E16" s="10">
        <v>1</v>
      </c>
      <c r="F16" s="11">
        <v>2</v>
      </c>
      <c r="G16" s="11">
        <v>3</v>
      </c>
      <c r="H16" s="10">
        <v>4</v>
      </c>
      <c r="I16" s="11">
        <v>5</v>
      </c>
      <c r="J16" s="11">
        <v>6</v>
      </c>
      <c r="K16" s="10">
        <v>7</v>
      </c>
      <c r="L16" s="11">
        <v>8</v>
      </c>
      <c r="M16" s="11">
        <v>9</v>
      </c>
      <c r="N16" s="10">
        <v>10</v>
      </c>
      <c r="O16" s="11" t="s">
        <v>16</v>
      </c>
    </row>
    <row r="17" spans="2:14" ht="12" thickTop="1" x14ac:dyDescent="0.2">
      <c r="B17" s="31"/>
      <c r="C17" s="12" t="s">
        <v>0</v>
      </c>
      <c r="D17" s="12"/>
      <c r="E17" s="20"/>
      <c r="F17" s="20"/>
      <c r="G17" s="20"/>
      <c r="H17" s="20"/>
      <c r="I17" s="20"/>
      <c r="J17" s="20"/>
      <c r="K17" s="20"/>
      <c r="L17" s="20"/>
      <c r="M17" s="20"/>
      <c r="N17" s="20">
        <v>15000</v>
      </c>
    </row>
    <row r="18" spans="2:14" x14ac:dyDescent="0.2">
      <c r="D18" s="26">
        <f>PV(0.05, 10, 0, -N18)</f>
        <v>184173.9760622278</v>
      </c>
      <c r="N18" s="2">
        <f>N17/ 0.05</f>
        <v>300000</v>
      </c>
    </row>
  </sheetData>
  <mergeCells count="3">
    <mergeCell ref="B9:B10"/>
    <mergeCell ref="B13:B14"/>
    <mergeCell ref="B16:B17"/>
  </mergeCells>
  <phoneticPr fontId="10" type="noConversion"/>
  <printOptions gridLines="1"/>
  <pageMargins left="0.75" right="0.75" top="1" bottom="1" header="0.5" footer="0.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81D08-CF51-4975-9C91-5FBFC3C2713C}">
  <dimension ref="B1:M19"/>
  <sheetViews>
    <sheetView tabSelected="1" workbookViewId="0">
      <selection activeCell="I13" sqref="I13"/>
    </sheetView>
  </sheetViews>
  <sheetFormatPr defaultRowHeight="11.4" x14ac:dyDescent="0.2"/>
  <cols>
    <col min="1" max="1" width="1.875" style="2" customWidth="1"/>
    <col min="2" max="2" width="19.375" style="2" customWidth="1"/>
    <col min="3" max="3" width="12.75" style="2" customWidth="1"/>
    <col min="4" max="4" width="14.25" style="2" customWidth="1"/>
    <col min="5" max="5" width="15.875" style="2" customWidth="1"/>
    <col min="6" max="9" width="12.5" style="2" bestFit="1" customWidth="1"/>
    <col min="10" max="10" width="12.125" style="2" customWidth="1"/>
    <col min="11" max="11" width="8.375" style="2" bestFit="1" customWidth="1"/>
    <col min="12" max="12" width="11.5" style="2" bestFit="1" customWidth="1"/>
    <col min="13" max="13" width="14.625" style="2" customWidth="1"/>
    <col min="14" max="14" width="11.5" style="2" bestFit="1" customWidth="1"/>
    <col min="15" max="15" width="12.125" style="2" bestFit="1" customWidth="1"/>
    <col min="16" max="18" width="8.375" style="2" bestFit="1" customWidth="1"/>
    <col min="19" max="19" width="13.75" style="2" bestFit="1" customWidth="1"/>
    <col min="20" max="16384" width="9" style="2"/>
  </cols>
  <sheetData>
    <row r="1" spans="2:13" ht="13.2" customHeight="1" x14ac:dyDescent="0.2">
      <c r="B1" s="1" t="s">
        <v>6</v>
      </c>
      <c r="E1" s="3"/>
      <c r="F1" s="4"/>
      <c r="G1" s="3"/>
      <c r="J1" s="5"/>
      <c r="L1" s="5"/>
      <c r="M1" s="3"/>
    </row>
    <row r="2" spans="2:13" ht="13.2" customHeight="1" x14ac:dyDescent="0.2">
      <c r="B2" s="1"/>
      <c r="E2" s="3"/>
      <c r="F2" s="4"/>
      <c r="G2" s="3"/>
      <c r="J2" s="5"/>
      <c r="L2" s="5"/>
      <c r="M2" s="3"/>
    </row>
    <row r="3" spans="2:13" ht="13.2" customHeight="1" x14ac:dyDescent="0.2">
      <c r="B3" s="1" t="s">
        <v>7</v>
      </c>
      <c r="G3" s="3"/>
      <c r="J3" s="5"/>
      <c r="L3" s="5"/>
      <c r="M3" s="3"/>
    </row>
    <row r="4" spans="2:13" ht="70.2" customHeight="1" x14ac:dyDescent="0.2">
      <c r="B4" s="29" t="s">
        <v>17</v>
      </c>
      <c r="C4" s="29"/>
      <c r="D4" s="29"/>
      <c r="E4" s="29"/>
      <c r="F4" s="29"/>
      <c r="G4" s="29"/>
    </row>
    <row r="5" spans="2:13" x14ac:dyDescent="0.2">
      <c r="B5" s="29"/>
      <c r="C5" s="29"/>
      <c r="D5" s="29"/>
      <c r="E5" s="29"/>
      <c r="F5" s="29"/>
      <c r="G5" s="29"/>
    </row>
    <row r="6" spans="2:13" x14ac:dyDescent="0.2">
      <c r="B6" s="29"/>
      <c r="C6" s="29"/>
      <c r="D6" s="29"/>
      <c r="E6" s="29"/>
      <c r="F6" s="29"/>
      <c r="G6" s="29"/>
    </row>
    <row r="7" spans="2:13" x14ac:dyDescent="0.2">
      <c r="B7" s="29"/>
      <c r="C7" s="29"/>
      <c r="D7" s="29"/>
      <c r="E7" s="29"/>
      <c r="F7" s="29"/>
      <c r="G7" s="29"/>
    </row>
    <row r="9" spans="2:13" ht="12" thickBot="1" x14ac:dyDescent="0.25">
      <c r="B9" s="22" t="s">
        <v>13</v>
      </c>
      <c r="C9" s="23"/>
      <c r="D9" s="24"/>
      <c r="E9" s="24"/>
      <c r="F9" s="25"/>
      <c r="G9" s="24"/>
    </row>
    <row r="10" spans="2:13" ht="12" thickTop="1" x14ac:dyDescent="0.2"/>
    <row r="11" spans="2:13" ht="12" thickBot="1" x14ac:dyDescent="0.25">
      <c r="B11" s="7" t="s">
        <v>1</v>
      </c>
      <c r="C11" s="8">
        <v>0</v>
      </c>
      <c r="D11" s="7">
        <v>1</v>
      </c>
      <c r="E11" s="8">
        <v>2</v>
      </c>
      <c r="F11" s="7">
        <v>3</v>
      </c>
      <c r="G11" s="8">
        <v>4</v>
      </c>
      <c r="H11" s="7">
        <v>5</v>
      </c>
      <c r="I11" s="8">
        <v>6</v>
      </c>
      <c r="J11" s="7">
        <v>7</v>
      </c>
      <c r="K11" s="8">
        <v>8</v>
      </c>
      <c r="L11" s="7">
        <v>9</v>
      </c>
      <c r="M11" s="8">
        <v>10</v>
      </c>
    </row>
    <row r="12" spans="2:13" ht="12" thickTop="1" x14ac:dyDescent="0.2">
      <c r="B12" s="6" t="s">
        <v>0</v>
      </c>
      <c r="C12" s="13"/>
      <c r="D12" s="13"/>
      <c r="E12" s="13"/>
      <c r="F12" s="9">
        <v>200000</v>
      </c>
      <c r="G12" s="9">
        <v>200000</v>
      </c>
      <c r="H12" s="9">
        <v>200000</v>
      </c>
      <c r="I12" s="9">
        <v>200000</v>
      </c>
      <c r="J12" s="16"/>
      <c r="K12" s="16"/>
      <c r="L12" s="16"/>
      <c r="M12" s="32">
        <f>I13*(1+0.05)^4</f>
        <v>-1100186.6139140625</v>
      </c>
    </row>
    <row r="13" spans="2:13" x14ac:dyDescent="0.2">
      <c r="I13" s="26">
        <f>FV(0.05, 4, I12, 0, 1)</f>
        <v>-905126.25</v>
      </c>
      <c r="M13" s="26">
        <f>FV(0.05, 4, 0, I13, 1)</f>
        <v>1100186.6139140625</v>
      </c>
    </row>
    <row r="15" spans="2:13" x14ac:dyDescent="0.2">
      <c r="M15" s="26">
        <f>FV(0.05, 7, 0, F12)</f>
        <v>-281420.08453125006</v>
      </c>
    </row>
    <row r="16" spans="2:13" x14ac:dyDescent="0.2">
      <c r="M16" s="26">
        <f>FV(0.05, 6, 0, G12)</f>
        <v>-268019.12812499999</v>
      </c>
    </row>
    <row r="17" spans="13:13" x14ac:dyDescent="0.2">
      <c r="M17" s="26">
        <f>FV(0.05, 5, 0, 200000)</f>
        <v>-255256.31250000003</v>
      </c>
    </row>
    <row r="18" spans="13:13" x14ac:dyDescent="0.2">
      <c r="M18" s="26">
        <f>FV(0.05, 4, 0, 200000)</f>
        <v>-243101.25</v>
      </c>
    </row>
    <row r="19" spans="13:13" x14ac:dyDescent="0.2">
      <c r="M19" s="26">
        <f>SUM(M15:M18)</f>
        <v>-1047796.77515625</v>
      </c>
    </row>
  </sheetData>
  <mergeCells count="1">
    <mergeCell ref="B4:G7"/>
  </mergeCells>
  <printOptions gridLines="1"/>
  <pageMargins left="0.75" right="0.75" top="1" bottom="1" header="0.5" footer="0.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89BBA-43CA-4577-88D2-03EA827B7ACB}">
  <dimension ref="B1:M18"/>
  <sheetViews>
    <sheetView workbookViewId="0">
      <selection activeCell="C15" sqref="C15"/>
    </sheetView>
  </sheetViews>
  <sheetFormatPr defaultRowHeight="11.4" x14ac:dyDescent="0.2"/>
  <cols>
    <col min="1" max="1" width="1.875" style="2" customWidth="1"/>
    <col min="2" max="2" width="19.375" style="2" customWidth="1"/>
    <col min="3" max="3" width="12.75" style="2" customWidth="1"/>
    <col min="4" max="4" width="14.25" style="2" customWidth="1"/>
    <col min="5" max="5" width="15.875" style="2" customWidth="1"/>
    <col min="6" max="6" width="23.75" style="2" customWidth="1"/>
    <col min="7" max="7" width="18.875" style="2" bestFit="1" customWidth="1"/>
    <col min="8" max="9" width="12.5" style="2" bestFit="1" customWidth="1"/>
    <col min="10" max="11" width="8.375" style="2" bestFit="1" customWidth="1"/>
    <col min="12" max="12" width="11.5" style="2" bestFit="1" customWidth="1"/>
    <col min="13" max="13" width="14" style="2" bestFit="1" customWidth="1"/>
    <col min="14" max="14" width="15.875" style="2" bestFit="1" customWidth="1"/>
    <col min="15" max="15" width="12.125" style="2" bestFit="1" customWidth="1"/>
    <col min="16" max="18" width="8.375" style="2" bestFit="1" customWidth="1"/>
    <col min="19" max="19" width="13.75" style="2" bestFit="1" customWidth="1"/>
    <col min="20" max="16384" width="9" style="2"/>
  </cols>
  <sheetData>
    <row r="1" spans="2:13" ht="13.2" customHeight="1" x14ac:dyDescent="0.2">
      <c r="B1" s="1" t="s">
        <v>8</v>
      </c>
      <c r="E1" s="3"/>
      <c r="F1" s="4"/>
      <c r="G1" s="3"/>
      <c r="J1" s="5"/>
      <c r="L1" s="5"/>
      <c r="M1" s="3"/>
    </row>
    <row r="2" spans="2:13" ht="13.2" customHeight="1" x14ac:dyDescent="0.2">
      <c r="B2" s="1"/>
      <c r="E2" s="3"/>
      <c r="F2" s="4"/>
      <c r="G2" s="3"/>
      <c r="J2" s="5"/>
      <c r="L2" s="5"/>
      <c r="M2" s="3"/>
    </row>
    <row r="3" spans="2:13" ht="13.2" customHeight="1" x14ac:dyDescent="0.2">
      <c r="B3" s="1" t="s">
        <v>7</v>
      </c>
      <c r="G3" s="3"/>
      <c r="J3" s="5"/>
      <c r="L3" s="5"/>
      <c r="M3" s="3"/>
    </row>
    <row r="4" spans="2:13" ht="70.2" customHeight="1" x14ac:dyDescent="0.2">
      <c r="B4" s="29" t="s">
        <v>18</v>
      </c>
      <c r="C4" s="29"/>
      <c r="D4" s="29"/>
      <c r="E4" s="29"/>
      <c r="F4" s="29"/>
      <c r="G4" s="29"/>
      <c r="H4" s="29"/>
      <c r="I4" s="29"/>
    </row>
    <row r="5" spans="2:13" x14ac:dyDescent="0.2">
      <c r="B5" s="29"/>
      <c r="C5" s="29"/>
      <c r="D5" s="29"/>
      <c r="E5" s="29"/>
      <c r="F5" s="29"/>
      <c r="G5" s="29"/>
      <c r="H5" s="29"/>
      <c r="I5" s="29"/>
    </row>
    <row r="6" spans="2:13" x14ac:dyDescent="0.2">
      <c r="B6" s="29"/>
      <c r="C6" s="29"/>
      <c r="D6" s="29"/>
      <c r="E6" s="29"/>
      <c r="F6" s="29"/>
      <c r="G6" s="29"/>
      <c r="H6" s="29"/>
      <c r="I6" s="29"/>
    </row>
    <row r="7" spans="2:13" x14ac:dyDescent="0.2">
      <c r="B7" s="29"/>
      <c r="C7" s="29"/>
      <c r="D7" s="29"/>
      <c r="E7" s="29"/>
      <c r="F7" s="29"/>
      <c r="G7" s="29"/>
      <c r="H7" s="29"/>
      <c r="I7" s="29"/>
    </row>
    <row r="8" spans="2:13" x14ac:dyDescent="0.2">
      <c r="B8" s="29"/>
      <c r="C8" s="29"/>
      <c r="D8" s="29"/>
      <c r="E8" s="29"/>
      <c r="F8" s="29"/>
      <c r="G8" s="29"/>
      <c r="H8" s="29"/>
      <c r="I8" s="29"/>
    </row>
    <row r="10" spans="2:13" ht="12" thickBot="1" x14ac:dyDescent="0.25">
      <c r="B10" s="22" t="s">
        <v>13</v>
      </c>
      <c r="C10" s="23"/>
      <c r="D10" s="24"/>
      <c r="E10" s="24"/>
      <c r="F10" s="25"/>
      <c r="G10" s="24"/>
    </row>
    <row r="11" spans="2:13" ht="12" thickTop="1" x14ac:dyDescent="0.2"/>
    <row r="12" spans="2:13" ht="12" thickBot="1" x14ac:dyDescent="0.25">
      <c r="B12" s="7" t="s">
        <v>1</v>
      </c>
      <c r="C12" s="8">
        <v>0</v>
      </c>
      <c r="D12" s="7">
        <v>1</v>
      </c>
      <c r="E12" s="8">
        <v>2</v>
      </c>
      <c r="F12" s="7">
        <v>3</v>
      </c>
      <c r="G12" s="8">
        <v>4</v>
      </c>
      <c r="H12" s="7">
        <v>5</v>
      </c>
      <c r="I12" s="8">
        <v>6</v>
      </c>
      <c r="J12" s="7">
        <v>7</v>
      </c>
      <c r="K12" s="8">
        <v>8</v>
      </c>
      <c r="L12" s="7">
        <v>9</v>
      </c>
      <c r="M12" s="8">
        <v>10</v>
      </c>
    </row>
    <row r="13" spans="2:13" ht="12" thickTop="1" x14ac:dyDescent="0.2">
      <c r="B13" s="6" t="s">
        <v>0</v>
      </c>
      <c r="C13" s="9">
        <v>-100000</v>
      </c>
      <c r="D13" s="13"/>
      <c r="E13" s="13"/>
      <c r="F13" s="9"/>
      <c r="G13" s="9"/>
      <c r="H13" s="9"/>
      <c r="I13" s="9"/>
      <c r="J13" s="16"/>
      <c r="K13" s="16"/>
      <c r="L13" s="16"/>
      <c r="M13" s="9">
        <v>400000</v>
      </c>
    </row>
    <row r="14" spans="2:13" x14ac:dyDescent="0.2">
      <c r="F14" s="14"/>
      <c r="G14" s="14"/>
      <c r="H14" s="14"/>
      <c r="I14" s="14"/>
    </row>
    <row r="15" spans="2:13" x14ac:dyDescent="0.2">
      <c r="C15" s="28">
        <f>RATE(10, 0, C13, M13, 1)</f>
        <v>0.14869835499703385</v>
      </c>
    </row>
    <row r="18" spans="2:3" x14ac:dyDescent="0.2">
      <c r="B18" s="17"/>
      <c r="C18" s="2">
        <f>C13*(1+0.14)^10</f>
        <v>-370722.13141185709</v>
      </c>
    </row>
  </sheetData>
  <mergeCells count="1">
    <mergeCell ref="B4:I8"/>
  </mergeCells>
  <printOptions gridLines="1"/>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06D9-51CD-4634-8DA8-32E61305CD75}">
  <dimension ref="B1:G12"/>
  <sheetViews>
    <sheetView workbookViewId="0">
      <selection activeCell="F13" sqref="F13"/>
    </sheetView>
  </sheetViews>
  <sheetFormatPr defaultRowHeight="11.4" x14ac:dyDescent="0.2"/>
  <cols>
    <col min="1" max="1" width="1.875" style="2" customWidth="1"/>
    <col min="2" max="2" width="19.375" style="2" customWidth="1"/>
    <col min="3" max="3" width="12.75" style="2" customWidth="1"/>
    <col min="4" max="4" width="14.25" style="2" customWidth="1"/>
    <col min="5" max="5" width="15.875" style="2" customWidth="1"/>
    <col min="6" max="6" width="23.75" style="2" customWidth="1"/>
    <col min="7" max="7" width="11.875" style="2" customWidth="1"/>
    <col min="8" max="16384" width="9" style="2"/>
  </cols>
  <sheetData>
    <row r="1" spans="2:7" ht="13.2" customHeight="1" x14ac:dyDescent="0.2">
      <c r="B1" s="1" t="s">
        <v>9</v>
      </c>
      <c r="E1" s="3"/>
      <c r="F1" s="4"/>
      <c r="G1" s="3"/>
    </row>
    <row r="2" spans="2:7" ht="13.2" customHeight="1" x14ac:dyDescent="0.2">
      <c r="B2" s="1"/>
      <c r="E2" s="3"/>
      <c r="F2" s="4"/>
      <c r="G2" s="3"/>
    </row>
    <row r="3" spans="2:7" ht="13.2" customHeight="1" x14ac:dyDescent="0.2">
      <c r="B3" s="1" t="s">
        <v>7</v>
      </c>
      <c r="G3" s="3"/>
    </row>
    <row r="4" spans="2:7" ht="70.2" customHeight="1" x14ac:dyDescent="0.2">
      <c r="B4" s="29" t="s">
        <v>19</v>
      </c>
      <c r="C4" s="29"/>
      <c r="D4" s="29"/>
      <c r="E4" s="29"/>
      <c r="F4" s="29"/>
      <c r="G4" s="29"/>
    </row>
    <row r="5" spans="2:7" x14ac:dyDescent="0.2">
      <c r="B5" s="29"/>
      <c r="C5" s="29"/>
      <c r="D5" s="29"/>
      <c r="E5" s="29"/>
      <c r="F5" s="29"/>
      <c r="G5" s="29"/>
    </row>
    <row r="8" spans="2:7" x14ac:dyDescent="0.2">
      <c r="B8" s="2">
        <f>NPER(D8, 0, -50000, 200000, 1)</f>
        <v>34.659258026725411</v>
      </c>
      <c r="D8" s="2">
        <f>(1+0.04/365)^365 -1</f>
        <v>4.080849313239665E-2</v>
      </c>
    </row>
    <row r="9" spans="2:7" x14ac:dyDescent="0.2">
      <c r="B9" s="2">
        <f>B8*12</f>
        <v>415.91109632070493</v>
      </c>
    </row>
    <row r="12" spans="2:7" x14ac:dyDescent="0.2">
      <c r="G12" s="15"/>
    </row>
  </sheetData>
  <mergeCells count="1">
    <mergeCell ref="B4:G5"/>
  </mergeCells>
  <printOptions gridLines="1"/>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Investments</vt:lpstr>
      <vt:lpstr>Lottery</vt:lpstr>
      <vt:lpstr>Retirement planning</vt:lpstr>
      <vt:lpstr>Portfolio Advice</vt:lpstr>
      <vt:lpstr>Dream vacation</vt:lpstr>
    </vt:vector>
  </TitlesOfParts>
  <Company>365 Financial Analyst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 Financial Analyst</dc:creator>
  <cp:lastModifiedBy>Hisham Ahmed</cp:lastModifiedBy>
  <dcterms:created xsi:type="dcterms:W3CDTF">2017-08-22T21:42:52Z</dcterms:created>
  <dcterms:modified xsi:type="dcterms:W3CDTF">2023-04-16T23:31:41Z</dcterms:modified>
</cp:coreProperties>
</file>