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7A03FF37-D316-42BC-929B-37C18AC96F90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MasterSheet!$A$1:$AC$3987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88" i="1" l="1"/>
  <c r="Y3988" i="1"/>
  <c r="Z3988" i="1"/>
  <c r="AA3988" i="1"/>
  <c r="AB3988" i="1"/>
  <c r="AC3988" i="1"/>
  <c r="V3988" i="1"/>
  <c r="A3969" i="1"/>
  <c r="A3970" i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6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D555" i="19" l="1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<sst xmlns="http://schemas.openxmlformats.org/spreadsheetml/2006/main" count="27317" uniqueCount="5763">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</sst>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3988"/>
  <sheetViews>
    <sheetView tabSelected="1" zoomScaleNormal="100" workbookViewId="0">
      <pane ySplit="1" topLeftCell="A3960" activePane="bottomLeft" state="frozen"/>
      <selection activeCell="B16" sqref="B16"/>
      <selection pane="bottomLeft" activeCell="F3988" sqref="F3988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1</v>
      </c>
      <c r="L2384" s="21">
        <f t="shared" si="256"/>
        <v>2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>Saturday</v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1</v>
      </c>
      <c r="L3294" s="21">
        <f t="shared" si="347"/>
        <v>1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/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 t="s">
        <v>5709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f>A3967+1</f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f t="shared" ref="A3969:A3988" si="450">A3968+1</f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f t="shared" si="450"/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f t="shared" si="450"/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/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 t="s">
        <v>5709</v>
      </c>
      <c r="X3971" s="30"/>
      <c r="Y3971" s="21" t="str">
        <f t="shared" si="447"/>
        <v/>
      </c>
      <c r="Z3971" s="21" t="str">
        <f t="shared" si="448"/>
        <v>Saturday</v>
      </c>
      <c r="AA3971" s="21" t="str">
        <f t="shared" si="449"/>
        <v/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f t="shared" si="450"/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/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 t="s">
        <v>5709</v>
      </c>
      <c r="X3972" s="30"/>
      <c r="Y3972" s="21" t="str">
        <f t="shared" si="447"/>
        <v/>
      </c>
      <c r="Z3972" s="21" t="str">
        <f t="shared" si="448"/>
        <v>Saturday</v>
      </c>
      <c r="AA3972" s="21" t="str">
        <f t="shared" si="449"/>
        <v/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f t="shared" si="450"/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/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 t="s">
        <v>5709</v>
      </c>
      <c r="X3973" s="30"/>
      <c r="Y3973" s="21" t="str">
        <f t="shared" si="447"/>
        <v/>
      </c>
      <c r="Z3973" s="21" t="str">
        <f t="shared" si="448"/>
        <v>Saturday</v>
      </c>
      <c r="AA3973" s="21" t="str">
        <f t="shared" si="449"/>
        <v/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f t="shared" si="450"/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/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 t="s">
        <v>5709</v>
      </c>
      <c r="X3974" s="30"/>
      <c r="Y3974" s="21" t="str">
        <f t="shared" si="447"/>
        <v/>
      </c>
      <c r="Z3974" s="21" t="str">
        <f t="shared" si="448"/>
        <v>Saturday</v>
      </c>
      <c r="AA3974" s="21" t="str">
        <f t="shared" si="449"/>
        <v/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f t="shared" si="450"/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1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/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 t="s">
        <v>5709</v>
      </c>
      <c r="X3975" s="30"/>
      <c r="Y3975" s="21" t="str">
        <f t="shared" si="447"/>
        <v/>
      </c>
      <c r="Z3975" s="21" t="str">
        <f t="shared" si="448"/>
        <v>Saturday</v>
      </c>
      <c r="AA3975" s="21" t="str">
        <f t="shared" si="449"/>
        <v/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f t="shared" si="450"/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1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/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 t="s">
        <v>5709</v>
      </c>
      <c r="X3976" s="30"/>
      <c r="Y3976" s="21" t="str">
        <f t="shared" si="447"/>
        <v/>
      </c>
      <c r="Z3976" s="21" t="str">
        <f t="shared" si="448"/>
        <v>Saturday</v>
      </c>
      <c r="AA3976" s="21" t="str">
        <f t="shared" si="449"/>
        <v/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f t="shared" si="450"/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1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/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 t="s">
        <v>5709</v>
      </c>
      <c r="X3977" s="30"/>
      <c r="Y3977" s="21" t="str">
        <f t="shared" si="447"/>
        <v/>
      </c>
      <c r="Z3977" s="21" t="str">
        <f t="shared" si="448"/>
        <v>Saturday</v>
      </c>
      <c r="AA3977" s="21" t="str">
        <f t="shared" si="449"/>
        <v/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f t="shared" si="450"/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1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/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 t="s">
        <v>5709</v>
      </c>
      <c r="X3978" s="30"/>
      <c r="Y3978" s="21" t="str">
        <f t="shared" si="447"/>
        <v/>
      </c>
      <c r="Z3978" s="21" t="str">
        <f t="shared" si="448"/>
        <v>Saturday</v>
      </c>
      <c r="AA3978" s="21" t="str">
        <f t="shared" si="449"/>
        <v/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f t="shared" si="450"/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1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/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 t="s">
        <v>5709</v>
      </c>
      <c r="X3979" s="30"/>
      <c r="Y3979" s="21" t="str">
        <f t="shared" si="447"/>
        <v/>
      </c>
      <c r="Z3979" s="21" t="str">
        <f t="shared" si="448"/>
        <v>Saturday</v>
      </c>
      <c r="AA3979" s="21" t="str">
        <f t="shared" si="449"/>
        <v/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f t="shared" si="450"/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1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/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 t="s">
        <v>5709</v>
      </c>
      <c r="X3980" s="30"/>
      <c r="Y3980" s="21" t="str">
        <f t="shared" si="447"/>
        <v/>
      </c>
      <c r="Z3980" s="21" t="str">
        <f t="shared" si="448"/>
        <v>Saturday</v>
      </c>
      <c r="AA3980" s="21" t="str">
        <f t="shared" si="449"/>
        <v/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f t="shared" si="450"/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1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/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 t="s">
        <v>5709</v>
      </c>
      <c r="X3981" s="30"/>
      <c r="Y3981" s="21" t="str">
        <f t="shared" si="447"/>
        <v/>
      </c>
      <c r="Z3981" s="21" t="str">
        <f t="shared" si="448"/>
        <v>Saturday</v>
      </c>
      <c r="AA3981" s="21" t="str">
        <f t="shared" si="449"/>
        <v/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f t="shared" si="450"/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1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/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 t="s">
        <v>5709</v>
      </c>
      <c r="X3982" s="30"/>
      <c r="Y3982" s="21" t="str">
        <f t="shared" si="447"/>
        <v/>
      </c>
      <c r="Z3982" s="21" t="str">
        <f t="shared" si="448"/>
        <v>Saturday</v>
      </c>
      <c r="AA3982" s="21" t="str">
        <f t="shared" si="449"/>
        <v/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f t="shared" si="450"/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1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/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 t="s">
        <v>5709</v>
      </c>
      <c r="X3983" s="30"/>
      <c r="Y3983" s="21" t="str">
        <f t="shared" si="447"/>
        <v/>
      </c>
      <c r="Z3983" s="21" t="str">
        <f t="shared" si="448"/>
        <v>Saturday</v>
      </c>
      <c r="AA3983" s="21" t="str">
        <f t="shared" si="449"/>
        <v/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f t="shared" si="450"/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1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/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 t="s">
        <v>5709</v>
      </c>
      <c r="X3984" s="30"/>
      <c r="Y3984" s="21" t="str">
        <f t="shared" si="447"/>
        <v/>
      </c>
      <c r="Z3984" s="21" t="str">
        <f t="shared" si="448"/>
        <v>Saturday</v>
      </c>
      <c r="AA3984" s="21" t="str">
        <f t="shared" si="449"/>
        <v/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f t="shared" si="450"/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1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/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 t="s">
        <v>5709</v>
      </c>
      <c r="X3985" s="30"/>
      <c r="Y3985" s="21" t="str">
        <f t="shared" si="447"/>
        <v/>
      </c>
      <c r="Z3985" s="21" t="str">
        <f t="shared" si="448"/>
        <v>Saturday</v>
      </c>
      <c r="AA3985" s="21" t="str">
        <f t="shared" si="449"/>
        <v/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f t="shared" si="450"/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1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/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 t="s">
        <v>5709</v>
      </c>
      <c r="X3986" s="30"/>
      <c r="Y3986" s="21" t="str">
        <f t="shared" si="447"/>
        <v/>
      </c>
      <c r="Z3986" s="21" t="str">
        <f t="shared" si="448"/>
        <v>Saturday</v>
      </c>
      <c r="AA3986" s="21" t="str">
        <f t="shared" si="449"/>
        <v/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f t="shared" si="450"/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1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/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f t="shared" si="450"/>
        <v>3982</v>
      </c>
      <c r="B3988" s="21"/>
      <c r="C3988" s="30"/>
      <c r="D3988" s="30">
        <v>45969</v>
      </c>
      <c r="E3988" s="47"/>
      <c r="F3988" s="47"/>
      <c r="G3988" s="48"/>
      <c r="H3988" s="21"/>
      <c r="I3988" s="21"/>
      <c r="J3988" s="21">
        <v>1</v>
      </c>
      <c r="K3988" s="21">
        <v>1</v>
      </c>
      <c r="L3988" s="21">
        <f t="shared" ref="L3988" si="452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/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/>
      <c r="X3988" s="30"/>
      <c r="Y3988" s="21" t="str">
        <f t="shared" ref="Y3988" si="453">IF(X3988="", "", X3988-N3988)</f>
        <v/>
      </c>
      <c r="Z3988" s="21" t="str">
        <f t="shared" ref="Z3988" si="454">IF(N3988="", "", TEXT(N3988, "dddd"))</f>
        <v>Saturday</v>
      </c>
      <c r="AA3988" s="21" t="str">
        <f t="shared" ref="AA3988" si="455">IF(X3988="", "", TEXT(X3988, "dddd"))</f>
        <v/>
      </c>
      <c r="AB3988" s="21" t="str">
        <f>VLOOKUP(U3988,'Currency Sheet'!A:C,3,)</f>
        <v>DOLLAR</v>
      </c>
      <c r="AC3988" s="42" t="str">
        <f>VLOOKUP(P3988,'Customer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52"/>
  <sheetViews>
    <sheetView topLeftCell="A52" zoomScale="115" zoomScaleNormal="115" workbookViewId="0"/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5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3</v>
      </c>
      <c r="I2294" s="26">
        <f t="shared" si="142"/>
        <v>58608</v>
      </c>
      <c r="J2294" s="28">
        <f>SUMIFS(MasterSheet!L:L, MasterSheet!B:B, B2294, MasterSheet!D:D, C2294, MasterSheet!H:H, D2294)</f>
        <v>2</v>
      </c>
      <c r="K2294" s="28">
        <f t="shared" si="143"/>
        <v>39072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1</v>
      </c>
      <c r="I3177" s="26">
        <f t="shared" si="204"/>
        <v>34619.199999999997</v>
      </c>
      <c r="J3177" s="28">
        <f>SUMIFS(MasterSheet!L:L, MasterSheet!B:B, B3177, MasterSheet!D:D, C3177, MasterSheet!H:H, D3177)</f>
        <v>2</v>
      </c>
      <c r="K3177" s="28">
        <f t="shared" si="205"/>
        <v>69238.399999999994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>
        <v>0</v>
      </c>
      <c r="C3852" s="31">
        <v>0</v>
      </c>
      <c r="D3852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D40" sqref="D40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0"/>
  <sheetViews>
    <sheetView topLeftCell="C1" zoomScale="115" zoomScaleNormal="115" workbookViewId="0">
      <selection activeCell="H2" sqref="H2:K7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7">_xlfn._xlws.SORT(
  _xlfn._xlws.FILTER(A3:D559, (C3:C559=0))
)</f>
        <v>45969</v>
      </c>
      <c r="I3" s="1">
        <v>58157937600</v>
      </c>
      <c r="J3" s="1">
        <v>0</v>
      </c>
      <c r="K3" s="1" t="str">
        <v>SAI LIFE</v>
      </c>
      <c r="L3" s="20"/>
      <c r="M3" t="str" cm="1">
        <f t="array" ref="M3">_xlfn._xlws.SORT(_xlfn.TEXTJOIN(",", TRUE, _xlfn._xlws.FILTER(I:I, ISNUMBER(--LEFT(I:I,1)))))</f>
        <v>58157937600,58157937961,58157938252,58157938403,58157938554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>
        <v>0</v>
      </c>
      <c r="R3" s="1" t="str">
        <v>SAI LIFE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45969</v>
      </c>
      <c r="I4" s="1">
        <v>58157937961</v>
      </c>
      <c r="J4" s="1">
        <v>0</v>
      </c>
      <c r="K4" s="1" t="str">
        <v>IISER MOHALI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45969</v>
      </c>
      <c r="I5" s="1">
        <v>58157938252</v>
      </c>
      <c r="J5" s="1">
        <v>0</v>
      </c>
      <c r="K5" s="1" t="str">
        <v>BECKMAN</v>
      </c>
      <c r="L5" s="20"/>
      <c r="O5" s="2">
        <v>45969</v>
      </c>
      <c r="P5" s="1">
        <v>58157938252</v>
      </c>
      <c r="Q5" s="1">
        <v>0</v>
      </c>
      <c r="R5" s="1" t="str">
        <v>BECKMAN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45969</v>
      </c>
      <c r="I6" s="1">
        <v>58157938403</v>
      </c>
      <c r="J6" s="1">
        <v>0</v>
      </c>
      <c r="K6" s="1" t="str">
        <v>OMNI PROTECT</v>
      </c>
      <c r="L6" s="20"/>
      <c r="O6" s="2">
        <v>45969</v>
      </c>
      <c r="P6" s="1">
        <v>58157938403</v>
      </c>
      <c r="Q6" s="1">
        <v>0</v>
      </c>
      <c r="R6" s="1" t="str">
        <v>OMNI PROTECT</v>
      </c>
      <c r="S6" s="2" t="str">
        <f>IFERROR(IF(ISBLANK(VLOOKUP(P6,MasterSheet!Q:X,8,FALSE)), "", VLOOKUP(P6,MasterSheet!Q:X,8,FALSE))," ")</f>
        <v/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45969</v>
      </c>
      <c r="I7" s="1">
        <v>58157938554</v>
      </c>
      <c r="J7" s="1">
        <v>0</v>
      </c>
      <c r="K7" s="1" t="str">
        <v>AURIGINE ONCO</v>
      </c>
      <c r="L7" s="20"/>
      <c r="O7" s="2">
        <v>45969</v>
      </c>
      <c r="P7" s="1">
        <v>58157938554</v>
      </c>
      <c r="Q7" s="1">
        <v>0</v>
      </c>
      <c r="R7" s="1" t="str">
        <v>AURIGINE ONCO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20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20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20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20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20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20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20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20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0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0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>
        <v>58157937600</v>
      </c>
      <c r="C504" s="1">
        <f>IFERROR(VLOOKUP(B504,MasterSheet!Q:R,2,)," ")</f>
        <v>0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>
        <v>58157938252</v>
      </c>
      <c r="C506" s="1">
        <f>IFERROR(VLOOKUP(B506,MasterSheet!Q:R,2,)," ")</f>
        <v>0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>
        <v>58157938403</v>
      </c>
      <c r="C507" s="1">
        <f>IFERROR(VLOOKUP(B507,MasterSheet!Q:R,2,)," ")</f>
        <v>0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>
        <v>58157938554</v>
      </c>
      <c r="C508" s="1">
        <f>IFERROR(VLOOKUP(B508,MasterSheet!Q:R,2,)," ")</f>
        <v>0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 t="str">
        <f>_xlfn.XLOOKUP(B509,MasterSheet!Q:Q,MasterSheet!N:N," ")</f>
        <v>Dispatch Date</v>
      </c>
      <c r="B509" t="str">
        <v>Awb Number</v>
      </c>
      <c r="C509" s="1" t="str">
        <f>IFERROR(VLOOKUP(B509,MasterSheet!Q:R,2,)," ")</f>
        <v>Docket Status</v>
      </c>
      <c r="D509" s="1" t="str">
        <f>_xlfn.XLOOKUP(B509,MasterSheet!Q:Q,MasterSheet!P:P)</f>
        <v>Customer name</v>
      </c>
      <c r="E509" s="1" t="str">
        <f t="shared" si="86"/>
        <v>Other</v>
      </c>
      <c r="F509" s="1" t="str">
        <f t="shared" si="87"/>
        <v>Dispatch Date</v>
      </c>
    </row>
    <row r="510" spans="1:6" x14ac:dyDescent="0.25">
      <c r="A510" s="2">
        <f>_xlfn.XLOOKUP(B510,MasterSheet!Q:Q,MasterSheet!N:N," ")</f>
        <v>45955</v>
      </c>
      <c r="B510" t="str">
        <v>BY  HAND</v>
      </c>
      <c r="C510" s="1" t="str">
        <f>IFERROR(VLOOKUP(B510,MasterSheet!Q:R,2,)," ")</f>
        <v>COMPANY PERSON</v>
      </c>
      <c r="D510" s="1" t="str">
        <f>_xlfn.XLOOKUP(B510,MasterSheet!Q:Q,MasterSheet!P:P)</f>
        <v>SYMBIO SCEINTIFIC</v>
      </c>
      <c r="E510" s="1" t="str">
        <f t="shared" si="86"/>
        <v>Other</v>
      </c>
      <c r="F510" s="1" t="str">
        <f t="shared" si="87"/>
        <v>Saturday</v>
      </c>
    </row>
    <row r="511" spans="1:6" x14ac:dyDescent="0.25">
      <c r="A511" s="2">
        <f>_xlfn.XLOOKUP(B511,MasterSheet!Q:Q,MasterSheet!N:N," ")</f>
        <v>45812</v>
      </c>
      <c r="B511" t="str">
        <v>BY HAND</v>
      </c>
      <c r="C511" s="1" t="str">
        <f>IFERROR(VLOOKUP(B511,MasterSheet!Q:R,2,)," ")</f>
        <v>PRIYANKA MADAM</v>
      </c>
      <c r="D511" s="1" t="str">
        <f>_xlfn.XLOOKUP(B511,MasterSheet!Q:Q,MasterSheet!P:P)</f>
        <v>ICGEB</v>
      </c>
      <c r="E511" s="1" t="str">
        <f t="shared" si="86"/>
        <v>Other</v>
      </c>
      <c r="F511" s="1" t="str">
        <f t="shared" si="87"/>
        <v>Wednesday</v>
      </c>
    </row>
    <row r="512" spans="1:6" x14ac:dyDescent="0.25">
      <c r="A512" s="2">
        <f>_xlfn.XLOOKUP(B512,MasterSheet!Q:Q,MasterSheet!N:N," ")</f>
        <v>45840</v>
      </c>
      <c r="B512" t="str">
        <v>BY PORTER</v>
      </c>
      <c r="C512" s="1" t="str">
        <f>IFERROR(VLOOKUP(B512,MasterSheet!Q:R,2,)," ")</f>
        <v>BY PORTER</v>
      </c>
      <c r="D512" s="1" t="str">
        <f>_xlfn.XLOOKUP(B512,MasterSheet!Q:Q,MasterSheet!P:P)</f>
        <v>NDTL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Wednesday</v>
      </c>
    </row>
    <row r="513" spans="1:6" x14ac:dyDescent="0.25">
      <c r="A513" s="2">
        <f>_xlfn.XLOOKUP(B513,MasterSheet!Q:Q,MasterSheet!N:N," ")</f>
        <v>45894</v>
      </c>
      <c r="B513" t="str">
        <v>D3001955194</v>
      </c>
      <c r="C513" s="1" t="str">
        <f>IFERROR(VLOOKUP(B513,MasterSheet!Q:R,2,)," ")</f>
        <v>Delivered</v>
      </c>
      <c r="D513" s="1" t="str">
        <f>_xlfn.XLOOKUP(B513,MasterSheet!Q:Q,MasterSheet!P:P)</f>
        <v>IISER MOHALI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45846</v>
      </c>
      <c r="B514" t="str">
        <v>D3001996933</v>
      </c>
      <c r="C514" s="1" t="str">
        <f>IFERROR(VLOOKUP(B514,MasterSheet!Q:R,2,)," ")</f>
        <v>Delivered</v>
      </c>
      <c r="D514" s="1" t="str">
        <f>_xlfn.XLOOKUP(B514,MasterSheet!Q:Q,MasterSheet!P:P)</f>
        <v>VECTOR</v>
      </c>
      <c r="E514" s="1" t="str">
        <f t="shared" si="88"/>
        <v>DTDC</v>
      </c>
      <c r="F514" s="1" t="str">
        <f t="shared" si="89"/>
        <v>Tuesday</v>
      </c>
    </row>
    <row r="515" spans="1:6" x14ac:dyDescent="0.25">
      <c r="A515" s="2">
        <f>_xlfn.XLOOKUP(B515,MasterSheet!Q:Q,MasterSheet!N:N," ")</f>
        <v>45846</v>
      </c>
      <c r="B515" t="str">
        <v>D3001996934</v>
      </c>
      <c r="C515" s="1" t="str">
        <f>IFERROR(VLOOKUP(B515,MasterSheet!Q:R,2,)," ")</f>
        <v>Delivered</v>
      </c>
      <c r="D515" s="1" t="str">
        <f>_xlfn.XLOOKUP(B515,MasterSheet!Q:Q,MasterSheet!P:P)</f>
        <v>BIO SYSTEMS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45846</v>
      </c>
      <c r="B516" t="str">
        <v>D3001996935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45880</v>
      </c>
      <c r="B517" t="str">
        <v>D3001997013</v>
      </c>
      <c r="C517" s="1" t="str">
        <f>IFERROR(VLOOKUP(B517,MasterSheet!Q:R,2,)," ")</f>
        <v>Delivered</v>
      </c>
      <c r="D517" s="1" t="str">
        <f>_xlfn.XLOOKUP(B517,MasterSheet!Q:Q,MasterSheet!P:P)</f>
        <v>RESEARCH WORLD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45880</v>
      </c>
      <c r="B518" t="str">
        <v>D3001997014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Monday</v>
      </c>
    </row>
    <row r="519" spans="1:6" x14ac:dyDescent="0.25">
      <c r="A519" s="2">
        <f>_xlfn.XLOOKUP(B519,MasterSheet!Q:Q,MasterSheet!N:N," ")</f>
        <v>45880</v>
      </c>
      <c r="B519" t="str">
        <v>D3001997015</v>
      </c>
      <c r="C519" s="1" t="str">
        <f>IFERROR(VLOOKUP(B519,MasterSheet!Q:R,2,)," ")</f>
        <v>Delivered</v>
      </c>
      <c r="D519" s="1" t="str">
        <f>_xlfn.XLOOKUP(B519,MasterSheet!Q:Q,MasterSheet!P:P)</f>
        <v>IIT-ROORKE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45887</v>
      </c>
      <c r="B520" t="str">
        <v>D3001997017</v>
      </c>
      <c r="C520" s="1" t="str">
        <f>IFERROR(VLOOKUP(B520,MasterSheet!Q:R,2,)," ")</f>
        <v>Delivered</v>
      </c>
      <c r="D520" s="1" t="str">
        <f>_xlfn.XLOOKUP(B520,MasterSheet!Q:Q,MasterSheet!P:P)</f>
        <v>Essence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45887</v>
      </c>
      <c r="B521" t="str">
        <v>D3001997018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45836</v>
      </c>
      <c r="B522" t="str">
        <v>D3002213696</v>
      </c>
      <c r="C522" s="1" t="str">
        <f>IFERROR(VLOOKUP(B522,MasterSheet!Q:R,2,)," ")</f>
        <v>Delivered</v>
      </c>
      <c r="D522" s="1" t="str">
        <f>_xlfn.XLOOKUP(B522,MasterSheet!Q:Q,MasterSheet!P:P)</f>
        <v>SOHST</v>
      </c>
      <c r="E522" s="1" t="str">
        <f t="shared" si="88"/>
        <v>DTDC</v>
      </c>
      <c r="F522" s="1" t="str">
        <f t="shared" si="89"/>
        <v>Saturday</v>
      </c>
    </row>
    <row r="523" spans="1:6" x14ac:dyDescent="0.25">
      <c r="A523" s="2">
        <f>_xlfn.XLOOKUP(B523,MasterSheet!Q:Q,MasterSheet!N:N," ")</f>
        <v>45846</v>
      </c>
      <c r="B523" t="str">
        <v>D3002213697</v>
      </c>
      <c r="C523" s="1" t="str">
        <f>IFERROR(VLOOKUP(B523,MasterSheet!Q:R,2,)," ")</f>
        <v>Delivered</v>
      </c>
      <c r="D523" s="1" t="str">
        <f>_xlfn.XLOOKUP(B523,MasterSheet!Q:Q,MasterSheet!P:P)</f>
        <v>RESEARCH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45832</v>
      </c>
      <c r="B524" t="str">
        <v>D3002213704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45829</v>
      </c>
      <c r="B525" t="str">
        <v>D3002213705</v>
      </c>
      <c r="C525" s="1" t="str">
        <f>IFERROR(VLOOKUP(B525,MasterSheet!Q:R,2,)," ")</f>
        <v>Delivered</v>
      </c>
      <c r="D525" s="1" t="str">
        <f>_xlfn.XLOOKUP(B525,MasterSheet!Q:Q,MasterSheet!P:P)</f>
        <v>Imtech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45867</v>
      </c>
      <c r="B526" t="str">
        <v>D3002709220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45852</v>
      </c>
      <c r="B527" t="str">
        <v>D3002709675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45852</v>
      </c>
      <c r="B528" t="str">
        <v>D3002709676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45860</v>
      </c>
      <c r="B529" t="str">
        <v>D3002709684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45860</v>
      </c>
      <c r="B530" t="str">
        <v>D3002709685</v>
      </c>
      <c r="C530" s="1" t="str">
        <f>IFERROR(VLOOKUP(B530,MasterSheet!Q:R,2,)," ")</f>
        <v>Delivered</v>
      </c>
      <c r="D530" s="1" t="str">
        <f>_xlfn.XLOOKUP(B530,MasterSheet!Q:Q,MasterSheet!P:P)</f>
        <v>Essence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45867</v>
      </c>
      <c r="B531" t="str">
        <v>D3002864036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Tuesday</v>
      </c>
    </row>
    <row r="532" spans="1:6" x14ac:dyDescent="0.25">
      <c r="A532" s="2">
        <f>_xlfn.XLOOKUP(B532,MasterSheet!Q:Q,MasterSheet!N:N," ")</f>
        <v>45867</v>
      </c>
      <c r="B532" t="str">
        <v>D3002864037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45873</v>
      </c>
      <c r="B533" t="str">
        <v>D3002864041</v>
      </c>
      <c r="C533" s="1" t="str">
        <f>IFERROR(VLOOKUP(B533,MasterSheet!Q:R,2,)," ")</f>
        <v>Delivered</v>
      </c>
      <c r="D533" s="1" t="str">
        <f>_xlfn.XLOOKUP(B533,MasterSheet!Q:Q,MasterSheet!P:P)</f>
        <v>POOJA TRADERS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45871</v>
      </c>
      <c r="B534" t="str">
        <v>D3002864042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Saturday</v>
      </c>
    </row>
    <row r="535" spans="1:6" x14ac:dyDescent="0.25">
      <c r="A535" s="2">
        <f>_xlfn.XLOOKUP(B535,MasterSheet!Q:Q,MasterSheet!N:N," ")</f>
        <v>45875</v>
      </c>
      <c r="B535" t="str">
        <v>D3002864046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Wednesday</v>
      </c>
    </row>
    <row r="536" spans="1:6" x14ac:dyDescent="0.25">
      <c r="A536" s="2">
        <f>_xlfn.XLOOKUP(B536,MasterSheet!Q:Q,MasterSheet!N:N," ")</f>
        <v>45901</v>
      </c>
      <c r="B536" t="str">
        <v>D3002950334</v>
      </c>
      <c r="C536" s="1" t="str">
        <f>IFERROR(VLOOKUP(B536,MasterSheet!Q:R,2,)," ")</f>
        <v>Delivered</v>
      </c>
      <c r="D536" s="1" t="str">
        <f>_xlfn.XLOOKUP(B536,MasterSheet!Q:Q,MasterSheet!P:P)</f>
        <v>IISER MOHALI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45908</v>
      </c>
      <c r="B537" t="str">
        <v>D3002950414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45908</v>
      </c>
      <c r="B538" t="str">
        <v>D3002950415</v>
      </c>
      <c r="C538" s="1" t="str">
        <f>IFERROR(VLOOKUP(B538,MasterSheet!Q:R,2,)," ")</f>
        <v>Delivered</v>
      </c>
      <c r="D538" s="1" t="str">
        <f>_xlfn.XLOOKUP(B538,MasterSheet!Q:Q,MasterSheet!P:P)</f>
        <v>IISER MOHALI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45908</v>
      </c>
      <c r="B539" t="str">
        <v>D3002950416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t="str">
        <v>D3002950417</v>
      </c>
      <c r="C540" s="1" t="str">
        <f>IFERROR(VLOOKUP(B540,MasterSheet!Q:R,2,)," ")</f>
        <v>Delivered</v>
      </c>
      <c r="D540" s="1" t="str">
        <f>_xlfn.XLOOKUP(B540,MasterSheet!Q:Q,MasterSheet!P:P)</f>
        <v>ESSENCE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45913</v>
      </c>
      <c r="B541" t="str">
        <v>D3003568451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45915</v>
      </c>
      <c r="B542" t="str">
        <v>D3003568486</v>
      </c>
      <c r="C542" s="1" t="str">
        <f>IFERROR(VLOOKUP(B542,MasterSheet!Q:R,2,)," ")</f>
        <v>Delivered</v>
      </c>
      <c r="D542" s="1" t="str">
        <f>_xlfn.XLOOKUP(B542,MasterSheet!Q:Q,MasterSheet!P:P)</f>
        <v>IMTECH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45915</v>
      </c>
      <c r="B543" t="str">
        <v>D3003568487</v>
      </c>
      <c r="C543" s="1" t="str">
        <f>IFERROR(VLOOKUP(B543,MasterSheet!Q:R,2,)," ")</f>
        <v>Delivered</v>
      </c>
      <c r="D543" s="1" t="str">
        <f>_xlfn.XLOOKUP(B543,MasterSheet!Q:Q,MasterSheet!P:P)</f>
        <v>RESEARCH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45915</v>
      </c>
      <c r="B544" t="str">
        <v>D3003568488</v>
      </c>
      <c r="C544" s="1" t="str">
        <f>IFERROR(VLOOKUP(B544,MasterSheet!Q:R,2,)," ")</f>
        <v>Delivered</v>
      </c>
      <c r="D544" s="1" t="str">
        <f>_xlfn.XLOOKUP(B544,MasterSheet!Q:Q,MasterSheet!P:P)</f>
        <v>VECTOR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45927</v>
      </c>
      <c r="B545" t="str">
        <v>D3003710005</v>
      </c>
      <c r="C545" s="1" t="str">
        <f>IFERROR(VLOOKUP(B545,MasterSheet!Q:R,2,)," ")</f>
        <v>Delivered</v>
      </c>
      <c r="D545" s="1" t="str">
        <f>_xlfn.XLOOKUP(B545,MasterSheet!Q:Q,MasterSheet!P:P)</f>
        <v>INFINITY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45927</v>
      </c>
      <c r="B546" t="str">
        <v>D3003710006</v>
      </c>
      <c r="C546" s="1" t="str">
        <f>IFERROR(VLOOKUP(B546,MasterSheet!Q:R,2,)," ")</f>
        <v>Delivered</v>
      </c>
      <c r="D546" s="1" t="str">
        <f>_xlfn.XLOOKUP(B546,MasterSheet!Q:Q,MasterSheet!P:P)</f>
        <v>MEDLIFE</v>
      </c>
      <c r="E546" s="1" t="str">
        <f t="shared" si="92"/>
        <v>DTDC</v>
      </c>
      <c r="F546" s="1" t="str">
        <f t="shared" si="93"/>
        <v>Saturday</v>
      </c>
    </row>
    <row r="547" spans="1:6" x14ac:dyDescent="0.25">
      <c r="A547" s="2">
        <f>_xlfn.XLOOKUP(B547,MasterSheet!Q:Q,MasterSheet!N:N," ")</f>
        <v>45934</v>
      </c>
      <c r="B547" t="str">
        <v>D3003710010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Saturday</v>
      </c>
    </row>
    <row r="548" spans="1:6" x14ac:dyDescent="0.25">
      <c r="A548" s="2">
        <f>_xlfn.XLOOKUP(B548,MasterSheet!Q:Q,MasterSheet!N:N," ")</f>
        <v>45937</v>
      </c>
      <c r="B548" t="str">
        <v>D3003710012</v>
      </c>
      <c r="C548" s="1" t="str">
        <f>IFERROR(VLOOKUP(B548,MasterSheet!Q:R,2,)," ")</f>
        <v>Delivered</v>
      </c>
      <c r="D548" s="1" t="str">
        <f>_xlfn.XLOOKUP(B548,MasterSheet!Q:Q,MasterSheet!P:P)</f>
        <v>PATANJALI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45937</v>
      </c>
      <c r="B549" t="str">
        <v>D3003710013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45936</v>
      </c>
      <c r="B550" t="str">
        <v>D3003710017</v>
      </c>
      <c r="C550" s="1" t="str">
        <f>IFERROR(VLOOKUP(B550,MasterSheet!Q:R,2,)," ")</f>
        <v>Delivered</v>
      </c>
      <c r="D550" s="1" t="str">
        <f>_xlfn.XLOOKUP(B550,MasterSheet!Q:Q,MasterSheet!P:P)</f>
        <v>IISER MOHALI</v>
      </c>
      <c r="E550" s="1" t="str">
        <f t="shared" si="92"/>
        <v>DTDC</v>
      </c>
      <c r="F550" s="1" t="str">
        <f t="shared" si="93"/>
        <v>Monday</v>
      </c>
    </row>
    <row r="551" spans="1:6" x14ac:dyDescent="0.25">
      <c r="A551" s="2">
        <f>_xlfn.XLOOKUP(B551,MasterSheet!Q:Q,MasterSheet!N:N," ")</f>
        <v>45933</v>
      </c>
      <c r="B551" t="str">
        <v>D3003710018</v>
      </c>
      <c r="C551" s="1" t="str">
        <f>IFERROR(VLOOKUP(B551,MasterSheet!Q:R,2,)," ")</f>
        <v>Delivered</v>
      </c>
      <c r="D551" s="1" t="str">
        <f>_xlfn.XLOOKUP(B551,MasterSheet!Q:Q,MasterSheet!P:P)</f>
        <v>Aiims Bhatinda</v>
      </c>
      <c r="E551" s="1" t="str">
        <f t="shared" si="92"/>
        <v>DTDC</v>
      </c>
      <c r="F551" s="1" t="str">
        <f t="shared" si="93"/>
        <v>Friday</v>
      </c>
    </row>
    <row r="552" spans="1:6" x14ac:dyDescent="0.25">
      <c r="A552" s="2">
        <f>_xlfn.XLOOKUP(B552,MasterSheet!Q:Q,MasterSheet!N:N," ")</f>
        <v>45957</v>
      </c>
      <c r="B552" t="str">
        <v>D3003908734</v>
      </c>
      <c r="C552" s="1" t="str">
        <f>IFERROR(VLOOKUP(B552,MasterSheet!Q:R,2,)," ")</f>
        <v>Delivered</v>
      </c>
      <c r="D552" s="1" t="str">
        <f>_xlfn.XLOOKUP(B552,MasterSheet!Q:Q,MasterSheet!P:P)</f>
        <v>Vector</v>
      </c>
      <c r="E552" s="1" t="str">
        <f t="shared" si="92"/>
        <v>DTDC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45957</v>
      </c>
      <c r="B553" t="str">
        <v>D3003908735</v>
      </c>
      <c r="C553" s="1" t="str">
        <f>IFERROR(VLOOKUP(B553,MasterSheet!Q:R,2,)," ")</f>
        <v>Delivered</v>
      </c>
      <c r="D553" s="1" t="str">
        <f>_xlfn.XLOOKUP(B553,MasterSheet!Q:Q,MasterSheet!P:P)</f>
        <v>IMTECH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45958</v>
      </c>
      <c r="B554" t="str">
        <v>D3003908739</v>
      </c>
      <c r="C554" s="1" t="str">
        <f>IFERROR(VLOOKUP(B554,MasterSheet!Q:R,2,)," ")</f>
        <v>Delivered</v>
      </c>
      <c r="D554" s="1" t="str">
        <f>_xlfn.XLOOKUP(B554,MasterSheet!Q:Q,MasterSheet!P:P)</f>
        <v>MEDLIFE</v>
      </c>
      <c r="E554" s="1" t="str">
        <f t="shared" si="92"/>
        <v>DTDC</v>
      </c>
      <c r="F554" s="1" t="str">
        <f t="shared" si="93"/>
        <v>Tuesday</v>
      </c>
    </row>
    <row r="555" spans="1:6" x14ac:dyDescent="0.25">
      <c r="A555" s="2">
        <f>_xlfn.XLOOKUP(B555,MasterSheet!Q:Q,MasterSheet!N:N," ")</f>
        <v>45958</v>
      </c>
      <c r="B555" t="str">
        <v>D3003908740</v>
      </c>
      <c r="C555" s="1" t="str">
        <f>IFERROR(VLOOKUP(B555,MasterSheet!Q:R,2,)," ")</f>
        <v>Delivered</v>
      </c>
      <c r="D555" s="1" t="str">
        <f>_xlfn.XLOOKUP(B555,MasterSheet!Q:Q,MasterSheet!P:P)</f>
        <v>IMTECH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Tuesday</v>
      </c>
    </row>
    <row r="556" spans="1:6" x14ac:dyDescent="0.25">
      <c r="A556" s="2">
        <f>_xlfn.XLOOKUP(B556,MasterSheet!Q:Q,MasterSheet!N:N," ")</f>
        <v>45868</v>
      </c>
      <c r="B556" t="str">
        <v>Expired</v>
      </c>
      <c r="C556" s="1" t="str">
        <f>IFERROR(VLOOKUP(B556,MasterSheet!Q:R,2,)," ")</f>
        <v>Expired</v>
      </c>
      <c r="D556" s="1" t="str">
        <f>_xlfn.XLOOKUP(B556,MasterSheet!Q:Q,MasterSheet!P:P)</f>
        <v>EXPIRED</v>
      </c>
      <c r="E556" s="1" t="str">
        <f t="shared" si="94"/>
        <v>Other</v>
      </c>
      <c r="F556" s="1" t="str">
        <f t="shared" si="95"/>
        <v>Wednesday</v>
      </c>
    </row>
    <row r="557" spans="1:6" x14ac:dyDescent="0.25">
      <c r="A557" s="2">
        <f>_xlfn.XLOOKUP(B557,MasterSheet!Q:Q,MasterSheet!N:N," ")</f>
        <v>45929</v>
      </c>
      <c r="B557" t="str">
        <v>PORTER</v>
      </c>
      <c r="C557" s="1" t="str">
        <f>IFERROR(VLOOKUP(B557,MasterSheet!Q:R,2,)," ")</f>
        <v>PORTER</v>
      </c>
      <c r="D557" s="1" t="str">
        <f>_xlfn.XLOOKUP(B557,MasterSheet!Q:Q,MasterSheet!P:P)</f>
        <v>Labex</v>
      </c>
      <c r="E557" s="1" t="str">
        <f t="shared" si="94"/>
        <v>Other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45854</v>
      </c>
      <c r="B558" t="str">
        <v>WILL BE BILLED</v>
      </c>
      <c r="C558" s="1" t="str">
        <f>IFERROR(VLOOKUP(B558,MasterSheet!Q:R,2,)," ")</f>
        <v>PRIYANKA MADAM</v>
      </c>
      <c r="D558" s="1" t="str">
        <f>_xlfn.XLOOKUP(B558,MasterSheet!Q:Q,MasterSheet!P:P)</f>
        <v>Aiims</v>
      </c>
      <c r="E558" s="1" t="str">
        <f t="shared" si="94"/>
        <v>Other</v>
      </c>
      <c r="F558" s="1" t="str">
        <f t="shared" si="95"/>
        <v>Wednesday</v>
      </c>
    </row>
    <row r="559" spans="1:6" x14ac:dyDescent="0.25">
      <c r="A559" s="2">
        <f>_xlfn.XLOOKUP(B559,MasterSheet!Q:Q,MasterSheet!N:N," ")</f>
        <v>45859</v>
      </c>
      <c r="B559" t="str">
        <v>with M Bio</v>
      </c>
      <c r="C559" s="1" t="str">
        <f>IFERROR(VLOOKUP(B559,MasterSheet!Q:R,2,)," ")</f>
        <v>With M Biotehc</v>
      </c>
      <c r="D559" s="1" t="str">
        <f>_xlfn.XLOOKUP(B559,MasterSheet!Q:Q,MasterSheet!P:P)</f>
        <v>HKP</v>
      </c>
      <c r="E559" s="1" t="str">
        <f t="shared" si="94"/>
        <v>Other</v>
      </c>
      <c r="F559" s="1" t="str">
        <f t="shared" si="95"/>
        <v>Monday</v>
      </c>
    </row>
    <row r="560" spans="1:6" x14ac:dyDescent="0.25">
      <c r="B56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>
      <selection activeCell="F10" sqref="F10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1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09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2</v>
      </c>
      <c r="L5" s="21" t="str">
        <v>AURIGINE ONCO</v>
      </c>
      <c r="M5" s="21">
        <v>4</v>
      </c>
      <c r="N5" s="21" t="str">
        <v>BioLegend</v>
      </c>
      <c r="O5" s="21">
        <v>0</v>
      </c>
      <c r="P5" s="21" t="str">
        <v>Banglore</v>
      </c>
      <c r="Q5" s="21" t="str">
        <v>Saturday (8-11-25)</v>
      </c>
      <c r="R5" s="21" t="str">
        <v>OutStation</v>
      </c>
      <c r="S5" s="21">
        <f t="shared" si="1"/>
        <v>2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626812</v>
      </c>
      <c r="B7" s="21">
        <v>2</v>
      </c>
      <c r="C7" s="21" t="str">
        <v>AURIGINE ONCO</v>
      </c>
      <c r="D7" s="21">
        <v>4</v>
      </c>
      <c r="E7" s="21" t="str">
        <v>BioLegend</v>
      </c>
      <c r="F7" s="21">
        <v>0</v>
      </c>
      <c r="G7" s="21" t="str">
        <v>Banglore</v>
      </c>
      <c r="H7" s="21" t="str">
        <v>Saturday (8-11-25)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GOLDLAKE</v>
      </c>
      <c r="M8" s="21">
        <v>4</v>
      </c>
      <c r="N8" s="21" t="str">
        <v>CYTOSKELETON</v>
      </c>
      <c r="O8" s="21">
        <v>0</v>
      </c>
      <c r="P8" s="21" t="str">
        <v>PUNE</v>
      </c>
      <c r="Q8" s="21" t="str">
        <v>PAYMENT PENDING</v>
      </c>
      <c r="R8" s="21" t="str">
        <v>OutStation</v>
      </c>
      <c r="S8" s="21">
        <f t="shared" si="1"/>
        <v>1</v>
      </c>
    </row>
    <row r="9" spans="1:1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IISER MOHALI</v>
      </c>
      <c r="M9" s="21">
        <v>4</v>
      </c>
      <c r="N9" s="21" t="str">
        <v>DHARMACON</v>
      </c>
      <c r="O9" s="21">
        <v>0</v>
      </c>
      <c r="P9" s="21" t="str">
        <v>MOHALI (PUNJAB)</v>
      </c>
      <c r="Q9" s="21" t="str">
        <v>Saturday (8-11-25)</v>
      </c>
      <c r="R9" s="21" t="str">
        <v>OutStation</v>
      </c>
      <c r="S9" s="21">
        <f t="shared" si="1"/>
        <v>1</v>
      </c>
    </row>
    <row r="10" spans="1:19" x14ac:dyDescent="0.25">
      <c r="A10" s="59" t="str">
        <v>BK011P</v>
      </c>
      <c r="B10" s="59">
        <v>1</v>
      </c>
      <c r="C10" s="59" t="str">
        <v>GOLDLAKE</v>
      </c>
      <c r="D10" s="59">
        <v>4</v>
      </c>
      <c r="E10" s="59" t="str">
        <v>CYTOSKELETON</v>
      </c>
      <c r="F10" s="59">
        <v>0</v>
      </c>
      <c r="G10" s="59" t="str">
        <v>PUNE</v>
      </c>
      <c r="H10" s="59" t="str">
        <v>PAYMENT PENDING</v>
      </c>
      <c r="I10" s="59" t="str">
        <v>OutStation</v>
      </c>
      <c r="K10" s="21">
        <f t="shared" si="0"/>
        <v>1</v>
      </c>
      <c r="L10" s="21" t="str">
        <v>IIT KANPUR</v>
      </c>
      <c r="M10" s="21">
        <v>-20</v>
      </c>
      <c r="N10" s="21" t="str">
        <v>DHARMACON</v>
      </c>
      <c r="O10" s="21">
        <v>0</v>
      </c>
      <c r="P10" s="21" t="str">
        <v>Kanpur</v>
      </c>
      <c r="Q10" s="21">
        <v>0</v>
      </c>
      <c r="R10" s="21" t="str">
        <v>OutStation</v>
      </c>
      <c r="S10" s="21">
        <f t="shared" si="1"/>
        <v>1</v>
      </c>
    </row>
    <row r="11" spans="1:19" x14ac:dyDescent="0.25">
      <c r="A11" s="21" t="str">
        <v>T-2001-03</v>
      </c>
      <c r="B11" s="21">
        <v>1</v>
      </c>
      <c r="C11" s="21" t="str">
        <v>IISER MOHALI</v>
      </c>
      <c r="D11" s="21">
        <v>4</v>
      </c>
      <c r="E11" s="21" t="str">
        <v>DHARMACON</v>
      </c>
      <c r="F11" s="21">
        <v>0</v>
      </c>
      <c r="G11" s="21" t="str">
        <v>MOHALI (PUNJAB)</v>
      </c>
      <c r="H11" s="21" t="str">
        <v>Saturday (8-11-25)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PO Awaited</v>
      </c>
      <c r="R11" s="21" t="str">
        <v>OutStation</v>
      </c>
      <c r="S11" s="21">
        <f t="shared" si="1"/>
        <v>7</v>
      </c>
    </row>
    <row r="12" spans="1:19" x14ac:dyDescent="0.25">
      <c r="A12" s="21" t="str">
        <v>SB-P-LV-101-10</v>
      </c>
      <c r="B12" s="21">
        <v>1</v>
      </c>
      <c r="C12" s="21" t="str">
        <v>IIT KANPUR</v>
      </c>
      <c r="D12" s="21">
        <v>-20</v>
      </c>
      <c r="E12" s="21" t="str">
        <v>DHARMACON</v>
      </c>
      <c r="F12" s="21">
        <v>0</v>
      </c>
      <c r="G12" s="21" t="str">
        <v>Kanpur</v>
      </c>
      <c r="H12" s="21">
        <v>0</v>
      </c>
      <c r="I12" s="21" t="str">
        <v>OutStation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PO Awaited</v>
      </c>
      <c r="R12" s="21" t="str">
        <v>OutStation</v>
      </c>
      <c r="S12" s="21">
        <f t="shared" si="1"/>
        <v>2</v>
      </c>
    </row>
    <row r="13" spans="1:19" x14ac:dyDescent="0.25">
      <c r="A13" s="21" t="str">
        <v>L-019598-00-0005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1</v>
      </c>
      <c r="L13" s="21" t="str">
        <v>NNF</v>
      </c>
      <c r="M13" s="21">
        <v>-20</v>
      </c>
      <c r="N13" s="21" t="str">
        <v>Targetmol</v>
      </c>
      <c r="O13" s="21">
        <v>0</v>
      </c>
      <c r="P13" s="21" t="str">
        <v>Banglore</v>
      </c>
      <c r="Q13" s="21" t="str">
        <v>Sample / Back Order</v>
      </c>
      <c r="R13" s="21" t="str">
        <v>OutStation</v>
      </c>
      <c r="S13" s="21">
        <f t="shared" si="1"/>
        <v>1</v>
      </c>
    </row>
    <row r="14" spans="1:19" x14ac:dyDescent="0.25">
      <c r="A14" s="59" t="str">
        <v>L-013680-01-0005</v>
      </c>
      <c r="B14" s="59">
        <v>1</v>
      </c>
      <c r="C14" s="59" t="str">
        <v>ILS</v>
      </c>
      <c r="D14" s="59">
        <v>-20</v>
      </c>
      <c r="E14" s="59" t="str">
        <v>DHARMACON</v>
      </c>
      <c r="F14" s="59">
        <v>0</v>
      </c>
      <c r="G14" s="59" t="str">
        <v>Bhuvneshwar</v>
      </c>
      <c r="H14" s="59" t="str">
        <v>PO Awaited</v>
      </c>
      <c r="I14" s="59" t="str">
        <v>OutStation</v>
      </c>
      <c r="K14" s="21">
        <f t="shared" si="0"/>
        <v>8</v>
      </c>
      <c r="L14" s="21" t="str">
        <v>Opening Stock</v>
      </c>
      <c r="M14" s="21">
        <v>-20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8</v>
      </c>
    </row>
    <row r="15" spans="1:19" x14ac:dyDescent="0.25">
      <c r="A15" s="21" t="str">
        <v>L-012078-00-0005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10</v>
      </c>
      <c r="L15" s="21" t="str">
        <v>Opening Stock</v>
      </c>
      <c r="M15" s="21">
        <v>4</v>
      </c>
      <c r="N15" s="21" t="str">
        <v>BioLegend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10</v>
      </c>
    </row>
    <row r="16" spans="1:19" x14ac:dyDescent="0.25">
      <c r="A16" s="21" t="str">
        <v>L-003030-00-0005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1</v>
      </c>
      <c r="L16" s="21" t="str">
        <v>Opening Stock</v>
      </c>
      <c r="M16" s="21">
        <v>-20</v>
      </c>
      <c r="N16" s="21" t="str">
        <v>Dharmacon</v>
      </c>
      <c r="O16" s="21" t="str">
        <v>Set of 4 item code (N-187978-01-0020, N-187978-02-0020, N-187978-03-0020, N-187978-04-0020)</v>
      </c>
      <c r="P16" s="21" t="str">
        <v>STOCK</v>
      </c>
      <c r="Q16" s="21" t="str">
        <v>Stock</v>
      </c>
      <c r="R16" s="21" t="str">
        <v>STOCK</v>
      </c>
      <c r="S16" s="21">
        <f t="shared" si="1"/>
        <v>1</v>
      </c>
    </row>
    <row r="17" spans="1:19" x14ac:dyDescent="0.25">
      <c r="A17" s="21" t="str">
        <v>L-004920-01-0005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21</v>
      </c>
      <c r="L17" s="21" t="str">
        <v>OPENING STOCK</v>
      </c>
      <c r="M17" s="21" t="str">
        <v>RT</v>
      </c>
      <c r="N17" s="21" t="str">
        <v>Sartorius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21</v>
      </c>
    </row>
    <row r="18" spans="1:19" x14ac:dyDescent="0.25">
      <c r="A18" s="21" t="str">
        <v>L-003805-00-0005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</row>
    <row r="19" spans="1:19" x14ac:dyDescent="0.25">
      <c r="A19" s="21" t="str">
        <v>D-001810-10-05</v>
      </c>
      <c r="B19" s="21">
        <v>1</v>
      </c>
      <c r="C19" s="21" t="str">
        <v>ILS</v>
      </c>
      <c r="D19" s="21">
        <v>-20</v>
      </c>
      <c r="E19" s="21" t="str">
        <v>DHARMACON</v>
      </c>
      <c r="F19" s="21">
        <v>0</v>
      </c>
      <c r="G19" s="21" t="str">
        <v>Bhuvneshwar</v>
      </c>
      <c r="H19" s="21" t="str">
        <v>PO Awaited</v>
      </c>
      <c r="I19" s="21" t="str">
        <v>OutStation</v>
      </c>
      <c r="K19" s="21">
        <f t="shared" si="0"/>
        <v>5</v>
      </c>
      <c r="L19" s="21" t="str">
        <v>Sample (PM)</v>
      </c>
      <c r="M19" s="21">
        <v>4</v>
      </c>
      <c r="N19" s="21" t="str">
        <v>Hansa Biomed</v>
      </c>
      <c r="O19" s="21" t="str">
        <v>Priyanka Madam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5</v>
      </c>
    </row>
    <row r="20" spans="1:19" x14ac:dyDescent="0.25">
      <c r="A20" s="21" t="str">
        <v>L-015121-00-0005</v>
      </c>
      <c r="B20" s="21">
        <v>1</v>
      </c>
      <c r="C20" s="21" t="str">
        <v>NCBS</v>
      </c>
      <c r="D20" s="21">
        <v>-20</v>
      </c>
      <c r="E20" s="21" t="str">
        <v>DHARMACON</v>
      </c>
      <c r="F20" s="21">
        <v>0</v>
      </c>
      <c r="G20" s="21" t="str">
        <v>Banglore</v>
      </c>
      <c r="H20" s="21" t="str">
        <v>PO Awaited</v>
      </c>
      <c r="I20" s="21" t="str">
        <v>OutStation</v>
      </c>
      <c r="K20" s="21">
        <f t="shared" si="0"/>
        <v>2</v>
      </c>
      <c r="L20" s="21" t="str">
        <v>SOUTH CAMPUS</v>
      </c>
      <c r="M20" s="21" t="str">
        <v>RT</v>
      </c>
      <c r="N20" s="21" t="str">
        <v>HOEFER</v>
      </c>
      <c r="O20" s="21">
        <v>0</v>
      </c>
      <c r="P20" s="21" t="str">
        <v>Delhi</v>
      </c>
      <c r="Q20" s="21" t="str">
        <v>Sample</v>
      </c>
      <c r="R20" s="21" t="str">
        <v>Local</v>
      </c>
      <c r="S20" s="21">
        <f t="shared" si="1"/>
        <v>2</v>
      </c>
    </row>
    <row r="21" spans="1:19" x14ac:dyDescent="0.25">
      <c r="A21" s="21" t="str">
        <v>L-020165-00-0005</v>
      </c>
      <c r="B21" s="21">
        <v>1</v>
      </c>
      <c r="C21" s="21" t="str">
        <v>NCBS</v>
      </c>
      <c r="D21" s="21">
        <v>-20</v>
      </c>
      <c r="E21" s="21" t="str">
        <v>DHARMACON</v>
      </c>
      <c r="F21" s="21">
        <v>0</v>
      </c>
      <c r="G21" s="21" t="str">
        <v>Banglore</v>
      </c>
      <c r="H21" s="21" t="str">
        <v>PO Awaited</v>
      </c>
      <c r="I21" s="21" t="str">
        <v>OutStation</v>
      </c>
      <c r="K21" s="21">
        <f t="shared" si="0"/>
        <v>2</v>
      </c>
      <c r="L21" s="21" t="str">
        <v>Stock</v>
      </c>
      <c r="M21" s="21">
        <v>4</v>
      </c>
      <c r="N21" s="21" t="str">
        <v>BioLegend</v>
      </c>
      <c r="O21" s="21" t="str">
        <v>Biocon Order Cancelled</v>
      </c>
      <c r="P21" s="21" t="str">
        <v>STOCK</v>
      </c>
      <c r="Q21" s="21" t="str">
        <v>stock</v>
      </c>
      <c r="R21" s="21" t="str">
        <v>STOCK</v>
      </c>
      <c r="S21" s="21">
        <f t="shared" si="1"/>
        <v>2</v>
      </c>
    </row>
    <row r="22" spans="1:19" x14ac:dyDescent="0.25">
      <c r="A22" s="21" t="str">
        <v>T1785</v>
      </c>
      <c r="B22" s="21">
        <v>1</v>
      </c>
      <c r="C22" s="21" t="str">
        <v>NNF</v>
      </c>
      <c r="D22" s="21">
        <v>-20</v>
      </c>
      <c r="E22" s="21" t="str">
        <v>Targetmol</v>
      </c>
      <c r="F22" s="21">
        <v>0</v>
      </c>
      <c r="G22" s="21" t="str">
        <v>Banglore</v>
      </c>
      <c r="H22" s="21" t="str">
        <v>Sample / Back Order</v>
      </c>
      <c r="I22" s="21" t="str">
        <v>OutStation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Extra Item Purchased (Informed by Dharmendra Sir)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</row>
    <row r="23" spans="1:19" x14ac:dyDescent="0.25">
      <c r="A23" s="21">
        <v>556002</v>
      </c>
      <c r="B23" s="21">
        <v>5</v>
      </c>
      <c r="C23" s="21" t="str">
        <v>Opening Stock</v>
      </c>
      <c r="D23" s="21">
        <v>-20</v>
      </c>
      <c r="E23" s="21" t="str">
        <v>BioLegend</v>
      </c>
      <c r="F23" s="21">
        <v>0</v>
      </c>
      <c r="G23" s="21" t="str">
        <v>STOCK</v>
      </c>
      <c r="H23" s="21" t="str">
        <v>Stock</v>
      </c>
      <c r="I23" s="21" t="str">
        <v>STOCK</v>
      </c>
      <c r="K23" s="21">
        <f t="shared" si="0"/>
        <v>28</v>
      </c>
      <c r="L23" s="21" t="str">
        <v>Stock</v>
      </c>
      <c r="M23" s="21" t="str">
        <v>RT</v>
      </c>
      <c r="N23" s="21" t="str">
        <v>Mp Bio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28</v>
      </c>
    </row>
    <row r="24" spans="1:19" x14ac:dyDescent="0.25">
      <c r="A24" s="59">
        <v>570802</v>
      </c>
      <c r="B24" s="59">
        <v>2</v>
      </c>
      <c r="C24" s="59" t="str">
        <v>Opening Stock</v>
      </c>
      <c r="D24" s="59">
        <v>-20</v>
      </c>
      <c r="E24" s="59" t="str">
        <v>BioLegend</v>
      </c>
      <c r="F24" s="59">
        <v>0</v>
      </c>
      <c r="G24" s="59" t="str">
        <v>STOCK</v>
      </c>
      <c r="H24" s="59" t="str">
        <v>Stock</v>
      </c>
      <c r="I24" s="59" t="str">
        <v>STOCK</v>
      </c>
      <c r="K24" s="21">
        <f t="shared" si="0"/>
        <v>59</v>
      </c>
      <c r="L24" s="21" t="str">
        <v>Stock</v>
      </c>
      <c r="M24" s="21" t="str">
        <v>RT</v>
      </c>
      <c r="N24" s="21" t="str">
        <v>Sartorius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59</v>
      </c>
    </row>
    <row r="25" spans="1:19" x14ac:dyDescent="0.25">
      <c r="A25" s="21">
        <v>423303</v>
      </c>
      <c r="B25" s="21">
        <v>1</v>
      </c>
      <c r="C25" s="21" t="str">
        <v>Opening Stock</v>
      </c>
      <c r="D25" s="21">
        <v>-20</v>
      </c>
      <c r="E25" s="21" t="str">
        <v>BioLegend</v>
      </c>
      <c r="F25" s="21">
        <v>0</v>
      </c>
      <c r="G25" s="21" t="str">
        <v>STOCK</v>
      </c>
      <c r="H25" s="21" t="str">
        <v>Stock</v>
      </c>
      <c r="I25" s="21" t="str">
        <v>STOCK</v>
      </c>
      <c r="K25" s="21">
        <f t="shared" si="0"/>
        <v>3</v>
      </c>
      <c r="L25" s="21" t="str">
        <v>STOCK</v>
      </c>
      <c r="M25" s="21">
        <v>4</v>
      </c>
      <c r="N25" s="21" t="str">
        <v>BioLegend</v>
      </c>
      <c r="O25" s="21" t="str">
        <v>FOC Informed By Priya Madam and informed to SM Sir</v>
      </c>
      <c r="P25" s="21" t="str">
        <v>STOCK</v>
      </c>
      <c r="Q25" s="21" t="str">
        <v>Stock</v>
      </c>
      <c r="R25" s="21" t="str">
        <v>STOCK</v>
      </c>
      <c r="S25" s="21">
        <f t="shared" si="1"/>
        <v>3</v>
      </c>
    </row>
    <row r="26" spans="1:19" x14ac:dyDescent="0.25">
      <c r="A26" s="21">
        <v>421002</v>
      </c>
      <c r="B26" s="21">
        <v>2</v>
      </c>
      <c r="C26" s="21" t="str">
        <v>Opening Stock</v>
      </c>
      <c r="D26" s="21">
        <v>4</v>
      </c>
      <c r="E26" s="21" t="str">
        <v>BioLegend</v>
      </c>
      <c r="F26" s="21">
        <v>0</v>
      </c>
      <c r="G26" s="21" t="str">
        <v>STOCK</v>
      </c>
      <c r="H26" s="21" t="str">
        <v>Stock</v>
      </c>
      <c r="I26" s="21" t="str">
        <v>STOCK</v>
      </c>
      <c r="K26" s="21">
        <f t="shared" si="0"/>
        <v>14</v>
      </c>
      <c r="L26" s="21" t="str">
        <v>Stock</v>
      </c>
      <c r="M26" s="21">
        <v>-20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14</v>
      </c>
    </row>
    <row r="27" spans="1:19" x14ac:dyDescent="0.25">
      <c r="A27" s="59">
        <v>421403</v>
      </c>
      <c r="B27" s="59">
        <v>4</v>
      </c>
      <c r="C27" s="59" t="str">
        <v>Opening Stock</v>
      </c>
      <c r="D27" s="59">
        <v>4</v>
      </c>
      <c r="E27" s="59" t="str">
        <v>BioLegend</v>
      </c>
      <c r="F27" s="59">
        <v>0</v>
      </c>
      <c r="G27" s="59" t="str">
        <v>STOCK</v>
      </c>
      <c r="H27" s="59" t="str">
        <v>Stock</v>
      </c>
      <c r="I27" s="59" t="str">
        <v>STOCK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19" x14ac:dyDescent="0.25">
      <c r="A28" s="21">
        <v>100261</v>
      </c>
      <c r="B28" s="21">
        <v>1</v>
      </c>
      <c r="C28" s="21" t="str">
        <v>Opening Stock</v>
      </c>
      <c r="D28" s="21">
        <v>4</v>
      </c>
      <c r="E28" s="21" t="str">
        <v>BioLegend</v>
      </c>
      <c r="F28" s="21">
        <v>0</v>
      </c>
      <c r="G28" s="21" t="str">
        <v>STOCK</v>
      </c>
      <c r="H28" s="21" t="str">
        <v>Stock</v>
      </c>
      <c r="I28" s="21" t="str">
        <v>STOCK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19" x14ac:dyDescent="0.25">
      <c r="A29" s="21">
        <v>108123</v>
      </c>
      <c r="B29" s="21">
        <v>1</v>
      </c>
      <c r="C29" s="21" t="str">
        <v>Opening Stock</v>
      </c>
      <c r="D29" s="21">
        <v>4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329702</v>
      </c>
      <c r="B30" s="21">
        <v>2</v>
      </c>
      <c r="C30" s="21" t="str">
        <v>Opening Stock</v>
      </c>
      <c r="D30" s="21">
        <v>4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 t="str">
        <v>RU-187978-00-0020</v>
      </c>
      <c r="B31" s="21">
        <v>1</v>
      </c>
      <c r="C31" s="21" t="str">
        <v>Opening Stock</v>
      </c>
      <c r="D31" s="21">
        <v>-20</v>
      </c>
      <c r="E31" s="21" t="str">
        <v>Dharmacon</v>
      </c>
      <c r="F31" s="21" t="str">
        <v>Set of 4 item code (N-187978-01-0020, N-187978-02-0020, N-187978-03-0020, N-187978-04-0020)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16532</v>
      </c>
      <c r="B32" s="21">
        <v>21</v>
      </c>
      <c r="C32" s="21" t="str">
        <v>OPENING STOCK</v>
      </c>
      <c r="D32" s="21" t="str">
        <v>RT</v>
      </c>
      <c r="E32" s="21" t="str">
        <v>Sartorius</v>
      </c>
      <c r="F32" s="21">
        <v>0</v>
      </c>
      <c r="G32" s="21" t="str">
        <v>STOCK</v>
      </c>
      <c r="H32" s="21" t="str">
        <v>Stock</v>
      </c>
      <c r="I32" s="21" t="str">
        <v>STOCK</v>
      </c>
      <c r="K32" s="21">
        <f t="shared" si="0"/>
        <v>2</v>
      </c>
      <c r="L32" s="21" t="str">
        <v>STOCK</v>
      </c>
      <c r="M32" s="21" t="str">
        <v>RT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>
        <v>424401</v>
      </c>
      <c r="B33" s="21">
        <v>1</v>
      </c>
      <c r="C33" s="21" t="str">
        <v>PRIYANKA MADAM</v>
      </c>
      <c r="D33" s="21">
        <v>4</v>
      </c>
      <c r="E33" s="21" t="str">
        <v>BioLegend</v>
      </c>
      <c r="F33" s="21">
        <v>0</v>
      </c>
      <c r="G33" s="21" t="str">
        <v>Delhi</v>
      </c>
      <c r="H33" s="21" t="str">
        <v>Priyanka Madam</v>
      </c>
      <c r="I33" s="21" t="str">
        <v>Local</v>
      </c>
      <c r="K33" s="21">
        <f t="shared" si="0"/>
        <v>2</v>
      </c>
      <c r="L33" s="21" t="str">
        <v>STOCK</v>
      </c>
      <c r="M33" s="21">
        <v>-20</v>
      </c>
      <c r="N33" s="21" t="str">
        <v>Genei Lab</v>
      </c>
      <c r="O33" s="21" t="str">
        <v>One Piece Damaged received (Replacement received)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 t="str">
        <v>HBM-EXP-B2.5</v>
      </c>
      <c r="B34" s="21">
        <v>5</v>
      </c>
      <c r="C34" s="21" t="str">
        <v>Sample (PM)</v>
      </c>
      <c r="D34" s="21">
        <v>4</v>
      </c>
      <c r="E34" s="21" t="str">
        <v>Hansa Biomed</v>
      </c>
      <c r="F34" s="21" t="str">
        <v>Priyanka Madam</v>
      </c>
      <c r="G34" s="21" t="str">
        <v>delhi</v>
      </c>
      <c r="H34" s="21" t="str">
        <v>Priyanka Madam</v>
      </c>
      <c r="I34" s="21" t="str">
        <v>Local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-20</v>
      </c>
      <c r="N34" s="21" t="str">
        <v>Genei Lab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 t="str">
        <v>SE2619T-2-1.5</v>
      </c>
      <c r="B35" s="21">
        <v>1</v>
      </c>
      <c r="C35" s="21" t="str">
        <v>SOUTH CAMPUS</v>
      </c>
      <c r="D35" s="21" t="str">
        <v>RT</v>
      </c>
      <c r="E35" s="21" t="str">
        <v>HOEFER</v>
      </c>
      <c r="F35" s="21">
        <v>0</v>
      </c>
      <c r="G35" s="21" t="str">
        <v>Delhi</v>
      </c>
      <c r="H35" s="21" t="str">
        <v>Sample</v>
      </c>
      <c r="I35" s="21" t="str">
        <v>Local</v>
      </c>
      <c r="K35" s="59">
        <f t="shared" si="2"/>
        <v>4</v>
      </c>
      <c r="L35" s="59" t="str">
        <v>STOCK</v>
      </c>
      <c r="M35" s="59">
        <v>4</v>
      </c>
      <c r="N35" s="59" t="str">
        <v>BioLegend</v>
      </c>
      <c r="O35" s="59" t="str">
        <v>Extra Received</v>
      </c>
      <c r="P35" s="59" t="str">
        <v>STOCK</v>
      </c>
      <c r="Q35" s="59" t="str">
        <v>Stock</v>
      </c>
      <c r="R35" s="59" t="str">
        <v>STOCK</v>
      </c>
      <c r="S35" s="59">
        <f t="shared" si="3"/>
        <v>4</v>
      </c>
    </row>
    <row r="36" spans="1:19" x14ac:dyDescent="0.25">
      <c r="A36" s="21" t="str">
        <v>SE211A-10-1.5</v>
      </c>
      <c r="B36" s="21">
        <v>1</v>
      </c>
      <c r="C36" s="21" t="str">
        <v>SOUTH CAMPUS</v>
      </c>
      <c r="D36" s="21" t="str">
        <v>RT</v>
      </c>
      <c r="E36" s="21" t="str">
        <v>HOEFER</v>
      </c>
      <c r="F36" s="21">
        <v>0</v>
      </c>
      <c r="G36" s="21" t="str">
        <v>Delhi</v>
      </c>
      <c r="H36" s="21" t="str">
        <v>Sample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x14ac:dyDescent="0.25">
      <c r="A37" s="21">
        <v>316302</v>
      </c>
      <c r="B37" s="21">
        <v>2</v>
      </c>
      <c r="C37" s="21" t="str">
        <v>Stock</v>
      </c>
      <c r="D37" s="21">
        <v>4</v>
      </c>
      <c r="E37" s="21" t="str">
        <v>BioLegend</v>
      </c>
      <c r="F37" s="21" t="str">
        <v>Biocon Order Cancelled</v>
      </c>
      <c r="G37" s="21" t="str">
        <v>STOCK</v>
      </c>
      <c r="H37" s="21" t="str">
        <v>stock</v>
      </c>
      <c r="I37" s="21" t="str">
        <v>STOCK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x14ac:dyDescent="0.25">
      <c r="A38" s="21" t="str">
        <v>J-004924-06-0010</v>
      </c>
      <c r="B38" s="21">
        <v>1</v>
      </c>
      <c r="C38" s="21" t="str">
        <v>stock</v>
      </c>
      <c r="D38" s="21">
        <v>-20</v>
      </c>
      <c r="E38" s="21" t="str">
        <v>Dharmacon</v>
      </c>
      <c r="F38" s="21" t="str">
        <v>Extra Item Purchased (Informed by Dharmendra Sir)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814326</v>
      </c>
      <c r="B39" s="21">
        <v>2</v>
      </c>
      <c r="C39" s="21" t="str">
        <v>Stock</v>
      </c>
      <c r="D39" s="21" t="str">
        <v>RT</v>
      </c>
      <c r="E39" s="21" t="str">
        <v>Mp Bio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>
        <v>194825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</v>
      </c>
      <c r="L40" s="21" t="str">
        <v>Stock</v>
      </c>
      <c r="M40" s="21">
        <v>4</v>
      </c>
      <c r="N40" s="21" t="str">
        <v>BioXcell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104772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5</v>
      </c>
      <c r="L41" s="21" t="str">
        <v>STOCK</v>
      </c>
      <c r="M41" s="21" t="str">
        <v>RT</v>
      </c>
      <c r="N41" s="21" t="str">
        <v>MP BIO</v>
      </c>
      <c r="O41" s="21">
        <v>0</v>
      </c>
      <c r="P41" s="21">
        <v>0</v>
      </c>
      <c r="Q41" s="21">
        <v>0</v>
      </c>
      <c r="R41" s="21" t="str">
        <v>STOCK</v>
      </c>
      <c r="S41" s="21">
        <f t="shared" si="3"/>
        <v>5</v>
      </c>
    </row>
    <row r="42" spans="1:19" x14ac:dyDescent="0.25">
      <c r="A42" s="21">
        <v>100570</v>
      </c>
      <c r="B42" s="21">
        <v>1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8</v>
      </c>
      <c r="L42" s="21" t="str">
        <v>STOCK</v>
      </c>
      <c r="M42" s="21">
        <v>4</v>
      </c>
      <c r="N42" s="21" t="str">
        <v>MP BIO</v>
      </c>
      <c r="O42" s="21">
        <v>0</v>
      </c>
      <c r="P42" s="21">
        <v>0</v>
      </c>
      <c r="Q42" s="21">
        <v>0</v>
      </c>
      <c r="R42" s="21" t="str">
        <v>STOCK</v>
      </c>
      <c r="S42" s="21">
        <f t="shared" si="3"/>
        <v>8</v>
      </c>
    </row>
    <row r="43" spans="1:19" x14ac:dyDescent="0.25">
      <c r="A43" s="21">
        <v>152574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8</v>
      </c>
      <c r="L43" s="21" t="str">
        <v>Stock</v>
      </c>
      <c r="M43" s="21">
        <v>4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8</v>
      </c>
    </row>
    <row r="44" spans="1:19" x14ac:dyDescent="0.25">
      <c r="A44" s="21">
        <v>193982</v>
      </c>
      <c r="B44" s="21">
        <v>4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4</v>
      </c>
      <c r="L44" s="21" t="str">
        <v>Stock</v>
      </c>
      <c r="M44" s="21">
        <v>-20</v>
      </c>
      <c r="N44" s="21" t="str">
        <v>DHARMACON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4</v>
      </c>
    </row>
    <row r="45" spans="1:19" x14ac:dyDescent="0.25">
      <c r="A45" s="21">
        <v>1860454</v>
      </c>
      <c r="B45" s="21">
        <v>1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3</v>
      </c>
      <c r="L45" s="21" t="str">
        <v>Stock</v>
      </c>
      <c r="M45" s="21">
        <v>4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3</v>
      </c>
    </row>
    <row r="46" spans="1:19" x14ac:dyDescent="0.25">
      <c r="A46" s="21">
        <v>6553050</v>
      </c>
      <c r="B46" s="21">
        <v>1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181</v>
      </c>
      <c r="L46" s="21" t="str">
        <v>STOCK</v>
      </c>
      <c r="M46" s="21" t="str">
        <v>RT</v>
      </c>
      <c r="N46" s="21" t="str">
        <v>BioLegend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181</v>
      </c>
    </row>
    <row r="47" spans="1:19" x14ac:dyDescent="0.25">
      <c r="A47" s="21">
        <v>194002</v>
      </c>
      <c r="B47" s="21">
        <v>2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STOCK</v>
      </c>
      <c r="M47" s="21">
        <v>-20</v>
      </c>
      <c r="N47" s="21" t="str">
        <v>TargetMol</v>
      </c>
      <c r="O47" s="21" t="str">
        <v>EXTRA RECEIVED</v>
      </c>
      <c r="P47" s="21" t="str">
        <v>STOCK</v>
      </c>
      <c r="Q47" s="21" t="str">
        <v>Stock</v>
      </c>
      <c r="R47" s="21" t="str">
        <v>STOCK</v>
      </c>
      <c r="S47" s="21">
        <f t="shared" si="3"/>
        <v>1</v>
      </c>
    </row>
    <row r="48" spans="1:19" x14ac:dyDescent="0.25">
      <c r="A48" s="21">
        <v>16532</v>
      </c>
      <c r="B48" s="21">
        <v>11</v>
      </c>
      <c r="C48" s="21" t="str">
        <v>Stock</v>
      </c>
      <c r="D48" s="21" t="str">
        <v>RT</v>
      </c>
      <c r="E48" s="21" t="str">
        <v>Sartorius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4</v>
      </c>
      <c r="L48" s="21" t="str">
        <v>UNKNOWN</v>
      </c>
      <c r="M48" s="21">
        <v>4</v>
      </c>
      <c r="N48" s="21" t="str">
        <v>BioLegend</v>
      </c>
      <c r="O48" s="21" t="str">
        <v>Demo Kit Mohan Sir (740811, 741146) 2 pcs Kit</v>
      </c>
      <c r="P48" s="21" t="str">
        <v>Unknown</v>
      </c>
      <c r="Q48" s="21" t="str">
        <v>Mohan Sir, (Demo)</v>
      </c>
      <c r="R48" s="21" t="str">
        <v>Unknown</v>
      </c>
      <c r="S48" s="21">
        <f t="shared" si="3"/>
        <v>4</v>
      </c>
    </row>
    <row r="49" spans="1:19" x14ac:dyDescent="0.25">
      <c r="A49" s="21">
        <v>16533</v>
      </c>
      <c r="B49" s="21">
        <v>9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1</v>
      </c>
      <c r="L49" s="21" t="str">
        <v>Unknown</v>
      </c>
      <c r="M49" s="21" t="str">
        <v>RT</v>
      </c>
      <c r="N49" s="21" t="str">
        <v>BioLegend</v>
      </c>
      <c r="O49" s="21" t="str">
        <v>Mohn Sir (Sample) Aurigine Onco</v>
      </c>
      <c r="P49" s="21" t="str">
        <v>Unknown</v>
      </c>
      <c r="Q49" s="21" t="str">
        <v>Mohan sir,(Sample) Aurigine Onco</v>
      </c>
      <c r="R49" s="21" t="str">
        <v>Unknown</v>
      </c>
      <c r="S49" s="21">
        <f t="shared" si="3"/>
        <v>1</v>
      </c>
    </row>
    <row r="50" spans="1:19" x14ac:dyDescent="0.25">
      <c r="A50" s="21" t="str">
        <v>VS0191</v>
      </c>
      <c r="B50" s="21">
        <v>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1</v>
      </c>
      <c r="L50" s="59" t="str">
        <v>Unknown</v>
      </c>
      <c r="M50" s="59">
        <v>4</v>
      </c>
      <c r="N50" s="59" t="str">
        <v>BioLegend</v>
      </c>
      <c r="O50" s="59" t="str">
        <v>Mohn Sir (Sample) Aurigine Onco</v>
      </c>
      <c r="P50" s="59" t="str">
        <v>Unknown</v>
      </c>
      <c r="Q50" s="59" t="str">
        <v>Mohan sir,(Sample) Aurigine Onco</v>
      </c>
      <c r="R50" s="59" t="str">
        <v>Unknown</v>
      </c>
      <c r="S50" s="59">
        <f t="shared" si="3"/>
        <v>1</v>
      </c>
    </row>
    <row r="51" spans="1:19" x14ac:dyDescent="0.25">
      <c r="A51" s="21" t="str">
        <v>VS0141</v>
      </c>
      <c r="B51" s="21">
        <v>1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f t="shared" si="3"/>
        <v>0</v>
      </c>
    </row>
    <row r="52" spans="1:19" x14ac:dyDescent="0.25">
      <c r="A52" s="59" t="str">
        <v>15407-47-MIN</v>
      </c>
      <c r="B52" s="59">
        <v>2</v>
      </c>
      <c r="C52" s="59" t="str">
        <v>Stock</v>
      </c>
      <c r="D52" s="59" t="str">
        <v>RT</v>
      </c>
      <c r="E52" s="59" t="str">
        <v>Sartorius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 t="str">
        <v>VS04T01</v>
      </c>
      <c r="B53" s="21">
        <v>2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 t="str">
        <v>VS04T01</v>
      </c>
      <c r="B54" s="21">
        <v>4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VS15T91</v>
      </c>
      <c r="B55" s="21">
        <v>3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VS15T21</v>
      </c>
      <c r="B56" s="21">
        <v>1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VS2051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VS15TR21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>
        <v>631151</v>
      </c>
      <c r="B59" s="21">
        <v>1</v>
      </c>
      <c r="C59" s="21" t="str">
        <v>STOCK</v>
      </c>
      <c r="D59" s="21">
        <v>4</v>
      </c>
      <c r="E59" s="21" t="str">
        <v>BioLegend</v>
      </c>
      <c r="F59" s="21" t="str">
        <v>FOC Informed By Priya Madam and informed to SM Sir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>
        <v>656801</v>
      </c>
      <c r="B60" s="21">
        <v>1</v>
      </c>
      <c r="C60" s="21" t="str">
        <v>STOCK</v>
      </c>
      <c r="D60" s="21">
        <v>4</v>
      </c>
      <c r="E60" s="21" t="str">
        <v>BioLegend</v>
      </c>
      <c r="F60" s="21" t="str">
        <v>FOC Informed By Priya Madam and informed to SM Sir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805002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092913726</v>
      </c>
      <c r="B62" s="21">
        <v>10</v>
      </c>
      <c r="C62" s="21" t="str">
        <v>Stock</v>
      </c>
      <c r="D62" s="21">
        <v>-20</v>
      </c>
      <c r="E62" s="21" t="str">
        <v>Mp Bio</v>
      </c>
      <c r="F62" s="21">
        <v>0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TM125-220</v>
      </c>
      <c r="B63" s="21">
        <v>1</v>
      </c>
      <c r="C63" s="21" t="str">
        <v>STOCK</v>
      </c>
      <c r="D63" s="21" t="str">
        <v>RT</v>
      </c>
      <c r="E63" s="21" t="str">
        <v>Revvity</v>
      </c>
      <c r="F63" s="21" t="str">
        <v>MACHINE (PRIYANKA MADAM)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TM-125-220-05</v>
      </c>
      <c r="B64" s="21">
        <v>1</v>
      </c>
      <c r="C64" s="21" t="str">
        <v>STOCK</v>
      </c>
      <c r="D64" s="21" t="str">
        <v>RT</v>
      </c>
      <c r="E64" s="21" t="str">
        <v>Revvity</v>
      </c>
      <c r="F64" s="21" t="str">
        <v>MACHINE (PRIYANKA MADAM)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344812</v>
      </c>
      <c r="B65" s="21">
        <v>1</v>
      </c>
      <c r="C65" s="21" t="str">
        <v>STOCK</v>
      </c>
      <c r="D65" s="21">
        <v>4</v>
      </c>
      <c r="E65" s="21" t="str">
        <v>BioLegend</v>
      </c>
      <c r="F65" s="21" t="str">
        <v>Return From Bio Health (Extra Purchase infromed by Priynka Madam)</v>
      </c>
      <c r="G65" s="21" t="str">
        <v>STOCK</v>
      </c>
      <c r="H65" s="21" t="str">
        <v>Priyanka Madam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421403</v>
      </c>
      <c r="B66" s="21">
        <v>1</v>
      </c>
      <c r="C66" s="21" t="str">
        <v>STOCK</v>
      </c>
      <c r="D66" s="21">
        <v>4</v>
      </c>
      <c r="E66" s="21" t="str">
        <v>BioLegend</v>
      </c>
      <c r="F66" s="21" t="str">
        <v>Expired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6542050</v>
      </c>
      <c r="B67" s="21">
        <v>1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6539025</v>
      </c>
      <c r="B68" s="21">
        <v>1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6552050</v>
      </c>
      <c r="B69" s="21">
        <v>6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300408</v>
      </c>
      <c r="B70" s="21">
        <v>1</v>
      </c>
      <c r="C70" s="21" t="str">
        <v>STOCK</v>
      </c>
      <c r="D70" s="21" t="str">
        <v>4</v>
      </c>
      <c r="E70" s="21" t="str">
        <v>BioLegend</v>
      </c>
      <c r="F70" s="21" t="str">
        <v>Extra Purchase By Priya Madam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41003</v>
      </c>
      <c r="B71" s="21">
        <v>1</v>
      </c>
      <c r="C71" s="21" t="str">
        <v>Stock</v>
      </c>
      <c r="D71" s="21" t="str">
        <v>RT</v>
      </c>
      <c r="E71" s="21" t="str">
        <v>Biotium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116910001</v>
      </c>
      <c r="B72" s="21">
        <v>1</v>
      </c>
      <c r="C72" s="21" t="str">
        <v>Stock</v>
      </c>
      <c r="D72" s="21" t="str">
        <v>RT</v>
      </c>
      <c r="E72" s="21" t="str">
        <v>Mp Bio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VS15T01</v>
      </c>
      <c r="B73" s="21">
        <v>1</v>
      </c>
      <c r="C73" s="21" t="str">
        <v>Stock</v>
      </c>
      <c r="D73" s="21" t="str">
        <v>RT</v>
      </c>
      <c r="E73" s="21" t="str">
        <v>Sartorius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2600505001730</v>
      </c>
      <c r="B74" s="21">
        <v>2</v>
      </c>
      <c r="C74" s="21" t="str">
        <v>STOCK</v>
      </c>
      <c r="D74" s="21" t="str">
        <v>RT</v>
      </c>
      <c r="E74" s="21" t="str">
        <v>Genei Lab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2662070501730</v>
      </c>
      <c r="B75" s="21">
        <v>2</v>
      </c>
      <c r="C75" s="21" t="str">
        <v>STOCK</v>
      </c>
      <c r="D75" s="21">
        <v>-20</v>
      </c>
      <c r="E75" s="21" t="str">
        <v>Genei Lab</v>
      </c>
      <c r="F75" s="21" t="str">
        <v>One Piece Damaged received (Replacement received)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2662670501730</v>
      </c>
      <c r="B76" s="21">
        <v>2</v>
      </c>
      <c r="C76" s="21" t="str">
        <v>STOCK</v>
      </c>
      <c r="D76" s="21">
        <v>-20</v>
      </c>
      <c r="E76" s="21" t="str">
        <v>Genei Lab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0210064710</v>
      </c>
      <c r="B77" s="21">
        <v>1</v>
      </c>
      <c r="C77" s="21" t="str">
        <v>Stock</v>
      </c>
      <c r="D77" s="21">
        <v>-20</v>
      </c>
      <c r="E77" s="21" t="str">
        <v>Mp Bio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16532</v>
      </c>
      <c r="B78" s="21">
        <v>18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VS15T21</v>
      </c>
      <c r="B79" s="21">
        <v>4</v>
      </c>
      <c r="C79" s="21" t="str">
        <v>Stock</v>
      </c>
      <c r="D79" s="21" t="str">
        <v>RT</v>
      </c>
      <c r="E79" s="21" t="str">
        <v>Sartorius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432504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431304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430804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430904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850494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424602</v>
      </c>
      <c r="B85" s="21">
        <v>1</v>
      </c>
      <c r="C85" s="21" t="str">
        <v>stock</v>
      </c>
      <c r="D85" s="21">
        <v>4</v>
      </c>
      <c r="E85" s="21" t="str">
        <v>BioLegend</v>
      </c>
      <c r="F85" s="21" t="str">
        <v>Retrun From IGIB , Invoice Number 1058</v>
      </c>
      <c r="G85" s="21" t="str">
        <v>STOCK</v>
      </c>
      <c r="H85" s="21" t="str">
        <v>Open Item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25021.5</v>
      </c>
      <c r="B86" s="21">
        <v>10</v>
      </c>
      <c r="C86" s="21" t="str">
        <v>STOCK</v>
      </c>
      <c r="D86" s="21">
        <v>-20</v>
      </c>
      <c r="E86" s="21" t="str">
        <v>Intron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25021.5</v>
      </c>
      <c r="B87" s="21">
        <v>7</v>
      </c>
      <c r="C87" s="21" t="str">
        <v>stock</v>
      </c>
      <c r="D87" s="21">
        <v>-20</v>
      </c>
      <c r="E87" s="21" t="str">
        <v>Intron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 t="str">
        <v>LSM 1077</v>
      </c>
      <c r="B88" s="21">
        <v>3</v>
      </c>
      <c r="C88" s="21" t="str">
        <v>stock</v>
      </c>
      <c r="D88" s="21">
        <v>4</v>
      </c>
      <c r="E88" s="21" t="str">
        <v>Genexis Biotech</v>
      </c>
      <c r="F88" s="21" t="str">
        <v>Sample Received (Priyanka madam)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152624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0602100031730</v>
      </c>
      <c r="B90" s="21">
        <v>1</v>
      </c>
      <c r="C90" s="21" t="str">
        <v>STOCK</v>
      </c>
      <c r="D90" s="21">
        <v>-20</v>
      </c>
      <c r="E90" s="21" t="str">
        <v>Genei Lab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421101</v>
      </c>
      <c r="B91" s="21">
        <v>3</v>
      </c>
      <c r="C91" s="21" t="str">
        <v>Stock</v>
      </c>
      <c r="D91" s="21">
        <v>4</v>
      </c>
      <c r="E91" s="21" t="str">
        <v>BioLegend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41003</v>
      </c>
      <c r="B92" s="21">
        <v>4</v>
      </c>
      <c r="C92" s="21" t="str">
        <v>Stock</v>
      </c>
      <c r="D92" s="21" t="str">
        <v>RT</v>
      </c>
      <c r="E92" s="21" t="str">
        <v>Biotium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 t="str">
        <v>BE0416</v>
      </c>
      <c r="B93" s="21">
        <v>1</v>
      </c>
      <c r="C93" s="21" t="str">
        <v>Stock</v>
      </c>
      <c r="D93" s="21">
        <v>4</v>
      </c>
      <c r="E93" s="21" t="str">
        <v>BioXcell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 t="str">
        <v>092913726</v>
      </c>
      <c r="B94" s="21">
        <v>3</v>
      </c>
      <c r="C94" s="21" t="str">
        <v>Stock</v>
      </c>
      <c r="D94" s="21">
        <v>-20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805615</v>
      </c>
      <c r="B95" s="21">
        <v>2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>
        <v>0</v>
      </c>
      <c r="H95" s="21">
        <v>0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4064112</v>
      </c>
      <c r="B96" s="21">
        <v>4</v>
      </c>
      <c r="C96" s="21" t="str">
        <v>STOCK</v>
      </c>
      <c r="D96" s="21">
        <v>4</v>
      </c>
      <c r="E96" s="21" t="str">
        <v>MP BIO</v>
      </c>
      <c r="F96" s="21">
        <v>0</v>
      </c>
      <c r="G96" s="21">
        <v>0</v>
      </c>
      <c r="H96" s="21">
        <v>0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11TRIMPR01</v>
      </c>
      <c r="B97" s="21">
        <v>3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>
        <v>0</v>
      </c>
      <c r="H97" s="21">
        <v>0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16006925</v>
      </c>
      <c r="B98" s="21">
        <v>4</v>
      </c>
      <c r="C98" s="21" t="str">
        <v>STOCK</v>
      </c>
      <c r="D98" s="21">
        <v>4</v>
      </c>
      <c r="E98" s="21" t="str">
        <v>MP BIO</v>
      </c>
      <c r="F98" s="21">
        <v>0</v>
      </c>
      <c r="G98" s="21">
        <v>0</v>
      </c>
      <c r="H98" s="21">
        <v>0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B-003000-WB-100</v>
      </c>
      <c r="B99" s="21">
        <v>5</v>
      </c>
      <c r="C99" s="21" t="str">
        <v>Stock</v>
      </c>
      <c r="D99" s="21">
        <v>4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D-001810-10-05</v>
      </c>
      <c r="B100" s="21">
        <v>4</v>
      </c>
      <c r="C100" s="21" t="str">
        <v>Stock</v>
      </c>
      <c r="D100" s="21">
        <v>-20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T-2001-02</v>
      </c>
      <c r="B101" s="21">
        <v>3</v>
      </c>
      <c r="C101" s="21" t="str">
        <v>Stock</v>
      </c>
      <c r="D101" s="21">
        <v>4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1261254</v>
      </c>
      <c r="B102" s="21">
        <v>3</v>
      </c>
      <c r="C102" s="21" t="str">
        <v>Stock</v>
      </c>
      <c r="D102" s="21">
        <v>4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740379</v>
      </c>
      <c r="B103" s="21">
        <v>181</v>
      </c>
      <c r="C103" s="21" t="str">
        <v>STOCK</v>
      </c>
      <c r="D103" s="21" t="str">
        <v>RT</v>
      </c>
      <c r="E103" s="21" t="str">
        <v>BioLegend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T-0928</v>
      </c>
      <c r="B104" s="21">
        <v>1</v>
      </c>
      <c r="C104" s="21" t="str">
        <v>STOCK</v>
      </c>
      <c r="D104" s="21">
        <v>-20</v>
      </c>
      <c r="E104" s="21" t="str">
        <v>TargetMol</v>
      </c>
      <c r="F104" s="21" t="str">
        <v>EXTRA RECEIVED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11TRIMPR01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740811</v>
      </c>
      <c r="B106" s="21">
        <v>2</v>
      </c>
      <c r="C106" s="21" t="str">
        <v>UNKNOWN</v>
      </c>
      <c r="D106" s="21">
        <v>4</v>
      </c>
      <c r="E106" s="21" t="str">
        <v>BioLegend</v>
      </c>
      <c r="F106" s="21" t="str">
        <v>Demo Kit Mohan Sir (740811, 741146) 2 pcs Kit</v>
      </c>
      <c r="G106" s="21" t="str">
        <v>Unknown</v>
      </c>
      <c r="H106" s="21" t="str">
        <v>Mohan Sir, (Demo)</v>
      </c>
      <c r="I106" s="21" t="str">
        <v>Unknown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741146</v>
      </c>
      <c r="B107" s="21">
        <v>2</v>
      </c>
      <c r="C107" s="21" t="str">
        <v>UNKNOWN</v>
      </c>
      <c r="D107" s="21">
        <v>4</v>
      </c>
      <c r="E107" s="21" t="str">
        <v>BioLegend</v>
      </c>
      <c r="F107" s="21" t="str">
        <v>Demo Kit Mohan Sir (740811, 741146) 2 pcs Kit</v>
      </c>
      <c r="G107" s="21" t="str">
        <v>Unknown</v>
      </c>
      <c r="H107" s="21" t="str">
        <v>Mohan Sir, (Demo)</v>
      </c>
      <c r="I107" s="21" t="str">
        <v>Unknown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740379</v>
      </c>
      <c r="B108" s="21">
        <v>1</v>
      </c>
      <c r="C108" s="21" t="str">
        <v>Unknown</v>
      </c>
      <c r="D108" s="21" t="str">
        <v>RT</v>
      </c>
      <c r="E108" s="21" t="str">
        <v>BioLegend</v>
      </c>
      <c r="F108" s="21" t="str">
        <v>Mohn Sir (Sample) Aurigine Onco</v>
      </c>
      <c r="G108" s="21" t="str">
        <v>Unknown</v>
      </c>
      <c r="H108" s="21" t="str">
        <v>Mohan sir,(Sample) Aurigine Onco</v>
      </c>
      <c r="I108" s="21" t="str">
        <v>Unknown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741110</v>
      </c>
      <c r="B109" s="21">
        <v>1</v>
      </c>
      <c r="C109" s="21" t="str">
        <v>Unknown</v>
      </c>
      <c r="D109" s="21">
        <v>4</v>
      </c>
      <c r="E109" s="21" t="str">
        <v>BioLegend</v>
      </c>
      <c r="F109" s="21" t="str">
        <v>Mohn Sir (Sample) Aurigine Onco</v>
      </c>
      <c r="G109" s="21" t="str">
        <v>Unknown</v>
      </c>
      <c r="H109" s="21" t="str">
        <v>Mohan sir,(Sample) Aurigine Onco</v>
      </c>
      <c r="I109" s="21" t="str">
        <v>Unknown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/>
      <c r="B112" s="21"/>
      <c r="C112" s="21"/>
      <c r="D112" s="21"/>
      <c r="E112" s="21"/>
      <c r="F112" s="21"/>
      <c r="G112" s="21"/>
      <c r="H112" s="21"/>
      <c r="I112" s="21"/>
    </row>
    <row r="113" spans="1:9" x14ac:dyDescent="0.25">
      <c r="A113" s="21"/>
      <c r="B113" s="21"/>
      <c r="C113" s="21"/>
      <c r="D113" s="21"/>
      <c r="E113" s="21"/>
      <c r="F113" s="21"/>
      <c r="G113" s="21"/>
      <c r="H113" s="21"/>
      <c r="I113" s="21"/>
    </row>
    <row r="114" spans="1:9" x14ac:dyDescent="0.25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 x14ac:dyDescent="0.25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 x14ac:dyDescent="0.25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0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2</v>
      </c>
      <c r="E5" s="1" t="str">
        <v>OutStation</v>
      </c>
      <c r="F5" s="1" t="str">
        <v>Saturday (8-11-25)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GOLDLAKE</v>
      </c>
      <c r="B8" s="1">
        <v>4</v>
      </c>
      <c r="C8" s="1" t="str">
        <v>CYTOSKELETON</v>
      </c>
      <c r="D8" s="1">
        <v>1</v>
      </c>
      <c r="E8" s="1" t="str">
        <v>OutStation</v>
      </c>
      <c r="F8" s="1" t="str">
        <v>PAYMENT PENDING</v>
      </c>
    </row>
    <row r="9" spans="1:6" x14ac:dyDescent="0.25">
      <c r="A9" s="1" t="str">
        <v>IISER MOHALI</v>
      </c>
      <c r="B9" s="1">
        <v>4</v>
      </c>
      <c r="C9" s="1" t="str">
        <v>DHARMACON</v>
      </c>
      <c r="D9" s="1">
        <v>1</v>
      </c>
      <c r="E9" s="1" t="str">
        <v>OutStation</v>
      </c>
      <c r="F9" s="1" t="str">
        <v>Saturday (8-11-25)</v>
      </c>
    </row>
    <row r="10" spans="1:6" x14ac:dyDescent="0.25">
      <c r="A10" s="1" t="str">
        <v>IIT KANPUR</v>
      </c>
      <c r="B10" s="1">
        <v>-20</v>
      </c>
      <c r="C10" s="1" t="str">
        <v>DHARMACON</v>
      </c>
      <c r="D10" s="1">
        <v>1</v>
      </c>
      <c r="E10" s="1" t="str">
        <v>OutStation</v>
      </c>
      <c r="F10" s="1">
        <v>0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PO Awaited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PO Awaited</v>
      </c>
    </row>
    <row r="13" spans="1:6" x14ac:dyDescent="0.25">
      <c r="A13" s="1" t="str">
        <v>NNF</v>
      </c>
      <c r="B13" s="1">
        <v>-20</v>
      </c>
      <c r="C13" s="1" t="str">
        <v>Targetmol</v>
      </c>
      <c r="D13" s="1">
        <v>1</v>
      </c>
      <c r="E13" s="1" t="str">
        <v>OutStation</v>
      </c>
      <c r="F13" s="1" t="str">
        <v>Sample / Back Order</v>
      </c>
    </row>
    <row r="14" spans="1:6" x14ac:dyDescent="0.25">
      <c r="A14" s="1" t="str">
        <v>Opening Stock</v>
      </c>
      <c r="B14" s="1">
        <v>-20</v>
      </c>
      <c r="C14" s="1" t="str">
        <v>BioLegend</v>
      </c>
      <c r="D14" s="1">
        <v>8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4</v>
      </c>
      <c r="C15" s="1" t="str">
        <v>BioLegend</v>
      </c>
      <c r="D15" s="1">
        <v>10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>
        <v>-20</v>
      </c>
      <c r="C16" s="1" t="str">
        <v>Dharmacon</v>
      </c>
      <c r="D16" s="1">
        <v>1</v>
      </c>
      <c r="E16" s="1" t="str">
        <v>STOCK</v>
      </c>
      <c r="F16" s="1" t="str">
        <v>Stock</v>
      </c>
    </row>
    <row r="17" spans="1:6" x14ac:dyDescent="0.25">
      <c r="A17" s="1" t="str">
        <v>OPENING STOCK</v>
      </c>
      <c r="B17" s="1" t="str">
        <v>RT</v>
      </c>
      <c r="C17" s="1" t="str">
        <v>Sartorius</v>
      </c>
      <c r="D17" s="1">
        <v>21</v>
      </c>
      <c r="E17" s="1" t="str">
        <v>STOCK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Sample (PM)</v>
      </c>
      <c r="B19" s="1">
        <v>4</v>
      </c>
      <c r="C19" s="1" t="str">
        <v>Hansa Biomed</v>
      </c>
      <c r="D19" s="1">
        <v>5</v>
      </c>
      <c r="E19" s="1" t="str">
        <v>Local</v>
      </c>
      <c r="F19" s="1" t="str">
        <v>Priyanka Madam</v>
      </c>
    </row>
    <row r="20" spans="1:6" x14ac:dyDescent="0.25">
      <c r="A20" s="1" t="str">
        <v>SOUTH CAMPUS</v>
      </c>
      <c r="B20" s="1" t="str">
        <v>RT</v>
      </c>
      <c r="C20" s="1" t="str">
        <v>HOEFER</v>
      </c>
      <c r="D20" s="1">
        <v>2</v>
      </c>
      <c r="E20" s="1" t="str">
        <v>Local</v>
      </c>
      <c r="F20" s="1" t="str">
        <v>Sample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2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28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59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Mp Bio</v>
      </c>
      <c r="D26" s="1">
        <v>14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Revvity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Priyanka Madam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Biotium</v>
      </c>
      <c r="D31" s="1">
        <v>5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Open Item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Genexis Biotech</v>
      </c>
      <c r="D38" s="1">
        <v>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BioXcell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RT</v>
      </c>
      <c r="C40" s="1" t="str">
        <v>MP BIO</v>
      </c>
      <c r="D40" s="1">
        <v>5</v>
      </c>
      <c r="E40" s="1" t="str">
        <v>STOCK</v>
      </c>
      <c r="F40" s="1">
        <v>0</v>
      </c>
    </row>
    <row r="41" spans="1:6" x14ac:dyDescent="0.25">
      <c r="A41" s="1" t="str">
        <v>STOCK</v>
      </c>
      <c r="B41" s="1">
        <v>4</v>
      </c>
      <c r="C41" s="1" t="str">
        <v>MP BIO</v>
      </c>
      <c r="D41" s="1">
        <v>8</v>
      </c>
      <c r="E41" s="1" t="str">
        <v>STOCK</v>
      </c>
      <c r="F41" s="1">
        <v>0</v>
      </c>
    </row>
    <row r="42" spans="1:6" x14ac:dyDescent="0.25">
      <c r="A42" s="1" t="str">
        <v>Stock</v>
      </c>
      <c r="B42" s="1">
        <v>4</v>
      </c>
      <c r="C42" s="1" t="str">
        <v>DHARMACON</v>
      </c>
      <c r="D42" s="1">
        <v>8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DHARMACON</v>
      </c>
      <c r="D43" s="1">
        <v>4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3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 t="str">
        <v>RT</v>
      </c>
      <c r="C45" s="1" t="str">
        <v>BioLegend</v>
      </c>
      <c r="D45" s="1">
        <v>181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TargetMol</v>
      </c>
      <c r="D46" s="1">
        <v>1</v>
      </c>
      <c r="E46" s="1" t="str">
        <v>STOCK</v>
      </c>
      <c r="F46" s="1" t="str">
        <v>Stock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4</v>
      </c>
      <c r="E47" s="1" t="str">
        <v>Unknown</v>
      </c>
      <c r="F47" s="1" t="str">
        <v>Mohan Sir, (Demo)</v>
      </c>
    </row>
    <row r="48" spans="1:6" x14ac:dyDescent="0.25">
      <c r="A48" s="1" t="str">
        <v>Unknown</v>
      </c>
      <c r="B48" s="1" t="str">
        <v>RT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 t="str">
        <v>Unknown</v>
      </c>
      <c r="B49" s="1">
        <v>4</v>
      </c>
      <c r="C49" s="1" t="str">
        <v>BioLegend</v>
      </c>
      <c r="D49" s="1">
        <v>1</v>
      </c>
      <c r="E49" s="1" t="str">
        <v>Unknown</v>
      </c>
      <c r="F49" s="1" t="str">
        <v>Mohan sir,(Sample) Aurigine Onco</v>
      </c>
    </row>
    <row r="50" spans="1:6" x14ac:dyDescent="0.25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7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58157937600</v>
      </c>
      <c r="C2" s="1">
        <v>0</v>
      </c>
      <c r="D2" s="1" t="str">
        <v>SAI LIFE</v>
      </c>
    </row>
    <row r="3" spans="1:4" x14ac:dyDescent="0.25">
      <c r="A3" s="2">
        <v>45969</v>
      </c>
      <c r="B3" s="1">
        <v>58157937961</v>
      </c>
      <c r="C3" s="1">
        <v>0</v>
      </c>
      <c r="D3" s="1" t="str">
        <v>IISER MOHALI</v>
      </c>
    </row>
    <row r="4" spans="1:4" x14ac:dyDescent="0.25">
      <c r="A4" s="2">
        <v>45969</v>
      </c>
      <c r="B4" s="1">
        <v>58157938252</v>
      </c>
      <c r="C4" s="1">
        <v>0</v>
      </c>
      <c r="D4" s="1" t="str">
        <v>BECKMAN</v>
      </c>
    </row>
    <row r="5" spans="1:4" x14ac:dyDescent="0.25">
      <c r="A5" s="2">
        <v>45969</v>
      </c>
      <c r="B5" s="1">
        <v>58157938403</v>
      </c>
      <c r="C5" s="1">
        <v>0</v>
      </c>
      <c r="D5" s="1" t="str">
        <v>OMNI PROTECT</v>
      </c>
    </row>
    <row r="6" spans="1:4" x14ac:dyDescent="0.25">
      <c r="A6" s="2">
        <v>45969</v>
      </c>
      <c r="B6" s="1">
        <v>58157938554</v>
      </c>
      <c r="C6" s="1">
        <v>0</v>
      </c>
      <c r="D6" s="1" t="str">
        <v>AURIGINE ONCO</v>
      </c>
    </row>
    <row r="7" spans="1:4" x14ac:dyDescent="0.25">
      <c r="A7" s="2">
        <v>0</v>
      </c>
      <c r="B7" s="1">
        <v>0</v>
      </c>
      <c r="C7" s="1">
        <v>0</v>
      </c>
      <c r="D7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09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IISER MOHALI</v>
      </c>
      <c r="E57" s="1">
        <v>4</v>
      </c>
      <c r="F57" s="1" t="str">
        <v>DHARMACON</v>
      </c>
      <c r="G57" s="1" t="str">
        <v>MOHALI (PUNJAB)</v>
      </c>
      <c r="H57" s="1" t="str">
        <v>Saturday (8-11-25)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AURIGINE ONCO</v>
      </c>
      <c r="E58" s="1">
        <v>4</v>
      </c>
      <c r="F58" s="1" t="str">
        <v>DHARMACON</v>
      </c>
      <c r="G58" s="1" t="str">
        <v>Banglore</v>
      </c>
      <c r="H58" s="1" t="str">
        <v>From Stock / Back Order</v>
      </c>
      <c r="I58" s="1" t="str">
        <v>OutStation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BK011P</v>
      </c>
      <c r="B64" s="1">
        <v>0</v>
      </c>
      <c r="C64" s="1">
        <v>1</v>
      </c>
      <c r="D64" s="1" t="str">
        <v>GOLDLAKE</v>
      </c>
      <c r="E64" s="1">
        <v>4</v>
      </c>
      <c r="F64" s="1" t="str">
        <v>CYTOSKELETON</v>
      </c>
      <c r="G64" s="1" t="str">
        <v>PUNE</v>
      </c>
      <c r="H64" s="1" t="str">
        <v>PAYMENT PENDING</v>
      </c>
      <c r="I64" s="1" t="str">
        <v>OutStation</v>
      </c>
    </row>
    <row r="65" spans="1:9" x14ac:dyDescent="0.25">
      <c r="A65" s="1" t="str">
        <v>SB-P-LV-101-10</v>
      </c>
      <c r="B65" s="1" t="str">
        <v xml:space="preserve">LentiBOOST Lentivirus
Transduction Enhancer, Pharma- Grade, 0.2 mL
</v>
      </c>
      <c r="C65" s="1">
        <v>1</v>
      </c>
      <c r="D65" s="1" t="str">
        <v>IIT KANPUR</v>
      </c>
      <c r="E65" s="1">
        <v>-20</v>
      </c>
      <c r="F65" s="1" t="str">
        <v>DHARMACON</v>
      </c>
      <c r="G65" s="1" t="str">
        <v>Kanpur</v>
      </c>
      <c r="H65" s="1">
        <v>0</v>
      </c>
      <c r="I65" s="1" t="str">
        <v>OutStation</v>
      </c>
    </row>
    <row r="66" spans="1:9" x14ac:dyDescent="0.25">
      <c r="A66" s="1">
        <v>316302</v>
      </c>
      <c r="B66" s="1" t="str">
        <v>Purified anti-human β2-microglobulin Antibody</v>
      </c>
      <c r="C66" s="1">
        <v>2</v>
      </c>
      <c r="D66" s="1" t="str">
        <v>Stock</v>
      </c>
      <c r="E66" s="1">
        <v>4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570802</v>
      </c>
      <c r="B67" s="1" t="str">
        <v xml:space="preserve">Recombinant Human IL-6 </v>
      </c>
      <c r="C67" s="1">
        <v>2</v>
      </c>
      <c r="D67" s="1" t="str">
        <v>Opening Stock</v>
      </c>
      <c r="E67" s="1">
        <v>-20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421002</v>
      </c>
      <c r="B68" s="1" t="str">
        <v xml:space="preserve">Intracellular Staining Permeabilization Wash Buffer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329702</v>
      </c>
      <c r="B69" s="1" t="str">
        <v xml:space="preserve">Purified anti-human CD274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814326</v>
      </c>
      <c r="B70" s="1" t="str">
        <v>Acrylamide, Ultra Pure 500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194825</v>
      </c>
      <c r="B71" s="1" t="str">
        <v>Glycine, Molecular Biology Reagent 1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104772</v>
      </c>
      <c r="B72" s="1" t="str">
        <v>Ammonium Sulfate, Technical Pure 500 GM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194002</v>
      </c>
      <c r="B73" s="1" t="str">
        <v>Chloroform, Molecular Biology Reagent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15407-47-MIN</v>
      </c>
      <c r="B74" s="1" t="str">
        <v>Polyethersulfone 0.22 µm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VS04T01</v>
      </c>
      <c r="B75" s="1" t="str">
        <v>VivaSpin Turbo 4 10000 MWCO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626812</v>
      </c>
      <c r="B79" s="1" t="str">
        <v>Alexa Fluor® 488 anti-c-Myc Antibody  100µg</v>
      </c>
      <c r="C79" s="1">
        <v>2</v>
      </c>
      <c r="D79" s="1" t="str">
        <v>AURIGINE ONCO</v>
      </c>
      <c r="E79" s="1">
        <v>4</v>
      </c>
      <c r="F79" s="1" t="str">
        <v>BioLegend</v>
      </c>
      <c r="G79" s="1" t="str">
        <v>Banglore</v>
      </c>
      <c r="H79" s="1" t="str">
        <v>Saturday (8-11-25)</v>
      </c>
      <c r="I79" s="1" t="str">
        <v>OutStation</v>
      </c>
    </row>
    <row r="80" spans="1:9" x14ac:dyDescent="0.25">
      <c r="A80" s="1">
        <v>740811</v>
      </c>
      <c r="B80" s="1" t="str">
        <v>LEGENDplex™ Human Inflammation Panel 1 Standard  1 vial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741146</v>
      </c>
      <c r="B81" s="1" t="str">
        <v>LEGENDplex™ Buffer Set A3  100tests</v>
      </c>
      <c r="C81" s="1">
        <v>2</v>
      </c>
      <c r="D81" s="1" t="str">
        <v>UNKNOWN</v>
      </c>
      <c r="E81" s="1">
        <v>4</v>
      </c>
      <c r="F81" s="1" t="str">
        <v>BioLegend</v>
      </c>
      <c r="G81" s="1" t="str">
        <v>Unknown</v>
      </c>
      <c r="H81" s="1" t="str">
        <v>Mohan Sir, (Demo)</v>
      </c>
      <c r="I81" s="1" t="str">
        <v>Unknown</v>
      </c>
    </row>
    <row r="82" spans="1:9" x14ac:dyDescent="0.25">
      <c r="A82" s="1">
        <v>805615</v>
      </c>
      <c r="B82" s="1">
        <v>0</v>
      </c>
      <c r="C82" s="1">
        <v>2</v>
      </c>
      <c r="D82" s="1" t="str">
        <v>STOCK</v>
      </c>
      <c r="E82" s="1" t="str">
        <v>RT</v>
      </c>
      <c r="F82" s="1" t="str">
        <v>MP BIO</v>
      </c>
      <c r="G82" s="1">
        <v>0</v>
      </c>
      <c r="H82" s="1">
        <v>0</v>
      </c>
      <c r="I82" s="1" t="str">
        <v>STOCK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421101</v>
      </c>
      <c r="B85" s="1" t="str">
        <v>TMB substrate set  110mlx2</v>
      </c>
      <c r="C85" s="1">
        <v>3</v>
      </c>
      <c r="D85" s="1" t="str">
        <v>Stock</v>
      </c>
      <c r="E85" s="1">
        <v>4</v>
      </c>
      <c r="F85" s="1" t="str">
        <v>BioLegend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092913726</v>
      </c>
      <c r="B86" s="1" t="str">
        <v>Adult Bovine Serum, Sterile Filtered, New Zealand Origin 1kg (970ML)</v>
      </c>
      <c r="C86" s="1">
        <v>3</v>
      </c>
      <c r="D86" s="1" t="str">
        <v>Stock</v>
      </c>
      <c r="E86" s="1">
        <v>-20</v>
      </c>
      <c r="F86" s="1" t="str">
        <v>MP Bio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11TRIMPR01</v>
      </c>
      <c r="B87" s="1">
        <v>0</v>
      </c>
      <c r="C87" s="1">
        <v>3</v>
      </c>
      <c r="D87" s="1" t="str">
        <v>STOCK</v>
      </c>
      <c r="E87" s="1" t="str">
        <v>RT</v>
      </c>
      <c r="F87" s="1" t="str">
        <v>MP BIO</v>
      </c>
      <c r="G87" s="1">
        <v>0</v>
      </c>
      <c r="H87" s="1">
        <v>0</v>
      </c>
      <c r="I87" s="1" t="str">
        <v>STOCK</v>
      </c>
    </row>
    <row r="88" spans="1:9" x14ac:dyDescent="0.25">
      <c r="A88" s="1" t="str">
        <v>T-2001-02</v>
      </c>
      <c r="B88" s="1" t="str">
        <v>DharmaFECT 1 Transfection Reagent  0.75 mL</v>
      </c>
      <c r="C88" s="1">
        <v>3</v>
      </c>
      <c r="D88" s="1" t="str">
        <v>Stock</v>
      </c>
      <c r="E88" s="1">
        <v>4</v>
      </c>
      <c r="F88" s="1" t="str">
        <v>DHARMACON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1261254</v>
      </c>
      <c r="B89" s="1" t="str">
        <v>RPMI 1640, 1x, w/o glutamine, 500 mL</v>
      </c>
      <c r="C89" s="1">
        <v>3</v>
      </c>
      <c r="D89" s="1" t="str">
        <v>Stock</v>
      </c>
      <c r="E89" s="1">
        <v>4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421403</v>
      </c>
      <c r="B90" s="1" t="str">
        <v>FOXP3 Fix/Perm Buffer Set</v>
      </c>
      <c r="C90" s="1">
        <v>4</v>
      </c>
      <c r="D90" s="1" t="str">
        <v>Opening Stock</v>
      </c>
      <c r="E90" s="1">
        <v>4</v>
      </c>
      <c r="F90" s="1" t="str">
        <v>BioLegend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193982</v>
      </c>
      <c r="B91" s="1" t="str">
        <v>Acrylamide, Molecular Biology Reagent 1 KG</v>
      </c>
      <c r="C91" s="1">
        <v>4</v>
      </c>
      <c r="D91" s="1" t="str">
        <v>Stock</v>
      </c>
      <c r="E91" s="1" t="str">
        <v>RT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VS04T01</v>
      </c>
      <c r="B92" s="1" t="str">
        <v>VivaSpin Turbo 4 10000 MWCO</v>
      </c>
      <c r="C92" s="1">
        <v>4</v>
      </c>
      <c r="D92" s="1" t="str">
        <v>Stock</v>
      </c>
      <c r="E92" s="1" t="str">
        <v>RT</v>
      </c>
      <c r="F92" s="1" t="str">
        <v>Sartorius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VS15T21</v>
      </c>
      <c r="B93" s="1" t="str">
        <v>Vivaspin® Turbo 15 Centrifugal Concentrator Polyethersulfone, 12 pc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41003</v>
      </c>
      <c r="B94" s="1" t="str">
        <v>GelRed® Nucleic Acid Stain, 10,000X in water (trial size): (0.1mL)</v>
      </c>
      <c r="C94" s="1">
        <v>4</v>
      </c>
      <c r="D94" s="1" t="str">
        <v>Stock</v>
      </c>
      <c r="E94" s="1" t="str">
        <v>RT</v>
      </c>
      <c r="F94" s="1" t="str">
        <v>Biotium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4064112</v>
      </c>
      <c r="B95" s="1">
        <v>0</v>
      </c>
      <c r="C95" s="1">
        <v>4</v>
      </c>
      <c r="D95" s="1" t="str">
        <v>STOCK</v>
      </c>
      <c r="E95" s="1">
        <v>4</v>
      </c>
      <c r="F95" s="1" t="str">
        <v>MP BIO</v>
      </c>
      <c r="G95" s="1">
        <v>0</v>
      </c>
      <c r="H95" s="1">
        <v>0</v>
      </c>
      <c r="I95" s="1" t="str">
        <v>STOCK</v>
      </c>
    </row>
    <row r="96" spans="1:9" x14ac:dyDescent="0.25">
      <c r="A96" s="1">
        <v>16006925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 t="str">
        <v>D-001810-10-05</v>
      </c>
      <c r="B97" s="1" t="str">
        <v>ON-TARGETplus Non-targeting Pool  5nmol</v>
      </c>
      <c r="C97" s="1">
        <v>4</v>
      </c>
      <c r="D97" s="1" t="str">
        <v>Stock</v>
      </c>
      <c r="E97" s="1">
        <v>-20</v>
      </c>
      <c r="F97" s="1" t="str">
        <v>DHARMACON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6552050</v>
      </c>
      <c r="B101" s="1" t="str">
        <v xml:space="preserve">SPINeasy DNA Kit for Blood  </v>
      </c>
      <c r="C101" s="1">
        <v>6</v>
      </c>
      <c r="D101" s="1" t="str">
        <v>Stock</v>
      </c>
      <c r="E101" s="1" t="str">
        <v>RT</v>
      </c>
      <c r="F101" s="1" t="str">
        <v>Mp Bio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25021.5</v>
      </c>
      <c r="B102" s="1" t="str">
        <v>i-Taq (W/O dNTP) DNA Polymerase</v>
      </c>
      <c r="C102" s="1">
        <v>7</v>
      </c>
      <c r="D102" s="1" t="str">
        <v>stock</v>
      </c>
      <c r="E102" s="1">
        <v>-20</v>
      </c>
      <c r="F102" s="1" t="str">
        <v>Intron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16533</v>
      </c>
      <c r="B103" s="1" t="str">
        <v>MiniSart High Flow 0.45 µm</v>
      </c>
      <c r="C103" s="1">
        <v>9</v>
      </c>
      <c r="D103" s="1" t="str">
        <v>Stock</v>
      </c>
      <c r="E103" s="1" t="str">
        <v>RT</v>
      </c>
      <c r="F103" s="1" t="str">
        <v>Sartorius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 t="str">
        <v>092913726</v>
      </c>
      <c r="B104" s="1" t="str">
        <v>Adult Bovine Serum, Sterile Filtered, New Zealand Origin 1kg (970ML)</v>
      </c>
      <c r="C104" s="1">
        <v>10</v>
      </c>
      <c r="D104" s="1" t="str">
        <v>Stock</v>
      </c>
      <c r="E104" s="1">
        <v>-20</v>
      </c>
      <c r="F104" s="1" t="str">
        <v>Mp Bio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25021.5</v>
      </c>
      <c r="B105" s="1" t="str">
        <v>i-Taq (W/O dNTP) DNA Polymerase</v>
      </c>
      <c r="C105" s="1">
        <v>10</v>
      </c>
      <c r="D105" s="1" t="str">
        <v>STOCK</v>
      </c>
      <c r="E105" s="1">
        <v>-20</v>
      </c>
      <c r="F105" s="1" t="str">
        <v>Intron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16532</v>
      </c>
      <c r="B106" s="1" t="str">
        <v>MiniSart High Flow 0.22 µm</v>
      </c>
      <c r="C106" s="1">
        <v>11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18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21</v>
      </c>
      <c r="D108" s="1" t="str">
        <v>OPENING 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740379</v>
      </c>
      <c r="B109" s="1" t="str">
        <v>V-bottom Plate for LEGENDplex™ Assay</v>
      </c>
      <c r="C109" s="1">
        <v>181</v>
      </c>
      <c r="D109" s="1" t="str">
        <v>STOCK</v>
      </c>
      <c r="E109" s="1" t="str">
        <v>RT</v>
      </c>
      <c r="F109" s="1" t="str">
        <v>BioLegend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70"/>
  <sheetViews>
    <sheetView topLeftCell="A3938" workbookViewId="0">
      <selection activeCell="A3969" sqref="A3969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7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1</v>
      </c>
      <c r="I2369" s="1">
        <v>2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22792</v>
      </c>
      <c r="O2369" s="1">
        <f t="shared" si="110"/>
        <v>45584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1</v>
      </c>
      <c r="I3277" s="1">
        <v>1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34584</v>
      </c>
      <c r="O3277" s="1">
        <f t="shared" si="164"/>
        <v>34584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 t="str">
        <v>Saturday (8-11-25)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 t="str">
        <v>Saturday (8-11-25)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 t="str">
        <v>Saturday (8-11-25)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 t="str">
        <v>Saturday (8-11-25)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 t="str">
        <v>Saturday (8-11-25)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 t="str">
        <v>Saturday (8-11-25)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 t="str">
        <v>Saturday (8-11-25)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 t="str">
        <v>Saturday (8-11-25)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 t="str">
        <v>Saturday (8-11-25)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 t="str">
        <v>Saturday (8-11-25)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 t="str">
        <v>Saturday (8-11-25)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 t="str">
        <v>Saturday (8-11-25)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>
        <v>0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>
        <v>0</v>
      </c>
    </row>
    <row r="3970" spans="1:11" x14ac:dyDescent="0.25">
      <c r="A3970">
        <v>0</v>
      </c>
      <c r="B3970">
        <v>0</v>
      </c>
      <c r="C3970">
        <v>0</v>
      </c>
      <c r="D3970" s="6">
        <v>0</v>
      </c>
      <c r="E3970" s="6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>
      <selection activeCell="L41" sqref="L41"/>
    </sheetView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4254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4026</v>
      </c>
      <c r="E2" s="21">
        <f ca="1">SUMIF('Report 2'!A:O,'Brand Wise Report'!A2,'Report 2'!N:N)</f>
        <v>63670128.426666461</v>
      </c>
      <c r="F2" s="21">
        <f ca="1">SUMIF('Report 2'!A:O,'Brand Wise Report'!A2,'Report 2'!I:I)</f>
        <v>228</v>
      </c>
      <c r="G2" s="21">
        <f ca="1">SUMIF('Report 2'!A:O,'Brand Wise Report'!A2,'Report 2'!O:O)</f>
        <v>495926.93333333335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13</v>
      </c>
      <c r="L2" s="21">
        <f>SUMIFS('Report 2'!O:O,'Report 2'!A:A,A2,'Report 2'!J:J,"&lt;&gt;stock")</f>
        <v>217978.93333333329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301</v>
      </c>
      <c r="E4" s="21">
        <f ca="1">SUMIF('Report 2'!A:O,'Brand Wise Report'!A4,'Report 2'!N:N)</f>
        <v>9561830.0800000113</v>
      </c>
      <c r="F4" s="21">
        <f ca="1">SUMIF('Report 2'!A:O,'Brand Wise Report'!A4,'Report 2'!I:I)</f>
        <v>28</v>
      </c>
      <c r="G4" s="21">
        <f ca="1">SUMIF('Report 2'!A:O,'Brand Wise Report'!A4,'Report 2'!O:O)</f>
        <v>532840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14</v>
      </c>
      <c r="L4" s="21">
        <f>SUMIFS('Report 2'!O:O,'Report 2'!A:A,A4,'Report 2'!J:J,"&lt;&gt;stock")</f>
        <v>371624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156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5654</v>
      </c>
      <c r="C41" s="35">
        <f t="shared" ca="1" si="0"/>
        <v>102326183.13999979</v>
      </c>
      <c r="D41" s="35">
        <f t="shared" ca="1" si="0"/>
        <v>5215</v>
      </c>
      <c r="E41" s="35">
        <f t="shared" ca="1" si="0"/>
        <v>99556477.296666488</v>
      </c>
      <c r="F41" s="35">
        <f t="shared" ca="1" si="0"/>
        <v>439</v>
      </c>
      <c r="G41" s="35">
        <f t="shared" ca="1" si="0"/>
        <v>2769705.8433333333</v>
      </c>
      <c r="H41" s="35"/>
      <c r="I41" s="35">
        <f>SUM(I2:I40)</f>
        <v>390</v>
      </c>
      <c r="J41" s="35">
        <f>SUM(J2:J40)</f>
        <v>2111807.08</v>
      </c>
      <c r="K41" s="35">
        <f>SUM(K2:K40)</f>
        <v>49</v>
      </c>
      <c r="L41" s="35">
        <f>SUM(L2:L40)</f>
        <v>657898.76333333331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>
        <v>0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>
        <v>0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>
        <v>0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>
        <v>0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 t="str">
        <v>Dispatch Date</v>
      </c>
      <c r="B509" t="str">
        <v>Awb Number</v>
      </c>
      <c r="C509" t="str">
        <v>Docket Status</v>
      </c>
      <c r="D509" t="str">
        <v>Customer name</v>
      </c>
      <c r="E509" t="str">
        <v>Other</v>
      </c>
      <c r="F509" t="str">
        <v>Dispatch Date</v>
      </c>
    </row>
    <row r="510" spans="1:6" x14ac:dyDescent="0.25">
      <c r="A510" s="6">
        <v>45955</v>
      </c>
      <c r="B510" t="str">
        <v>BY  HAND</v>
      </c>
      <c r="C510" t="str">
        <v>COMPANY PERSON</v>
      </c>
      <c r="D510" t="str">
        <v>SYMBIO SCEINTIFIC</v>
      </c>
      <c r="E510" t="str">
        <v>Other</v>
      </c>
      <c r="F510" t="str">
        <v>Saturday</v>
      </c>
    </row>
    <row r="511" spans="1:6" x14ac:dyDescent="0.25">
      <c r="A511" s="6">
        <v>45812</v>
      </c>
      <c r="B511" t="str">
        <v>BY HAND</v>
      </c>
      <c r="C511" t="str">
        <v>PRIYANKA MADAM</v>
      </c>
      <c r="D511" t="str">
        <v>ICGEB</v>
      </c>
      <c r="E511" t="str">
        <v>Other</v>
      </c>
      <c r="F511" t="str">
        <v>Wednesday</v>
      </c>
    </row>
    <row r="512" spans="1:6" x14ac:dyDescent="0.25">
      <c r="A512" s="6">
        <v>45840</v>
      </c>
      <c r="B512" t="str">
        <v>BY PORTER</v>
      </c>
      <c r="C512" t="str">
        <v>BY PORTER</v>
      </c>
      <c r="D512" t="str">
        <v>NDTL</v>
      </c>
      <c r="E512" t="str">
        <v>Other</v>
      </c>
      <c r="F512" t="str">
        <v>Wednesday</v>
      </c>
    </row>
    <row r="513" spans="1:6" x14ac:dyDescent="0.25">
      <c r="A513" s="6">
        <v>45894</v>
      </c>
      <c r="B513" t="str">
        <v>D3001955194</v>
      </c>
      <c r="C513" t="str">
        <v>Delivered</v>
      </c>
      <c r="D513" t="str">
        <v>IISER MOHALI</v>
      </c>
      <c r="E513" t="str">
        <v>DTDC</v>
      </c>
      <c r="F513" t="str">
        <v>Monday</v>
      </c>
    </row>
    <row r="514" spans="1:6" x14ac:dyDescent="0.25">
      <c r="A514" s="6">
        <v>45846</v>
      </c>
      <c r="B514" t="str">
        <v>D3001996933</v>
      </c>
      <c r="C514" t="str">
        <v>Delivered</v>
      </c>
      <c r="D514" t="str">
        <v>VECTOR</v>
      </c>
      <c r="E514" t="str">
        <v>DTDC</v>
      </c>
      <c r="F514" t="str">
        <v>Tuesday</v>
      </c>
    </row>
    <row r="515" spans="1:6" x14ac:dyDescent="0.25">
      <c r="A515" s="6">
        <v>45846</v>
      </c>
      <c r="B515" t="str">
        <v>D3001996934</v>
      </c>
      <c r="C515" t="str">
        <v>Delivered</v>
      </c>
      <c r="D515" t="str">
        <v>BIO SYSTEMS</v>
      </c>
      <c r="E515" t="str">
        <v>DTDC</v>
      </c>
      <c r="F515" t="str">
        <v>Tuesday</v>
      </c>
    </row>
    <row r="516" spans="1:6" x14ac:dyDescent="0.25">
      <c r="A516" s="6">
        <v>45846</v>
      </c>
      <c r="B516" t="str">
        <v>D3001996935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45880</v>
      </c>
      <c r="B517" t="str">
        <v>D3001997013</v>
      </c>
      <c r="C517" t="str">
        <v>Delivered</v>
      </c>
      <c r="D517" t="str">
        <v>RESEARCH WORLD</v>
      </c>
      <c r="E517" t="str">
        <v>DTDC</v>
      </c>
      <c r="F517" t="str">
        <v>Monday</v>
      </c>
    </row>
    <row r="518" spans="1:6" x14ac:dyDescent="0.25">
      <c r="A518" s="6">
        <v>45880</v>
      </c>
      <c r="B518" t="str">
        <v>D3001997014</v>
      </c>
      <c r="C518" t="str">
        <v>Delivered</v>
      </c>
      <c r="D518" t="str">
        <v>IMTECH</v>
      </c>
      <c r="E518" t="str">
        <v>DTDC</v>
      </c>
      <c r="F518" t="str">
        <v>Monday</v>
      </c>
    </row>
    <row r="519" spans="1:6" x14ac:dyDescent="0.25">
      <c r="A519" s="6">
        <v>45880</v>
      </c>
      <c r="B519" t="str">
        <v>D3001997015</v>
      </c>
      <c r="C519" t="str">
        <v>Delivered</v>
      </c>
      <c r="D519" t="str">
        <v>IIT-ROORKE</v>
      </c>
      <c r="E519" t="str">
        <v>DTDC</v>
      </c>
      <c r="F519" t="str">
        <v>Monday</v>
      </c>
    </row>
    <row r="520" spans="1:6" x14ac:dyDescent="0.25">
      <c r="A520" s="6">
        <v>45887</v>
      </c>
      <c r="B520" t="str">
        <v>D3001997017</v>
      </c>
      <c r="C520" t="str">
        <v>Delivered</v>
      </c>
      <c r="D520" t="str">
        <v>Essence</v>
      </c>
      <c r="E520" t="str">
        <v>DTDC</v>
      </c>
      <c r="F520" t="str">
        <v>Monday</v>
      </c>
    </row>
    <row r="521" spans="1:6" x14ac:dyDescent="0.25">
      <c r="A521" s="6">
        <v>45887</v>
      </c>
      <c r="B521" t="str">
        <v>D3001997018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45836</v>
      </c>
      <c r="B522" t="str">
        <v>D3002213696</v>
      </c>
      <c r="C522" t="str">
        <v>Delivered</v>
      </c>
      <c r="D522" t="str">
        <v>SOHST</v>
      </c>
      <c r="E522" t="str">
        <v>DTDC</v>
      </c>
      <c r="F522" t="str">
        <v>Saturday</v>
      </c>
    </row>
    <row r="523" spans="1:6" x14ac:dyDescent="0.25">
      <c r="A523" s="6">
        <v>45846</v>
      </c>
      <c r="B523" t="str">
        <v>D3002213697</v>
      </c>
      <c r="C523" t="str">
        <v>Delivered</v>
      </c>
      <c r="D523" t="str">
        <v>RESEARCH</v>
      </c>
      <c r="E523" t="str">
        <v>DTDC</v>
      </c>
      <c r="F523" t="str">
        <v>Tuesday</v>
      </c>
    </row>
    <row r="524" spans="1:6" x14ac:dyDescent="0.25">
      <c r="A524" s="6">
        <v>45832</v>
      </c>
      <c r="B524" t="str">
        <v>D3002213704</v>
      </c>
      <c r="C524" t="str">
        <v>Delivered</v>
      </c>
      <c r="D524" t="str">
        <v>MEDLIFE</v>
      </c>
      <c r="E524" t="str">
        <v>DTDC</v>
      </c>
      <c r="F524" t="str">
        <v>Tuesday</v>
      </c>
    </row>
    <row r="525" spans="1:6" x14ac:dyDescent="0.25">
      <c r="A525" s="6">
        <v>45829</v>
      </c>
      <c r="B525" t="str">
        <v>D3002213705</v>
      </c>
      <c r="C525" t="str">
        <v>Delivered</v>
      </c>
      <c r="D525" t="str">
        <v>Imtech</v>
      </c>
      <c r="E525" t="str">
        <v>DTDC</v>
      </c>
      <c r="F525" t="str">
        <v>Saturday</v>
      </c>
    </row>
    <row r="526" spans="1:6" x14ac:dyDescent="0.25">
      <c r="A526" s="6">
        <v>45867</v>
      </c>
      <c r="B526" t="str">
        <v>D3002709220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45852</v>
      </c>
      <c r="B527" t="str">
        <v>D3002709675</v>
      </c>
      <c r="C527" t="str">
        <v>Delivered</v>
      </c>
      <c r="D527" t="str">
        <v>Medlife</v>
      </c>
      <c r="E527" t="str">
        <v>DTDC</v>
      </c>
      <c r="F527" t="str">
        <v>Monday</v>
      </c>
    </row>
    <row r="528" spans="1:6" x14ac:dyDescent="0.25">
      <c r="A528" s="6">
        <v>45852</v>
      </c>
      <c r="B528" t="str">
        <v>D3002709676</v>
      </c>
      <c r="C528" t="str">
        <v>Delivered</v>
      </c>
      <c r="D528" t="str">
        <v>IMTECH</v>
      </c>
      <c r="E528" t="str">
        <v>DTDC</v>
      </c>
      <c r="F528" t="str">
        <v>Monday</v>
      </c>
    </row>
    <row r="529" spans="1:6" x14ac:dyDescent="0.25">
      <c r="A529" s="6">
        <v>45860</v>
      </c>
      <c r="B529" t="str">
        <v>D3002709684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45860</v>
      </c>
      <c r="B530" t="str">
        <v>D3002709685</v>
      </c>
      <c r="C530" t="str">
        <v>Delivered</v>
      </c>
      <c r="D530" t="str">
        <v>Essence</v>
      </c>
      <c r="E530" t="str">
        <v>DTDC</v>
      </c>
      <c r="F530" t="str">
        <v>Tuesday</v>
      </c>
    </row>
    <row r="531" spans="1:6" x14ac:dyDescent="0.25">
      <c r="A531" s="6">
        <v>45867</v>
      </c>
      <c r="B531" t="str">
        <v>D3002864036</v>
      </c>
      <c r="C531" t="str">
        <v>Delivered</v>
      </c>
      <c r="D531" t="str">
        <v>MEDLIFE</v>
      </c>
      <c r="E531" t="str">
        <v>DTDC</v>
      </c>
      <c r="F531" t="str">
        <v>Tuesday</v>
      </c>
    </row>
    <row r="532" spans="1:6" x14ac:dyDescent="0.25">
      <c r="A532" s="6">
        <v>45867</v>
      </c>
      <c r="B532" t="str">
        <v>D3002864037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45873</v>
      </c>
      <c r="B533" t="str">
        <v>D3002864041</v>
      </c>
      <c r="C533" t="str">
        <v>Delivered</v>
      </c>
      <c r="D533" t="str">
        <v>POOJA TRADERS</v>
      </c>
      <c r="E533" t="str">
        <v>DTDC</v>
      </c>
      <c r="F533" t="str">
        <v>Monday</v>
      </c>
    </row>
    <row r="534" spans="1:6" x14ac:dyDescent="0.25">
      <c r="A534" s="6">
        <v>45871</v>
      </c>
      <c r="B534" t="str">
        <v>D3002864042</v>
      </c>
      <c r="C534" t="str">
        <v>Delivered</v>
      </c>
      <c r="D534" t="str">
        <v>Medlife</v>
      </c>
      <c r="E534" t="str">
        <v>DTDC</v>
      </c>
      <c r="F534" t="str">
        <v>Saturday</v>
      </c>
    </row>
    <row r="535" spans="1:6" x14ac:dyDescent="0.25">
      <c r="A535" s="6">
        <v>45875</v>
      </c>
      <c r="B535" t="str">
        <v>D3002864046</v>
      </c>
      <c r="C535" t="str">
        <v>Delivered</v>
      </c>
      <c r="D535" t="str">
        <v>MEDLIFE</v>
      </c>
      <c r="E535" t="str">
        <v>DTDC</v>
      </c>
      <c r="F535" t="str">
        <v>Wednesday</v>
      </c>
    </row>
    <row r="536" spans="1:6" x14ac:dyDescent="0.25">
      <c r="A536" s="6">
        <v>45901</v>
      </c>
      <c r="B536" t="str">
        <v>D3002950334</v>
      </c>
      <c r="C536" t="str">
        <v>Delivered</v>
      </c>
      <c r="D536" t="str">
        <v>IISER MOHALI</v>
      </c>
      <c r="E536" t="str">
        <v>DTDC</v>
      </c>
      <c r="F536" t="str">
        <v>Monday</v>
      </c>
    </row>
    <row r="537" spans="1:6" x14ac:dyDescent="0.25">
      <c r="A537" s="6">
        <v>45908</v>
      </c>
      <c r="B537" t="str">
        <v>D3002950414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45908</v>
      </c>
      <c r="B538" t="str">
        <v>D3002950415</v>
      </c>
      <c r="C538" t="str">
        <v>Delivered</v>
      </c>
      <c r="D538" t="str">
        <v>IISER MOHALI</v>
      </c>
      <c r="E538" t="str">
        <v>DTDC</v>
      </c>
      <c r="F538" t="str">
        <v>Monday</v>
      </c>
    </row>
    <row r="539" spans="1:6" x14ac:dyDescent="0.25">
      <c r="A539" s="6">
        <v>45908</v>
      </c>
      <c r="B539" t="str">
        <v>D3002950416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D3002950417</v>
      </c>
      <c r="C540" t="str">
        <v>Delivered</v>
      </c>
      <c r="D540" t="str">
        <v>ESSENCE</v>
      </c>
      <c r="E540" t="str">
        <v>DTDC</v>
      </c>
      <c r="F540" t="str">
        <v>Monday</v>
      </c>
    </row>
    <row r="541" spans="1:6" x14ac:dyDescent="0.25">
      <c r="A541" s="6">
        <v>45913</v>
      </c>
      <c r="B541" t="str">
        <v>D3003568451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45915</v>
      </c>
      <c r="B542" t="str">
        <v>D3003568486</v>
      </c>
      <c r="C542" t="str">
        <v>Delivered</v>
      </c>
      <c r="D542" t="str">
        <v>IMTECH</v>
      </c>
      <c r="E542" t="str">
        <v>DTDC</v>
      </c>
      <c r="F542" t="str">
        <v>Monday</v>
      </c>
    </row>
    <row r="543" spans="1:6" x14ac:dyDescent="0.25">
      <c r="A543" s="6">
        <v>45915</v>
      </c>
      <c r="B543" t="str">
        <v>D3003568487</v>
      </c>
      <c r="C543" t="str">
        <v>Delivered</v>
      </c>
      <c r="D543" t="str">
        <v>RESEARCH</v>
      </c>
      <c r="E543" t="str">
        <v>DTDC</v>
      </c>
      <c r="F543" t="str">
        <v>Monday</v>
      </c>
    </row>
    <row r="544" spans="1:6" x14ac:dyDescent="0.25">
      <c r="A544" s="6">
        <v>45915</v>
      </c>
      <c r="B544" t="str">
        <v>D3003568488</v>
      </c>
      <c r="C544" t="str">
        <v>Delivered</v>
      </c>
      <c r="D544" t="str">
        <v>VECTOR</v>
      </c>
      <c r="E544" t="str">
        <v>DTDC</v>
      </c>
      <c r="F544" t="str">
        <v>Monday</v>
      </c>
    </row>
    <row r="545" spans="1:6" x14ac:dyDescent="0.25">
      <c r="A545" s="6">
        <v>45927</v>
      </c>
      <c r="B545" t="str">
        <v>D3003710005</v>
      </c>
      <c r="C545" t="str">
        <v>Delivered</v>
      </c>
      <c r="D545" t="str">
        <v>INFINITY</v>
      </c>
      <c r="E545" t="str">
        <v>DTDC</v>
      </c>
      <c r="F545" t="str">
        <v>Saturday</v>
      </c>
    </row>
    <row r="546" spans="1:6" x14ac:dyDescent="0.25">
      <c r="A546" s="6">
        <v>45927</v>
      </c>
      <c r="B546" t="str">
        <v>D3003710006</v>
      </c>
      <c r="C546" t="str">
        <v>Delivered</v>
      </c>
      <c r="D546" t="str">
        <v>MEDLIFE</v>
      </c>
      <c r="E546" t="str">
        <v>DTDC</v>
      </c>
      <c r="F546" t="str">
        <v>Saturday</v>
      </c>
    </row>
    <row r="547" spans="1:6" x14ac:dyDescent="0.25">
      <c r="A547" s="6">
        <v>45934</v>
      </c>
      <c r="B547" t="str">
        <v>D3003710010</v>
      </c>
      <c r="C547" t="str">
        <v>Delivered</v>
      </c>
      <c r="D547" t="str">
        <v>Vector</v>
      </c>
      <c r="E547" t="str">
        <v>DTDC</v>
      </c>
      <c r="F547" t="str">
        <v>Saturday</v>
      </c>
    </row>
    <row r="548" spans="1:6" x14ac:dyDescent="0.25">
      <c r="A548" s="6">
        <v>45937</v>
      </c>
      <c r="B548" t="str">
        <v>D3003710012</v>
      </c>
      <c r="C548" t="str">
        <v>Delivered</v>
      </c>
      <c r="D548" t="str">
        <v>PATANJALI</v>
      </c>
      <c r="E548" t="str">
        <v>DTDC</v>
      </c>
      <c r="F548" t="str">
        <v>Tuesday</v>
      </c>
    </row>
    <row r="549" spans="1:6" x14ac:dyDescent="0.25">
      <c r="A549" s="6">
        <v>45937</v>
      </c>
      <c r="B549" t="str">
        <v>D3003710013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45936</v>
      </c>
      <c r="B550" t="str">
        <v>D3003710017</v>
      </c>
      <c r="C550" t="str">
        <v>Delivered</v>
      </c>
      <c r="D550" t="str">
        <v>IISER MOHALI</v>
      </c>
      <c r="E550" t="str">
        <v>DTDC</v>
      </c>
      <c r="F550" t="str">
        <v>Monday</v>
      </c>
    </row>
    <row r="551" spans="1:6" x14ac:dyDescent="0.25">
      <c r="A551" s="6">
        <v>45933</v>
      </c>
      <c r="B551" t="str">
        <v>D3003710018</v>
      </c>
      <c r="C551" t="str">
        <v>Delivered</v>
      </c>
      <c r="D551" t="str">
        <v>Aiims Bhatinda</v>
      </c>
      <c r="E551" t="str">
        <v>DTDC</v>
      </c>
      <c r="F551" t="str">
        <v>Friday</v>
      </c>
    </row>
    <row r="552" spans="1:6" x14ac:dyDescent="0.25">
      <c r="A552" s="6">
        <v>45957</v>
      </c>
      <c r="B552" t="str">
        <v>D3003908734</v>
      </c>
      <c r="C552" t="str">
        <v>Delivered</v>
      </c>
      <c r="D552" t="str">
        <v>Vector</v>
      </c>
      <c r="E552" t="str">
        <v>DTDC</v>
      </c>
      <c r="F552" t="str">
        <v>Monday</v>
      </c>
    </row>
    <row r="553" spans="1:6" x14ac:dyDescent="0.25">
      <c r="A553" s="6">
        <v>45957</v>
      </c>
      <c r="B553" t="str">
        <v>D3003908735</v>
      </c>
      <c r="C553" t="str">
        <v>Delivered</v>
      </c>
      <c r="D553" t="str">
        <v>IMTECH</v>
      </c>
      <c r="E553" t="str">
        <v>DTDC</v>
      </c>
      <c r="F553" t="str">
        <v>Monday</v>
      </c>
    </row>
    <row r="554" spans="1:6" x14ac:dyDescent="0.25">
      <c r="A554" s="6">
        <v>45958</v>
      </c>
      <c r="B554" t="str">
        <v>D3003908739</v>
      </c>
      <c r="C554" t="str">
        <v>Delivered</v>
      </c>
      <c r="D554" t="str">
        <v>MEDLIFE</v>
      </c>
      <c r="E554" t="str">
        <v>DTDC</v>
      </c>
      <c r="F554" t="str">
        <v>Tuesday</v>
      </c>
    </row>
    <row r="555" spans="1:6" x14ac:dyDescent="0.25">
      <c r="A555" s="6">
        <v>45958</v>
      </c>
      <c r="B555" t="str">
        <v>D3003908740</v>
      </c>
      <c r="C555" t="str">
        <v>Delivered</v>
      </c>
      <c r="D555" t="str">
        <v>IMTECH</v>
      </c>
      <c r="E555" t="str">
        <v>DTDC</v>
      </c>
      <c r="F555" t="str">
        <v>Tuesday</v>
      </c>
    </row>
    <row r="556" spans="1:6" x14ac:dyDescent="0.25">
      <c r="A556" s="6">
        <v>45868</v>
      </c>
      <c r="B556" t="str">
        <v>Expired</v>
      </c>
      <c r="C556" t="str">
        <v>Expired</v>
      </c>
      <c r="D556" t="str">
        <v>EXPIRED</v>
      </c>
      <c r="E556" t="str">
        <v>Other</v>
      </c>
      <c r="F556" t="str">
        <v>Wednesday</v>
      </c>
    </row>
    <row r="557" spans="1:6" x14ac:dyDescent="0.25">
      <c r="A557" s="6">
        <v>45929</v>
      </c>
      <c r="B557" t="str">
        <v>PORTER</v>
      </c>
      <c r="C557" t="str">
        <v>PORTER</v>
      </c>
      <c r="D557" t="str">
        <v>Labex</v>
      </c>
      <c r="E557" t="str">
        <v>Other</v>
      </c>
      <c r="F557" t="str">
        <v>Monday</v>
      </c>
    </row>
    <row r="558" spans="1:6" x14ac:dyDescent="0.25">
      <c r="A558" s="6">
        <v>45854</v>
      </c>
      <c r="B558" t="str">
        <v>WILL BE BILLED</v>
      </c>
      <c r="C558" t="str">
        <v>PRIYANKA MADAM</v>
      </c>
      <c r="D558" t="str">
        <v>Aiims</v>
      </c>
      <c r="E558" t="str">
        <v>Other</v>
      </c>
      <c r="F558" t="str">
        <v>Wednesday</v>
      </c>
    </row>
    <row r="559" spans="1:6" x14ac:dyDescent="0.25">
      <c r="A559" s="6">
        <v>45859</v>
      </c>
      <c r="B559" t="str">
        <v>with M Bio</v>
      </c>
      <c r="C559" t="str">
        <v>With M Biotehc</v>
      </c>
      <c r="D559" t="str">
        <v>HKP</v>
      </c>
      <c r="E559" t="str">
        <v>Other</v>
      </c>
      <c r="F559" t="str">
        <v>Monday</v>
      </c>
    </row>
    <row r="560" spans="1:6" x14ac:dyDescent="0.25">
      <c r="A560" s="6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 s="6">
        <v>0</v>
      </c>
      <c r="B561">
        <v>0</v>
      </c>
      <c r="C561">
        <v>0</v>
      </c>
      <c r="D561">
        <v>0</v>
      </c>
      <c r="E561">
        <v>0</v>
      </c>
      <c r="F5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2025-11-08T09:41:17Z</dcterms:modified>
  <cp:contentStatus/>
</cp:coreProperties>
</file>