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252405DD-19FF-434A-A9F5-EF7BE2C4499A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Inventory'!$A$1:$F$48</definedName>
    <definedName name="_xlnm._FilterDatabase" localSheetId="5" hidden="1">'Current Stock Report'!$L$1:$R$111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MasterSheet!$A$1:$AC$4007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0" i="20" l="1"/>
  <c r="AC4007" i="1"/>
  <c r="AB4007" i="1"/>
  <c r="F4007" i="1" s="1"/>
  <c r="G4007" i="1" s="1"/>
  <c r="AA4007" i="1"/>
  <c r="Z4007" i="1"/>
  <c r="Y4007" i="1"/>
  <c r="V4007" i="1"/>
  <c r="L4007" i="1"/>
  <c r="Y4006" i="1"/>
  <c r="Z4006" i="1"/>
  <c r="AA4006" i="1"/>
  <c r="AB4006" i="1"/>
  <c r="F4006" i="1" s="1"/>
  <c r="G4006" i="1" s="1"/>
  <c r="AC4006" i="1"/>
  <c r="V4006" i="1"/>
  <c r="L4006" i="1"/>
  <c r="L4005" i="1"/>
  <c r="V4005" i="1"/>
  <c r="Y4005" i="1"/>
  <c r="Z4005" i="1"/>
  <c r="AA4005" i="1"/>
  <c r="AB4005" i="1"/>
  <c r="F4005" i="1" s="1"/>
  <c r="G4005" i="1" s="1"/>
  <c r="AC4005" i="1"/>
  <c r="L4004" i="1"/>
  <c r="V4004" i="1"/>
  <c r="Y4004" i="1"/>
  <c r="Z4004" i="1"/>
  <c r="AA4004" i="1"/>
  <c r="AB4004" i="1"/>
  <c r="F4004" i="1" s="1"/>
  <c r="G4004" i="1" s="1"/>
  <c r="AC4004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AC4003" i="1"/>
  <c r="V3998" i="1"/>
  <c r="V3999" i="1"/>
  <c r="V4000" i="1"/>
  <c r="V4001" i="1"/>
  <c r="V4002" i="1"/>
  <c r="V4003" i="1"/>
  <c r="L3998" i="1"/>
  <c r="L3999" i="1"/>
  <c r="L4000" i="1"/>
  <c r="L4001" i="1"/>
  <c r="L4002" i="1"/>
  <c r="L4003" i="1"/>
  <c r="F4001" i="1"/>
  <c r="G4001" i="1" s="1"/>
  <c r="F4003" i="1"/>
  <c r="G4003" i="1" s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AC3990" i="1"/>
  <c r="Y3991" i="1"/>
  <c r="Z3991" i="1"/>
  <c r="AA3991" i="1"/>
  <c r="AB3991" i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V3989" i="1"/>
  <c r="V3990" i="1"/>
  <c r="V3991" i="1"/>
  <c r="V3992" i="1"/>
  <c r="V3993" i="1"/>
  <c r="V3994" i="1"/>
  <c r="V3995" i="1"/>
  <c r="V3996" i="1"/>
  <c r="V3997" i="1"/>
  <c r="F3990" i="1"/>
  <c r="G3990" i="1" s="1"/>
  <c r="F3991" i="1"/>
  <c r="G3991" i="1" s="1"/>
  <c r="L3989" i="1"/>
  <c r="L3990" i="1"/>
  <c r="L3991" i="1"/>
  <c r="L3992" i="1"/>
  <c r="L3993" i="1"/>
  <c r="L3994" i="1"/>
  <c r="L3995" i="1"/>
  <c r="L3996" i="1"/>
  <c r="L3997" i="1"/>
  <c r="A3989" i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L3988" i="1"/>
  <c r="Y3988" i="1"/>
  <c r="Z3988" i="1"/>
  <c r="AA3988" i="1"/>
  <c r="AB3988" i="1"/>
  <c r="F3988" i="1" s="1"/>
  <c r="G3988" i="1" s="1"/>
  <c r="AC3988" i="1"/>
  <c r="V3988" i="1"/>
  <c r="Y3968" i="1"/>
  <c r="Z3968" i="1"/>
  <c r="AA3968" i="1"/>
  <c r="AB3968" i="1"/>
  <c r="F3968" i="1" s="1"/>
  <c r="G3968" i="1" s="1"/>
  <c r="AC3968" i="1"/>
  <c r="Y3969" i="1"/>
  <c r="Z3969" i="1"/>
  <c r="AA3969" i="1"/>
  <c r="AB3969" i="1"/>
  <c r="F3969" i="1" s="1"/>
  <c r="G3969" i="1" s="1"/>
  <c r="AC3969" i="1"/>
  <c r="Y3970" i="1"/>
  <c r="Z3970" i="1"/>
  <c r="AA3970" i="1"/>
  <c r="AB3970" i="1"/>
  <c r="F3970" i="1" s="1"/>
  <c r="G3970" i="1" s="1"/>
  <c r="AC3970" i="1"/>
  <c r="Y3971" i="1"/>
  <c r="Z3971" i="1"/>
  <c r="AA3971" i="1"/>
  <c r="AB3971" i="1"/>
  <c r="F3971" i="1" s="1"/>
  <c r="G3971" i="1" s="1"/>
  <c r="AC3971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68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279" i="1"/>
  <c r="V3279" i="1"/>
  <c r="X3279" i="1"/>
  <c r="Y3279" i="1" s="1"/>
  <c r="Z3279" i="1"/>
  <c r="AB3279" i="1"/>
  <c r="F3279" i="1" s="1"/>
  <c r="G3279" i="1" s="1"/>
  <c r="AC3279" i="1"/>
  <c r="A239" i="20"/>
  <c r="L82" i="1"/>
  <c r="V82" i="1"/>
  <c r="X82" i="1"/>
  <c r="Y82" i="1" s="1"/>
  <c r="Z82" i="1"/>
  <c r="AB82" i="1"/>
  <c r="F82" i="1" s="1"/>
  <c r="G82" i="1" s="1"/>
  <c r="AC82" i="1"/>
  <c r="Y3967" i="1"/>
  <c r="Z3967" i="1"/>
  <c r="AA3967" i="1"/>
  <c r="AB3967" i="1"/>
  <c r="F3967" i="1" s="1"/>
  <c r="G3967" i="1" s="1"/>
  <c r="AC3967" i="1"/>
  <c r="V3967" i="1"/>
  <c r="L3967" i="1"/>
  <c r="L3662" i="1"/>
  <c r="X3662" i="1"/>
  <c r="Y3662" i="1" s="1"/>
  <c r="Z3662" i="1"/>
  <c r="AB3662" i="1"/>
  <c r="F3662" i="1" s="1"/>
  <c r="G3662" i="1" s="1"/>
  <c r="AC3662" i="1"/>
  <c r="O3563" i="1"/>
  <c r="L3638" i="1"/>
  <c r="V3638" i="1"/>
  <c r="Y3638" i="1"/>
  <c r="Z3638" i="1"/>
  <c r="AA3638" i="1"/>
  <c r="AB3638" i="1"/>
  <c r="F3638" i="1" s="1"/>
  <c r="G3638" i="1" s="1"/>
  <c r="AC3638" i="1"/>
  <c r="Y3966" i="1"/>
  <c r="Z3966" i="1"/>
  <c r="AA3966" i="1"/>
  <c r="AB3966" i="1"/>
  <c r="F3966" i="1" s="1"/>
  <c r="G3966" i="1" s="1"/>
  <c r="AC3966" i="1"/>
  <c r="V3966" i="1"/>
  <c r="L3966" i="1"/>
  <c r="L109" i="1"/>
  <c r="V109" i="1"/>
  <c r="X109" i="1"/>
  <c r="Y109" i="1" s="1"/>
  <c r="Z109" i="1"/>
  <c r="AB109" i="1"/>
  <c r="F109" i="1" s="1"/>
  <c r="G109" i="1" s="1"/>
  <c r="AC109" i="1"/>
  <c r="Y3964" i="1"/>
  <c r="Y3965" i="1"/>
  <c r="Y2913" i="1"/>
  <c r="Y2914" i="1"/>
  <c r="Y2915" i="1"/>
  <c r="Y2916" i="1"/>
  <c r="Y2917" i="1"/>
  <c r="L2916" i="1"/>
  <c r="Z2916" i="1"/>
  <c r="AA2916" i="1"/>
  <c r="AB2916" i="1"/>
  <c r="F2916" i="1" s="1"/>
  <c r="G2916" i="1" s="1"/>
  <c r="AC2916" i="1"/>
  <c r="Z2913" i="1"/>
  <c r="AA2913" i="1"/>
  <c r="AB2913" i="1"/>
  <c r="F2913" i="1" s="1"/>
  <c r="G2913" i="1" s="1"/>
  <c r="AC2913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7" i="1"/>
  <c r="AA2917" i="1"/>
  <c r="AB2917" i="1"/>
  <c r="F2917" i="1" s="1"/>
  <c r="G2917" i="1" s="1"/>
  <c r="AC2917" i="1"/>
  <c r="L2913" i="1"/>
  <c r="L2914" i="1"/>
  <c r="L2915" i="1"/>
  <c r="L2917" i="1"/>
  <c r="AA3800" i="1"/>
  <c r="Y3911" i="1"/>
  <c r="L3800" i="1"/>
  <c r="V3800" i="1"/>
  <c r="Z3800" i="1"/>
  <c r="AB3800" i="1"/>
  <c r="F3800" i="1" s="1"/>
  <c r="G3800" i="1" s="1"/>
  <c r="AC3800" i="1"/>
  <c r="Z3964" i="1"/>
  <c r="AA3964" i="1"/>
  <c r="AB3964" i="1"/>
  <c r="F3964" i="1" s="1"/>
  <c r="G3964" i="1" s="1"/>
  <c r="AC3964" i="1"/>
  <c r="Z3965" i="1"/>
  <c r="AA3965" i="1"/>
  <c r="AB3965" i="1"/>
  <c r="F3965" i="1" s="1"/>
  <c r="G3965" i="1" s="1"/>
  <c r="AC3965" i="1"/>
  <c r="V3964" i="1"/>
  <c r="V3965" i="1"/>
  <c r="L3964" i="1"/>
  <c r="L3965" i="1"/>
  <c r="A1" i="25"/>
  <c r="L2912" i="1"/>
  <c r="V2912" i="1"/>
  <c r="X2912" i="1"/>
  <c r="Y2912" i="1" s="1"/>
  <c r="Z2912" i="1"/>
  <c r="AB2912" i="1"/>
  <c r="F2912" i="1" s="1"/>
  <c r="G2912" i="1" s="1"/>
  <c r="AC2912" i="1"/>
  <c r="B1" i="25" a="1"/>
  <c r="Y3963" i="1"/>
  <c r="AA3958" i="1"/>
  <c r="X3957" i="1"/>
  <c r="Y3957" i="1" s="1"/>
  <c r="Y3956" i="1"/>
  <c r="AA3955" i="1"/>
  <c r="AA3953" i="1"/>
  <c r="X3952" i="1"/>
  <c r="Y3952" i="1" s="1"/>
  <c r="X3951" i="1"/>
  <c r="AA3951" i="1" s="1"/>
  <c r="X3950" i="1"/>
  <c r="AA3950" i="1" s="1"/>
  <c r="X3949" i="1"/>
  <c r="Y3949" i="1" s="1"/>
  <c r="X3948" i="1"/>
  <c r="Y3948" i="1" s="1"/>
  <c r="X3947" i="1"/>
  <c r="AA3947" i="1" s="1"/>
  <c r="X3946" i="1"/>
  <c r="Y3946" i="1" s="1"/>
  <c r="X3945" i="1"/>
  <c r="AA3945" i="1" s="1"/>
  <c r="X3944" i="1"/>
  <c r="Y3944" i="1" s="1"/>
  <c r="X3943" i="1"/>
  <c r="Y3943" i="1" s="1"/>
  <c r="X3942" i="1"/>
  <c r="AA3942" i="1" s="1"/>
  <c r="X3941" i="1"/>
  <c r="Y3941" i="1" s="1"/>
  <c r="X3940" i="1"/>
  <c r="Y3940" i="1" s="1"/>
  <c r="X3939" i="1"/>
  <c r="AA3939" i="1" s="1"/>
  <c r="X3938" i="1"/>
  <c r="Y3938" i="1" s="1"/>
  <c r="AA3937" i="1"/>
  <c r="Y3936" i="1"/>
  <c r="X3935" i="1"/>
  <c r="Y3935" i="1" s="1"/>
  <c r="Y3934" i="1"/>
  <c r="X3933" i="1"/>
  <c r="Y3933" i="1" s="1"/>
  <c r="X3932" i="1"/>
  <c r="AA3932" i="1" s="1"/>
  <c r="X3931" i="1"/>
  <c r="AA3931" i="1" s="1"/>
  <c r="Y3930" i="1"/>
  <c r="X3929" i="1"/>
  <c r="Y3929" i="1" s="1"/>
  <c r="X3928" i="1"/>
  <c r="AA3928" i="1" s="1"/>
  <c r="X3927" i="1"/>
  <c r="AA3927" i="1" s="1"/>
  <c r="X3926" i="1"/>
  <c r="Y3926" i="1" s="1"/>
  <c r="X3925" i="1"/>
  <c r="Y3925" i="1" s="1"/>
  <c r="Y3924" i="1"/>
  <c r="X3923" i="1"/>
  <c r="AA3923" i="1" s="1"/>
  <c r="AA3922" i="1"/>
  <c r="AA3921" i="1"/>
  <c r="X3920" i="1"/>
  <c r="Y3920" i="1" s="1"/>
  <c r="X3919" i="1"/>
  <c r="Y3919" i="1" s="1"/>
  <c r="X3918" i="1"/>
  <c r="AA3918" i="1" s="1"/>
  <c r="Y3917" i="1"/>
  <c r="X3916" i="1"/>
  <c r="AA3916" i="1" s="1"/>
  <c r="AA3915" i="1"/>
  <c r="X3914" i="1"/>
  <c r="Y3914" i="1" s="1"/>
  <c r="X3913" i="1"/>
  <c r="AA3913" i="1" s="1"/>
  <c r="Y3912" i="1"/>
  <c r="AA3911" i="1"/>
  <c r="X3910" i="1"/>
  <c r="Y3910" i="1" s="1"/>
  <c r="Y3909" i="1"/>
  <c r="X3908" i="1"/>
  <c r="Y3908" i="1" s="1"/>
  <c r="X3906" i="1"/>
  <c r="Y3906" i="1" s="1"/>
  <c r="AA3905" i="1"/>
  <c r="Y3904" i="1"/>
  <c r="X3903" i="1"/>
  <c r="Y3903" i="1" s="1"/>
  <c r="X3902" i="1"/>
  <c r="Y3902" i="1" s="1"/>
  <c r="AA3901" i="1"/>
  <c r="X3900" i="1"/>
  <c r="AA3900" i="1" s="1"/>
  <c r="X3899" i="1"/>
  <c r="AA3899" i="1" s="1"/>
  <c r="X3898" i="1"/>
  <c r="AA3898" i="1" s="1"/>
  <c r="AA3897" i="1"/>
  <c r="X3896" i="1"/>
  <c r="Y3896" i="1" s="1"/>
  <c r="AA3895" i="1"/>
  <c r="AA3894" i="1"/>
  <c r="X3893" i="1"/>
  <c r="Y3893" i="1" s="1"/>
  <c r="X3892" i="1"/>
  <c r="Y3892" i="1" s="1"/>
  <c r="X3891" i="1"/>
  <c r="Y3891" i="1" s="1"/>
  <c r="X3890" i="1"/>
  <c r="Y3890" i="1" s="1"/>
  <c r="X3889" i="1"/>
  <c r="Y3889" i="1" s="1"/>
  <c r="X3888" i="1"/>
  <c r="AA3888" i="1" s="1"/>
  <c r="X3887" i="1"/>
  <c r="AA3887" i="1" s="1"/>
  <c r="X3886" i="1"/>
  <c r="Y3886" i="1" s="1"/>
  <c r="X3885" i="1"/>
  <c r="Y3885" i="1" s="1"/>
  <c r="Y3884" i="1"/>
  <c r="X3883" i="1"/>
  <c r="Y3883" i="1" s="1"/>
  <c r="X3882" i="1"/>
  <c r="Y3882" i="1" s="1"/>
  <c r="AA3881" i="1"/>
  <c r="X3880" i="1"/>
  <c r="Y3880" i="1" s="1"/>
  <c r="X3879" i="1"/>
  <c r="Y3879" i="1" s="1"/>
  <c r="X3878" i="1"/>
  <c r="AA3878" i="1" s="1"/>
  <c r="X3877" i="1"/>
  <c r="AA3877" i="1" s="1"/>
  <c r="Y3876" i="1"/>
  <c r="X3875" i="1"/>
  <c r="AA3875" i="1" s="1"/>
  <c r="AA3962" i="1"/>
  <c r="X3961" i="1"/>
  <c r="Y3961" i="1" s="1"/>
  <c r="X3960" i="1"/>
  <c r="Y3960" i="1" s="1"/>
  <c r="X3959" i="1"/>
  <c r="Y3959" i="1" s="1"/>
  <c r="X3824" i="1"/>
  <c r="Y3824" i="1" s="1"/>
  <c r="X3822" i="1"/>
  <c r="Y3822" i="1" s="1"/>
  <c r="X3821" i="1"/>
  <c r="Y3821" i="1" s="1"/>
  <c r="X3874" i="1"/>
  <c r="Y3874" i="1" s="1"/>
  <c r="X3854" i="1"/>
  <c r="AA3854" i="1" s="1"/>
  <c r="X3848" i="1"/>
  <c r="AA3848" i="1" s="1"/>
  <c r="X3847" i="1"/>
  <c r="AA3847" i="1" s="1"/>
  <c r="X3846" i="1"/>
  <c r="AA3846" i="1" s="1"/>
  <c r="X3845" i="1"/>
  <c r="Y3845" i="1" s="1"/>
  <c r="X3844" i="1"/>
  <c r="AA3844" i="1" s="1"/>
  <c r="X3843" i="1"/>
  <c r="Y3843" i="1" s="1"/>
  <c r="X3842" i="1"/>
  <c r="AA3842" i="1" s="1"/>
  <c r="X3841" i="1"/>
  <c r="Y3841" i="1" s="1"/>
  <c r="X3840" i="1"/>
  <c r="AA3840" i="1" s="1"/>
  <c r="X3838" i="1"/>
  <c r="Y3838" i="1" s="1"/>
  <c r="X3833" i="1"/>
  <c r="Y3833" i="1" s="1"/>
  <c r="X3801" i="1"/>
  <c r="X3799" i="1"/>
  <c r="X3792" i="1"/>
  <c r="X3791" i="1"/>
  <c r="X3786" i="1"/>
  <c r="X3781" i="1"/>
  <c r="X3771" i="1"/>
  <c r="X3768" i="1"/>
  <c r="X3763" i="1"/>
  <c r="X3764" i="1"/>
  <c r="X3760" i="1"/>
  <c r="X3758" i="1"/>
  <c r="X3755" i="1"/>
  <c r="X3754" i="1"/>
  <c r="X3751" i="1"/>
  <c r="X3745" i="1"/>
  <c r="X3743" i="1"/>
  <c r="X3741" i="1"/>
  <c r="X3737" i="1"/>
  <c r="X3732" i="1"/>
  <c r="X3731" i="1"/>
  <c r="X3727" i="1"/>
  <c r="X3726" i="1"/>
  <c r="X3725" i="1"/>
  <c r="X3724" i="1"/>
  <c r="X3723" i="1"/>
  <c r="X3721" i="1"/>
  <c r="X3718" i="1"/>
  <c r="X3715" i="1"/>
  <c r="X3714" i="1"/>
  <c r="X3713" i="1"/>
  <c r="X3711" i="1"/>
  <c r="X3710" i="1"/>
  <c r="X3709" i="1"/>
  <c r="X3707" i="1"/>
  <c r="X3706" i="1"/>
  <c r="X3704" i="1"/>
  <c r="X3703" i="1"/>
  <c r="X3702" i="1"/>
  <c r="X3701" i="1"/>
  <c r="X3700" i="1"/>
  <c r="X3699" i="1"/>
  <c r="X3697" i="1"/>
  <c r="X3696" i="1"/>
  <c r="X3695" i="1"/>
  <c r="X3694" i="1"/>
  <c r="X3693" i="1"/>
  <c r="X3692" i="1"/>
  <c r="X3691" i="1"/>
  <c r="X3689" i="1"/>
  <c r="X3688" i="1"/>
  <c r="X3687" i="1"/>
  <c r="X3686" i="1"/>
  <c r="X3680" i="1"/>
  <c r="X3679" i="1"/>
  <c r="X3678" i="1"/>
  <c r="X3665" i="1"/>
  <c r="X3660" i="1"/>
  <c r="X3661" i="1"/>
  <c r="X3663" i="1"/>
  <c r="X3669" i="1"/>
  <c r="X3670" i="1"/>
  <c r="X3642" i="1"/>
  <c r="X3521" i="1"/>
  <c r="X3520" i="1"/>
  <c r="X3490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44" i="1"/>
  <c r="L3801" i="1"/>
  <c r="V3801" i="1"/>
  <c r="Z3801" i="1"/>
  <c r="AB3801" i="1"/>
  <c r="F3801" i="1" s="1"/>
  <c r="G3801" i="1" s="1"/>
  <c r="AC3801" i="1"/>
  <c r="L3890" i="1"/>
  <c r="V3890" i="1"/>
  <c r="Z3890" i="1"/>
  <c r="AB3890" i="1"/>
  <c r="F3890" i="1" s="1"/>
  <c r="G3890" i="1" s="1"/>
  <c r="AC3890" i="1"/>
  <c r="Z3963" i="1"/>
  <c r="AB3963" i="1"/>
  <c r="F3963" i="1" s="1"/>
  <c r="G3963" i="1" s="1"/>
  <c r="AC3963" i="1"/>
  <c r="V3963" i="1"/>
  <c r="L3963" i="1"/>
  <c r="Z3875" i="1"/>
  <c r="AB3875" i="1"/>
  <c r="F3875" i="1" s="1"/>
  <c r="AC3875" i="1"/>
  <c r="Z3876" i="1"/>
  <c r="AB3876" i="1"/>
  <c r="F3876" i="1" s="1"/>
  <c r="G3876" i="1" s="1"/>
  <c r="AC3876" i="1"/>
  <c r="Z3877" i="1"/>
  <c r="AB3877" i="1"/>
  <c r="F3877" i="1" s="1"/>
  <c r="G3877" i="1" s="1"/>
  <c r="AC3877" i="1"/>
  <c r="Z3878" i="1"/>
  <c r="AB3878" i="1"/>
  <c r="F3878" i="1" s="1"/>
  <c r="AC3878" i="1"/>
  <c r="Z3879" i="1"/>
  <c r="AB3879" i="1"/>
  <c r="F3879" i="1" s="1"/>
  <c r="G3879" i="1" s="1"/>
  <c r="AC3879" i="1"/>
  <c r="Z3902" i="1"/>
  <c r="AB3902" i="1"/>
  <c r="F3902" i="1" s="1"/>
  <c r="G3902" i="1" s="1"/>
  <c r="AC3902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886" i="1"/>
  <c r="AB3886" i="1"/>
  <c r="F3886" i="1" s="1"/>
  <c r="G3886" i="1" s="1"/>
  <c r="AC3886" i="1"/>
  <c r="Z3887" i="1"/>
  <c r="AB3887" i="1"/>
  <c r="F3887" i="1" s="1"/>
  <c r="G3887" i="1" s="1"/>
  <c r="AC3887" i="1"/>
  <c r="Z3946" i="1"/>
  <c r="AB3946" i="1"/>
  <c r="F3946" i="1" s="1"/>
  <c r="G3946" i="1" s="1"/>
  <c r="AC3946" i="1"/>
  <c r="Z3889" i="1"/>
  <c r="AB3889" i="1"/>
  <c r="F3889" i="1" s="1"/>
  <c r="G3889" i="1" s="1"/>
  <c r="AC3889" i="1"/>
  <c r="Z3891" i="1"/>
  <c r="AB3891" i="1"/>
  <c r="F3891" i="1" s="1"/>
  <c r="G3891" i="1" s="1"/>
  <c r="AC3891" i="1"/>
  <c r="Z3892" i="1"/>
  <c r="AB3892" i="1"/>
  <c r="F3892" i="1" s="1"/>
  <c r="AC3892" i="1"/>
  <c r="Z3893" i="1"/>
  <c r="AB3893" i="1"/>
  <c r="F3893" i="1" s="1"/>
  <c r="G3893" i="1" s="1"/>
  <c r="AC3893" i="1"/>
  <c r="Z3894" i="1"/>
  <c r="AB3894" i="1"/>
  <c r="F3894" i="1" s="1"/>
  <c r="G3894" i="1" s="1"/>
  <c r="AC3894" i="1"/>
  <c r="Z3895" i="1"/>
  <c r="AB3895" i="1"/>
  <c r="F3895" i="1" s="1"/>
  <c r="G3895" i="1" s="1"/>
  <c r="AC3895" i="1"/>
  <c r="Z3896" i="1"/>
  <c r="AB3896" i="1"/>
  <c r="F3896" i="1" s="1"/>
  <c r="G3896" i="1" s="1"/>
  <c r="AC3896" i="1"/>
  <c r="Z3897" i="1"/>
  <c r="AB3897" i="1"/>
  <c r="F3897" i="1" s="1"/>
  <c r="AC3897" i="1"/>
  <c r="Z3903" i="1"/>
  <c r="AB3903" i="1"/>
  <c r="F3903" i="1" s="1"/>
  <c r="AC3903" i="1"/>
  <c r="Z3899" i="1"/>
  <c r="AB3899" i="1"/>
  <c r="F3899" i="1" s="1"/>
  <c r="G3899" i="1" s="1"/>
  <c r="AC3899" i="1"/>
  <c r="Z3947" i="1"/>
  <c r="AB3947" i="1"/>
  <c r="F3947" i="1" s="1"/>
  <c r="G3947" i="1" s="1"/>
  <c r="AC3947" i="1"/>
  <c r="Z3901" i="1"/>
  <c r="AB3901" i="1"/>
  <c r="F3901" i="1" s="1"/>
  <c r="AC3901" i="1"/>
  <c r="Z3914" i="1"/>
  <c r="AB3914" i="1"/>
  <c r="F3914" i="1" s="1"/>
  <c r="G3914" i="1" s="1"/>
  <c r="AC3914" i="1"/>
  <c r="Z3916" i="1"/>
  <c r="AB3916" i="1"/>
  <c r="F3916" i="1" s="1"/>
  <c r="AC3916" i="1"/>
  <c r="Z3904" i="1"/>
  <c r="AB3904" i="1"/>
  <c r="F3904" i="1" s="1"/>
  <c r="AC3904" i="1"/>
  <c r="Z3905" i="1"/>
  <c r="AB3905" i="1"/>
  <c r="F3905" i="1" s="1"/>
  <c r="AC3905" i="1"/>
  <c r="Z3906" i="1"/>
  <c r="AB3906" i="1"/>
  <c r="F3906" i="1" s="1"/>
  <c r="G3906" i="1" s="1"/>
  <c r="AC3906" i="1"/>
  <c r="Y3907" i="1"/>
  <c r="Z3907" i="1"/>
  <c r="AA3907" i="1"/>
  <c r="AB3907" i="1"/>
  <c r="F3907" i="1" s="1"/>
  <c r="G3907" i="1" s="1"/>
  <c r="AC3907" i="1"/>
  <c r="Z3908" i="1"/>
  <c r="AB3908" i="1"/>
  <c r="F3908" i="1" s="1"/>
  <c r="G3908" i="1" s="1"/>
  <c r="AC3908" i="1"/>
  <c r="Z3909" i="1"/>
  <c r="AB3909" i="1"/>
  <c r="F3909" i="1" s="1"/>
  <c r="G3909" i="1" s="1"/>
  <c r="AC3909" i="1"/>
  <c r="Z3910" i="1"/>
  <c r="AB3910" i="1"/>
  <c r="F3910" i="1" s="1"/>
  <c r="G3910" i="1" s="1"/>
  <c r="AC3910" i="1"/>
  <c r="Z3911" i="1"/>
  <c r="AB3911" i="1"/>
  <c r="F3911" i="1" s="1"/>
  <c r="AC3911" i="1"/>
  <c r="Z3912" i="1"/>
  <c r="AB3912" i="1"/>
  <c r="F3912" i="1" s="1"/>
  <c r="AC3912" i="1"/>
  <c r="Z3913" i="1"/>
  <c r="AB3913" i="1"/>
  <c r="F3913" i="1" s="1"/>
  <c r="G3913" i="1" s="1"/>
  <c r="AC3913" i="1"/>
  <c r="Z3918" i="1"/>
  <c r="AB3918" i="1"/>
  <c r="F3918" i="1" s="1"/>
  <c r="G3918" i="1" s="1"/>
  <c r="AC3918" i="1"/>
  <c r="Y3915" i="1"/>
  <c r="Z3915" i="1"/>
  <c r="AB3915" i="1"/>
  <c r="F3915" i="1" s="1"/>
  <c r="AC3915" i="1"/>
  <c r="Z3880" i="1"/>
  <c r="AB3880" i="1"/>
  <c r="F3880" i="1" s="1"/>
  <c r="AC3880" i="1"/>
  <c r="Z3917" i="1"/>
  <c r="AB3917" i="1"/>
  <c r="F3917" i="1" s="1"/>
  <c r="AC3917" i="1"/>
  <c r="Z3919" i="1"/>
  <c r="AB3919" i="1"/>
  <c r="F3919" i="1" s="1"/>
  <c r="AC3919" i="1"/>
  <c r="Z3926" i="1"/>
  <c r="AB3926" i="1"/>
  <c r="F3926" i="1" s="1"/>
  <c r="G3926" i="1" s="1"/>
  <c r="AC3926" i="1"/>
  <c r="Z3920" i="1"/>
  <c r="AB3920" i="1"/>
  <c r="F3920" i="1" s="1"/>
  <c r="AC3920" i="1"/>
  <c r="Z3921" i="1"/>
  <c r="AB3921" i="1"/>
  <c r="F3921" i="1" s="1"/>
  <c r="AC3921" i="1"/>
  <c r="Z3922" i="1"/>
  <c r="AB3922" i="1"/>
  <c r="F3922" i="1" s="1"/>
  <c r="G3922" i="1" s="1"/>
  <c r="AC3922" i="1"/>
  <c r="Z3923" i="1"/>
  <c r="AB3923" i="1"/>
  <c r="F3923" i="1" s="1"/>
  <c r="AC3923" i="1"/>
  <c r="Z3924" i="1"/>
  <c r="AB3924" i="1"/>
  <c r="F3924" i="1" s="1"/>
  <c r="AC3924" i="1"/>
  <c r="Z3925" i="1"/>
  <c r="AB3925" i="1"/>
  <c r="F3925" i="1" s="1"/>
  <c r="AC3925" i="1"/>
  <c r="Z3927" i="1"/>
  <c r="AB3927" i="1"/>
  <c r="F3927" i="1" s="1"/>
  <c r="G3927" i="1" s="1"/>
  <c r="AC3927" i="1"/>
  <c r="Z3928" i="1"/>
  <c r="AB3928" i="1"/>
  <c r="F3928" i="1" s="1"/>
  <c r="AC3928" i="1"/>
  <c r="Z3929" i="1"/>
  <c r="AB3929" i="1"/>
  <c r="F3929" i="1" s="1"/>
  <c r="G3929" i="1" s="1"/>
  <c r="AC3929" i="1"/>
  <c r="Z3931" i="1"/>
  <c r="AB3931" i="1"/>
  <c r="F3931" i="1" s="1"/>
  <c r="AC3931" i="1"/>
  <c r="Z3930" i="1"/>
  <c r="AB3930" i="1"/>
  <c r="F3930" i="1" s="1"/>
  <c r="G3930" i="1" s="1"/>
  <c r="AC3930" i="1"/>
  <c r="Z3932" i="1"/>
  <c r="AB3932" i="1"/>
  <c r="F3932" i="1" s="1"/>
  <c r="AC3932" i="1"/>
  <c r="Z3935" i="1"/>
  <c r="AB3935" i="1"/>
  <c r="F3935" i="1" s="1"/>
  <c r="AC3935" i="1"/>
  <c r="Z3933" i="1"/>
  <c r="AB3933" i="1"/>
  <c r="F3933" i="1" s="1"/>
  <c r="G3933" i="1" s="1"/>
  <c r="AC3933" i="1"/>
  <c r="Z3934" i="1"/>
  <c r="AB3934" i="1"/>
  <c r="F3934" i="1" s="1"/>
  <c r="G3934" i="1" s="1"/>
  <c r="AC3934" i="1"/>
  <c r="Z3943" i="1"/>
  <c r="AB3943" i="1"/>
  <c r="F3943" i="1" s="1"/>
  <c r="G3943" i="1" s="1"/>
  <c r="AC3943" i="1"/>
  <c r="Z3936" i="1"/>
  <c r="AB3936" i="1"/>
  <c r="F3936" i="1" s="1"/>
  <c r="G3936" i="1" s="1"/>
  <c r="AC3936" i="1"/>
  <c r="Z3937" i="1"/>
  <c r="AB3937" i="1"/>
  <c r="F3937" i="1" s="1"/>
  <c r="G3937" i="1" s="1"/>
  <c r="AC3937" i="1"/>
  <c r="Z3938" i="1"/>
  <c r="AB3938" i="1"/>
  <c r="F3938" i="1" s="1"/>
  <c r="G3938" i="1" s="1"/>
  <c r="AC3938" i="1"/>
  <c r="Z3939" i="1"/>
  <c r="AB3939" i="1"/>
  <c r="F3939" i="1" s="1"/>
  <c r="G3939" i="1" s="1"/>
  <c r="AC3939" i="1"/>
  <c r="Z3940" i="1"/>
  <c r="AB3940" i="1"/>
  <c r="F3940" i="1" s="1"/>
  <c r="AC3940" i="1"/>
  <c r="Z3941" i="1"/>
  <c r="AB3941" i="1"/>
  <c r="F3941" i="1" s="1"/>
  <c r="AC3941" i="1"/>
  <c r="Z3942" i="1"/>
  <c r="AB3942" i="1"/>
  <c r="F3942" i="1" s="1"/>
  <c r="G3942" i="1" s="1"/>
  <c r="AC3942" i="1"/>
  <c r="Z3888" i="1"/>
  <c r="AB3888" i="1"/>
  <c r="F3888" i="1" s="1"/>
  <c r="AC3888" i="1"/>
  <c r="Z3950" i="1"/>
  <c r="AB3950" i="1"/>
  <c r="F3950" i="1" s="1"/>
  <c r="G3950" i="1" s="1"/>
  <c r="AC3950" i="1"/>
  <c r="Z3944" i="1"/>
  <c r="AB3944" i="1"/>
  <c r="F3944" i="1" s="1"/>
  <c r="AC3944" i="1"/>
  <c r="Z3898" i="1"/>
  <c r="AB3898" i="1"/>
  <c r="F3898" i="1" s="1"/>
  <c r="G3898" i="1" s="1"/>
  <c r="AC3898" i="1"/>
  <c r="Z3900" i="1"/>
  <c r="AB3900" i="1"/>
  <c r="F3900" i="1" s="1"/>
  <c r="AC3900" i="1"/>
  <c r="Z3948" i="1"/>
  <c r="AB3948" i="1"/>
  <c r="F3948" i="1" s="1"/>
  <c r="AC3948" i="1"/>
  <c r="Z3949" i="1"/>
  <c r="AB3949" i="1"/>
  <c r="F3949" i="1" s="1"/>
  <c r="AC3949" i="1"/>
  <c r="Z3945" i="1"/>
  <c r="AB3945" i="1"/>
  <c r="F3945" i="1" s="1"/>
  <c r="AC3945" i="1"/>
  <c r="Z3951" i="1"/>
  <c r="AB3951" i="1"/>
  <c r="F3951" i="1" s="1"/>
  <c r="G3951" i="1" s="1"/>
  <c r="AC3951" i="1"/>
  <c r="Z3952" i="1"/>
  <c r="AB3952" i="1"/>
  <c r="F3952" i="1" s="1"/>
  <c r="AC3952" i="1"/>
  <c r="Z3953" i="1"/>
  <c r="AB3953" i="1"/>
  <c r="F3953" i="1" s="1"/>
  <c r="AC3953" i="1"/>
  <c r="Y3954" i="1"/>
  <c r="Z3954" i="1"/>
  <c r="AA3954" i="1"/>
  <c r="AB3954" i="1"/>
  <c r="F3954" i="1" s="1"/>
  <c r="G3954" i="1" s="1"/>
  <c r="AC3954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G3957" i="1" s="1"/>
  <c r="AC3957" i="1"/>
  <c r="Z3958" i="1"/>
  <c r="AB3958" i="1"/>
  <c r="F3958" i="1" s="1"/>
  <c r="G3958" i="1" s="1"/>
  <c r="AC3958" i="1"/>
  <c r="V3875" i="1"/>
  <c r="V3876" i="1"/>
  <c r="V3877" i="1"/>
  <c r="V3878" i="1"/>
  <c r="V3879" i="1"/>
  <c r="V3902" i="1"/>
  <c r="V3881" i="1"/>
  <c r="V3882" i="1"/>
  <c r="V3883" i="1"/>
  <c r="V3884" i="1"/>
  <c r="V3885" i="1"/>
  <c r="V3886" i="1"/>
  <c r="V3887" i="1"/>
  <c r="V3946" i="1"/>
  <c r="V3889" i="1"/>
  <c r="V3891" i="1"/>
  <c r="V3892" i="1"/>
  <c r="V3893" i="1"/>
  <c r="V3894" i="1"/>
  <c r="V3895" i="1"/>
  <c r="V3896" i="1"/>
  <c r="V3897" i="1"/>
  <c r="V3903" i="1"/>
  <c r="V3899" i="1"/>
  <c r="V3947" i="1"/>
  <c r="V3901" i="1"/>
  <c r="V3914" i="1"/>
  <c r="V3916" i="1"/>
  <c r="V3904" i="1"/>
  <c r="V3905" i="1"/>
  <c r="V3906" i="1"/>
  <c r="V3907" i="1"/>
  <c r="V3908" i="1"/>
  <c r="V3909" i="1"/>
  <c r="V3910" i="1"/>
  <c r="V3911" i="1"/>
  <c r="V3912" i="1"/>
  <c r="V3913" i="1"/>
  <c r="V3918" i="1"/>
  <c r="V3915" i="1"/>
  <c r="V3880" i="1"/>
  <c r="V3917" i="1"/>
  <c r="V3919" i="1"/>
  <c r="V3926" i="1"/>
  <c r="V3920" i="1"/>
  <c r="V3921" i="1"/>
  <c r="V3922" i="1"/>
  <c r="V3923" i="1"/>
  <c r="V3924" i="1"/>
  <c r="V3925" i="1"/>
  <c r="V3927" i="1"/>
  <c r="V3928" i="1"/>
  <c r="V3929" i="1"/>
  <c r="V3931" i="1"/>
  <c r="V3930" i="1"/>
  <c r="V3932" i="1"/>
  <c r="V3935" i="1"/>
  <c r="V3933" i="1"/>
  <c r="V3934" i="1"/>
  <c r="V3943" i="1"/>
  <c r="V3936" i="1"/>
  <c r="V3937" i="1"/>
  <c r="V3938" i="1"/>
  <c r="V3939" i="1"/>
  <c r="V3940" i="1"/>
  <c r="V3941" i="1"/>
  <c r="V3942" i="1"/>
  <c r="V3888" i="1"/>
  <c r="V3950" i="1"/>
  <c r="V3944" i="1"/>
  <c r="V3898" i="1"/>
  <c r="V3900" i="1"/>
  <c r="V3948" i="1"/>
  <c r="V3949" i="1"/>
  <c r="V3945" i="1"/>
  <c r="V3951" i="1"/>
  <c r="V3952" i="1"/>
  <c r="V3953" i="1"/>
  <c r="V3954" i="1"/>
  <c r="V3955" i="1"/>
  <c r="V3956" i="1"/>
  <c r="V3957" i="1"/>
  <c r="V3958" i="1"/>
  <c r="L3875" i="1"/>
  <c r="L3876" i="1"/>
  <c r="L3877" i="1"/>
  <c r="L3878" i="1"/>
  <c r="L3879" i="1"/>
  <c r="L3902" i="1"/>
  <c r="L3881" i="1"/>
  <c r="L3882" i="1"/>
  <c r="L3883" i="1"/>
  <c r="L3884" i="1"/>
  <c r="L3885" i="1"/>
  <c r="L3886" i="1"/>
  <c r="L3887" i="1"/>
  <c r="L3946" i="1"/>
  <c r="L3889" i="1"/>
  <c r="L3891" i="1"/>
  <c r="L3892" i="1"/>
  <c r="L3893" i="1"/>
  <c r="L3894" i="1"/>
  <c r="L3895" i="1"/>
  <c r="L3896" i="1"/>
  <c r="L3897" i="1"/>
  <c r="L3903" i="1"/>
  <c r="L3899" i="1"/>
  <c r="L3947" i="1"/>
  <c r="L3901" i="1"/>
  <c r="L3914" i="1"/>
  <c r="L3916" i="1"/>
  <c r="L3904" i="1"/>
  <c r="L3905" i="1"/>
  <c r="L3906" i="1"/>
  <c r="L3907" i="1"/>
  <c r="L3908" i="1"/>
  <c r="L3909" i="1"/>
  <c r="L3910" i="1"/>
  <c r="L3911" i="1"/>
  <c r="L3912" i="1"/>
  <c r="L3913" i="1"/>
  <c r="L3918" i="1"/>
  <c r="L3915" i="1"/>
  <c r="L3880" i="1"/>
  <c r="L3917" i="1"/>
  <c r="L3919" i="1"/>
  <c r="L3926" i="1"/>
  <c r="L3920" i="1"/>
  <c r="L3921" i="1"/>
  <c r="L3922" i="1"/>
  <c r="L3923" i="1"/>
  <c r="L3924" i="1"/>
  <c r="L3925" i="1"/>
  <c r="L3927" i="1"/>
  <c r="L3928" i="1"/>
  <c r="L3929" i="1"/>
  <c r="L3931" i="1"/>
  <c r="L3930" i="1"/>
  <c r="L3932" i="1"/>
  <c r="L3935" i="1"/>
  <c r="L3933" i="1"/>
  <c r="L3934" i="1"/>
  <c r="L3943" i="1"/>
  <c r="L3936" i="1"/>
  <c r="L3937" i="1"/>
  <c r="L3938" i="1"/>
  <c r="L3939" i="1"/>
  <c r="L3940" i="1"/>
  <c r="L3941" i="1"/>
  <c r="L3942" i="1"/>
  <c r="L3888" i="1"/>
  <c r="L3950" i="1"/>
  <c r="L3944" i="1"/>
  <c r="L3898" i="1"/>
  <c r="L3900" i="1"/>
  <c r="L3948" i="1"/>
  <c r="L3949" i="1"/>
  <c r="L3945" i="1"/>
  <c r="L3951" i="1"/>
  <c r="L3952" i="1"/>
  <c r="L3953" i="1"/>
  <c r="L3954" i="1"/>
  <c r="L3955" i="1"/>
  <c r="L3956" i="1"/>
  <c r="L3957" i="1"/>
  <c r="L3958" i="1"/>
  <c r="Z3962" i="1"/>
  <c r="AB3962" i="1"/>
  <c r="AC3962" i="1"/>
  <c r="V3962" i="1"/>
  <c r="L3962" i="1"/>
  <c r="E3962" i="1"/>
  <c r="Z3960" i="1"/>
  <c r="AB3960" i="1"/>
  <c r="F3960" i="1" s="1"/>
  <c r="AC3960" i="1"/>
  <c r="Z3961" i="1"/>
  <c r="AB3961" i="1"/>
  <c r="F3961" i="1" s="1"/>
  <c r="G3961" i="1" s="1"/>
  <c r="AC3961" i="1"/>
  <c r="V3960" i="1"/>
  <c r="V3961" i="1"/>
  <c r="L3961" i="1"/>
  <c r="L3960" i="1"/>
  <c r="Z3959" i="1"/>
  <c r="AB3959" i="1"/>
  <c r="F3959" i="1" s="1"/>
  <c r="AC3959" i="1"/>
  <c r="V3959" i="1"/>
  <c r="L3959" i="1"/>
  <c r="V33" i="1"/>
  <c r="X33" i="1"/>
  <c r="Y33" i="1" s="1"/>
  <c r="Z33" i="1"/>
  <c r="AB33" i="1"/>
  <c r="F33" i="1" s="1"/>
  <c r="G33" i="1" s="1"/>
  <c r="AC33" i="1"/>
  <c r="L33" i="1"/>
  <c r="L32" i="1"/>
  <c r="L1456" i="1"/>
  <c r="L3291" i="1"/>
  <c r="V3291" i="1"/>
  <c r="X3291" i="1"/>
  <c r="Y3291" i="1" s="1"/>
  <c r="Z3291" i="1"/>
  <c r="AB3291" i="1"/>
  <c r="F3291" i="1" s="1"/>
  <c r="G3291" i="1" s="1"/>
  <c r="AC3291" i="1"/>
  <c r="L3295" i="1"/>
  <c r="V3295" i="1"/>
  <c r="X3295" i="1"/>
  <c r="Y3295" i="1" s="1"/>
  <c r="Z3295" i="1"/>
  <c r="AB3295" i="1"/>
  <c r="F3295" i="1" s="1"/>
  <c r="G3295" i="1" s="1"/>
  <c r="AC3295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AC3832" i="1"/>
  <c r="V3831" i="1"/>
  <c r="V3832" i="1"/>
  <c r="L3832" i="1"/>
  <c r="L3831" i="1"/>
  <c r="Y3813" i="1"/>
  <c r="Z3813" i="1"/>
  <c r="AA3813" i="1"/>
  <c r="AB3813" i="1"/>
  <c r="F3813" i="1" s="1"/>
  <c r="AC3813" i="1"/>
  <c r="Y3814" i="1"/>
  <c r="Z3814" i="1"/>
  <c r="AA3814" i="1"/>
  <c r="AB3814" i="1"/>
  <c r="F3814" i="1" s="1"/>
  <c r="AC3814" i="1"/>
  <c r="Y3815" i="1"/>
  <c r="Z3815" i="1"/>
  <c r="AA3815" i="1"/>
  <c r="AB3815" i="1"/>
  <c r="F3815" i="1" s="1"/>
  <c r="G3815" i="1" s="1"/>
  <c r="AC3815" i="1"/>
  <c r="Y3816" i="1"/>
  <c r="Z3816" i="1"/>
  <c r="AA3816" i="1"/>
  <c r="AB3816" i="1"/>
  <c r="F3816" i="1" s="1"/>
  <c r="G3816" i="1" s="1"/>
  <c r="AC3816" i="1"/>
  <c r="Y3817" i="1"/>
  <c r="Z3817" i="1"/>
  <c r="AA3817" i="1"/>
  <c r="AB3817" i="1"/>
  <c r="F3817" i="1" s="1"/>
  <c r="G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AC3820" i="1"/>
  <c r="Z3821" i="1"/>
  <c r="AB3821" i="1"/>
  <c r="F3821" i="1" s="1"/>
  <c r="G3821" i="1" s="1"/>
  <c r="AC3821" i="1"/>
  <c r="Z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Z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Y3828" i="1"/>
  <c r="Z3828" i="1"/>
  <c r="AA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L3824" i="1"/>
  <c r="L3825" i="1"/>
  <c r="L3826" i="1"/>
  <c r="L3827" i="1"/>
  <c r="L3828" i="1"/>
  <c r="L3829" i="1"/>
  <c r="L3830" i="1"/>
  <c r="L3823" i="1"/>
  <c r="L3822" i="1"/>
  <c r="L3821" i="1"/>
  <c r="L3820" i="1"/>
  <c r="L3819" i="1"/>
  <c r="L3818" i="1"/>
  <c r="L3817" i="1"/>
  <c r="L3816" i="1"/>
  <c r="L3815" i="1"/>
  <c r="L3814" i="1"/>
  <c r="L3813" i="1"/>
  <c r="L3812" i="1"/>
  <c r="Z3842" i="1"/>
  <c r="AB3842" i="1"/>
  <c r="F3842" i="1" s="1"/>
  <c r="G3842" i="1" s="1"/>
  <c r="AC3842" i="1"/>
  <c r="Z3843" i="1"/>
  <c r="AB3843" i="1"/>
  <c r="F3843" i="1" s="1"/>
  <c r="AC3843" i="1"/>
  <c r="Z3844" i="1"/>
  <c r="AB3844" i="1"/>
  <c r="F3844" i="1" s="1"/>
  <c r="AC3844" i="1"/>
  <c r="Z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Y3849" i="1"/>
  <c r="Z3849" i="1"/>
  <c r="AA3849" i="1"/>
  <c r="AB3849" i="1"/>
  <c r="F3849" i="1" s="1"/>
  <c r="AC3849" i="1"/>
  <c r="Y3850" i="1"/>
  <c r="Z3850" i="1"/>
  <c r="AA3850" i="1"/>
  <c r="AB3850" i="1"/>
  <c r="F3850" i="1" s="1"/>
  <c r="G3850" i="1" s="1"/>
  <c r="AC3850" i="1"/>
  <c r="Y3851" i="1"/>
  <c r="Z3851" i="1"/>
  <c r="AA3851" i="1"/>
  <c r="AB3851" i="1"/>
  <c r="F3851" i="1" s="1"/>
  <c r="AC3851" i="1"/>
  <c r="Y3852" i="1"/>
  <c r="Z3852" i="1"/>
  <c r="AA3852" i="1"/>
  <c r="AB3852" i="1"/>
  <c r="F3852" i="1" s="1"/>
  <c r="AC3852" i="1"/>
  <c r="Y3853" i="1"/>
  <c r="Z3853" i="1"/>
  <c r="AA3853" i="1"/>
  <c r="AB3853" i="1"/>
  <c r="F3853" i="1" s="1"/>
  <c r="AC3853" i="1"/>
  <c r="Z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Z3874" i="1"/>
  <c r="AB3874" i="1"/>
  <c r="F3874" i="1" s="1"/>
  <c r="G3874" i="1" s="1"/>
  <c r="AC3874" i="1"/>
  <c r="Y3812" i="1"/>
  <c r="Z3812" i="1"/>
  <c r="AA3812" i="1"/>
  <c r="AB3812" i="1"/>
  <c r="F3812" i="1" s="1"/>
  <c r="G3812" i="1" s="1"/>
  <c r="AC3812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12" i="1"/>
  <c r="L3874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Z3833" i="1"/>
  <c r="AB3833" i="1"/>
  <c r="F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AC3835" i="1"/>
  <c r="Y3836" i="1"/>
  <c r="Z3836" i="1"/>
  <c r="AA3836" i="1"/>
  <c r="AB3836" i="1"/>
  <c r="F3836" i="1" s="1"/>
  <c r="AC3836" i="1"/>
  <c r="Y3837" i="1"/>
  <c r="Z3837" i="1"/>
  <c r="AA3837" i="1"/>
  <c r="AB3837" i="1"/>
  <c r="F3837" i="1" s="1"/>
  <c r="AC3837" i="1"/>
  <c r="Z3838" i="1"/>
  <c r="AB3838" i="1"/>
  <c r="F3838" i="1" s="1"/>
  <c r="G3838" i="1" s="1"/>
  <c r="AC3838" i="1"/>
  <c r="Y3839" i="1"/>
  <c r="Z3839" i="1"/>
  <c r="AA3839" i="1"/>
  <c r="AB3839" i="1"/>
  <c r="F3839" i="1" s="1"/>
  <c r="AC3839" i="1"/>
  <c r="Z3840" i="1"/>
  <c r="AB3840" i="1"/>
  <c r="F3840" i="1" s="1"/>
  <c r="G3840" i="1" s="1"/>
  <c r="AC3840" i="1"/>
  <c r="Z3841" i="1"/>
  <c r="AB3841" i="1"/>
  <c r="F3841" i="1" s="1"/>
  <c r="AC3841" i="1"/>
  <c r="V3833" i="1"/>
  <c r="V3834" i="1"/>
  <c r="V3835" i="1"/>
  <c r="V3836" i="1"/>
  <c r="V3837" i="1"/>
  <c r="V3838" i="1"/>
  <c r="V3839" i="1"/>
  <c r="V3840" i="1"/>
  <c r="V3841" i="1"/>
  <c r="L3833" i="1"/>
  <c r="L3834" i="1"/>
  <c r="L3835" i="1"/>
  <c r="L3836" i="1"/>
  <c r="L3837" i="1"/>
  <c r="L3838" i="1"/>
  <c r="L3839" i="1"/>
  <c r="L3840" i="1"/>
  <c r="L3841" i="1"/>
  <c r="AA3279" i="1" l="1"/>
  <c r="AA82" i="1"/>
  <c r="L3830" i="25"/>
  <c r="A3830" i="25" s="1"/>
  <c r="F3829" i="25"/>
  <c r="H3828" i="25"/>
  <c r="J3827" i="25"/>
  <c r="L3826" i="25"/>
  <c r="A3826" i="25" s="1"/>
  <c r="H3825" i="25"/>
  <c r="J3830" i="25"/>
  <c r="L3829" i="25"/>
  <c r="A3829" i="25" s="1"/>
  <c r="F3828" i="25"/>
  <c r="H3827" i="25"/>
  <c r="J3826" i="25"/>
  <c r="L3825" i="25"/>
  <c r="A3825" i="25" s="1"/>
  <c r="F3825" i="25"/>
  <c r="H3830" i="25"/>
  <c r="J3829" i="25"/>
  <c r="L3828" i="25"/>
  <c r="A3828" i="25" s="1"/>
  <c r="F3827" i="25"/>
  <c r="H3826" i="25"/>
  <c r="E3825" i="25"/>
  <c r="F3830" i="25"/>
  <c r="H3829" i="25"/>
  <c r="J3828" i="25"/>
  <c r="L3827" i="25"/>
  <c r="A3827" i="25" s="1"/>
  <c r="F3826" i="25"/>
  <c r="J3825" i="25"/>
  <c r="AA3662" i="1"/>
  <c r="AA109" i="1"/>
  <c r="Y3800" i="1"/>
  <c r="AA3961" i="1"/>
  <c r="Y3955" i="1"/>
  <c r="Y3846" i="1"/>
  <c r="Y3842" i="1"/>
  <c r="Y3899" i="1"/>
  <c r="AA3891" i="1"/>
  <c r="AA3959" i="1"/>
  <c r="Y3923" i="1"/>
  <c r="AA3833" i="1"/>
  <c r="AA3874" i="1"/>
  <c r="Y3951" i="1"/>
  <c r="Y3947" i="1"/>
  <c r="Y3939" i="1"/>
  <c r="AA3943" i="1"/>
  <c r="AA3886" i="1"/>
  <c r="AA3941" i="1"/>
  <c r="Y3953" i="1"/>
  <c r="Y3945" i="1"/>
  <c r="Y3844" i="1"/>
  <c r="AA3957" i="1"/>
  <c r="AA3949" i="1"/>
  <c r="AA3933" i="1"/>
  <c r="AA3929" i="1"/>
  <c r="Y3848" i="1"/>
  <c r="AA3822" i="1"/>
  <c r="Y3840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2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2" i="1"/>
  <c r="J3803" i="25"/>
  <c r="J3807" i="25"/>
  <c r="J3792" i="25"/>
  <c r="J3787" i="25"/>
  <c r="AA3938" i="1"/>
  <c r="AA3910" i="1"/>
  <c r="Y3894" i="1"/>
  <c r="AA3902" i="1"/>
  <c r="J3794" i="25"/>
  <c r="J3813" i="25"/>
  <c r="J3808" i="25"/>
  <c r="J3805" i="25"/>
  <c r="J3801" i="25"/>
  <c r="J3797" i="25"/>
  <c r="J3795" i="25"/>
  <c r="J3789" i="25"/>
  <c r="J3785" i="25"/>
  <c r="J3810" i="25"/>
  <c r="AA3935" i="1"/>
  <c r="AA3883" i="1"/>
  <c r="AA3963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37" i="1"/>
  <c r="AA3909" i="1"/>
  <c r="Y3905" i="1"/>
  <c r="Y3895" i="1"/>
  <c r="AA3893" i="1"/>
  <c r="AA3889" i="1"/>
  <c r="AA3925" i="1"/>
  <c r="Y3921" i="1"/>
  <c r="AA3917" i="1"/>
  <c r="Y3913" i="1"/>
  <c r="Y3901" i="1"/>
  <c r="Y3897" i="1"/>
  <c r="Y3881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1" i="1"/>
  <c r="AA3824" i="1"/>
  <c r="Y3958" i="1"/>
  <c r="Y3898" i="1"/>
  <c r="Y3950" i="1"/>
  <c r="Y3942" i="1"/>
  <c r="AA3934" i="1"/>
  <c r="AA3930" i="1"/>
  <c r="Y3922" i="1"/>
  <c r="AA3906" i="1"/>
  <c r="AA3946" i="1"/>
  <c r="AA3882" i="1"/>
  <c r="Y3878" i="1"/>
  <c r="AA3890" i="1"/>
  <c r="Y3854" i="1"/>
  <c r="Y3887" i="1"/>
  <c r="AA3879" i="1"/>
  <c r="Y3875" i="1"/>
  <c r="AA3926" i="1"/>
  <c r="Y3918" i="1"/>
  <c r="AA3903" i="1"/>
  <c r="Y3927" i="1"/>
  <c r="AA3919" i="1"/>
  <c r="Y3931" i="1"/>
  <c r="AA3914" i="1"/>
  <c r="G3873" i="1"/>
  <c r="G3861" i="1"/>
  <c r="G3848" i="1"/>
  <c r="G3844" i="1"/>
  <c r="G3948" i="1"/>
  <c r="E3812" i="25"/>
  <c r="G3935" i="1"/>
  <c r="E3799" i="25"/>
  <c r="G3928" i="1"/>
  <c r="G3915" i="1"/>
  <c r="G3892" i="1"/>
  <c r="G3851" i="1"/>
  <c r="G3847" i="1"/>
  <c r="G3960" i="1"/>
  <c r="G3869" i="1"/>
  <c r="G3865" i="1"/>
  <c r="G3852" i="1"/>
  <c r="G3956" i="1"/>
  <c r="G3940" i="1"/>
  <c r="E3804" i="25"/>
  <c r="G3925" i="1"/>
  <c r="G3923" i="1"/>
  <c r="G3917" i="1"/>
  <c r="G3841" i="1"/>
  <c r="G3872" i="1"/>
  <c r="G3868" i="1"/>
  <c r="G3864" i="1"/>
  <c r="G3860" i="1"/>
  <c r="G3856" i="1"/>
  <c r="G3845" i="1"/>
  <c r="G3843" i="1"/>
  <c r="G3814" i="1"/>
  <c r="G3818" i="1"/>
  <c r="G3953" i="1"/>
  <c r="G3932" i="1"/>
  <c r="G3924" i="1"/>
  <c r="E3788" i="25"/>
  <c r="G3880" i="1"/>
  <c r="G3903" i="1"/>
  <c r="G3897" i="1"/>
  <c r="G3883" i="1"/>
  <c r="G3882" i="1"/>
  <c r="Y3801" i="1"/>
  <c r="AA3801" i="1"/>
  <c r="G3839" i="1"/>
  <c r="G3837" i="1"/>
  <c r="G3833" i="1"/>
  <c r="G3871" i="1"/>
  <c r="G3867" i="1"/>
  <c r="G3863" i="1"/>
  <c r="G3859" i="1"/>
  <c r="G3855" i="1"/>
  <c r="G3824" i="1"/>
  <c r="G3813" i="1"/>
  <c r="G3952" i="1"/>
  <c r="G3945" i="1"/>
  <c r="E3809" i="25"/>
  <c r="G3931" i="1"/>
  <c r="G3921" i="1"/>
  <c r="E3785" i="25"/>
  <c r="G3911" i="1"/>
  <c r="G3905" i="1"/>
  <c r="G3916" i="1"/>
  <c r="G3901" i="1"/>
  <c r="G3884" i="1"/>
  <c r="Y3877" i="1"/>
  <c r="G3835" i="1"/>
  <c r="G3857" i="1"/>
  <c r="G3836" i="1"/>
  <c r="G3853" i="1"/>
  <c r="G3849" i="1"/>
  <c r="G3820" i="1"/>
  <c r="G3832" i="1"/>
  <c r="G3959" i="1"/>
  <c r="G3949" i="1"/>
  <c r="E3813" i="25"/>
  <c r="G3900" i="1"/>
  <c r="G3944" i="1"/>
  <c r="G3888" i="1"/>
  <c r="G3941" i="1"/>
  <c r="E3805" i="25"/>
  <c r="Y3932" i="1"/>
  <c r="G3920" i="1"/>
  <c r="E3784" i="25"/>
  <c r="G3919" i="1"/>
  <c r="E3783" i="25"/>
  <c r="G3912" i="1"/>
  <c r="G3904" i="1"/>
  <c r="AA3885" i="1"/>
  <c r="G3878" i="1"/>
  <c r="G3875" i="1"/>
  <c r="E3814" i="25"/>
  <c r="E3811" i="25"/>
  <c r="G3811" i="25" s="1"/>
  <c r="E3810" i="25"/>
  <c r="E3806" i="25"/>
  <c r="E3786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38" i="1"/>
  <c r="Y3847" i="1"/>
  <c r="AA3821" i="1"/>
  <c r="AA3843" i="1"/>
  <c r="Y3888" i="1"/>
  <c r="AA3876" i="1"/>
  <c r="Y3916" i="1"/>
  <c r="AA3884" i="1"/>
  <c r="AA3960" i="1"/>
  <c r="Y3900" i="1"/>
  <c r="AA3944" i="1"/>
  <c r="Y3928" i="1"/>
  <c r="AA3956" i="1"/>
  <c r="AA3952" i="1"/>
  <c r="AA3948" i="1"/>
  <c r="AA3940" i="1"/>
  <c r="AA3936" i="1"/>
  <c r="AA3924" i="1"/>
  <c r="AA3920" i="1"/>
  <c r="AA3880" i="1"/>
  <c r="AA3912" i="1"/>
  <c r="AA3908" i="1"/>
  <c r="AA3904" i="1"/>
  <c r="AA3896" i="1"/>
  <c r="AA3892" i="1"/>
  <c r="AA3845" i="1"/>
  <c r="F3962" i="1"/>
  <c r="E3826" i="25" s="1"/>
  <c r="AA33" i="1"/>
  <c r="AA3291" i="1"/>
  <c r="AA3295" i="1"/>
  <c r="V3675" i="1"/>
  <c r="Y3675" i="1"/>
  <c r="Z3675" i="1"/>
  <c r="AA3675" i="1"/>
  <c r="AB3675" i="1"/>
  <c r="F3675" i="1" s="1"/>
  <c r="G3675" i="1" s="1"/>
  <c r="AC3675" i="1"/>
  <c r="V3676" i="1"/>
  <c r="Y3676" i="1"/>
  <c r="Z3676" i="1"/>
  <c r="AA3676" i="1"/>
  <c r="AB3676" i="1"/>
  <c r="F3676" i="1" s="1"/>
  <c r="AC3676" i="1"/>
  <c r="V3677" i="1"/>
  <c r="Y3677" i="1"/>
  <c r="Z3677" i="1"/>
  <c r="AA3677" i="1"/>
  <c r="AB3677" i="1"/>
  <c r="F3677" i="1" s="1"/>
  <c r="G3677" i="1" s="1"/>
  <c r="AC3677" i="1"/>
  <c r="V3678" i="1"/>
  <c r="Y3678" i="1"/>
  <c r="Z3678" i="1"/>
  <c r="AA3678" i="1"/>
  <c r="AB3678" i="1"/>
  <c r="F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G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G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G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G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AC3705" i="1"/>
  <c r="V3706" i="1"/>
  <c r="Y3706" i="1"/>
  <c r="Z3706" i="1"/>
  <c r="AA3706" i="1"/>
  <c r="AB3706" i="1"/>
  <c r="F3706" i="1" s="1"/>
  <c r="G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G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G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G3725" i="1" s="1"/>
  <c r="AC3725" i="1"/>
  <c r="V3726" i="1"/>
  <c r="Y3726" i="1"/>
  <c r="Z3726" i="1"/>
  <c r="AA3726" i="1"/>
  <c r="AB3726" i="1"/>
  <c r="F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G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G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G3750" i="1" s="1"/>
  <c r="AC3750" i="1"/>
  <c r="V3751" i="1"/>
  <c r="Y3751" i="1"/>
  <c r="Z3751" i="1"/>
  <c r="AA3751" i="1"/>
  <c r="AB3751" i="1"/>
  <c r="F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AC3757" i="1"/>
  <c r="V3758" i="1"/>
  <c r="Y3758" i="1"/>
  <c r="Z3758" i="1"/>
  <c r="AA3758" i="1"/>
  <c r="AB3758" i="1"/>
  <c r="F3758" i="1" s="1"/>
  <c r="G3758" i="1" s="1"/>
  <c r="AC3758" i="1"/>
  <c r="V3759" i="1"/>
  <c r="Y3759" i="1"/>
  <c r="Z3759" i="1"/>
  <c r="AA3759" i="1"/>
  <c r="AB3759" i="1"/>
  <c r="F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G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G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G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G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AC3795" i="1"/>
  <c r="V3796" i="1"/>
  <c r="Y3796" i="1"/>
  <c r="Z3796" i="1"/>
  <c r="AA3796" i="1"/>
  <c r="AB3796" i="1"/>
  <c r="F3796" i="1" s="1"/>
  <c r="G3796" i="1" s="1"/>
  <c r="AC3796" i="1"/>
  <c r="V3797" i="1"/>
  <c r="Y3797" i="1"/>
  <c r="Z3797" i="1"/>
  <c r="AA3797" i="1"/>
  <c r="AB3797" i="1"/>
  <c r="F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2" i="1"/>
  <c r="Y3802" i="1"/>
  <c r="Z3802" i="1"/>
  <c r="AA3802" i="1"/>
  <c r="AB3802" i="1"/>
  <c r="F3802" i="1" s="1"/>
  <c r="G3802" i="1" s="1"/>
  <c r="AC3802" i="1"/>
  <c r="V3803" i="1"/>
  <c r="Y3803" i="1"/>
  <c r="Z3803" i="1"/>
  <c r="AA3803" i="1"/>
  <c r="AB3803" i="1"/>
  <c r="F3803" i="1" s="1"/>
  <c r="AC3803" i="1"/>
  <c r="V3804" i="1"/>
  <c r="Y3804" i="1"/>
  <c r="Z3804" i="1"/>
  <c r="AA3804" i="1"/>
  <c r="AB3804" i="1"/>
  <c r="F3804" i="1" s="1"/>
  <c r="AC3804" i="1"/>
  <c r="V3805" i="1"/>
  <c r="Y3805" i="1"/>
  <c r="Z3805" i="1"/>
  <c r="AA3805" i="1"/>
  <c r="AB3805" i="1"/>
  <c r="F3805" i="1" s="1"/>
  <c r="AC3805" i="1"/>
  <c r="V3806" i="1"/>
  <c r="Y3806" i="1"/>
  <c r="Z3806" i="1"/>
  <c r="AA3806" i="1"/>
  <c r="AB3806" i="1"/>
  <c r="F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G3810" i="1" s="1"/>
  <c r="AC3810" i="1"/>
  <c r="V3811" i="1"/>
  <c r="Y3811" i="1"/>
  <c r="Z3811" i="1"/>
  <c r="AA3811" i="1"/>
  <c r="AB3811" i="1"/>
  <c r="F3811" i="1" s="1"/>
  <c r="AC3811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2" i="1"/>
  <c r="L3803" i="1"/>
  <c r="L3804" i="1"/>
  <c r="L3805" i="1"/>
  <c r="L3806" i="1"/>
  <c r="L3807" i="1"/>
  <c r="L3808" i="1"/>
  <c r="L3809" i="1"/>
  <c r="L3810" i="1"/>
  <c r="L3811" i="1"/>
  <c r="Y3674" i="1"/>
  <c r="Z3674" i="1"/>
  <c r="AA3674" i="1"/>
  <c r="AB3674" i="1"/>
  <c r="F3674" i="1" s="1"/>
  <c r="AC3674" i="1"/>
  <c r="V3674" i="1"/>
  <c r="L3674" i="1"/>
  <c r="Y3671" i="1"/>
  <c r="Z3671" i="1"/>
  <c r="AA3671" i="1"/>
  <c r="AB3671" i="1"/>
  <c r="F3671" i="1" s="1"/>
  <c r="AC3671" i="1"/>
  <c r="V3671" i="1"/>
  <c r="L3671" i="1"/>
  <c r="Y3672" i="1"/>
  <c r="Z3672" i="1"/>
  <c r="AA3672" i="1"/>
  <c r="AB3672" i="1"/>
  <c r="F3672" i="1" s="1"/>
  <c r="G3672" i="1" s="1"/>
  <c r="AC3672" i="1"/>
  <c r="Y3673" i="1"/>
  <c r="Z3673" i="1"/>
  <c r="AA3673" i="1"/>
  <c r="AB3673" i="1"/>
  <c r="F3673" i="1" s="1"/>
  <c r="G3673" i="1" s="1"/>
  <c r="AC3673" i="1"/>
  <c r="V3672" i="1"/>
  <c r="V3673" i="1"/>
  <c r="L3672" i="1"/>
  <c r="L3673" i="1"/>
  <c r="Y3643" i="1"/>
  <c r="Z3643" i="1"/>
  <c r="AA3643" i="1"/>
  <c r="AB3643" i="1"/>
  <c r="F3643" i="1" s="1"/>
  <c r="AC3643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G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E3827" i="25" l="1"/>
  <c r="K3827" i="25" s="1"/>
  <c r="K3825" i="25"/>
  <c r="I3826" i="25"/>
  <c r="K3826" i="25"/>
  <c r="G3825" i="25"/>
  <c r="I3825" i="25"/>
  <c r="G3826" i="25"/>
  <c r="G3813" i="25"/>
  <c r="G3785" i="25"/>
  <c r="I3784" i="25"/>
  <c r="J3594" i="25"/>
  <c r="G3799" i="25"/>
  <c r="K3786" i="25"/>
  <c r="I3804" i="25"/>
  <c r="K3812" i="25"/>
  <c r="G3806" i="25"/>
  <c r="K3814" i="25"/>
  <c r="I3812" i="25"/>
  <c r="I3799" i="25"/>
  <c r="I3814" i="25"/>
  <c r="G3812" i="25"/>
  <c r="G3784" i="25"/>
  <c r="K3804" i="25"/>
  <c r="G3804" i="25"/>
  <c r="I3805" i="25"/>
  <c r="K3799" i="25"/>
  <c r="K3784" i="25"/>
  <c r="I3783" i="25"/>
  <c r="I3809" i="25"/>
  <c r="G3788" i="25"/>
  <c r="K3810" i="25"/>
  <c r="K3809" i="25"/>
  <c r="G3809" i="25"/>
  <c r="G3814" i="25"/>
  <c r="G3783" i="25"/>
  <c r="K3813" i="25"/>
  <c r="I3785" i="25"/>
  <c r="I3811" i="25"/>
  <c r="K3785" i="25"/>
  <c r="I3813" i="25"/>
  <c r="J3595" i="25"/>
  <c r="G3805" i="25"/>
  <c r="K3811" i="25"/>
  <c r="K3805" i="25"/>
  <c r="I3788" i="25"/>
  <c r="K3788" i="25"/>
  <c r="G3786" i="25"/>
  <c r="K3783" i="25"/>
  <c r="G3810" i="25"/>
  <c r="I3786" i="25"/>
  <c r="I3810" i="25"/>
  <c r="G3656" i="1"/>
  <c r="G3652" i="1"/>
  <c r="G3648" i="1"/>
  <c r="G3644" i="1"/>
  <c r="G3659" i="1"/>
  <c r="G3655" i="1"/>
  <c r="G3651" i="1"/>
  <c r="G3647" i="1"/>
  <c r="G3643" i="1"/>
  <c r="G3674" i="1"/>
  <c r="G3811" i="1"/>
  <c r="G3809" i="1"/>
  <c r="G3807" i="1"/>
  <c r="G3805" i="1"/>
  <c r="G3803" i="1"/>
  <c r="G3797" i="1"/>
  <c r="G3795" i="1"/>
  <c r="G3793" i="1"/>
  <c r="G3787" i="1"/>
  <c r="G3785" i="1"/>
  <c r="G3783" i="1"/>
  <c r="G3775" i="1"/>
  <c r="G3773" i="1"/>
  <c r="G3771" i="1"/>
  <c r="G3765" i="1"/>
  <c r="G3761" i="1"/>
  <c r="G3759" i="1"/>
  <c r="G3757" i="1"/>
  <c r="G3755" i="1"/>
  <c r="G3751" i="1"/>
  <c r="G3749" i="1"/>
  <c r="G3747" i="1"/>
  <c r="G3745" i="1"/>
  <c r="G3743" i="1"/>
  <c r="G3741" i="1"/>
  <c r="G3737" i="1"/>
  <c r="G3735" i="1"/>
  <c r="G3733" i="1"/>
  <c r="G3727" i="1"/>
  <c r="G3721" i="1"/>
  <c r="G3719" i="1"/>
  <c r="G3717" i="1"/>
  <c r="G3711" i="1"/>
  <c r="G3709" i="1"/>
  <c r="G3705" i="1"/>
  <c r="G3703" i="1"/>
  <c r="G3699" i="1"/>
  <c r="G3695" i="1"/>
  <c r="G3693" i="1"/>
  <c r="G3691" i="1"/>
  <c r="G3689" i="1"/>
  <c r="G3685" i="1"/>
  <c r="G3683" i="1"/>
  <c r="G3679" i="1"/>
  <c r="G3658" i="1"/>
  <c r="G3654" i="1"/>
  <c r="G3650" i="1"/>
  <c r="G3646" i="1"/>
  <c r="G3671" i="1"/>
  <c r="G3657" i="1"/>
  <c r="G3653" i="1"/>
  <c r="G3645" i="1"/>
  <c r="G3808" i="1"/>
  <c r="G3806" i="1"/>
  <c r="G3804" i="1"/>
  <c r="G3798" i="1"/>
  <c r="G3786" i="1"/>
  <c r="G3784" i="1"/>
  <c r="G3776" i="1"/>
  <c r="G3774" i="1"/>
  <c r="G3766" i="1"/>
  <c r="G3764" i="1"/>
  <c r="G3760" i="1"/>
  <c r="G3752" i="1"/>
  <c r="G3746" i="1"/>
  <c r="G3744" i="1"/>
  <c r="G3740" i="1"/>
  <c r="G3736" i="1"/>
  <c r="G3732" i="1"/>
  <c r="G3726" i="1"/>
  <c r="G3724" i="1"/>
  <c r="G3722" i="1"/>
  <c r="G3718" i="1"/>
  <c r="G3712" i="1"/>
  <c r="G3710" i="1"/>
  <c r="G3708" i="1"/>
  <c r="G3692" i="1"/>
  <c r="G3690" i="1"/>
  <c r="G3688" i="1"/>
  <c r="G3684" i="1"/>
  <c r="G3680" i="1"/>
  <c r="G3962" i="1"/>
  <c r="G3678" i="1"/>
  <c r="G3676" i="1"/>
  <c r="K3806" i="25"/>
  <c r="I3806" i="25"/>
  <c r="Y3660" i="1"/>
  <c r="Z3660" i="1"/>
  <c r="AA3660" i="1"/>
  <c r="AB3660" i="1"/>
  <c r="AC3660" i="1"/>
  <c r="Y3661" i="1"/>
  <c r="Z3661" i="1"/>
  <c r="AA3661" i="1"/>
  <c r="AB3661" i="1"/>
  <c r="AC3661" i="1"/>
  <c r="Y3663" i="1"/>
  <c r="Z3663" i="1"/>
  <c r="AA3663" i="1"/>
  <c r="AB3663" i="1"/>
  <c r="AC3663" i="1"/>
  <c r="Y3669" i="1"/>
  <c r="Z3669" i="1"/>
  <c r="AA3669" i="1"/>
  <c r="AB3669" i="1"/>
  <c r="AC3669" i="1"/>
  <c r="Y3670" i="1"/>
  <c r="Z3670" i="1"/>
  <c r="AA3670" i="1"/>
  <c r="AB3670" i="1"/>
  <c r="AC3670" i="1"/>
  <c r="Y3664" i="1"/>
  <c r="Z3664" i="1"/>
  <c r="AA3664" i="1"/>
  <c r="AB3664" i="1"/>
  <c r="F3664" i="1" s="1"/>
  <c r="AC3664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V3666" i="1"/>
  <c r="V3664" i="1"/>
  <c r="V3665" i="1"/>
  <c r="L3666" i="1"/>
  <c r="L3665" i="1"/>
  <c r="L3664" i="1"/>
  <c r="I3827" i="25" l="1"/>
  <c r="G3827" i="25"/>
  <c r="J3620" i="25"/>
  <c r="J3621" i="25"/>
  <c r="G3665" i="1"/>
  <c r="G3664" i="1"/>
  <c r="G3666" i="1"/>
  <c r="F3670" i="1"/>
  <c r="V3669" i="1"/>
  <c r="V3670" i="1"/>
  <c r="L3669" i="1"/>
  <c r="L3670" i="1"/>
  <c r="F3669" i="1"/>
  <c r="L2208" i="1"/>
  <c r="V2208" i="1"/>
  <c r="X2208" i="1"/>
  <c r="Y2208" i="1" s="1"/>
  <c r="Z2208" i="1"/>
  <c r="AB2208" i="1"/>
  <c r="F2208" i="1" s="1"/>
  <c r="G2208" i="1" s="1"/>
  <c r="AC2208" i="1"/>
  <c r="L3661" i="1"/>
  <c r="V3661" i="1"/>
  <c r="F3661" i="1"/>
  <c r="G3661" i="1" s="1"/>
  <c r="F3660" i="1"/>
  <c r="V3660" i="1"/>
  <c r="V3663" i="1"/>
  <c r="L3663" i="1"/>
  <c r="E3663" i="1"/>
  <c r="L3660" i="1"/>
  <c r="AB3642" i="1"/>
  <c r="Y3642" i="1"/>
  <c r="Z3642" i="1"/>
  <c r="AA3642" i="1"/>
  <c r="AC3642" i="1"/>
  <c r="V3642" i="1"/>
  <c r="L3642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E3823" i="25" s="1"/>
  <c r="AC3668" i="1"/>
  <c r="V3667" i="1"/>
  <c r="V3668" i="1"/>
  <c r="L3667" i="1"/>
  <c r="L3668" i="1"/>
  <c r="J3824" i="25" s="1"/>
  <c r="O3633" i="1"/>
  <c r="O2385" i="1"/>
  <c r="L3292" i="1"/>
  <c r="V3292" i="1"/>
  <c r="AA3292" i="1"/>
  <c r="Z3292" i="1"/>
  <c r="AB3292" i="1"/>
  <c r="F3292" i="1" s="1"/>
  <c r="G3292" i="1" s="1"/>
  <c r="AC3292" i="1"/>
  <c r="L2385" i="1"/>
  <c r="V2385" i="1"/>
  <c r="Y2385" i="1"/>
  <c r="Z2385" i="1"/>
  <c r="AB2385" i="1"/>
  <c r="F2385" i="1" s="1"/>
  <c r="G2385" i="1" s="1"/>
  <c r="AC2385" i="1"/>
  <c r="L2386" i="1"/>
  <c r="V2386" i="1"/>
  <c r="X2386" i="1"/>
  <c r="Y2386" i="1" s="1"/>
  <c r="Z2386" i="1"/>
  <c r="AB2386" i="1"/>
  <c r="F2386" i="1" s="1"/>
  <c r="G2386" i="1" s="1"/>
  <c r="AC2386" i="1"/>
  <c r="AB3640" i="1"/>
  <c r="F3640" i="1" s="1"/>
  <c r="G3640" i="1" s="1"/>
  <c r="AC3640" i="1"/>
  <c r="AB3641" i="1"/>
  <c r="F3641" i="1" s="1"/>
  <c r="AC3641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9" i="1"/>
  <c r="Y3640" i="1"/>
  <c r="Z3640" i="1"/>
  <c r="AA3640" i="1"/>
  <c r="Y3641" i="1"/>
  <c r="Z3641" i="1"/>
  <c r="AA3641" i="1"/>
  <c r="V3640" i="1"/>
  <c r="V3641" i="1"/>
  <c r="L3641" i="1"/>
  <c r="L3640" i="1"/>
  <c r="L3527" i="1"/>
  <c r="L3528" i="1"/>
  <c r="L3531" i="1"/>
  <c r="L3532" i="1"/>
  <c r="L3535" i="1"/>
  <c r="L3536" i="1"/>
  <c r="L3538" i="1"/>
  <c r="L3542" i="1"/>
  <c r="L3543" i="1"/>
  <c r="L3544" i="1"/>
  <c r="L3547" i="1"/>
  <c r="L3548" i="1"/>
  <c r="L3550" i="1"/>
  <c r="L3551" i="1"/>
  <c r="L3552" i="1"/>
  <c r="L3555" i="1"/>
  <c r="L3556" i="1"/>
  <c r="L3558" i="1"/>
  <c r="L3559" i="1"/>
  <c r="L3560" i="1"/>
  <c r="L3563" i="1"/>
  <c r="L3564" i="1"/>
  <c r="L3566" i="1"/>
  <c r="L3567" i="1"/>
  <c r="L3568" i="1"/>
  <c r="L3571" i="1"/>
  <c r="L3572" i="1"/>
  <c r="L3575" i="1"/>
  <c r="L3576" i="1"/>
  <c r="L3578" i="1"/>
  <c r="L3579" i="1"/>
  <c r="L3580" i="1"/>
  <c r="L3583" i="1"/>
  <c r="L3584" i="1"/>
  <c r="L3586" i="1"/>
  <c r="L3587" i="1"/>
  <c r="L3588" i="1"/>
  <c r="L3591" i="1"/>
  <c r="L3592" i="1"/>
  <c r="L3594" i="1"/>
  <c r="L3595" i="1"/>
  <c r="L3596" i="1"/>
  <c r="L3599" i="1"/>
  <c r="L3600" i="1"/>
  <c r="L3602" i="1"/>
  <c r="L3603" i="1"/>
  <c r="L3604" i="1"/>
  <c r="L3606" i="1"/>
  <c r="L3607" i="1"/>
  <c r="L3608" i="1"/>
  <c r="L3611" i="1"/>
  <c r="L3612" i="1"/>
  <c r="L3614" i="1"/>
  <c r="L3615" i="1"/>
  <c r="L3616" i="1"/>
  <c r="L3619" i="1"/>
  <c r="L3620" i="1"/>
  <c r="L3623" i="1"/>
  <c r="L3624" i="1"/>
  <c r="L3626" i="1"/>
  <c r="L3627" i="1"/>
  <c r="L3628" i="1"/>
  <c r="L3631" i="1"/>
  <c r="L3632" i="1"/>
  <c r="L3634" i="1"/>
  <c r="L3635" i="1"/>
  <c r="L3636" i="1"/>
  <c r="L3639" i="1"/>
  <c r="Y3522" i="1"/>
  <c r="Z3522" i="1"/>
  <c r="AA3522" i="1"/>
  <c r="Y3523" i="1"/>
  <c r="Z3523" i="1"/>
  <c r="AA3523" i="1"/>
  <c r="Y3524" i="1"/>
  <c r="Z3524" i="1"/>
  <c r="AA3524" i="1"/>
  <c r="AB3523" i="1"/>
  <c r="F3523" i="1" s="1"/>
  <c r="G3523" i="1" s="1"/>
  <c r="AC3523" i="1"/>
  <c r="AB3524" i="1"/>
  <c r="F3524" i="1" s="1"/>
  <c r="AC3524" i="1"/>
  <c r="V3523" i="1"/>
  <c r="V3524" i="1"/>
  <c r="L3523" i="1"/>
  <c r="L3524" i="1"/>
  <c r="Z3519" i="1"/>
  <c r="AA3519" i="1"/>
  <c r="AB3519" i="1"/>
  <c r="F3519" i="1" s="1"/>
  <c r="AC3519" i="1"/>
  <c r="Z3520" i="1"/>
  <c r="AA3520" i="1"/>
  <c r="AB3520" i="1"/>
  <c r="F3520" i="1" s="1"/>
  <c r="AC3520" i="1"/>
  <c r="Z3521" i="1"/>
  <c r="AA3521" i="1"/>
  <c r="AB3521" i="1"/>
  <c r="F3521" i="1" s="1"/>
  <c r="AC3521" i="1"/>
  <c r="AB3522" i="1"/>
  <c r="F3522" i="1" s="1"/>
  <c r="AC3522" i="1"/>
  <c r="AB3525" i="1"/>
  <c r="F3525" i="1" s="1"/>
  <c r="AC3525" i="1"/>
  <c r="Y3519" i="1"/>
  <c r="Y3520" i="1"/>
  <c r="Y3521" i="1"/>
  <c r="V3519" i="1"/>
  <c r="V3520" i="1"/>
  <c r="V3521" i="1"/>
  <c r="V3522" i="1"/>
  <c r="L3519" i="1"/>
  <c r="L3520" i="1"/>
  <c r="L3521" i="1"/>
  <c r="L3522" i="1"/>
  <c r="V2707" i="1"/>
  <c r="L3526" i="1"/>
  <c r="L3529" i="1"/>
  <c r="L3530" i="1"/>
  <c r="L3533" i="1"/>
  <c r="L3534" i="1"/>
  <c r="L3539" i="1"/>
  <c r="L3540" i="1"/>
  <c r="L3546" i="1"/>
  <c r="L3554" i="1"/>
  <c r="L3562" i="1"/>
  <c r="L3574" i="1"/>
  <c r="L3582" i="1"/>
  <c r="L3590" i="1"/>
  <c r="L3598" i="1"/>
  <c r="L3610" i="1"/>
  <c r="L3622" i="1"/>
  <c r="L3630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9" i="1"/>
  <c r="Y3493" i="1"/>
  <c r="AA3494" i="1"/>
  <c r="AA3495" i="1"/>
  <c r="AA3496" i="1"/>
  <c r="Y3497" i="1"/>
  <c r="AA3498" i="1"/>
  <c r="AA3499" i="1"/>
  <c r="AA3500" i="1"/>
  <c r="AA3501" i="1"/>
  <c r="AA3502" i="1"/>
  <c r="AA3503" i="1"/>
  <c r="Y3504" i="1"/>
  <c r="AA3505" i="1"/>
  <c r="AA3506" i="1"/>
  <c r="AA3507" i="1"/>
  <c r="Y3508" i="1"/>
  <c r="Y3509" i="1"/>
  <c r="AA3510" i="1"/>
  <c r="AA3511" i="1"/>
  <c r="AA3512" i="1"/>
  <c r="Y3513" i="1"/>
  <c r="AA3514" i="1"/>
  <c r="AA3515" i="1"/>
  <c r="AA3516" i="1"/>
  <c r="AA3517" i="1"/>
  <c r="AA3518" i="1"/>
  <c r="X3525" i="1"/>
  <c r="Y3525" i="1" s="1"/>
  <c r="AA3526" i="1"/>
  <c r="X3527" i="1"/>
  <c r="AA3527" i="1" s="1"/>
  <c r="Y3528" i="1"/>
  <c r="Y3529" i="1"/>
  <c r="AA3530" i="1"/>
  <c r="AA3531" i="1"/>
  <c r="Y3532" i="1"/>
  <c r="Y3533" i="1"/>
  <c r="AA3534" i="1"/>
  <c r="AA3535" i="1"/>
  <c r="Y3536" i="1"/>
  <c r="Y3537" i="1"/>
  <c r="X3538" i="1"/>
  <c r="AA3538" i="1" s="1"/>
  <c r="AA3539" i="1"/>
  <c r="X3540" i="1"/>
  <c r="Y3540" i="1" s="1"/>
  <c r="Y3541" i="1"/>
  <c r="AA3542" i="1"/>
  <c r="AA3543" i="1"/>
  <c r="Y3544" i="1"/>
  <c r="Y3545" i="1"/>
  <c r="AA3546" i="1"/>
  <c r="AA3547" i="1"/>
  <c r="Y3548" i="1"/>
  <c r="Y3549" i="1"/>
  <c r="AA3550" i="1"/>
  <c r="AA3551" i="1"/>
  <c r="Y3552" i="1"/>
  <c r="X3553" i="1"/>
  <c r="Y3553" i="1" s="1"/>
  <c r="AA3554" i="1"/>
  <c r="AA3555" i="1"/>
  <c r="Y3556" i="1"/>
  <c r="Y3557" i="1"/>
  <c r="AA3558" i="1"/>
  <c r="AA3559" i="1"/>
  <c r="Y3560" i="1"/>
  <c r="Y3561" i="1"/>
  <c r="X3562" i="1"/>
  <c r="AA3562" i="1" s="1"/>
  <c r="AA3563" i="1"/>
  <c r="Y3564" i="1"/>
  <c r="Y3565" i="1"/>
  <c r="AA3566" i="1"/>
  <c r="AA3567" i="1"/>
  <c r="Y3568" i="1"/>
  <c r="Y3569" i="1"/>
  <c r="X3570" i="1"/>
  <c r="AA3570" i="1" s="1"/>
  <c r="AA3571" i="1"/>
  <c r="Y3572" i="1"/>
  <c r="Y3573" i="1"/>
  <c r="AA3574" i="1"/>
  <c r="AA3575" i="1"/>
  <c r="Y3576" i="1"/>
  <c r="Y3577" i="1"/>
  <c r="AA3578" i="1"/>
  <c r="AA3579" i="1"/>
  <c r="Y3580" i="1"/>
  <c r="Y3581" i="1"/>
  <c r="AA3582" i="1"/>
  <c r="AA3583" i="1"/>
  <c r="Y3584" i="1"/>
  <c r="Y3585" i="1"/>
  <c r="AA3586" i="1"/>
  <c r="AA3587" i="1"/>
  <c r="Y3588" i="1"/>
  <c r="Y3589" i="1"/>
  <c r="AA3590" i="1"/>
  <c r="AA3591" i="1"/>
  <c r="Y3592" i="1"/>
  <c r="Y3593" i="1"/>
  <c r="X3594" i="1"/>
  <c r="Y3594" i="1" s="1"/>
  <c r="AA3595" i="1"/>
  <c r="X3596" i="1"/>
  <c r="Y3596" i="1" s="1"/>
  <c r="Y3597" i="1"/>
  <c r="AA3598" i="1"/>
  <c r="AA3599" i="1"/>
  <c r="Y3600" i="1"/>
  <c r="Y3601" i="1"/>
  <c r="AA3602" i="1"/>
  <c r="AA3603" i="1"/>
  <c r="Y3604" i="1"/>
  <c r="X3605" i="1"/>
  <c r="Y3605" i="1" s="1"/>
  <c r="X3606" i="1"/>
  <c r="AA3606" i="1" s="1"/>
  <c r="AA3607" i="1"/>
  <c r="Y3608" i="1"/>
  <c r="X3609" i="1"/>
  <c r="Y3609" i="1" s="1"/>
  <c r="AA3610" i="1"/>
  <c r="AA3611" i="1"/>
  <c r="Y3612" i="1"/>
  <c r="Y3613" i="1"/>
  <c r="AA3614" i="1"/>
  <c r="AA3615" i="1"/>
  <c r="Y3616" i="1"/>
  <c r="X3617" i="1"/>
  <c r="Y3617" i="1" s="1"/>
  <c r="AA3618" i="1"/>
  <c r="AA3619" i="1"/>
  <c r="Y3620" i="1"/>
  <c r="Y3621" i="1"/>
  <c r="AA3622" i="1"/>
  <c r="X3623" i="1"/>
  <c r="AA3623" i="1" s="1"/>
  <c r="Y3624" i="1"/>
  <c r="Y3625" i="1"/>
  <c r="Y3626" i="1"/>
  <c r="AA3627" i="1"/>
  <c r="Y3628" i="1"/>
  <c r="Y3629" i="1"/>
  <c r="Y3630" i="1"/>
  <c r="X3631" i="1"/>
  <c r="AA3631" i="1" s="1"/>
  <c r="X3632" i="1"/>
  <c r="Y3632" i="1" s="1"/>
  <c r="Y3633" i="1"/>
  <c r="X3634" i="1"/>
  <c r="Y3634" i="1" s="1"/>
  <c r="X3635" i="1"/>
  <c r="AA3635" i="1" s="1"/>
  <c r="X3636" i="1"/>
  <c r="Y3636" i="1" s="1"/>
  <c r="Y3637" i="1"/>
  <c r="AA3639" i="1"/>
  <c r="AB3526" i="1"/>
  <c r="F3526" i="1" s="1"/>
  <c r="G3526" i="1" s="1"/>
  <c r="AC3526" i="1"/>
  <c r="AB3527" i="1"/>
  <c r="F3527" i="1" s="1"/>
  <c r="AC3527" i="1"/>
  <c r="AB3528" i="1"/>
  <c r="F3528" i="1" s="1"/>
  <c r="G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AC3531" i="1"/>
  <c r="AB3532" i="1"/>
  <c r="F3532" i="1" s="1"/>
  <c r="G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AC3537" i="1"/>
  <c r="AB3538" i="1"/>
  <c r="F3538" i="1" s="1"/>
  <c r="AC3538" i="1"/>
  <c r="AB3539" i="1"/>
  <c r="F3539" i="1" s="1"/>
  <c r="AC3539" i="1"/>
  <c r="AB3540" i="1"/>
  <c r="F3540" i="1" s="1"/>
  <c r="G3540" i="1" s="1"/>
  <c r="AC3540" i="1"/>
  <c r="AB3541" i="1"/>
  <c r="F3541" i="1" s="1"/>
  <c r="G3541" i="1" s="1"/>
  <c r="AC3541" i="1"/>
  <c r="AB3542" i="1"/>
  <c r="F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G3547" i="1" s="1"/>
  <c r="AC3547" i="1"/>
  <c r="AB3548" i="1"/>
  <c r="F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G3554" i="1" s="1"/>
  <c r="AC3554" i="1"/>
  <c r="AB3555" i="1"/>
  <c r="F3555" i="1" s="1"/>
  <c r="G3555" i="1" s="1"/>
  <c r="AC3555" i="1"/>
  <c r="AB3556" i="1"/>
  <c r="F3556" i="1" s="1"/>
  <c r="AC3556" i="1"/>
  <c r="AB3557" i="1"/>
  <c r="F3557" i="1" s="1"/>
  <c r="G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AC3562" i="1"/>
  <c r="AB3563" i="1"/>
  <c r="F3563" i="1" s="1"/>
  <c r="G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AC3569" i="1"/>
  <c r="AB3570" i="1"/>
  <c r="F3570" i="1" s="1"/>
  <c r="AC3570" i="1"/>
  <c r="AB3571" i="1"/>
  <c r="F3571" i="1" s="1"/>
  <c r="G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G3574" i="1" s="1"/>
  <c r="AC3574" i="1"/>
  <c r="AB3575" i="1"/>
  <c r="F3575" i="1" s="1"/>
  <c r="AC3575" i="1"/>
  <c r="AB3576" i="1"/>
  <c r="F3576" i="1" s="1"/>
  <c r="G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AC3579" i="1"/>
  <c r="AB3580" i="1"/>
  <c r="F3580" i="1" s="1"/>
  <c r="AC3580" i="1"/>
  <c r="AB3581" i="1"/>
  <c r="F3581" i="1" s="1"/>
  <c r="AC3581" i="1"/>
  <c r="AB3582" i="1"/>
  <c r="F3582" i="1" s="1"/>
  <c r="G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G3585" i="1" s="1"/>
  <c r="AC3585" i="1"/>
  <c r="AB3586" i="1"/>
  <c r="F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G3590" i="1" s="1"/>
  <c r="AC3590" i="1"/>
  <c r="AB3591" i="1"/>
  <c r="F3591" i="1" s="1"/>
  <c r="AC3591" i="1"/>
  <c r="AB3592" i="1"/>
  <c r="F3592" i="1" s="1"/>
  <c r="AC3592" i="1"/>
  <c r="AB3593" i="1"/>
  <c r="F3593" i="1" s="1"/>
  <c r="G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G3596" i="1" s="1"/>
  <c r="AC3596" i="1"/>
  <c r="AB3597" i="1"/>
  <c r="F3597" i="1" s="1"/>
  <c r="AC3597" i="1"/>
  <c r="AB3598" i="1"/>
  <c r="F3598" i="1" s="1"/>
  <c r="AC3598" i="1"/>
  <c r="AB3599" i="1"/>
  <c r="F3599" i="1" s="1"/>
  <c r="G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AC3609" i="1"/>
  <c r="AB3610" i="1"/>
  <c r="F3610" i="1" s="1"/>
  <c r="G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AC3626" i="1"/>
  <c r="AB3627" i="1"/>
  <c r="F3627" i="1" s="1"/>
  <c r="G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AC3631" i="1"/>
  <c r="AB3632" i="1"/>
  <c r="F3632" i="1" s="1"/>
  <c r="G3632" i="1" s="1"/>
  <c r="AC3632" i="1"/>
  <c r="AB3633" i="1"/>
  <c r="F3633" i="1" s="1"/>
  <c r="G3633" i="1" s="1"/>
  <c r="AC3633" i="1"/>
  <c r="AB3634" i="1"/>
  <c r="F3634" i="1" s="1"/>
  <c r="AC3634" i="1"/>
  <c r="AB3635" i="1"/>
  <c r="F3635" i="1" s="1"/>
  <c r="G3635" i="1" s="1"/>
  <c r="AC3635" i="1"/>
  <c r="AB3636" i="1"/>
  <c r="F3636" i="1" s="1"/>
  <c r="G3636" i="1" s="1"/>
  <c r="AC3636" i="1"/>
  <c r="AB3637" i="1"/>
  <c r="F3637" i="1" s="1"/>
  <c r="G3637" i="1" s="1"/>
  <c r="AC3637" i="1"/>
  <c r="AB3639" i="1"/>
  <c r="F3639" i="1" s="1"/>
  <c r="G3639" i="1" s="1"/>
  <c r="AC3639" i="1"/>
  <c r="L3525" i="1"/>
  <c r="L3537" i="1"/>
  <c r="L3541" i="1"/>
  <c r="L3545" i="1"/>
  <c r="L3549" i="1"/>
  <c r="L3553" i="1"/>
  <c r="L3557" i="1"/>
  <c r="L3561" i="1"/>
  <c r="L3565" i="1"/>
  <c r="L3569" i="1"/>
  <c r="L3570" i="1"/>
  <c r="L3573" i="1"/>
  <c r="L3577" i="1"/>
  <c r="L3581" i="1"/>
  <c r="L3585" i="1"/>
  <c r="L3589" i="1"/>
  <c r="L3593" i="1"/>
  <c r="L3597" i="1"/>
  <c r="L3601" i="1"/>
  <c r="L3605" i="1"/>
  <c r="L3609" i="1"/>
  <c r="L3613" i="1"/>
  <c r="L3617" i="1"/>
  <c r="L3618" i="1"/>
  <c r="L3621" i="1"/>
  <c r="L3625" i="1"/>
  <c r="L3629" i="1"/>
  <c r="L3633" i="1"/>
  <c r="L3637" i="1"/>
  <c r="O3476" i="1"/>
  <c r="AA3481" i="1"/>
  <c r="Y3480" i="1"/>
  <c r="Y3479" i="1"/>
  <c r="Y3478" i="1"/>
  <c r="AA3477" i="1"/>
  <c r="AA3476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Z3493" i="1"/>
  <c r="AB3493" i="1"/>
  <c r="F3493" i="1" s="1"/>
  <c r="G3493" i="1" s="1"/>
  <c r="AC3493" i="1"/>
  <c r="Z3494" i="1"/>
  <c r="AB3494" i="1"/>
  <c r="F3494" i="1" s="1"/>
  <c r="AC3494" i="1"/>
  <c r="Z3495" i="1"/>
  <c r="AB3495" i="1"/>
  <c r="F3495" i="1" s="1"/>
  <c r="AC3495" i="1"/>
  <c r="Z3496" i="1"/>
  <c r="AB3496" i="1"/>
  <c r="F3496" i="1" s="1"/>
  <c r="G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AC3499" i="1"/>
  <c r="Z3500" i="1"/>
  <c r="AB3500" i="1"/>
  <c r="F3500" i="1" s="1"/>
  <c r="G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476" i="1"/>
  <c r="AB3476" i="1"/>
  <c r="F3476" i="1" s="1"/>
  <c r="AC3476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G3481" i="1" s="1"/>
  <c r="AC3481" i="1"/>
  <c r="Y3482" i="1"/>
  <c r="Z3482" i="1"/>
  <c r="AA3482" i="1"/>
  <c r="AB3482" i="1"/>
  <c r="F3482" i="1" s="1"/>
  <c r="G3482" i="1" s="1"/>
  <c r="AC3482" i="1"/>
  <c r="V3476" i="1"/>
  <c r="V3477" i="1"/>
  <c r="V3478" i="1"/>
  <c r="V3479" i="1"/>
  <c r="V3480" i="1"/>
  <c r="V3481" i="1"/>
  <c r="V3482" i="1"/>
  <c r="L3476" i="1"/>
  <c r="L3477" i="1"/>
  <c r="L3478" i="1"/>
  <c r="L3479" i="1"/>
  <c r="L3480" i="1"/>
  <c r="L3481" i="1"/>
  <c r="L3482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V3490" i="1"/>
  <c r="V3491" i="1"/>
  <c r="V3492" i="1"/>
  <c r="L3490" i="1"/>
  <c r="L3491" i="1"/>
  <c r="L3492" i="1"/>
  <c r="J3619" i="25" s="1"/>
  <c r="J3483" i="25" l="1"/>
  <c r="J3482" i="25"/>
  <c r="J3617" i="25"/>
  <c r="J3592" i="25"/>
  <c r="J3593" i="25"/>
  <c r="G3823" i="25"/>
  <c r="I3823" i="25"/>
  <c r="J3664" i="25"/>
  <c r="J3618" i="25"/>
  <c r="J3823" i="25"/>
  <c r="J3487" i="25"/>
  <c r="J3481" i="25"/>
  <c r="J3484" i="25"/>
  <c r="J3485" i="25"/>
  <c r="G3490" i="1"/>
  <c r="G3477" i="1"/>
  <c r="G3516" i="1"/>
  <c r="G3512" i="1"/>
  <c r="G3508" i="1"/>
  <c r="G3504" i="1"/>
  <c r="G3631" i="1"/>
  <c r="G3609" i="1"/>
  <c r="G3597" i="1"/>
  <c r="G3591" i="1"/>
  <c r="G3589" i="1"/>
  <c r="G3587" i="1"/>
  <c r="G3583" i="1"/>
  <c r="G3581" i="1"/>
  <c r="G3579" i="1"/>
  <c r="G3575" i="1"/>
  <c r="G3569" i="1"/>
  <c r="G3553" i="1"/>
  <c r="G3551" i="1"/>
  <c r="G3549" i="1"/>
  <c r="G3545" i="1"/>
  <c r="G3543" i="1"/>
  <c r="G3539" i="1"/>
  <c r="G3537" i="1"/>
  <c r="G3531" i="1"/>
  <c r="G3527" i="1"/>
  <c r="G3478" i="1"/>
  <c r="G3517" i="1"/>
  <c r="G3513" i="1"/>
  <c r="G3509" i="1"/>
  <c r="G3505" i="1"/>
  <c r="G3525" i="1"/>
  <c r="G3521" i="1"/>
  <c r="G3520" i="1"/>
  <c r="G3519" i="1"/>
  <c r="G3524" i="1"/>
  <c r="J3486" i="25"/>
  <c r="G3669" i="1"/>
  <c r="G3492" i="1"/>
  <c r="G3479" i="1"/>
  <c r="G3518" i="1"/>
  <c r="G3514" i="1"/>
  <c r="G3510" i="1"/>
  <c r="G3506" i="1"/>
  <c r="G3494" i="1"/>
  <c r="G3634" i="1"/>
  <c r="G3626" i="1"/>
  <c r="G3608" i="1"/>
  <c r="G3606" i="1"/>
  <c r="G3604" i="1"/>
  <c r="G3602" i="1"/>
  <c r="G3598" i="1"/>
  <c r="G3594" i="1"/>
  <c r="G3592" i="1"/>
  <c r="G3588" i="1"/>
  <c r="G3586" i="1"/>
  <c r="G3580" i="1"/>
  <c r="G3572" i="1"/>
  <c r="G3570" i="1"/>
  <c r="G3562" i="1"/>
  <c r="G3556" i="1"/>
  <c r="G3552" i="1"/>
  <c r="G3550" i="1"/>
  <c r="G3548" i="1"/>
  <c r="G3546" i="1"/>
  <c r="G3544" i="1"/>
  <c r="G3542" i="1"/>
  <c r="G3538" i="1"/>
  <c r="J3488" i="25"/>
  <c r="G3641" i="1"/>
  <c r="G3668" i="1"/>
  <c r="G3670" i="1"/>
  <c r="G3491" i="1"/>
  <c r="G3480" i="1"/>
  <c r="G3476" i="1"/>
  <c r="G3515" i="1"/>
  <c r="G3511" i="1"/>
  <c r="G3507" i="1"/>
  <c r="G3499" i="1"/>
  <c r="G3495" i="1"/>
  <c r="G3522" i="1"/>
  <c r="G3667" i="1"/>
  <c r="G3660" i="1"/>
  <c r="AA2208" i="1"/>
  <c r="F3663" i="1"/>
  <c r="G3663" i="1" s="1"/>
  <c r="Y3292" i="1"/>
  <c r="AA2385" i="1"/>
  <c r="AA2386" i="1"/>
  <c r="AA3636" i="1"/>
  <c r="AA3620" i="1"/>
  <c r="AA3604" i="1"/>
  <c r="AA3588" i="1"/>
  <c r="AA3572" i="1"/>
  <c r="AA3556" i="1"/>
  <c r="AA3540" i="1"/>
  <c r="AA3632" i="1"/>
  <c r="AA3616" i="1"/>
  <c r="AA3600" i="1"/>
  <c r="AA3584" i="1"/>
  <c r="AA3568" i="1"/>
  <c r="AA3552" i="1"/>
  <c r="AA3536" i="1"/>
  <c r="AA3628" i="1"/>
  <c r="AA3612" i="1"/>
  <c r="AA3596" i="1"/>
  <c r="AA3580" i="1"/>
  <c r="AA3564" i="1"/>
  <c r="AA3548" i="1"/>
  <c r="AA3532" i="1"/>
  <c r="AA3624" i="1"/>
  <c r="AA3608" i="1"/>
  <c r="AA3592" i="1"/>
  <c r="AA3576" i="1"/>
  <c r="AA3560" i="1"/>
  <c r="AA3544" i="1"/>
  <c r="AA3528" i="1"/>
  <c r="Y3622" i="1"/>
  <c r="Y3618" i="1"/>
  <c r="Y3606" i="1"/>
  <c r="Y3578" i="1"/>
  <c r="Y3574" i="1"/>
  <c r="Y3566" i="1"/>
  <c r="Y3562" i="1"/>
  <c r="Y3558" i="1"/>
  <c r="Y3554" i="1"/>
  <c r="Y3550" i="1"/>
  <c r="Y3546" i="1"/>
  <c r="Y3542" i="1"/>
  <c r="Y3538" i="1"/>
  <c r="Y3534" i="1"/>
  <c r="Y3530" i="1"/>
  <c r="Y3526" i="1"/>
  <c r="AA3637" i="1"/>
  <c r="Y3635" i="1"/>
  <c r="AA3633" i="1"/>
  <c r="Y3631" i="1"/>
  <c r="AA3629" i="1"/>
  <c r="Y3627" i="1"/>
  <c r="AA3625" i="1"/>
  <c r="Y3623" i="1"/>
  <c r="AA3621" i="1"/>
  <c r="Y3619" i="1"/>
  <c r="AA3617" i="1"/>
  <c r="Y3615" i="1"/>
  <c r="AA3613" i="1"/>
  <c r="Y3611" i="1"/>
  <c r="AA3609" i="1"/>
  <c r="Y3607" i="1"/>
  <c r="AA3605" i="1"/>
  <c r="Y3603" i="1"/>
  <c r="AA3601" i="1"/>
  <c r="Y3599" i="1"/>
  <c r="AA3597" i="1"/>
  <c r="Y3595" i="1"/>
  <c r="AA3593" i="1"/>
  <c r="Y3591" i="1"/>
  <c r="AA3589" i="1"/>
  <c r="Y3587" i="1"/>
  <c r="AA3585" i="1"/>
  <c r="Y3583" i="1"/>
  <c r="AA3581" i="1"/>
  <c r="Y3579" i="1"/>
  <c r="AA3577" i="1"/>
  <c r="Y3575" i="1"/>
  <c r="AA3573" i="1"/>
  <c r="Y3571" i="1"/>
  <c r="AA3569" i="1"/>
  <c r="Y3567" i="1"/>
  <c r="AA3565" i="1"/>
  <c r="Y3563" i="1"/>
  <c r="AA3561" i="1"/>
  <c r="Y3559" i="1"/>
  <c r="AA3557" i="1"/>
  <c r="Y3555" i="1"/>
  <c r="AA3553" i="1"/>
  <c r="Y3551" i="1"/>
  <c r="AA3549" i="1"/>
  <c r="Y3547" i="1"/>
  <c r="AA3545" i="1"/>
  <c r="Y3543" i="1"/>
  <c r="AA3541" i="1"/>
  <c r="Y3539" i="1"/>
  <c r="AA3537" i="1"/>
  <c r="Y3535" i="1"/>
  <c r="AA3533" i="1"/>
  <c r="Y3531" i="1"/>
  <c r="AA3529" i="1"/>
  <c r="Y3527" i="1"/>
  <c r="AA3525" i="1"/>
  <c r="Y3639" i="1"/>
  <c r="Y3614" i="1"/>
  <c r="Y3610" i="1"/>
  <c r="Y3602" i="1"/>
  <c r="Y3598" i="1"/>
  <c r="Y3590" i="1"/>
  <c r="Y3586" i="1"/>
  <c r="Y3582" i="1"/>
  <c r="Y3570" i="1"/>
  <c r="AA3634" i="1"/>
  <c r="AA3630" i="1"/>
  <c r="AA3626" i="1"/>
  <c r="AA3594" i="1"/>
  <c r="Y3518" i="1"/>
  <c r="Y3517" i="1"/>
  <c r="AA3513" i="1"/>
  <c r="Y3501" i="1"/>
  <c r="AA3497" i="1"/>
  <c r="AA3509" i="1"/>
  <c r="AA3493" i="1"/>
  <c r="Y3505" i="1"/>
  <c r="AA3504" i="1"/>
  <c r="Y3512" i="1"/>
  <c r="Y3496" i="1"/>
  <c r="AA3508" i="1"/>
  <c r="Y3516" i="1"/>
  <c r="Y3500" i="1"/>
  <c r="Y3502" i="1"/>
  <c r="Y3510" i="1"/>
  <c r="Y3494" i="1"/>
  <c r="Y3514" i="1"/>
  <c r="Y3498" i="1"/>
  <c r="Y3506" i="1"/>
  <c r="Y3515" i="1"/>
  <c r="Y3507" i="1"/>
  <c r="Y3499" i="1"/>
  <c r="Y3511" i="1"/>
  <c r="Y3503" i="1"/>
  <c r="Y3495" i="1"/>
  <c r="AA3478" i="1"/>
  <c r="Y3481" i="1"/>
  <c r="Y3477" i="1"/>
  <c r="Y3476" i="1"/>
  <c r="AA3480" i="1"/>
  <c r="AA3479" i="1"/>
  <c r="Y3483" i="1"/>
  <c r="Z3483" i="1"/>
  <c r="AA3483" i="1"/>
  <c r="AB3483" i="1"/>
  <c r="F3483" i="1" s="1"/>
  <c r="AC3483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V3483" i="1"/>
  <c r="V3484" i="1"/>
  <c r="V3485" i="1"/>
  <c r="V3486" i="1"/>
  <c r="V3487" i="1"/>
  <c r="V3488" i="1"/>
  <c r="V3489" i="1"/>
  <c r="K3823" i="25" l="1"/>
  <c r="G3489" i="1"/>
  <c r="G3485" i="1"/>
  <c r="G3486" i="1"/>
  <c r="G3488" i="1"/>
  <c r="G3484" i="1"/>
  <c r="G3487" i="1"/>
  <c r="G3483" i="1"/>
  <c r="L3483" i="1"/>
  <c r="L3484" i="1"/>
  <c r="L3485" i="1"/>
  <c r="L3486" i="1"/>
  <c r="L3487" i="1"/>
  <c r="L3488" i="1"/>
  <c r="L3489" i="1"/>
  <c r="Y3444" i="1"/>
  <c r="Z3444" i="1"/>
  <c r="AA3444" i="1"/>
  <c r="AB3444" i="1"/>
  <c r="F3444" i="1" s="1"/>
  <c r="AC3444" i="1"/>
  <c r="Y3445" i="1"/>
  <c r="Z3445" i="1"/>
  <c r="AA3445" i="1"/>
  <c r="AB3445" i="1"/>
  <c r="F3445" i="1" s="1"/>
  <c r="G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G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G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G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G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G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31" i="1"/>
  <c r="L3432" i="1"/>
  <c r="L3433" i="1"/>
  <c r="V3443" i="1"/>
  <c r="L3440" i="1"/>
  <c r="L3441" i="1"/>
  <c r="L3442" i="1"/>
  <c r="L3443" i="1"/>
  <c r="AC3439" i="1"/>
  <c r="L3439" i="1"/>
  <c r="J3777" i="25" s="1"/>
  <c r="L3434" i="1"/>
  <c r="L3435" i="1"/>
  <c r="J3773" i="25" s="1"/>
  <c r="L3436" i="1"/>
  <c r="J3774" i="25" s="1"/>
  <c r="L3437" i="1"/>
  <c r="L3438" i="1"/>
  <c r="V3436" i="1"/>
  <c r="V3437" i="1"/>
  <c r="V3438" i="1"/>
  <c r="V3439" i="1"/>
  <c r="V3440" i="1"/>
  <c r="V3441" i="1"/>
  <c r="V3442" i="1"/>
  <c r="V3432" i="1"/>
  <c r="V3433" i="1"/>
  <c r="V3431" i="1"/>
  <c r="Y3434" i="1"/>
  <c r="Z3434" i="1"/>
  <c r="AB3434" i="1"/>
  <c r="F3434" i="1" s="1"/>
  <c r="G3434" i="1" s="1"/>
  <c r="AC3434" i="1"/>
  <c r="X3435" i="1"/>
  <c r="AA3435" i="1" s="1"/>
  <c r="Z3435" i="1"/>
  <c r="AB3435" i="1"/>
  <c r="F3435" i="1" s="1"/>
  <c r="AC3435" i="1"/>
  <c r="AA3436" i="1"/>
  <c r="Z3436" i="1"/>
  <c r="AB3436" i="1"/>
  <c r="F3436" i="1" s="1"/>
  <c r="AC3436" i="1"/>
  <c r="Y3437" i="1"/>
  <c r="Z3437" i="1"/>
  <c r="AB3437" i="1"/>
  <c r="F3437" i="1" s="1"/>
  <c r="AC3437" i="1"/>
  <c r="X3438" i="1"/>
  <c r="AA3438" i="1" s="1"/>
  <c r="Z3438" i="1"/>
  <c r="AB3438" i="1"/>
  <c r="F3438" i="1" s="1"/>
  <c r="E3776" i="25" s="1"/>
  <c r="AC3438" i="1"/>
  <c r="Y3439" i="1"/>
  <c r="Z3439" i="1"/>
  <c r="AB3439" i="1"/>
  <c r="F3439" i="1" s="1"/>
  <c r="X3440" i="1"/>
  <c r="AA3440" i="1" s="1"/>
  <c r="Z3440" i="1"/>
  <c r="AB3440" i="1"/>
  <c r="F3440" i="1" s="1"/>
  <c r="AC3440" i="1"/>
  <c r="X3441" i="1"/>
  <c r="AA3441" i="1" s="1"/>
  <c r="Z3441" i="1"/>
  <c r="AB3441" i="1"/>
  <c r="F3441" i="1" s="1"/>
  <c r="E3779" i="25" s="1"/>
  <c r="AC3441" i="1"/>
  <c r="X3442" i="1"/>
  <c r="AA3442" i="1" s="1"/>
  <c r="Z3442" i="1"/>
  <c r="AB3442" i="1"/>
  <c r="F3442" i="1" s="1"/>
  <c r="E3780" i="25" s="1"/>
  <c r="AC3442" i="1"/>
  <c r="X3443" i="1"/>
  <c r="Y3443" i="1" s="1"/>
  <c r="Z3443" i="1"/>
  <c r="AB3443" i="1"/>
  <c r="F3443" i="1" s="1"/>
  <c r="G3443" i="1" s="1"/>
  <c r="AC3443" i="1"/>
  <c r="X3432" i="1"/>
  <c r="AA3432" i="1" s="1"/>
  <c r="Z3432" i="1"/>
  <c r="AB3432" i="1"/>
  <c r="F3432" i="1" s="1"/>
  <c r="AC3432" i="1"/>
  <c r="Y3433" i="1"/>
  <c r="Z3433" i="1"/>
  <c r="AB3433" i="1"/>
  <c r="F3433" i="1" s="1"/>
  <c r="AC3433" i="1"/>
  <c r="X3431" i="1"/>
  <c r="AA3431" i="1" s="1"/>
  <c r="Z3431" i="1"/>
  <c r="AB3431" i="1"/>
  <c r="F3431" i="1" s="1"/>
  <c r="AC3431" i="1"/>
  <c r="V3434" i="1"/>
  <c r="V3435" i="1"/>
  <c r="O3319" i="1"/>
  <c r="L3352" i="1"/>
  <c r="V3352" i="1"/>
  <c r="Y3352" i="1"/>
  <c r="Z3352" i="1"/>
  <c r="AB3352" i="1"/>
  <c r="F3352" i="1" s="1"/>
  <c r="G3352" i="1" s="1"/>
  <c r="AC3352" i="1"/>
  <c r="O3409" i="1"/>
  <c r="O3410" i="1"/>
  <c r="E3426" i="1"/>
  <c r="AA3425" i="1"/>
  <c r="Z3425" i="1"/>
  <c r="AB3425" i="1"/>
  <c r="F3425" i="1" s="1"/>
  <c r="AC3425" i="1"/>
  <c r="Y3426" i="1"/>
  <c r="Z3426" i="1"/>
  <c r="AB3426" i="1"/>
  <c r="AC3426" i="1"/>
  <c r="V3425" i="1"/>
  <c r="V3426" i="1"/>
  <c r="L3426" i="1"/>
  <c r="L3425" i="1"/>
  <c r="L77" i="1"/>
  <c r="V77" i="1"/>
  <c r="X77" i="1"/>
  <c r="Y77" i="1" s="1"/>
  <c r="Z77" i="1"/>
  <c r="AB77" i="1"/>
  <c r="F77" i="1" s="1"/>
  <c r="G77" i="1" s="1"/>
  <c r="AC77" i="1"/>
  <c r="Y2919" i="1"/>
  <c r="Z2919" i="1"/>
  <c r="AA2919" i="1"/>
  <c r="Z3062" i="1"/>
  <c r="Z3063" i="1"/>
  <c r="Z3064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5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6" i="1"/>
  <c r="X1838" i="1"/>
  <c r="X1856" i="1"/>
  <c r="X1865" i="1"/>
  <c r="X1868" i="1"/>
  <c r="X1880" i="1"/>
  <c r="X1886" i="1"/>
  <c r="X1965" i="1"/>
  <c r="X2058" i="1"/>
  <c r="X2059" i="1"/>
  <c r="X2060" i="1"/>
  <c r="X2061" i="1"/>
  <c r="X2062" i="1"/>
  <c r="X2063" i="1"/>
  <c r="X2108" i="1"/>
  <c r="X1816" i="1"/>
  <c r="X1817" i="1"/>
  <c r="X1818" i="1"/>
  <c r="X2132" i="1"/>
  <c r="X2133" i="1"/>
  <c r="X2137" i="1"/>
  <c r="X2142" i="1"/>
  <c r="X2149" i="1"/>
  <c r="X2150" i="1"/>
  <c r="X2158" i="1"/>
  <c r="X2175" i="1"/>
  <c r="X2183" i="1"/>
  <c r="X2185" i="1"/>
  <c r="X2186" i="1"/>
  <c r="X2191" i="1"/>
  <c r="X2201" i="1"/>
  <c r="X2231" i="1"/>
  <c r="X2228" i="1"/>
  <c r="X2229" i="1"/>
  <c r="X2230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6" i="1"/>
  <c r="X1927" i="1"/>
  <c r="X1928" i="1"/>
  <c r="X2242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508" i="1"/>
  <c r="X1767" i="1"/>
  <c r="X1770" i="1"/>
  <c r="X1773" i="1"/>
  <c r="X1922" i="1"/>
  <c r="X1925" i="1"/>
  <c r="X2099" i="1"/>
  <c r="X2100" i="1"/>
  <c r="X2232" i="1"/>
  <c r="X2233" i="1"/>
  <c r="X2240" i="1"/>
  <c r="X2243" i="1"/>
  <c r="X2246" i="1"/>
  <c r="X2248" i="1"/>
  <c r="X2256" i="1"/>
  <c r="X2257" i="1"/>
  <c r="X2261" i="1"/>
  <c r="X2267" i="1"/>
  <c r="X2269" i="1"/>
  <c r="X2272" i="1"/>
  <c r="X2274" i="1"/>
  <c r="X2275" i="1"/>
  <c r="X2276" i="1"/>
  <c r="X2277" i="1"/>
  <c r="X2278" i="1"/>
  <c r="X2279" i="1"/>
  <c r="X2281" i="1"/>
  <c r="X2282" i="1"/>
  <c r="X2283" i="1"/>
  <c r="X2285" i="1"/>
  <c r="X2286" i="1"/>
  <c r="X2287" i="1"/>
  <c r="X2289" i="1"/>
  <c r="X2290" i="1"/>
  <c r="X2291" i="1"/>
  <c r="X2294" i="1"/>
  <c r="X2295" i="1"/>
  <c r="X2297" i="1"/>
  <c r="X2299" i="1"/>
  <c r="X2303" i="1"/>
  <c r="X2306" i="1"/>
  <c r="X2307" i="1"/>
  <c r="X2309" i="1"/>
  <c r="X2310" i="1"/>
  <c r="X2311" i="1"/>
  <c r="X2312" i="1"/>
  <c r="X2313" i="1"/>
  <c r="X2314" i="1"/>
  <c r="X2315" i="1"/>
  <c r="X2316" i="1"/>
  <c r="X2317" i="1"/>
  <c r="X2318" i="1"/>
  <c r="X2319" i="1"/>
  <c r="X2323" i="1"/>
  <c r="X2355" i="1"/>
  <c r="X2356" i="1"/>
  <c r="X2358" i="1"/>
  <c r="X2325" i="1"/>
  <c r="X2326" i="1"/>
  <c r="X2327" i="1"/>
  <c r="X2328" i="1"/>
  <c r="X2335" i="1"/>
  <c r="X2347" i="1"/>
  <c r="X2348" i="1"/>
  <c r="X2351" i="1"/>
  <c r="X2353" i="1"/>
  <c r="X2368" i="1"/>
  <c r="X2369" i="1"/>
  <c r="X2370" i="1"/>
  <c r="X2371" i="1"/>
  <c r="X2372" i="1"/>
  <c r="X2374" i="1"/>
  <c r="X2375" i="1"/>
  <c r="X2377" i="1"/>
  <c r="X2384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400" i="1"/>
  <c r="X2402" i="1"/>
  <c r="X2403" i="1"/>
  <c r="X2406" i="1"/>
  <c r="X2407" i="1"/>
  <c r="X2409" i="1"/>
  <c r="X2414" i="1"/>
  <c r="X2421" i="1"/>
  <c r="X2422" i="1"/>
  <c r="X2454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500" i="1"/>
  <c r="X2501" i="1"/>
  <c r="X2502" i="1"/>
  <c r="X2503" i="1"/>
  <c r="X2504" i="1"/>
  <c r="X2518" i="1"/>
  <c r="X2520" i="1"/>
  <c r="X2533" i="1"/>
  <c r="X2534" i="1"/>
  <c r="X2536" i="1"/>
  <c r="X2539" i="1"/>
  <c r="X2541" i="1"/>
  <c r="X2542" i="1"/>
  <c r="X2543" i="1"/>
  <c r="X2544" i="1"/>
  <c r="X2546" i="1"/>
  <c r="X2548" i="1"/>
  <c r="X2549" i="1"/>
  <c r="X2553" i="1"/>
  <c r="X2554" i="1"/>
  <c r="X47" i="1"/>
  <c r="X48" i="1"/>
  <c r="Y48" i="1" s="1"/>
  <c r="X59" i="1"/>
  <c r="X60" i="1"/>
  <c r="X2458" i="1"/>
  <c r="X1917" i="1"/>
  <c r="X2567" i="1"/>
  <c r="X2570" i="1"/>
  <c r="X2571" i="1"/>
  <c r="X2576" i="1"/>
  <c r="X2588" i="1"/>
  <c r="X2594" i="1"/>
  <c r="X2596" i="1"/>
  <c r="X2598" i="1"/>
  <c r="X2599" i="1"/>
  <c r="X2600" i="1"/>
  <c r="X2602" i="1"/>
  <c r="X2603" i="1"/>
  <c r="X2610" i="1"/>
  <c r="X2612" i="1"/>
  <c r="X2613" i="1"/>
  <c r="X2617" i="1"/>
  <c r="X2621" i="1"/>
  <c r="X2623" i="1"/>
  <c r="X2629" i="1"/>
  <c r="X2634" i="1"/>
  <c r="X2636" i="1"/>
  <c r="X2637" i="1"/>
  <c r="X2677" i="1"/>
  <c r="X2679" i="1"/>
  <c r="X2684" i="1"/>
  <c r="X2686" i="1"/>
  <c r="X2690" i="1"/>
  <c r="X2701" i="1"/>
  <c r="X2705" i="1"/>
  <c r="X2711" i="1"/>
  <c r="X2712" i="1"/>
  <c r="X2706" i="1"/>
  <c r="X2708" i="1"/>
  <c r="X2709" i="1"/>
  <c r="Y2710" i="1"/>
  <c r="X2716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52" i="1"/>
  <c r="X2755" i="1"/>
  <c r="X2765" i="1"/>
  <c r="X2766" i="1"/>
  <c r="X2756" i="1"/>
  <c r="X2757" i="1"/>
  <c r="X2758" i="1"/>
  <c r="X2759" i="1"/>
  <c r="X2760" i="1"/>
  <c r="X2761" i="1"/>
  <c r="X2762" i="1"/>
  <c r="X2764" i="1"/>
  <c r="X2768" i="1"/>
  <c r="X2769" i="1"/>
  <c r="X2866" i="1"/>
  <c r="X2875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16" i="1"/>
  <c r="X2830" i="1"/>
  <c r="X2880" i="1"/>
  <c r="X2884" i="1"/>
  <c r="X2885" i="1"/>
  <c r="X2894" i="1"/>
  <c r="X2895" i="1"/>
  <c r="X2897" i="1"/>
  <c r="X2898" i="1"/>
  <c r="X2899" i="1"/>
  <c r="X2900" i="1"/>
  <c r="X2901" i="1"/>
  <c r="X2902" i="1"/>
  <c r="X2909" i="1"/>
  <c r="X2910" i="1"/>
  <c r="X2911" i="1"/>
  <c r="X2928" i="1"/>
  <c r="X2933" i="1"/>
  <c r="X2934" i="1"/>
  <c r="X2941" i="1"/>
  <c r="X2943" i="1"/>
  <c r="X2946" i="1"/>
  <c r="X2948" i="1"/>
  <c r="X2949" i="1"/>
  <c r="X2952" i="1"/>
  <c r="X2954" i="1"/>
  <c r="X2956" i="1"/>
  <c r="X2958" i="1"/>
  <c r="X2961" i="1"/>
  <c r="X2962" i="1"/>
  <c r="X2966" i="1"/>
  <c r="X2969" i="1"/>
  <c r="X2973" i="1"/>
  <c r="X2976" i="1"/>
  <c r="X2979" i="1"/>
  <c r="X2983" i="1"/>
  <c r="X2990" i="1"/>
  <c r="X2992" i="1"/>
  <c r="X2993" i="1"/>
  <c r="X2996" i="1"/>
  <c r="X3001" i="1"/>
  <c r="X3003" i="1"/>
  <c r="X3009" i="1"/>
  <c r="X3019" i="1"/>
  <c r="X3021" i="1"/>
  <c r="X3025" i="1"/>
  <c r="X3027" i="1"/>
  <c r="X3030" i="1"/>
  <c r="X3039" i="1"/>
  <c r="X3042" i="1"/>
  <c r="X3043" i="1"/>
  <c r="X3049" i="1"/>
  <c r="X3048" i="1"/>
  <c r="X3052" i="1"/>
  <c r="X3054" i="1"/>
  <c r="Y3054" i="1" s="1"/>
  <c r="X3062" i="1"/>
  <c r="X3063" i="1"/>
  <c r="X3064" i="1"/>
  <c r="AA3066" i="1"/>
  <c r="AA3067" i="1"/>
  <c r="Y3073" i="1"/>
  <c r="AA3079" i="1"/>
  <c r="X3083" i="1"/>
  <c r="Y3083" i="1" s="1"/>
  <c r="AA3086" i="1"/>
  <c r="AA3087" i="1"/>
  <c r="AA3089" i="1"/>
  <c r="AA3093" i="1"/>
  <c r="AA3096" i="1"/>
  <c r="Y3097" i="1"/>
  <c r="AA3098" i="1"/>
  <c r="AA3101" i="1"/>
  <c r="Y3103" i="1"/>
  <c r="Y3105" i="1"/>
  <c r="AA3111" i="1"/>
  <c r="Y3116" i="1"/>
  <c r="Y3121" i="1"/>
  <c r="AA3122" i="1"/>
  <c r="AA3130" i="1"/>
  <c r="X3135" i="1"/>
  <c r="X3137" i="1"/>
  <c r="AA3137" i="1" s="1"/>
  <c r="X3143" i="1"/>
  <c r="Y3143" i="1" s="1"/>
  <c r="X3144" i="1"/>
  <c r="Y3144" i="1" s="1"/>
  <c r="X3146" i="1"/>
  <c r="AA3146" i="1" s="1"/>
  <c r="X3147" i="1"/>
  <c r="AA3147" i="1" s="1"/>
  <c r="X3149" i="1"/>
  <c r="Y3149" i="1" s="1"/>
  <c r="Y3151" i="1"/>
  <c r="X3159" i="1"/>
  <c r="Y3159" i="1" s="1"/>
  <c r="X3160" i="1"/>
  <c r="AA3160" i="1" s="1"/>
  <c r="X3166" i="1"/>
  <c r="Y3166" i="1" s="1"/>
  <c r="X3167" i="1"/>
  <c r="AA3167" i="1" s="1"/>
  <c r="AA3168" i="1"/>
  <c r="Y3172" i="1"/>
  <c r="X3175" i="1"/>
  <c r="AA3175" i="1" s="1"/>
  <c r="X3176" i="1"/>
  <c r="X3177" i="1"/>
  <c r="Y3177" i="1" s="1"/>
  <c r="X3178" i="1"/>
  <c r="Y3178" i="1" s="1"/>
  <c r="X3179" i="1"/>
  <c r="Y3179" i="1" s="1"/>
  <c r="X3194" i="1"/>
  <c r="Y3194" i="1" s="1"/>
  <c r="X3209" i="1"/>
  <c r="AA3209" i="1" s="1"/>
  <c r="X3222" i="1"/>
  <c r="AA3222" i="1" s="1"/>
  <c r="X3244" i="1"/>
  <c r="Y3244" i="1" s="1"/>
  <c r="Y3245" i="1"/>
  <c r="AA3246" i="1"/>
  <c r="AA3247" i="1"/>
  <c r="Y3248" i="1"/>
  <c r="Y3250" i="1"/>
  <c r="Y3251" i="1"/>
  <c r="AA3252" i="1"/>
  <c r="Y3253" i="1"/>
  <c r="X3254" i="1"/>
  <c r="AA3254" i="1" s="1"/>
  <c r="X3255" i="1"/>
  <c r="Y3255" i="1" s="1"/>
  <c r="X3256" i="1"/>
  <c r="Y3256" i="1" s="1"/>
  <c r="X3257" i="1"/>
  <c r="X3258" i="1"/>
  <c r="AA3258" i="1" s="1"/>
  <c r="X3259" i="1"/>
  <c r="AA3259" i="1" s="1"/>
  <c r="X3260" i="1"/>
  <c r="Y3260" i="1" s="1"/>
  <c r="Y3261" i="1"/>
  <c r="X3263" i="1"/>
  <c r="AA3263" i="1" s="1"/>
  <c r="X3264" i="1"/>
  <c r="AA3264" i="1" s="1"/>
  <c r="X3266" i="1"/>
  <c r="Y3266" i="1" s="1"/>
  <c r="X3267" i="1"/>
  <c r="AA3267" i="1" s="1"/>
  <c r="X3268" i="1"/>
  <c r="AA3268" i="1" s="1"/>
  <c r="X3269" i="1"/>
  <c r="AA3269" i="1" s="1"/>
  <c r="AA3270" i="1"/>
  <c r="X3271" i="1"/>
  <c r="AA3271" i="1" s="1"/>
  <c r="X3272" i="1"/>
  <c r="Y3272" i="1" s="1"/>
  <c r="X3273" i="1"/>
  <c r="Y3273" i="1" s="1"/>
  <c r="X3274" i="1"/>
  <c r="AA3274" i="1" s="1"/>
  <c r="X3275" i="1"/>
  <c r="AA3275" i="1" s="1"/>
  <c r="X3276" i="1"/>
  <c r="AA3276" i="1" s="1"/>
  <c r="X3277" i="1"/>
  <c r="Y3277" i="1" s="1"/>
  <c r="X3278" i="1"/>
  <c r="AA3278" i="1" s="1"/>
  <c r="X3280" i="1"/>
  <c r="AA3280" i="1" s="1"/>
  <c r="X3281" i="1"/>
  <c r="AA3281" i="1" s="1"/>
  <c r="X3282" i="1"/>
  <c r="AA3282" i="1" s="1"/>
  <c r="X3283" i="1"/>
  <c r="Y3283" i="1" s="1"/>
  <c r="X3284" i="1"/>
  <c r="Y3284" i="1" s="1"/>
  <c r="Y3287" i="1"/>
  <c r="X3288" i="1"/>
  <c r="Y3289" i="1"/>
  <c r="X3290" i="1"/>
  <c r="AA3290" i="1" s="1"/>
  <c r="X3293" i="1"/>
  <c r="AA3293" i="1" s="1"/>
  <c r="X3294" i="1"/>
  <c r="Y3294" i="1" s="1"/>
  <c r="Y3296" i="1"/>
  <c r="Y3297" i="1"/>
  <c r="Y3298" i="1"/>
  <c r="Y3299" i="1"/>
  <c r="Y3300" i="1"/>
  <c r="AA3301" i="1"/>
  <c r="X3302" i="1"/>
  <c r="Y3302" i="1" s="1"/>
  <c r="Y3303" i="1"/>
  <c r="AA3304" i="1"/>
  <c r="Y3305" i="1"/>
  <c r="Y3306" i="1"/>
  <c r="Y3307" i="1"/>
  <c r="AA3308" i="1"/>
  <c r="Y3309" i="1"/>
  <c r="Y3310" i="1"/>
  <c r="AA3311" i="1"/>
  <c r="Y3312" i="1"/>
  <c r="AA3313" i="1"/>
  <c r="AA3314" i="1"/>
  <c r="Y3315" i="1"/>
  <c r="AA3316" i="1"/>
  <c r="AA3317" i="1"/>
  <c r="X3318" i="1"/>
  <c r="AA3318" i="1" s="1"/>
  <c r="AA3319" i="1"/>
  <c r="AA3320" i="1"/>
  <c r="Y3321" i="1"/>
  <c r="Y3322" i="1"/>
  <c r="AA3323" i="1"/>
  <c r="Y3324" i="1"/>
  <c r="Y3325" i="1"/>
  <c r="Y3326" i="1"/>
  <c r="AA3327" i="1"/>
  <c r="Y3328" i="1"/>
  <c r="AA3329" i="1"/>
  <c r="Y3330" i="1"/>
  <c r="AA3331" i="1"/>
  <c r="Y3332" i="1"/>
  <c r="X3333" i="1"/>
  <c r="AA3333" i="1" s="1"/>
  <c r="Y3334" i="1"/>
  <c r="AA3335" i="1"/>
  <c r="AA3336" i="1"/>
  <c r="AA3337" i="1"/>
  <c r="X3338" i="1"/>
  <c r="Y3338" i="1" s="1"/>
  <c r="X3339" i="1"/>
  <c r="AA3339" i="1" s="1"/>
  <c r="Y3340" i="1"/>
  <c r="Y3341" i="1"/>
  <c r="AA3342" i="1"/>
  <c r="AA3343" i="1"/>
  <c r="X3344" i="1"/>
  <c r="Y3344" i="1" s="1"/>
  <c r="Y3345" i="1"/>
  <c r="X3346" i="1"/>
  <c r="AA3346" i="1" s="1"/>
  <c r="AA3347" i="1"/>
  <c r="AA3348" i="1"/>
  <c r="AA3349" i="1"/>
  <c r="X3350" i="1"/>
  <c r="AA3350" i="1" s="1"/>
  <c r="AA3351" i="1"/>
  <c r="AA3353" i="1"/>
  <c r="X3354" i="1"/>
  <c r="AA3354" i="1" s="1"/>
  <c r="X3355" i="1"/>
  <c r="AA3355" i="1" s="1"/>
  <c r="X3356" i="1"/>
  <c r="AA3356" i="1" s="1"/>
  <c r="AA3357" i="1"/>
  <c r="Y3358" i="1"/>
  <c r="AA3359" i="1"/>
  <c r="AA3360" i="1"/>
  <c r="Y3361" i="1"/>
  <c r="X3362" i="1"/>
  <c r="Y3362" i="1" s="1"/>
  <c r="Y3363" i="1"/>
  <c r="AA3364" i="1"/>
  <c r="AA3365" i="1"/>
  <c r="AA3366" i="1"/>
  <c r="Y3367" i="1"/>
  <c r="AA3368" i="1"/>
  <c r="AA3369" i="1"/>
  <c r="Y3370" i="1"/>
  <c r="Y3371" i="1"/>
  <c r="AA3372" i="1"/>
  <c r="Y3373" i="1"/>
  <c r="Y3374" i="1"/>
  <c r="AA3375" i="1"/>
  <c r="AA3376" i="1"/>
  <c r="Y3377" i="1"/>
  <c r="AA3378" i="1"/>
  <c r="Y3379" i="1"/>
  <c r="X3380" i="1"/>
  <c r="AA3380" i="1" s="1"/>
  <c r="AA3382" i="1"/>
  <c r="AA3383" i="1"/>
  <c r="Y3384" i="1"/>
  <c r="AA3385" i="1"/>
  <c r="AA3386" i="1"/>
  <c r="AA3387" i="1"/>
  <c r="Y3388" i="1"/>
  <c r="AA3389" i="1"/>
  <c r="AA3390" i="1"/>
  <c r="Y3391" i="1"/>
  <c r="Y3392" i="1"/>
  <c r="AA3393" i="1"/>
  <c r="Y3394" i="1"/>
  <c r="Y3395" i="1"/>
  <c r="Y3396" i="1"/>
  <c r="AA3397" i="1"/>
  <c r="AA3398" i="1"/>
  <c r="AA3399" i="1"/>
  <c r="Y3400" i="1"/>
  <c r="X3401" i="1"/>
  <c r="AA3401" i="1" s="1"/>
  <c r="AA3402" i="1"/>
  <c r="AA3403" i="1"/>
  <c r="Y3404" i="1"/>
  <c r="AA3405" i="1"/>
  <c r="AA3406" i="1"/>
  <c r="Y3407" i="1"/>
  <c r="AA3408" i="1"/>
  <c r="AA3409" i="1"/>
  <c r="Y3410" i="1"/>
  <c r="Y3411" i="1"/>
  <c r="AA3412" i="1"/>
  <c r="X3413" i="1"/>
  <c r="AA3413" i="1" s="1"/>
  <c r="X3414" i="1"/>
  <c r="Y3414" i="1" s="1"/>
  <c r="AA3415" i="1"/>
  <c r="X3416" i="1"/>
  <c r="AA3416" i="1" s="1"/>
  <c r="AA3417" i="1"/>
  <c r="AA3418" i="1"/>
  <c r="AA3419" i="1"/>
  <c r="Y3420" i="1"/>
  <c r="AA3421" i="1"/>
  <c r="Y3422" i="1"/>
  <c r="Y3423" i="1"/>
  <c r="X3424" i="1"/>
  <c r="AA3424" i="1" s="1"/>
  <c r="Y3427" i="1"/>
  <c r="AA3428" i="1"/>
  <c r="AA3429" i="1"/>
  <c r="Y3430" i="1"/>
  <c r="Y3092" i="1"/>
  <c r="AA3196" i="1"/>
  <c r="Y3262" i="1"/>
  <c r="X4" i="1"/>
  <c r="X3381" i="1"/>
  <c r="AA3381" i="1" s="1"/>
  <c r="O3136" i="1"/>
  <c r="Y3242" i="1"/>
  <c r="O3006" i="1"/>
  <c r="Z3427" i="1"/>
  <c r="AB3427" i="1"/>
  <c r="F3427" i="1" s="1"/>
  <c r="G3427" i="1" s="1"/>
  <c r="AC342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AC3430" i="1"/>
  <c r="V3427" i="1"/>
  <c r="V3428" i="1"/>
  <c r="V3429" i="1"/>
  <c r="V3430" i="1"/>
  <c r="L3427" i="1"/>
  <c r="L3428" i="1"/>
  <c r="L3429" i="1"/>
  <c r="L3430" i="1"/>
  <c r="J3541" i="25" s="1"/>
  <c r="Z3242" i="1"/>
  <c r="AA3242" i="1"/>
  <c r="AB3242" i="1"/>
  <c r="F3242" i="1" s="1"/>
  <c r="AC3242" i="1"/>
  <c r="Z3296" i="1"/>
  <c r="AB3296" i="1"/>
  <c r="F3296" i="1" s="1"/>
  <c r="G3296" i="1" s="1"/>
  <c r="AC3296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G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G3310" i="1" s="1"/>
  <c r="AC3310" i="1"/>
  <c r="Z3311" i="1"/>
  <c r="AB3311" i="1"/>
  <c r="F3311" i="1" s="1"/>
  <c r="G3311" i="1" s="1"/>
  <c r="AC3311" i="1"/>
  <c r="Z3312" i="1"/>
  <c r="AB3312" i="1"/>
  <c r="F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G3319" i="1" s="1"/>
  <c r="AC3319" i="1"/>
  <c r="Z3320" i="1"/>
  <c r="AB3320" i="1"/>
  <c r="F3320" i="1" s="1"/>
  <c r="G3320" i="1" s="1"/>
  <c r="AC3320" i="1"/>
  <c r="Z3321" i="1"/>
  <c r="AB3321" i="1"/>
  <c r="F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G3324" i="1" s="1"/>
  <c r="AC3324" i="1"/>
  <c r="Z3325" i="1"/>
  <c r="AB3325" i="1"/>
  <c r="F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G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G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G3350" i="1" s="1"/>
  <c r="AC3350" i="1"/>
  <c r="Z3351" i="1"/>
  <c r="AB3351" i="1"/>
  <c r="F3351" i="1" s="1"/>
  <c r="AC3351" i="1"/>
  <c r="Z3353" i="1"/>
  <c r="AB3353" i="1"/>
  <c r="F3353" i="1" s="1"/>
  <c r="AC3353" i="1"/>
  <c r="Z3354" i="1"/>
  <c r="AB3354" i="1"/>
  <c r="F3354" i="1" s="1"/>
  <c r="G3354" i="1" s="1"/>
  <c r="AC3354" i="1"/>
  <c r="Z3355" i="1"/>
  <c r="AB3355" i="1"/>
  <c r="F3355" i="1" s="1"/>
  <c r="AC3355" i="1"/>
  <c r="Z3356" i="1"/>
  <c r="AB3356" i="1"/>
  <c r="F3356" i="1" s="1"/>
  <c r="AC3356" i="1"/>
  <c r="Z3357" i="1"/>
  <c r="AB3357" i="1"/>
  <c r="F3357" i="1" s="1"/>
  <c r="G3357" i="1" s="1"/>
  <c r="AC3357" i="1"/>
  <c r="Z3358" i="1"/>
  <c r="AB3358" i="1"/>
  <c r="F3358" i="1" s="1"/>
  <c r="G3358" i="1" s="1"/>
  <c r="AC3358" i="1"/>
  <c r="Z3359" i="1"/>
  <c r="AB3359" i="1"/>
  <c r="F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AC3364" i="1"/>
  <c r="Z3365" i="1"/>
  <c r="AB3365" i="1"/>
  <c r="F3365" i="1" s="1"/>
  <c r="G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G3371" i="1" s="1"/>
  <c r="AC3371" i="1"/>
  <c r="Z3372" i="1"/>
  <c r="AB3372" i="1"/>
  <c r="F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G3377" i="1" s="1"/>
  <c r="AC3377" i="1"/>
  <c r="Z3378" i="1"/>
  <c r="AB3378" i="1"/>
  <c r="F3378" i="1" s="1"/>
  <c r="G3378" i="1" s="1"/>
  <c r="AC3378" i="1"/>
  <c r="Z3379" i="1"/>
  <c r="AB3379" i="1"/>
  <c r="F3379" i="1" s="1"/>
  <c r="AC3379" i="1"/>
  <c r="Z3380" i="1"/>
  <c r="AB3380" i="1"/>
  <c r="F3380" i="1" s="1"/>
  <c r="AC3380" i="1"/>
  <c r="Z3381" i="1"/>
  <c r="AB3381" i="1"/>
  <c r="F3381" i="1" s="1"/>
  <c r="G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G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G3403" i="1" s="1"/>
  <c r="AC3403" i="1"/>
  <c r="Z3404" i="1"/>
  <c r="AB3404" i="1"/>
  <c r="F3404" i="1" s="1"/>
  <c r="AC3404" i="1"/>
  <c r="Z3405" i="1"/>
  <c r="AB3405" i="1"/>
  <c r="F3405" i="1" s="1"/>
  <c r="G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G3411" i="1" s="1"/>
  <c r="AC3411" i="1"/>
  <c r="Z3412" i="1"/>
  <c r="AB3412" i="1"/>
  <c r="F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G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G3424" i="1" s="1"/>
  <c r="AC3424" i="1"/>
  <c r="V3242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J3193" i="25" s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J3212" i="25" s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1" i="1"/>
  <c r="Z3041" i="1"/>
  <c r="Y3041" i="1"/>
  <c r="Y3231" i="1"/>
  <c r="Z3231" i="1"/>
  <c r="AA3231" i="1"/>
  <c r="AB3231" i="1"/>
  <c r="F3231" i="1" s="1"/>
  <c r="G3231" i="1" s="1"/>
  <c r="AC3231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V3231" i="1"/>
  <c r="V3232" i="1"/>
  <c r="V3233" i="1"/>
  <c r="V3234" i="1"/>
  <c r="V3235" i="1"/>
  <c r="V3236" i="1"/>
  <c r="V3237" i="1"/>
  <c r="V3238" i="1"/>
  <c r="V3239" i="1"/>
  <c r="V3240" i="1"/>
  <c r="V3241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4" i="1"/>
  <c r="V3244" i="1"/>
  <c r="Z3244" i="1"/>
  <c r="AB3244" i="1"/>
  <c r="F3244" i="1" s="1"/>
  <c r="G3244" i="1" s="1"/>
  <c r="AC3244" i="1"/>
  <c r="L3245" i="1"/>
  <c r="V3245" i="1"/>
  <c r="Z3245" i="1"/>
  <c r="AB3245" i="1"/>
  <c r="F3245" i="1" s="1"/>
  <c r="AC3245" i="1"/>
  <c r="L3246" i="1"/>
  <c r="J3428" i="25" s="1"/>
  <c r="V3246" i="1"/>
  <c r="Z3246" i="1"/>
  <c r="AB3246" i="1"/>
  <c r="F3246" i="1" s="1"/>
  <c r="AC3246" i="1"/>
  <c r="L3247" i="1"/>
  <c r="J3429" i="25" s="1"/>
  <c r="V3247" i="1"/>
  <c r="Z3247" i="1"/>
  <c r="AB3247" i="1"/>
  <c r="F3247" i="1" s="1"/>
  <c r="G3247" i="1" s="1"/>
  <c r="AC3247" i="1"/>
  <c r="L3248" i="1"/>
  <c r="J3430" i="25" s="1"/>
  <c r="V3248" i="1"/>
  <c r="Z3248" i="1"/>
  <c r="AB3248" i="1"/>
  <c r="F3248" i="1" s="1"/>
  <c r="G3248" i="1" s="1"/>
  <c r="AC3248" i="1"/>
  <c r="L3249" i="1"/>
  <c r="V3249" i="1"/>
  <c r="Y3249" i="1"/>
  <c r="Z3249" i="1"/>
  <c r="AA3249" i="1"/>
  <c r="AB3249" i="1"/>
  <c r="F3249" i="1" s="1"/>
  <c r="G3249" i="1" s="1"/>
  <c r="AC3249" i="1"/>
  <c r="L3250" i="1"/>
  <c r="J3432" i="25" s="1"/>
  <c r="V3250" i="1"/>
  <c r="Z3250" i="1"/>
  <c r="AB3250" i="1"/>
  <c r="F3250" i="1" s="1"/>
  <c r="G3250" i="1" s="1"/>
  <c r="AC3250" i="1"/>
  <c r="L3251" i="1"/>
  <c r="V3251" i="1"/>
  <c r="Z3251" i="1"/>
  <c r="AA3251" i="1"/>
  <c r="AB3251" i="1"/>
  <c r="F3251" i="1" s="1"/>
  <c r="G3251" i="1" s="1"/>
  <c r="AC3251" i="1"/>
  <c r="L3252" i="1"/>
  <c r="J3434" i="25" s="1"/>
  <c r="V3252" i="1"/>
  <c r="Z3252" i="1"/>
  <c r="AB3252" i="1"/>
  <c r="F3252" i="1" s="1"/>
  <c r="G3252" i="1" s="1"/>
  <c r="AC3252" i="1"/>
  <c r="L3253" i="1"/>
  <c r="J3435" i="25" s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J3437" i="25" s="1"/>
  <c r="V3255" i="1"/>
  <c r="Z3255" i="1"/>
  <c r="AB3255" i="1"/>
  <c r="F3255" i="1" s="1"/>
  <c r="G3255" i="1" s="1"/>
  <c r="AC3255" i="1"/>
  <c r="L3256" i="1"/>
  <c r="J3438" i="25" s="1"/>
  <c r="V3256" i="1"/>
  <c r="Z3256" i="1"/>
  <c r="AB3256" i="1"/>
  <c r="F3256" i="1" s="1"/>
  <c r="G3256" i="1" s="1"/>
  <c r="AC3256" i="1"/>
  <c r="L3257" i="1"/>
  <c r="J3439" i="25" s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J3441" i="25" s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J3443" i="25" s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AC3262" i="1"/>
  <c r="L3263" i="1"/>
  <c r="J3445" i="25" s="1"/>
  <c r="V3263" i="1"/>
  <c r="Z3263" i="1"/>
  <c r="AB3263" i="1"/>
  <c r="F3263" i="1" s="1"/>
  <c r="G3263" i="1" s="1"/>
  <c r="AC3263" i="1"/>
  <c r="L3264" i="1"/>
  <c r="J3446" i="25" s="1"/>
  <c r="V3264" i="1"/>
  <c r="Z3264" i="1"/>
  <c r="AB3264" i="1"/>
  <c r="F3264" i="1" s="1"/>
  <c r="G3264" i="1" s="1"/>
  <c r="AC3264" i="1"/>
  <c r="L3265" i="1"/>
  <c r="J3447" i="25" s="1"/>
  <c r="V3265" i="1"/>
  <c r="Y3265" i="1"/>
  <c r="Z3265" i="1"/>
  <c r="AA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J3449" i="25" s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J3451" i="25" s="1"/>
  <c r="V3269" i="1"/>
  <c r="Z3269" i="1"/>
  <c r="AB3269" i="1"/>
  <c r="F3269" i="1" s="1"/>
  <c r="G3269" i="1" s="1"/>
  <c r="AC3269" i="1"/>
  <c r="L3270" i="1"/>
  <c r="J3452" i="25" s="1"/>
  <c r="V3270" i="1"/>
  <c r="Z3270" i="1"/>
  <c r="AB3270" i="1"/>
  <c r="F3270" i="1" s="1"/>
  <c r="G3270" i="1" s="1"/>
  <c r="AC3270" i="1"/>
  <c r="L3271" i="1"/>
  <c r="J3453" i="25" s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AC3272" i="1"/>
  <c r="L3273" i="1"/>
  <c r="J3455" i="25" s="1"/>
  <c r="V3273" i="1"/>
  <c r="Z3273" i="1"/>
  <c r="AB3273" i="1"/>
  <c r="F3273" i="1" s="1"/>
  <c r="AC3273" i="1"/>
  <c r="L3274" i="1"/>
  <c r="J3456" i="25" s="1"/>
  <c r="V3274" i="1"/>
  <c r="Z3274" i="1"/>
  <c r="AB3274" i="1"/>
  <c r="F3274" i="1" s="1"/>
  <c r="G3274" i="1" s="1"/>
  <c r="AC3274" i="1"/>
  <c r="L3275" i="1"/>
  <c r="J3457" i="25" s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J3459" i="25" s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80" i="1"/>
  <c r="J3460" i="25" s="1"/>
  <c r="V3280" i="1"/>
  <c r="Z3280" i="1"/>
  <c r="AB3280" i="1"/>
  <c r="F3280" i="1" s="1"/>
  <c r="G3280" i="1" s="1"/>
  <c r="AC3280" i="1"/>
  <c r="L3281" i="1"/>
  <c r="V3281" i="1"/>
  <c r="Z3281" i="1"/>
  <c r="AB3281" i="1"/>
  <c r="F3281" i="1" s="1"/>
  <c r="AC3281" i="1"/>
  <c r="L3282" i="1"/>
  <c r="J3462" i="25" s="1"/>
  <c r="V3282" i="1"/>
  <c r="Z3282" i="1"/>
  <c r="AB3282" i="1"/>
  <c r="F3282" i="1" s="1"/>
  <c r="AC3282" i="1"/>
  <c r="L3283" i="1"/>
  <c r="J3463" i="25" s="1"/>
  <c r="V3283" i="1"/>
  <c r="Z3283" i="1"/>
  <c r="AB3283" i="1"/>
  <c r="F3283" i="1" s="1"/>
  <c r="AC3283" i="1"/>
  <c r="L3243" i="1"/>
  <c r="V3243" i="1"/>
  <c r="Y3243" i="1"/>
  <c r="Z3243" i="1"/>
  <c r="AA3243" i="1"/>
  <c r="AB3243" i="1"/>
  <c r="F3243" i="1" s="1"/>
  <c r="G3243" i="1" s="1"/>
  <c r="AC3243" i="1"/>
  <c r="L3284" i="1"/>
  <c r="J3464" i="25" s="1"/>
  <c r="V3284" i="1"/>
  <c r="Z3284" i="1"/>
  <c r="AB3284" i="1"/>
  <c r="F3284" i="1" s="1"/>
  <c r="G3284" i="1" s="1"/>
  <c r="AC3284" i="1"/>
  <c r="L3285" i="1"/>
  <c r="J3465" i="25" s="1"/>
  <c r="V3285" i="1"/>
  <c r="Y3285" i="1"/>
  <c r="Z3285" i="1"/>
  <c r="AA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AC3286" i="1"/>
  <c r="L3287" i="1"/>
  <c r="V3287" i="1"/>
  <c r="Z3287" i="1"/>
  <c r="AB3287" i="1"/>
  <c r="F3287" i="1" s="1"/>
  <c r="G3287" i="1" s="1"/>
  <c r="AC3287" i="1"/>
  <c r="L3288" i="1"/>
  <c r="J3468" i="25" s="1"/>
  <c r="V3288" i="1"/>
  <c r="Z3288" i="1"/>
  <c r="AB3288" i="1"/>
  <c r="F3288" i="1" s="1"/>
  <c r="G3288" i="1" s="1"/>
  <c r="AC3288" i="1"/>
  <c r="L3289" i="1"/>
  <c r="J3469" i="25" s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3" i="1"/>
  <c r="V3293" i="1"/>
  <c r="Z3293" i="1"/>
  <c r="AB3293" i="1"/>
  <c r="F3293" i="1" s="1"/>
  <c r="G3293" i="1" s="1"/>
  <c r="AC3293" i="1"/>
  <c r="L3294" i="1"/>
  <c r="V3294" i="1"/>
  <c r="Z3294" i="1"/>
  <c r="AB3294" i="1"/>
  <c r="F3294" i="1" s="1"/>
  <c r="G3294" i="1" s="1"/>
  <c r="AC3294" i="1"/>
  <c r="L30" i="1"/>
  <c r="V30" i="1"/>
  <c r="Z30" i="1"/>
  <c r="AB30" i="1"/>
  <c r="F30" i="1" s="1"/>
  <c r="G30" i="1" s="1"/>
  <c r="AC30" i="1"/>
  <c r="AC3062" i="1"/>
  <c r="AC3063" i="1"/>
  <c r="AC3064" i="1"/>
  <c r="AB3062" i="1"/>
  <c r="F3062" i="1" s="1"/>
  <c r="G3062" i="1" s="1"/>
  <c r="AB3063" i="1"/>
  <c r="F3063" i="1" s="1"/>
  <c r="G3063" i="1" s="1"/>
  <c r="AB3064" i="1"/>
  <c r="F3064" i="1" s="1"/>
  <c r="V3062" i="1"/>
  <c r="V3063" i="1"/>
  <c r="V3064" i="1"/>
  <c r="L3062" i="1"/>
  <c r="L3063" i="1"/>
  <c r="J3661" i="25" s="1"/>
  <c r="L3064" i="1"/>
  <c r="Y3053" i="1"/>
  <c r="Z3053" i="1"/>
  <c r="AA3053" i="1"/>
  <c r="AB3053" i="1"/>
  <c r="F3053" i="1" s="1"/>
  <c r="G3053" i="1" s="1"/>
  <c r="AC3053" i="1"/>
  <c r="Z3054" i="1"/>
  <c r="AB3054" i="1"/>
  <c r="F3054" i="1" s="1"/>
  <c r="G3054" i="1" s="1"/>
  <c r="AC3054" i="1"/>
  <c r="Y3055" i="1"/>
  <c r="Z3055" i="1"/>
  <c r="AA3055" i="1"/>
  <c r="AB3055" i="1"/>
  <c r="F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G3061" i="1" s="1"/>
  <c r="AC3061" i="1"/>
  <c r="V3053" i="1"/>
  <c r="V3054" i="1"/>
  <c r="V3055" i="1"/>
  <c r="V3056" i="1"/>
  <c r="V3057" i="1"/>
  <c r="V3058" i="1"/>
  <c r="V3059" i="1"/>
  <c r="V3060" i="1"/>
  <c r="V3061" i="1"/>
  <c r="L3053" i="1"/>
  <c r="L3054" i="1"/>
  <c r="J3764" i="25" s="1"/>
  <c r="L3055" i="1"/>
  <c r="J3765" i="25" s="1"/>
  <c r="L3056" i="1"/>
  <c r="J3766" i="25" s="1"/>
  <c r="L3057" i="1"/>
  <c r="L3058" i="1"/>
  <c r="J3768" i="25" s="1"/>
  <c r="L3059" i="1"/>
  <c r="J3769" i="25" s="1"/>
  <c r="L3060" i="1"/>
  <c r="J3770" i="25" s="1"/>
  <c r="L3061" i="1"/>
  <c r="L2710" i="1"/>
  <c r="V2710" i="1"/>
  <c r="Z2710" i="1"/>
  <c r="AB2710" i="1"/>
  <c r="F2710" i="1" s="1"/>
  <c r="G2710" i="1" s="1"/>
  <c r="AC2710" i="1"/>
  <c r="L48" i="1"/>
  <c r="V48" i="1"/>
  <c r="Z48" i="1"/>
  <c r="AB48" i="1"/>
  <c r="F48" i="1" s="1"/>
  <c r="G48" i="1" s="1"/>
  <c r="AC48" i="1"/>
  <c r="V2522" i="1"/>
  <c r="Z3066" i="1"/>
  <c r="AB3066" i="1"/>
  <c r="F3066" i="1" s="1"/>
  <c r="G3066" i="1" s="1"/>
  <c r="AC3066" i="1"/>
  <c r="Y3067" i="1"/>
  <c r="Z3067" i="1"/>
  <c r="AB3067" i="1"/>
  <c r="F3067" i="1" s="1"/>
  <c r="G3067" i="1" s="1"/>
  <c r="AC3067" i="1"/>
  <c r="Y3068" i="1"/>
  <c r="Z3068" i="1"/>
  <c r="AA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Z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Z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Z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B3086" i="1"/>
  <c r="F3086" i="1" s="1"/>
  <c r="G3086" i="1" s="1"/>
  <c r="AC3086" i="1"/>
  <c r="Z3087" i="1"/>
  <c r="AB3087" i="1"/>
  <c r="F3087" i="1" s="1"/>
  <c r="G3087" i="1" s="1"/>
  <c r="AC3087" i="1"/>
  <c r="Y3088" i="1"/>
  <c r="Z3088" i="1"/>
  <c r="AA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Z3092" i="1"/>
  <c r="AB3092" i="1"/>
  <c r="F3092" i="1" s="1"/>
  <c r="G3092" i="1" s="1"/>
  <c r="AC3092" i="1"/>
  <c r="Y3093" i="1"/>
  <c r="Z3093" i="1"/>
  <c r="AB3093" i="1"/>
  <c r="F3093" i="1" s="1"/>
  <c r="G3093" i="1" s="1"/>
  <c r="AC3093" i="1"/>
  <c r="Y3094" i="1"/>
  <c r="Z3094" i="1"/>
  <c r="AA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Z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Y3099" i="1"/>
  <c r="Z3099" i="1"/>
  <c r="AA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Z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065" i="1"/>
  <c r="Z3065" i="1"/>
  <c r="AA3065" i="1"/>
  <c r="AB3065" i="1"/>
  <c r="F3065" i="1" s="1"/>
  <c r="G3065" i="1" s="1"/>
  <c r="AC3065" i="1"/>
  <c r="Y3111" i="1"/>
  <c r="Z3111" i="1"/>
  <c r="AB3111" i="1"/>
  <c r="F3111" i="1" s="1"/>
  <c r="G3111" i="1" s="1"/>
  <c r="AC3111" i="1"/>
  <c r="Y3112" i="1"/>
  <c r="Z3112" i="1"/>
  <c r="AA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Z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21" i="1"/>
  <c r="AB3121" i="1"/>
  <c r="F3121" i="1" s="1"/>
  <c r="G3121" i="1" s="1"/>
  <c r="AC3121" i="1"/>
  <c r="Z3122" i="1"/>
  <c r="AB3122" i="1"/>
  <c r="F3122" i="1" s="1"/>
  <c r="G3122" i="1" s="1"/>
  <c r="AC3122" i="1"/>
  <c r="Y3110" i="1"/>
  <c r="Z3110" i="1"/>
  <c r="AA3110" i="1"/>
  <c r="AB3110" i="1"/>
  <c r="F3110" i="1" s="1"/>
  <c r="G3110" i="1" s="1"/>
  <c r="AC3110" i="1"/>
  <c r="Y3226" i="1"/>
  <c r="Z3226" i="1"/>
  <c r="AA3226" i="1"/>
  <c r="AB3226" i="1"/>
  <c r="F3226" i="1" s="1"/>
  <c r="G3226" i="1" s="1"/>
  <c r="AC3226" i="1"/>
  <c r="Y3125" i="1"/>
  <c r="Z3125" i="1"/>
  <c r="AA3125" i="1"/>
  <c r="AB3125" i="1"/>
  <c r="F3125" i="1" s="1"/>
  <c r="G3125" i="1" s="1"/>
  <c r="AC3125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227" i="1"/>
  <c r="Z3227" i="1"/>
  <c r="AA3227" i="1"/>
  <c r="AB3227" i="1"/>
  <c r="F3227" i="1" s="1"/>
  <c r="G3227" i="1" s="1"/>
  <c r="AC3227" i="1"/>
  <c r="Y3131" i="1"/>
  <c r="Z3131" i="1"/>
  <c r="AA3131" i="1"/>
  <c r="AB3131" i="1"/>
  <c r="F3131" i="1" s="1"/>
  <c r="G3131" i="1" s="1"/>
  <c r="AC3131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Z3135" i="1"/>
  <c r="AB3135" i="1"/>
  <c r="F3135" i="1" s="1"/>
  <c r="G3135" i="1" s="1"/>
  <c r="AC3135" i="1"/>
  <c r="Y3230" i="1"/>
  <c r="Z3230" i="1"/>
  <c r="AA3230" i="1"/>
  <c r="AB3230" i="1"/>
  <c r="F3230" i="1" s="1"/>
  <c r="G3230" i="1" s="1"/>
  <c r="AC3230" i="1"/>
  <c r="Z3137" i="1"/>
  <c r="AB3137" i="1"/>
  <c r="F3137" i="1" s="1"/>
  <c r="G3137" i="1" s="1"/>
  <c r="AC3137" i="1"/>
  <c r="Y3138" i="1"/>
  <c r="Z3138" i="1"/>
  <c r="AA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Z3143" i="1"/>
  <c r="AB3143" i="1"/>
  <c r="F3143" i="1" s="1"/>
  <c r="G3143" i="1" s="1"/>
  <c r="AC3143" i="1"/>
  <c r="Z3144" i="1"/>
  <c r="AB3144" i="1"/>
  <c r="F3144" i="1" s="1"/>
  <c r="G3144" i="1" s="1"/>
  <c r="AC3144" i="1"/>
  <c r="Y3145" i="1"/>
  <c r="Z3145" i="1"/>
  <c r="AA3145" i="1"/>
  <c r="AB3145" i="1"/>
  <c r="F3145" i="1" s="1"/>
  <c r="G3145" i="1" s="1"/>
  <c r="AC3145" i="1"/>
  <c r="Y3228" i="1"/>
  <c r="Z3228" i="1"/>
  <c r="AA3228" i="1"/>
  <c r="AB3228" i="1"/>
  <c r="F3228" i="1" s="1"/>
  <c r="G3228" i="1" s="1"/>
  <c r="AC3228" i="1"/>
  <c r="Y3119" i="1"/>
  <c r="Z3119" i="1"/>
  <c r="AA3119" i="1"/>
  <c r="AB3119" i="1"/>
  <c r="F3119" i="1" s="1"/>
  <c r="G3119" i="1" s="1"/>
  <c r="AC3119" i="1"/>
  <c r="Z3146" i="1"/>
  <c r="AB3146" i="1"/>
  <c r="F3146" i="1" s="1"/>
  <c r="G3146" i="1" s="1"/>
  <c r="AC3146" i="1"/>
  <c r="Z3147" i="1"/>
  <c r="AB3147" i="1"/>
  <c r="F3147" i="1" s="1"/>
  <c r="G3147" i="1" s="1"/>
  <c r="AC3147" i="1"/>
  <c r="Y3148" i="1"/>
  <c r="Z3148" i="1"/>
  <c r="AA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23" i="1"/>
  <c r="Z3123" i="1"/>
  <c r="AA3123" i="1"/>
  <c r="AB3123" i="1"/>
  <c r="F3123" i="1" s="1"/>
  <c r="G3123" i="1" s="1"/>
  <c r="AC3123" i="1"/>
  <c r="Z3159" i="1"/>
  <c r="AB3159" i="1"/>
  <c r="F3159" i="1" s="1"/>
  <c r="G3159" i="1" s="1"/>
  <c r="AC3159" i="1"/>
  <c r="Z3160" i="1"/>
  <c r="AB3160" i="1"/>
  <c r="F3160" i="1" s="1"/>
  <c r="G3160" i="1" s="1"/>
  <c r="AC3160" i="1"/>
  <c r="Y3161" i="1"/>
  <c r="Z3161" i="1"/>
  <c r="AA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24" i="1"/>
  <c r="Z3124" i="1"/>
  <c r="AA3124" i="1"/>
  <c r="AB3124" i="1"/>
  <c r="F3124" i="1" s="1"/>
  <c r="G3124" i="1" s="1"/>
  <c r="AC3124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Z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Y3169" i="1"/>
  <c r="Z3169" i="1"/>
  <c r="AA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Z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Z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Y3180" i="1"/>
  <c r="Z3180" i="1"/>
  <c r="AA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Z3130" i="1"/>
  <c r="AB3130" i="1"/>
  <c r="F3130" i="1" s="1"/>
  <c r="G3130" i="1" s="1"/>
  <c r="AC3130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Z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136" i="1"/>
  <c r="Z3136" i="1"/>
  <c r="AA3136" i="1"/>
  <c r="AB3136" i="1"/>
  <c r="F3136" i="1" s="1"/>
  <c r="G3136" i="1" s="1"/>
  <c r="AC3136" i="1"/>
  <c r="Z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Z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065" i="1"/>
  <c r="V3111" i="1"/>
  <c r="V3112" i="1"/>
  <c r="V3113" i="1"/>
  <c r="V3114" i="1"/>
  <c r="V3115" i="1"/>
  <c r="V3116" i="1"/>
  <c r="V3117" i="1"/>
  <c r="V3118" i="1"/>
  <c r="V3229" i="1"/>
  <c r="V3120" i="1"/>
  <c r="V3121" i="1"/>
  <c r="V3122" i="1"/>
  <c r="V3110" i="1"/>
  <c r="V3226" i="1"/>
  <c r="V3125" i="1"/>
  <c r="V3126" i="1"/>
  <c r="V3127" i="1"/>
  <c r="V3128" i="1"/>
  <c r="V3129" i="1"/>
  <c r="V3227" i="1"/>
  <c r="V3131" i="1"/>
  <c r="V3132" i="1"/>
  <c r="V3133" i="1"/>
  <c r="V3134" i="1"/>
  <c r="V3135" i="1"/>
  <c r="V3230" i="1"/>
  <c r="V3137" i="1"/>
  <c r="V3138" i="1"/>
  <c r="V3139" i="1"/>
  <c r="V3140" i="1"/>
  <c r="V3141" i="1"/>
  <c r="V3142" i="1"/>
  <c r="V3143" i="1"/>
  <c r="V3144" i="1"/>
  <c r="V3145" i="1"/>
  <c r="V3228" i="1"/>
  <c r="V3119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23" i="1"/>
  <c r="V3159" i="1"/>
  <c r="V3160" i="1"/>
  <c r="V3161" i="1"/>
  <c r="V3162" i="1"/>
  <c r="V3124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30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136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065" i="1"/>
  <c r="L3111" i="1"/>
  <c r="L3112" i="1"/>
  <c r="L3113" i="1"/>
  <c r="L3114" i="1"/>
  <c r="L3115" i="1"/>
  <c r="L3116" i="1"/>
  <c r="L3117" i="1"/>
  <c r="L3118" i="1"/>
  <c r="L3229" i="1"/>
  <c r="L3120" i="1"/>
  <c r="L3121" i="1"/>
  <c r="L3122" i="1"/>
  <c r="L3110" i="1"/>
  <c r="L3226" i="1"/>
  <c r="L3125" i="1"/>
  <c r="L3126" i="1"/>
  <c r="L3127" i="1"/>
  <c r="L3128" i="1"/>
  <c r="L3129" i="1"/>
  <c r="L3227" i="1"/>
  <c r="L3131" i="1"/>
  <c r="L3132" i="1"/>
  <c r="L3133" i="1"/>
  <c r="L3134" i="1"/>
  <c r="L3135" i="1"/>
  <c r="L3230" i="1"/>
  <c r="L3137" i="1"/>
  <c r="L3138" i="1"/>
  <c r="L3139" i="1"/>
  <c r="L3140" i="1"/>
  <c r="L3141" i="1"/>
  <c r="L3142" i="1"/>
  <c r="L3143" i="1"/>
  <c r="L3144" i="1"/>
  <c r="L3145" i="1"/>
  <c r="L3228" i="1"/>
  <c r="L3119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23" i="1"/>
  <c r="L3159" i="1"/>
  <c r="L3160" i="1"/>
  <c r="L3161" i="1"/>
  <c r="L3162" i="1"/>
  <c r="L3124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30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136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J3211" i="25" l="1"/>
  <c r="J3426" i="25"/>
  <c r="J3772" i="25"/>
  <c r="J3466" i="25"/>
  <c r="J3448" i="25"/>
  <c r="J3473" i="25"/>
  <c r="J3467" i="25"/>
  <c r="J3539" i="25"/>
  <c r="J3778" i="25"/>
  <c r="J3662" i="25"/>
  <c r="J3663" i="25"/>
  <c r="J3771" i="25"/>
  <c r="J3767" i="25"/>
  <c r="J3470" i="25"/>
  <c r="J3461" i="25"/>
  <c r="J3458" i="25"/>
  <c r="J3454" i="25"/>
  <c r="J3450" i="25"/>
  <c r="J3444" i="25"/>
  <c r="J3440" i="25"/>
  <c r="J3436" i="25"/>
  <c r="J3433" i="25"/>
  <c r="J3431" i="25"/>
  <c r="J3427" i="25"/>
  <c r="J3781" i="25"/>
  <c r="J3782" i="25"/>
  <c r="J3479" i="25"/>
  <c r="J3480" i="25"/>
  <c r="G3055" i="1"/>
  <c r="E3765" i="25"/>
  <c r="K3765" i="25" s="1"/>
  <c r="G3057" i="1"/>
  <c r="G3064" i="1"/>
  <c r="G3060" i="1"/>
  <c r="G3056" i="1"/>
  <c r="E3766" i="25"/>
  <c r="K3766" i="25" s="1"/>
  <c r="G3282" i="1"/>
  <c r="G3273" i="1"/>
  <c r="G3246" i="1"/>
  <c r="E3428" i="25"/>
  <c r="J3476" i="25"/>
  <c r="G3059" i="1"/>
  <c r="G3286" i="1"/>
  <c r="E3466" i="25"/>
  <c r="G3272" i="1"/>
  <c r="G3262" i="1"/>
  <c r="G3245" i="1"/>
  <c r="J3189" i="25"/>
  <c r="J3185" i="25"/>
  <c r="G3776" i="25"/>
  <c r="I3776" i="25"/>
  <c r="J3475" i="25"/>
  <c r="G3058" i="1"/>
  <c r="J3472" i="25"/>
  <c r="J3442" i="25"/>
  <c r="J3192" i="25"/>
  <c r="J3188" i="25"/>
  <c r="J3184" i="25"/>
  <c r="J3540" i="25"/>
  <c r="I3780" i="25"/>
  <c r="G3780" i="25"/>
  <c r="G3779" i="25"/>
  <c r="I3779" i="25"/>
  <c r="J3776" i="25"/>
  <c r="J3780" i="25"/>
  <c r="J3673" i="25"/>
  <c r="J3478" i="25"/>
  <c r="J3474" i="25"/>
  <c r="G3281" i="1"/>
  <c r="E3461" i="25"/>
  <c r="J3471" i="25"/>
  <c r="G3283" i="1"/>
  <c r="J3191" i="25"/>
  <c r="J3187" i="25"/>
  <c r="J3183" i="25"/>
  <c r="J3775" i="25"/>
  <c r="J3779" i="25"/>
  <c r="J3477" i="25"/>
  <c r="J3194" i="25"/>
  <c r="J3190" i="25"/>
  <c r="J3186" i="25"/>
  <c r="J3182" i="25"/>
  <c r="G3241" i="1"/>
  <c r="G3423" i="1"/>
  <c r="G3415" i="1"/>
  <c r="G3399" i="1"/>
  <c r="G3387" i="1"/>
  <c r="G3379" i="1"/>
  <c r="G3375" i="1"/>
  <c r="G3363" i="1"/>
  <c r="G3359" i="1"/>
  <c r="G3355" i="1"/>
  <c r="G3346" i="1"/>
  <c r="G3334" i="1"/>
  <c r="G3326" i="1"/>
  <c r="G3322" i="1"/>
  <c r="G3318" i="1"/>
  <c r="G3314" i="1"/>
  <c r="G3302" i="1"/>
  <c r="G3425" i="1"/>
  <c r="G3431" i="1"/>
  <c r="G3433" i="1"/>
  <c r="G3432" i="1"/>
  <c r="G3442" i="1"/>
  <c r="G3441" i="1"/>
  <c r="G3440" i="1"/>
  <c r="G3471" i="1"/>
  <c r="G3467" i="1"/>
  <c r="G3463" i="1"/>
  <c r="G3459" i="1"/>
  <c r="G3451" i="1"/>
  <c r="G3447" i="1"/>
  <c r="G3240" i="1"/>
  <c r="G3412" i="1"/>
  <c r="G3408" i="1"/>
  <c r="G3404" i="1"/>
  <c r="G3388" i="1"/>
  <c r="G3384" i="1"/>
  <c r="G3380" i="1"/>
  <c r="G3376" i="1"/>
  <c r="G3372" i="1"/>
  <c r="G3368" i="1"/>
  <c r="G3364" i="1"/>
  <c r="G3356" i="1"/>
  <c r="G3351" i="1"/>
  <c r="G3347" i="1"/>
  <c r="G3335" i="1"/>
  <c r="G3327" i="1"/>
  <c r="G3323" i="1"/>
  <c r="G3307" i="1"/>
  <c r="G3303" i="1"/>
  <c r="G3299" i="1"/>
  <c r="G3242" i="1"/>
  <c r="G3430" i="1"/>
  <c r="G3470" i="1"/>
  <c r="G3466" i="1"/>
  <c r="G3462" i="1"/>
  <c r="G3454" i="1"/>
  <c r="G3237" i="1"/>
  <c r="G3239" i="1"/>
  <c r="G3421" i="1"/>
  <c r="G3413" i="1"/>
  <c r="G3409" i="1"/>
  <c r="G3401" i="1"/>
  <c r="G3397" i="1"/>
  <c r="G3389" i="1"/>
  <c r="G3385" i="1"/>
  <c r="G3373" i="1"/>
  <c r="G3369" i="1"/>
  <c r="G3361" i="1"/>
  <c r="G3353" i="1"/>
  <c r="G3348" i="1"/>
  <c r="G3344" i="1"/>
  <c r="G3328" i="1"/>
  <c r="G3316" i="1"/>
  <c r="G3312" i="1"/>
  <c r="G3308" i="1"/>
  <c r="G3469" i="1"/>
  <c r="G3461" i="1"/>
  <c r="G3457" i="1"/>
  <c r="G3453" i="1"/>
  <c r="G3238" i="1"/>
  <c r="G3422" i="1"/>
  <c r="G3414" i="1"/>
  <c r="G3410" i="1"/>
  <c r="G3386" i="1"/>
  <c r="G3382" i="1"/>
  <c r="G3374" i="1"/>
  <c r="G3370" i="1"/>
  <c r="G3349" i="1"/>
  <c r="G3333" i="1"/>
  <c r="G3325" i="1"/>
  <c r="G3321" i="1"/>
  <c r="G3317" i="1"/>
  <c r="G3309" i="1"/>
  <c r="G3301" i="1"/>
  <c r="G3439" i="1"/>
  <c r="G3438" i="1"/>
  <c r="G3437" i="1"/>
  <c r="G3436" i="1"/>
  <c r="G3435" i="1"/>
  <c r="G3468" i="1"/>
  <c r="G3464" i="1"/>
  <c r="G3456" i="1"/>
  <c r="G3452" i="1"/>
  <c r="G3448" i="1"/>
  <c r="G3444" i="1"/>
  <c r="AA3064" i="1"/>
  <c r="Y3064" i="1"/>
  <c r="AA3063" i="1"/>
  <c r="Y3063" i="1"/>
  <c r="AA3062" i="1"/>
  <c r="Y3062" i="1"/>
  <c r="F3426" i="1"/>
  <c r="G3426" i="1" s="1"/>
  <c r="Y3441" i="1"/>
  <c r="Y3438" i="1"/>
  <c r="Y3435" i="1"/>
  <c r="AA3433" i="1"/>
  <c r="AA3437" i="1"/>
  <c r="AA3443" i="1"/>
  <c r="AA3439" i="1"/>
  <c r="Y3440" i="1"/>
  <c r="Y3442" i="1"/>
  <c r="Y3436" i="1"/>
  <c r="Y3431" i="1"/>
  <c r="Y3432" i="1"/>
  <c r="AA3434" i="1"/>
  <c r="AA3178" i="1"/>
  <c r="AA3352" i="1"/>
  <c r="Y3246" i="1"/>
  <c r="Y3209" i="1"/>
  <c r="Y3259" i="1"/>
  <c r="AA3255" i="1"/>
  <c r="AA3326" i="1"/>
  <c r="Y3147" i="1"/>
  <c r="AA3166" i="1"/>
  <c r="AA3149" i="1"/>
  <c r="Y3290" i="1"/>
  <c r="Y3418" i="1"/>
  <c r="AA3414" i="1"/>
  <c r="AA3373" i="1"/>
  <c r="Y3382" i="1"/>
  <c r="Y3137" i="1"/>
  <c r="AA3143" i="1"/>
  <c r="Y3308" i="1"/>
  <c r="Y3406" i="1"/>
  <c r="Y3365" i="1"/>
  <c r="AA3361" i="1"/>
  <c r="Y3398" i="1"/>
  <c r="AA3394" i="1"/>
  <c r="AA3340" i="1"/>
  <c r="AA3054" i="1"/>
  <c r="Y3268" i="1"/>
  <c r="AA3410" i="1"/>
  <c r="Y3402" i="1"/>
  <c r="Y3390" i="1"/>
  <c r="Y3336" i="1"/>
  <c r="AA3332" i="1"/>
  <c r="Y3386" i="1"/>
  <c r="Y3369" i="1"/>
  <c r="Y3357" i="1"/>
  <c r="AA3344" i="1"/>
  <c r="AA3324" i="1"/>
  <c r="Y3276" i="1"/>
  <c r="AA3272" i="1"/>
  <c r="Y3263" i="1"/>
  <c r="Y3281" i="1"/>
  <c r="Y3167" i="1"/>
  <c r="AA3151" i="1"/>
  <c r="Y3428" i="1"/>
  <c r="Y3348" i="1"/>
  <c r="AA3250" i="1"/>
  <c r="Y3353" i="1"/>
  <c r="Y3304" i="1"/>
  <c r="AA3300" i="1"/>
  <c r="Y3316" i="1"/>
  <c r="AA3312" i="1"/>
  <c r="AA3296" i="1"/>
  <c r="AA3328" i="1"/>
  <c r="Y3320" i="1"/>
  <c r="Y3222" i="1"/>
  <c r="AA3116" i="1"/>
  <c r="Y3387" i="1"/>
  <c r="AA3179" i="1"/>
  <c r="Y3101" i="1"/>
  <c r="AA3073" i="1"/>
  <c r="AA3256" i="1"/>
  <c r="Y3313" i="1"/>
  <c r="AA3422" i="1"/>
  <c r="AA3377" i="1"/>
  <c r="Y3096" i="1"/>
  <c r="Y3087" i="1"/>
  <c r="Y3419" i="1"/>
  <c r="AA3407" i="1"/>
  <c r="AA3345" i="1"/>
  <c r="Y3175" i="1"/>
  <c r="AA3144" i="1"/>
  <c r="AA3287" i="1"/>
  <c r="AA3277" i="1"/>
  <c r="AA3370" i="1"/>
  <c r="Y3337" i="1"/>
  <c r="Y3130" i="1"/>
  <c r="Y3293" i="1"/>
  <c r="Y3282" i="1"/>
  <c r="AA3273" i="1"/>
  <c r="Y3269" i="1"/>
  <c r="AA3260" i="1"/>
  <c r="Y3252" i="1"/>
  <c r="Y3264" i="1"/>
  <c r="Y3247" i="1"/>
  <c r="AA3395" i="1"/>
  <c r="Y3378" i="1"/>
  <c r="AA3358" i="1"/>
  <c r="AA3305" i="1"/>
  <c r="AA3423" i="1"/>
  <c r="AA3411" i="1"/>
  <c r="Y3403" i="1"/>
  <c r="AA3374" i="1"/>
  <c r="AA3362" i="1"/>
  <c r="Y3354" i="1"/>
  <c r="Y3329" i="1"/>
  <c r="AA3321" i="1"/>
  <c r="AA3309" i="1"/>
  <c r="AA3297" i="1"/>
  <c r="AA3426" i="1"/>
  <c r="Y3425" i="1"/>
  <c r="AA3325" i="1"/>
  <c r="AA3391" i="1"/>
  <c r="AA3341" i="1"/>
  <c r="AA77" i="1"/>
  <c r="Y3079" i="1"/>
  <c r="Y3381" i="1"/>
  <c r="Y3429" i="1"/>
  <c r="Y3270" i="1"/>
  <c r="AA30" i="1"/>
  <c r="AA3430" i="1"/>
  <c r="AA3334" i="1"/>
  <c r="Y3278" i="1"/>
  <c r="AA3384" i="1"/>
  <c r="Y3346" i="1"/>
  <c r="AA3294" i="1"/>
  <c r="AA3253" i="1"/>
  <c r="AA3121" i="1"/>
  <c r="AA3248" i="1"/>
  <c r="Y3314" i="1"/>
  <c r="Y3135" i="1"/>
  <c r="AA3135" i="1"/>
  <c r="AA3097" i="1"/>
  <c r="AA3302" i="1"/>
  <c r="Y3412" i="1"/>
  <c r="AA3400" i="1"/>
  <c r="AA3392" i="1"/>
  <c r="Y3355" i="1"/>
  <c r="Y3146" i="1"/>
  <c r="AA48" i="1"/>
  <c r="Y3257" i="1"/>
  <c r="AA3257" i="1"/>
  <c r="AA3194" i="1"/>
  <c r="AA3159" i="1"/>
  <c r="AA3103" i="1"/>
  <c r="Y3089" i="1"/>
  <c r="AA3420" i="1"/>
  <c r="AA3404" i="1"/>
  <c r="AA3396" i="1"/>
  <c r="AA3388" i="1"/>
  <c r="AA3379" i="1"/>
  <c r="AA3371" i="1"/>
  <c r="AA3363" i="1"/>
  <c r="AA3338" i="1"/>
  <c r="AA3330" i="1"/>
  <c r="AA3322" i="1"/>
  <c r="AA3306" i="1"/>
  <c r="AA3298" i="1"/>
  <c r="AA3367" i="1"/>
  <c r="AA3310" i="1"/>
  <c r="Y3274" i="1"/>
  <c r="AA3261" i="1"/>
  <c r="Y3168" i="1"/>
  <c r="AA3288" i="1"/>
  <c r="Y3288" i="1"/>
  <c r="AA3176" i="1"/>
  <c r="Y3176" i="1"/>
  <c r="AA3283" i="1"/>
  <c r="AA3266" i="1"/>
  <c r="Y3424" i="1"/>
  <c r="Y3416" i="1"/>
  <c r="Y3415" i="1"/>
  <c r="Y3408" i="1"/>
  <c r="Y3399" i="1"/>
  <c r="Y3383" i="1"/>
  <c r="Y3375" i="1"/>
  <c r="Y3366" i="1"/>
  <c r="Y3359" i="1"/>
  <c r="Y3350" i="1"/>
  <c r="Y3349" i="1"/>
  <c r="Y3342" i="1"/>
  <c r="Y3333" i="1"/>
  <c r="Y3318" i="1"/>
  <c r="Y3317" i="1"/>
  <c r="Y3301" i="1"/>
  <c r="AA3244" i="1"/>
  <c r="Y31" i="1"/>
  <c r="Y3196" i="1"/>
  <c r="Y3258" i="1"/>
  <c r="AA3307" i="1"/>
  <c r="AA3315" i="1"/>
  <c r="AA3177" i="1"/>
  <c r="Y3160" i="1"/>
  <c r="AA3105" i="1"/>
  <c r="AA2710" i="1"/>
  <c r="AA3284" i="1"/>
  <c r="Y3254" i="1"/>
  <c r="Y3311" i="1"/>
  <c r="AA3427" i="1"/>
  <c r="AA3262" i="1"/>
  <c r="AA3303" i="1"/>
  <c r="AA3083" i="1"/>
  <c r="Y23" i="1"/>
  <c r="AA3172" i="1"/>
  <c r="Y3122" i="1"/>
  <c r="Y3098" i="1"/>
  <c r="AA3092" i="1"/>
  <c r="Y3066" i="1"/>
  <c r="AA3289" i="1"/>
  <c r="Y3280" i="1"/>
  <c r="Y3275" i="1"/>
  <c r="Y3271" i="1"/>
  <c r="Y3267" i="1"/>
  <c r="AA3245" i="1"/>
  <c r="Y3421" i="1"/>
  <c r="Y3417" i="1"/>
  <c r="Y3413" i="1"/>
  <c r="Y3409" i="1"/>
  <c r="Y3405" i="1"/>
  <c r="Y3401" i="1"/>
  <c r="Y3397" i="1"/>
  <c r="Y3393" i="1"/>
  <c r="Y3389" i="1"/>
  <c r="Y3385" i="1"/>
  <c r="Y3380" i="1"/>
  <c r="Y3376" i="1"/>
  <c r="Y3372" i="1"/>
  <c r="Y3368" i="1"/>
  <c r="Y3364" i="1"/>
  <c r="Y3360" i="1"/>
  <c r="Y3356" i="1"/>
  <c r="Y3351" i="1"/>
  <c r="Y3347" i="1"/>
  <c r="Y3343" i="1"/>
  <c r="Y3339" i="1"/>
  <c r="Y3335" i="1"/>
  <c r="Y3331" i="1"/>
  <c r="Y3327" i="1"/>
  <c r="Y3323" i="1"/>
  <c r="Y3319" i="1"/>
  <c r="AA3299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062" i="25"/>
  <c r="J3021" i="25"/>
  <c r="J3017" i="25"/>
  <c r="J3013" i="25"/>
  <c r="J3009" i="25"/>
  <c r="J3005" i="25"/>
  <c r="J3001" i="25"/>
  <c r="J2997" i="25"/>
  <c r="J2993" i="25"/>
  <c r="H2308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3147" i="25"/>
  <c r="J3143" i="25"/>
  <c r="J3063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0" i="1"/>
  <c r="Z3050" i="1"/>
  <c r="AA3050" i="1"/>
  <c r="AB3050" i="1"/>
  <c r="F3050" i="1" s="1"/>
  <c r="AC3050" i="1"/>
  <c r="Y3051" i="1"/>
  <c r="Z3051" i="1"/>
  <c r="AA3051" i="1"/>
  <c r="AB3051" i="1"/>
  <c r="F3051" i="1" s="1"/>
  <c r="G3051" i="1" s="1"/>
  <c r="AC3051" i="1"/>
  <c r="Y3052" i="1"/>
  <c r="Z3052" i="1"/>
  <c r="AA3052" i="1"/>
  <c r="AB3052" i="1"/>
  <c r="F3052" i="1" s="1"/>
  <c r="E3181" i="25" s="1"/>
  <c r="AC3052" i="1"/>
  <c r="V3050" i="1"/>
  <c r="V3051" i="1"/>
  <c r="V3052" i="1"/>
  <c r="L3050" i="1"/>
  <c r="J2944" i="25" s="1"/>
  <c r="L3051" i="1"/>
  <c r="J2945" i="25" s="1"/>
  <c r="L3052" i="1"/>
  <c r="J3180" i="25" s="1"/>
  <c r="AA3040" i="1"/>
  <c r="Z3040" i="1"/>
  <c r="Y3040" i="1"/>
  <c r="Y2918" i="1"/>
  <c r="Z2918" i="1"/>
  <c r="AA2918" i="1"/>
  <c r="Y3048" i="1"/>
  <c r="Z3048" i="1"/>
  <c r="AA3048" i="1"/>
  <c r="AB3048" i="1"/>
  <c r="F3048" i="1" s="1"/>
  <c r="AC3048" i="1"/>
  <c r="V3048" i="1"/>
  <c r="L3048" i="1"/>
  <c r="Y3047" i="1"/>
  <c r="Z3047" i="1"/>
  <c r="AA3047" i="1"/>
  <c r="AB3047" i="1"/>
  <c r="F3047" i="1" s="1"/>
  <c r="AC3047" i="1"/>
  <c r="V3047" i="1"/>
  <c r="L3047" i="1"/>
  <c r="Y3049" i="1"/>
  <c r="Z3049" i="1"/>
  <c r="AA3049" i="1"/>
  <c r="AB3049" i="1"/>
  <c r="F3049" i="1" s="1"/>
  <c r="G3049" i="1" s="1"/>
  <c r="AC3049" i="1"/>
  <c r="V3049" i="1"/>
  <c r="L3049" i="1"/>
  <c r="J3672" i="25" s="1"/>
  <c r="Y3042" i="1"/>
  <c r="Z3042" i="1"/>
  <c r="AA3042" i="1"/>
  <c r="AB3042" i="1"/>
  <c r="F3042" i="1" s="1"/>
  <c r="G3042" i="1" s="1"/>
  <c r="AC3042" i="1"/>
  <c r="Y3043" i="1"/>
  <c r="Z3043" i="1"/>
  <c r="AA3043" i="1"/>
  <c r="AB3043" i="1"/>
  <c r="F3043" i="1" s="1"/>
  <c r="G3043" i="1" s="1"/>
  <c r="AC3043" i="1"/>
  <c r="V3042" i="1"/>
  <c r="V3043" i="1"/>
  <c r="L3042" i="1"/>
  <c r="L3043" i="1"/>
  <c r="J3058" i="25" s="1"/>
  <c r="AB2919" i="1"/>
  <c r="F2919" i="1" s="1"/>
  <c r="G2919" i="1" s="1"/>
  <c r="AC2919" i="1"/>
  <c r="V2919" i="1"/>
  <c r="L2919" i="1"/>
  <c r="Y3044" i="1"/>
  <c r="Y3045" i="1"/>
  <c r="Y3046" i="1"/>
  <c r="Z3044" i="1"/>
  <c r="AA3044" i="1"/>
  <c r="AB3044" i="1"/>
  <c r="F3044" i="1" s="1"/>
  <c r="G3044" i="1" s="1"/>
  <c r="AC3044" i="1"/>
  <c r="Z3045" i="1"/>
  <c r="AA3045" i="1"/>
  <c r="AB3045" i="1"/>
  <c r="F3045" i="1" s="1"/>
  <c r="G3045" i="1" s="1"/>
  <c r="AC3045" i="1"/>
  <c r="Z3046" i="1"/>
  <c r="AA3046" i="1"/>
  <c r="AB3046" i="1"/>
  <c r="F3046" i="1" s="1"/>
  <c r="AC3046" i="1"/>
  <c r="V3044" i="1"/>
  <c r="V3045" i="1"/>
  <c r="V3046" i="1"/>
  <c r="L3044" i="1"/>
  <c r="L3045" i="1"/>
  <c r="J3140" i="25" s="1"/>
  <c r="L3046" i="1"/>
  <c r="L20" i="1"/>
  <c r="V20" i="1"/>
  <c r="Y20" i="1"/>
  <c r="Z20" i="1"/>
  <c r="AA20" i="1"/>
  <c r="AB20" i="1"/>
  <c r="F20" i="1" s="1"/>
  <c r="G20" i="1" s="1"/>
  <c r="AC20" i="1"/>
  <c r="L2896" i="1"/>
  <c r="J3411" i="25" s="1"/>
  <c r="L3040" i="1"/>
  <c r="L2921" i="1"/>
  <c r="L2929" i="1"/>
  <c r="L2931" i="1"/>
  <c r="L2955" i="1"/>
  <c r="L2959" i="1"/>
  <c r="L2965" i="1"/>
  <c r="L2971" i="1"/>
  <c r="L2987" i="1"/>
  <c r="L3007" i="1"/>
  <c r="L3017" i="1"/>
  <c r="L3031" i="1"/>
  <c r="AC3040" i="1"/>
  <c r="AC3041" i="1"/>
  <c r="AC2920" i="1"/>
  <c r="AB3040" i="1"/>
  <c r="F3040" i="1" s="1"/>
  <c r="AB3041" i="1"/>
  <c r="F3041" i="1" s="1"/>
  <c r="G3041" i="1" s="1"/>
  <c r="AB2920" i="1"/>
  <c r="F2920" i="1" s="1"/>
  <c r="G2920" i="1" s="1"/>
  <c r="V3040" i="1"/>
  <c r="V3041" i="1"/>
  <c r="L3041" i="1"/>
  <c r="J3763" i="25" s="1"/>
  <c r="AB2918" i="1"/>
  <c r="F2918" i="1" s="1"/>
  <c r="AC2918" i="1"/>
  <c r="V2918" i="1"/>
  <c r="L2918" i="1"/>
  <c r="Y2920" i="1"/>
  <c r="Z2920" i="1"/>
  <c r="AA2920" i="1"/>
  <c r="Y2921" i="1"/>
  <c r="Z2921" i="1"/>
  <c r="AA2921" i="1"/>
  <c r="AB2921" i="1"/>
  <c r="F2921" i="1" s="1"/>
  <c r="G2921" i="1" s="1"/>
  <c r="AC2921" i="1"/>
  <c r="Y2922" i="1"/>
  <c r="Z2922" i="1"/>
  <c r="AA2922" i="1"/>
  <c r="AB2922" i="1"/>
  <c r="AC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G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G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G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G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AC2980" i="1"/>
  <c r="Y2981" i="1"/>
  <c r="Z2981" i="1"/>
  <c r="AA2981" i="1"/>
  <c r="AB2981" i="1"/>
  <c r="F2981" i="1" s="1"/>
  <c r="G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G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G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G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G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AC303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L2920" i="1"/>
  <c r="L2922" i="1"/>
  <c r="L2923" i="1"/>
  <c r="L2924" i="1"/>
  <c r="L2925" i="1"/>
  <c r="L2926" i="1"/>
  <c r="L2927" i="1"/>
  <c r="L2928" i="1"/>
  <c r="L2930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6" i="1"/>
  <c r="L2957" i="1"/>
  <c r="L2958" i="1"/>
  <c r="L2960" i="1"/>
  <c r="L2961" i="1"/>
  <c r="L2962" i="1"/>
  <c r="L2963" i="1"/>
  <c r="L2964" i="1"/>
  <c r="L2966" i="1"/>
  <c r="L2967" i="1"/>
  <c r="L2968" i="1"/>
  <c r="L2969" i="1"/>
  <c r="L2970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8" i="1"/>
  <c r="L3009" i="1"/>
  <c r="L3010" i="1"/>
  <c r="L3011" i="1"/>
  <c r="L3012" i="1"/>
  <c r="L3013" i="1"/>
  <c r="L3014" i="1"/>
  <c r="L3015" i="1"/>
  <c r="L3016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2" i="1"/>
  <c r="L3033" i="1"/>
  <c r="L3034" i="1"/>
  <c r="L3035" i="1"/>
  <c r="L3036" i="1"/>
  <c r="L3037" i="1"/>
  <c r="L3038" i="1"/>
  <c r="L3039" i="1"/>
  <c r="F2922" i="1"/>
  <c r="G2922" i="1" s="1"/>
  <c r="L1927" i="1"/>
  <c r="V1927" i="1"/>
  <c r="Y1927" i="1"/>
  <c r="Z1927" i="1"/>
  <c r="AA1927" i="1"/>
  <c r="AB1927" i="1"/>
  <c r="F1927" i="1" s="1"/>
  <c r="G1927" i="1" s="1"/>
  <c r="AC1927" i="1"/>
  <c r="Y2911" i="1"/>
  <c r="Z2911" i="1"/>
  <c r="AA2911" i="1"/>
  <c r="AB2911" i="1"/>
  <c r="F2911" i="1" s="1"/>
  <c r="G2911" i="1" s="1"/>
  <c r="AC2911" i="1"/>
  <c r="V2911" i="1"/>
  <c r="L2911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Z2893" i="1"/>
  <c r="AA2893" i="1"/>
  <c r="AB2893" i="1"/>
  <c r="F2893" i="1" s="1"/>
  <c r="AC2893" i="1"/>
  <c r="Z2894" i="1"/>
  <c r="AA2894" i="1"/>
  <c r="AB2894" i="1"/>
  <c r="F2894" i="1" s="1"/>
  <c r="AC2894" i="1"/>
  <c r="Z2895" i="1"/>
  <c r="AA2895" i="1"/>
  <c r="AB2895" i="1"/>
  <c r="F2895" i="1" s="1"/>
  <c r="G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G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E3421" i="25" s="1"/>
  <c r="AC2907" i="1"/>
  <c r="Z2908" i="1"/>
  <c r="AA2908" i="1"/>
  <c r="AB2908" i="1"/>
  <c r="F2908" i="1" s="1"/>
  <c r="AC2908" i="1"/>
  <c r="Z2909" i="1"/>
  <c r="AA2909" i="1"/>
  <c r="AB2909" i="1"/>
  <c r="F2909" i="1" s="1"/>
  <c r="G2909" i="1" s="1"/>
  <c r="AC2909" i="1"/>
  <c r="Z2910" i="1"/>
  <c r="AA2910" i="1"/>
  <c r="AB2910" i="1"/>
  <c r="F2910" i="1" s="1"/>
  <c r="G2910" i="1" s="1"/>
  <c r="AC2910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L2893" i="1"/>
  <c r="J3408" i="25" s="1"/>
  <c r="L2894" i="1"/>
  <c r="L2895" i="1"/>
  <c r="L2897" i="1"/>
  <c r="L2898" i="1"/>
  <c r="J3413" i="25" s="1"/>
  <c r="L2899" i="1"/>
  <c r="L2900" i="1"/>
  <c r="L2901" i="1"/>
  <c r="J3415" i="25" s="1"/>
  <c r="L2902" i="1"/>
  <c r="J3416" i="25" s="1"/>
  <c r="L2903" i="1"/>
  <c r="L2904" i="1"/>
  <c r="J3418" i="25" s="1"/>
  <c r="L2905" i="1"/>
  <c r="J3419" i="25" s="1"/>
  <c r="L2906" i="1"/>
  <c r="J3420" i="25" s="1"/>
  <c r="L2907" i="1"/>
  <c r="L2908" i="1"/>
  <c r="J3422" i="25" s="1"/>
  <c r="L2909" i="1"/>
  <c r="J3423" i="25" s="1"/>
  <c r="L2910" i="1"/>
  <c r="Y2458" i="1"/>
  <c r="Z2458" i="1"/>
  <c r="AA2458" i="1"/>
  <c r="AB2458" i="1"/>
  <c r="F2458" i="1" s="1"/>
  <c r="G2458" i="1" s="1"/>
  <c r="AC2458" i="1"/>
  <c r="V2458" i="1"/>
  <c r="L2458" i="1"/>
  <c r="J3025" i="25" s="1"/>
  <c r="Y2891" i="1"/>
  <c r="Z2891" i="1"/>
  <c r="AA2891" i="1"/>
  <c r="AB2891" i="1"/>
  <c r="F2891" i="1" s="1"/>
  <c r="G2891" i="1" s="1"/>
  <c r="AC2891" i="1"/>
  <c r="Y2892" i="1"/>
  <c r="Z2892" i="1"/>
  <c r="AA2892" i="1"/>
  <c r="AB2892" i="1"/>
  <c r="F2892" i="1" s="1"/>
  <c r="G2892" i="1" s="1"/>
  <c r="AC2892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G2890" i="1" s="1"/>
  <c r="AC2890" i="1"/>
  <c r="V2886" i="1"/>
  <c r="V2887" i="1"/>
  <c r="V2888" i="1"/>
  <c r="V2889" i="1"/>
  <c r="V2890" i="1"/>
  <c r="L2886" i="1"/>
  <c r="L2887" i="1"/>
  <c r="L2888" i="1"/>
  <c r="L2889" i="1"/>
  <c r="J3137" i="25" s="1"/>
  <c r="L2890" i="1"/>
  <c r="J3138" i="25" s="1"/>
  <c r="L2892" i="1"/>
  <c r="V2891" i="1"/>
  <c r="V2892" i="1"/>
  <c r="L2891" i="1"/>
  <c r="AA2876" i="1"/>
  <c r="Y2876" i="1"/>
  <c r="Y2882" i="1"/>
  <c r="Z2882" i="1"/>
  <c r="AA2882" i="1"/>
  <c r="AB2882" i="1"/>
  <c r="F2882" i="1" s="1"/>
  <c r="G2882" i="1" s="1"/>
  <c r="AC2882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AC2885" i="1"/>
  <c r="V2884" i="1"/>
  <c r="V2885" i="1"/>
  <c r="L2884" i="1"/>
  <c r="L2885" i="1"/>
  <c r="J3589" i="25" s="1"/>
  <c r="O2780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5" i="1"/>
  <c r="AC1918" i="1"/>
  <c r="AC1921" i="1"/>
  <c r="AC1919" i="1"/>
  <c r="AC1920" i="1"/>
  <c r="AC2064" i="1"/>
  <c r="AC2065" i="1"/>
  <c r="AC2066" i="1"/>
  <c r="AC2067" i="1"/>
  <c r="AC2068" i="1"/>
  <c r="AC2069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101" i="1"/>
  <c r="AC2097" i="1"/>
  <c r="AC1930" i="1"/>
  <c r="AC1931" i="1"/>
  <c r="AC1932" i="1"/>
  <c r="AC1933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102" i="1"/>
  <c r="AC2103" i="1"/>
  <c r="AC2104" i="1"/>
  <c r="AC2105" i="1"/>
  <c r="AC2106" i="1"/>
  <c r="AC2107" i="1"/>
  <c r="AC2108" i="1"/>
  <c r="AC2109" i="1"/>
  <c r="AC1816" i="1"/>
  <c r="AC1817" i="1"/>
  <c r="AC1818" i="1"/>
  <c r="AC1929" i="1"/>
  <c r="AC2210" i="1"/>
  <c r="AC2211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9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31" i="1"/>
  <c r="AC2234" i="1"/>
  <c r="AC2235" i="1"/>
  <c r="AC2236" i="1"/>
  <c r="AC2237" i="1"/>
  <c r="AC2239" i="1"/>
  <c r="AC2238" i="1"/>
  <c r="AC2228" i="1"/>
  <c r="AC2229" i="1"/>
  <c r="AC2230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4" i="1"/>
  <c r="AC1926" i="1"/>
  <c r="AC1928" i="1"/>
  <c r="AC2241" i="1"/>
  <c r="AC2242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2" i="1"/>
  <c r="AC1923" i="1"/>
  <c r="AC1924" i="1"/>
  <c r="AC1925" i="1"/>
  <c r="AC2098" i="1"/>
  <c r="AC2099" i="1"/>
  <c r="AC2100" i="1"/>
  <c r="AC2232" i="1"/>
  <c r="AC2233" i="1"/>
  <c r="AC2240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54" i="1"/>
  <c r="AC2355" i="1"/>
  <c r="AC2356" i="1"/>
  <c r="AC2357" i="1"/>
  <c r="AC2358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47" i="1"/>
  <c r="AC59" i="1"/>
  <c r="AC60" i="1"/>
  <c r="AC2207" i="1"/>
  <c r="AC2559" i="1"/>
  <c r="AC2556" i="1"/>
  <c r="AC2557" i="1"/>
  <c r="AC2558" i="1"/>
  <c r="AC2560" i="1"/>
  <c r="AC2565" i="1"/>
  <c r="AC2563" i="1"/>
  <c r="AC2564" i="1"/>
  <c r="AC2561" i="1"/>
  <c r="AC2562" i="1"/>
  <c r="AC1916" i="1"/>
  <c r="AC1917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13" i="1"/>
  <c r="AC2714" i="1"/>
  <c r="AC2711" i="1"/>
  <c r="AC2712" i="1"/>
  <c r="AC2706" i="1"/>
  <c r="AC2707" i="1"/>
  <c r="AC2708" i="1"/>
  <c r="AC2709" i="1"/>
  <c r="AC2717" i="1"/>
  <c r="AC2718" i="1"/>
  <c r="AC2719" i="1"/>
  <c r="AC2720" i="1"/>
  <c r="AC2721" i="1"/>
  <c r="AC2722" i="1"/>
  <c r="AC2723" i="1"/>
  <c r="AC2724" i="1"/>
  <c r="AC2715" i="1"/>
  <c r="AC2716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65" i="1"/>
  <c r="AC2766" i="1"/>
  <c r="AC2756" i="1"/>
  <c r="AC2757" i="1"/>
  <c r="AC2758" i="1"/>
  <c r="AC2759" i="1"/>
  <c r="AC2760" i="1"/>
  <c r="AC2761" i="1"/>
  <c r="AC2762" i="1"/>
  <c r="AC2763" i="1"/>
  <c r="AC2764" i="1"/>
  <c r="AC2767" i="1"/>
  <c r="AC2768" i="1"/>
  <c r="AC2769" i="1"/>
  <c r="AC2876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81" i="1"/>
  <c r="AC2877" i="1"/>
  <c r="AC2878" i="1"/>
  <c r="AC2879" i="1"/>
  <c r="AC2880" i="1"/>
  <c r="AC2" i="1"/>
  <c r="L2883" i="1"/>
  <c r="L2882" i="1"/>
  <c r="J3406" i="25" s="1"/>
  <c r="V2882" i="1"/>
  <c r="V2883" i="1"/>
  <c r="Z1917" i="1"/>
  <c r="L1917" i="1"/>
  <c r="V1917" i="1"/>
  <c r="Y1917" i="1"/>
  <c r="AA1917" i="1"/>
  <c r="AB1917" i="1"/>
  <c r="F1917" i="1" s="1"/>
  <c r="G1917" i="1" s="1"/>
  <c r="L2691" i="1"/>
  <c r="V2691" i="1"/>
  <c r="Y2691" i="1"/>
  <c r="Z2691" i="1"/>
  <c r="AA2691" i="1"/>
  <c r="AB2691" i="1"/>
  <c r="F2691" i="1" s="1"/>
  <c r="G2691" i="1" s="1"/>
  <c r="L2702" i="1"/>
  <c r="V2702" i="1"/>
  <c r="Y2702" i="1"/>
  <c r="Z2702" i="1"/>
  <c r="AA2702" i="1"/>
  <c r="AB2702" i="1"/>
  <c r="F2702" i="1" s="1"/>
  <c r="G2702" i="1" s="1"/>
  <c r="Z2876" i="1"/>
  <c r="Y2881" i="1"/>
  <c r="Z2881" i="1"/>
  <c r="AA2881" i="1"/>
  <c r="Y2877" i="1"/>
  <c r="Z2877" i="1"/>
  <c r="AA2877" i="1"/>
  <c r="Y2878" i="1"/>
  <c r="Z2878" i="1"/>
  <c r="AA2878" i="1"/>
  <c r="Y2879" i="1"/>
  <c r="Z2879" i="1"/>
  <c r="AA2879" i="1"/>
  <c r="Y2880" i="1"/>
  <c r="Z2880" i="1"/>
  <c r="AA2880" i="1"/>
  <c r="AB2877" i="1"/>
  <c r="F2877" i="1" s="1"/>
  <c r="G2877" i="1" s="1"/>
  <c r="AB2878" i="1"/>
  <c r="F2878" i="1" s="1"/>
  <c r="G2878" i="1" s="1"/>
  <c r="AB2879" i="1"/>
  <c r="F2879" i="1" s="1"/>
  <c r="G2879" i="1" s="1"/>
  <c r="AB2880" i="1"/>
  <c r="F2880" i="1" s="1"/>
  <c r="V2877" i="1"/>
  <c r="V2878" i="1"/>
  <c r="V2879" i="1"/>
  <c r="V2880" i="1"/>
  <c r="L2877" i="1"/>
  <c r="L2878" i="1"/>
  <c r="J3132" i="25" s="1"/>
  <c r="L2879" i="1"/>
  <c r="L2880" i="1"/>
  <c r="J3134" i="25" s="1"/>
  <c r="AB2881" i="1"/>
  <c r="F2881" i="1" s="1"/>
  <c r="V2881" i="1"/>
  <c r="L2881" i="1"/>
  <c r="J3538" i="25" s="1"/>
  <c r="AB2876" i="1"/>
  <c r="F2876" i="1" s="1"/>
  <c r="G2876" i="1" s="1"/>
  <c r="V2876" i="1"/>
  <c r="L2876" i="1"/>
  <c r="J3614" i="25" s="1"/>
  <c r="Y2865" i="1"/>
  <c r="Z2865" i="1"/>
  <c r="AA2865" i="1"/>
  <c r="AB2865" i="1"/>
  <c r="F2865" i="1" s="1"/>
  <c r="E3395" i="25" s="1"/>
  <c r="Y2866" i="1"/>
  <c r="Z2866" i="1"/>
  <c r="AA2866" i="1"/>
  <c r="AB2866" i="1"/>
  <c r="F2866" i="1" s="1"/>
  <c r="E3396" i="25" s="1"/>
  <c r="Y2867" i="1"/>
  <c r="Z2867" i="1"/>
  <c r="AA2867" i="1"/>
  <c r="AB2867" i="1"/>
  <c r="F2867" i="1" s="1"/>
  <c r="Y2868" i="1"/>
  <c r="Z2868" i="1"/>
  <c r="AA2868" i="1"/>
  <c r="AB2868" i="1"/>
  <c r="F2868" i="1" s="1"/>
  <c r="G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770" i="1"/>
  <c r="Z2770" i="1"/>
  <c r="AA2770" i="1"/>
  <c r="AB2770" i="1"/>
  <c r="F2770" i="1" s="1"/>
  <c r="G2770" i="1" s="1"/>
  <c r="Y2771" i="1"/>
  <c r="Z2771" i="1"/>
  <c r="AA2771" i="1"/>
  <c r="AB2771" i="1"/>
  <c r="F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G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G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Y2789" i="1"/>
  <c r="Z2789" i="1"/>
  <c r="AA2789" i="1"/>
  <c r="AB2789" i="1"/>
  <c r="F2789" i="1" s="1"/>
  <c r="Y2790" i="1"/>
  <c r="Z2790" i="1"/>
  <c r="AA2790" i="1"/>
  <c r="AB2790" i="1"/>
  <c r="F2790" i="1" s="1"/>
  <c r="G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G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Y2813" i="1"/>
  <c r="Z2813" i="1"/>
  <c r="AA2813" i="1"/>
  <c r="AB2813" i="1"/>
  <c r="F2813" i="1" s="1"/>
  <c r="Y2814" i="1"/>
  <c r="Z2814" i="1"/>
  <c r="AA2814" i="1"/>
  <c r="AB2814" i="1"/>
  <c r="F2814" i="1" s="1"/>
  <c r="G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G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Y2848" i="1"/>
  <c r="Z2848" i="1"/>
  <c r="AA2848" i="1"/>
  <c r="AB2848" i="1"/>
  <c r="F2848" i="1" s="1"/>
  <c r="Y2849" i="1"/>
  <c r="Z2849" i="1"/>
  <c r="AA2849" i="1"/>
  <c r="AB2849" i="1"/>
  <c r="F2849" i="1" s="1"/>
  <c r="G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G2863" i="1" s="1"/>
  <c r="Y2864" i="1"/>
  <c r="Z2864" i="1"/>
  <c r="AA2864" i="1"/>
  <c r="AB2864" i="1"/>
  <c r="F2864" i="1" s="1"/>
  <c r="G2864" i="1" s="1"/>
  <c r="V2865" i="1"/>
  <c r="V2866" i="1"/>
  <c r="V2867" i="1"/>
  <c r="V2868" i="1"/>
  <c r="V2869" i="1"/>
  <c r="V2870" i="1"/>
  <c r="V2871" i="1"/>
  <c r="V2872" i="1"/>
  <c r="V2873" i="1"/>
  <c r="V2874" i="1"/>
  <c r="V2875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L2865" i="1"/>
  <c r="L2866" i="1"/>
  <c r="J3396" i="25" s="1"/>
  <c r="L2867" i="1"/>
  <c r="L2868" i="1"/>
  <c r="J3398" i="25" s="1"/>
  <c r="L2869" i="1"/>
  <c r="J3399" i="25" s="1"/>
  <c r="L2870" i="1"/>
  <c r="J3400" i="25" s="1"/>
  <c r="L2871" i="1"/>
  <c r="L2872" i="1"/>
  <c r="J3402" i="25" s="1"/>
  <c r="L2873" i="1"/>
  <c r="J3403" i="25" s="1"/>
  <c r="L2874" i="1"/>
  <c r="J3404" i="25" s="1"/>
  <c r="L2875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Y2754" i="1"/>
  <c r="Z2754" i="1"/>
  <c r="AA2754" i="1"/>
  <c r="Y2755" i="1"/>
  <c r="Z2755" i="1"/>
  <c r="AA2755" i="1"/>
  <c r="Y2765" i="1"/>
  <c r="Z2765" i="1"/>
  <c r="AA2765" i="1"/>
  <c r="Y2766" i="1"/>
  <c r="Z2766" i="1"/>
  <c r="AA2766" i="1"/>
  <c r="Y2756" i="1"/>
  <c r="Z2756" i="1"/>
  <c r="AA2756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7" i="1"/>
  <c r="Z2767" i="1"/>
  <c r="AA2767" i="1"/>
  <c r="Y2768" i="1"/>
  <c r="Z2768" i="1"/>
  <c r="AA2768" i="1"/>
  <c r="Y2769" i="1"/>
  <c r="Z2769" i="1"/>
  <c r="AA2769" i="1"/>
  <c r="AB2767" i="1"/>
  <c r="F2767" i="1" s="1"/>
  <c r="G2767" i="1" s="1"/>
  <c r="AB2768" i="1"/>
  <c r="F2768" i="1" s="1"/>
  <c r="G2768" i="1" s="1"/>
  <c r="AB2769" i="1"/>
  <c r="F2769" i="1" s="1"/>
  <c r="V2767" i="1"/>
  <c r="V2768" i="1"/>
  <c r="V2769" i="1"/>
  <c r="L2767" i="1"/>
  <c r="L2768" i="1"/>
  <c r="J3535" i="25" s="1"/>
  <c r="L2769" i="1"/>
  <c r="AB2756" i="1"/>
  <c r="F2756" i="1" s="1"/>
  <c r="G2756" i="1" s="1"/>
  <c r="AB2757" i="1"/>
  <c r="F2757" i="1" s="1"/>
  <c r="G2757" i="1" s="1"/>
  <c r="AB2758" i="1"/>
  <c r="F2758" i="1" s="1"/>
  <c r="AB2759" i="1"/>
  <c r="F2759" i="1" s="1"/>
  <c r="AB2760" i="1"/>
  <c r="F2760" i="1" s="1"/>
  <c r="AB2761" i="1"/>
  <c r="F2761" i="1" s="1"/>
  <c r="G2761" i="1" s="1"/>
  <c r="AB2762" i="1"/>
  <c r="F2762" i="1" s="1"/>
  <c r="AB2763" i="1"/>
  <c r="F2763" i="1" s="1"/>
  <c r="AB2764" i="1"/>
  <c r="F2764" i="1" s="1"/>
  <c r="V2756" i="1"/>
  <c r="V2757" i="1"/>
  <c r="V2758" i="1"/>
  <c r="V2759" i="1"/>
  <c r="V2760" i="1"/>
  <c r="V2761" i="1"/>
  <c r="V2762" i="1"/>
  <c r="V2763" i="1"/>
  <c r="V2764" i="1"/>
  <c r="L2756" i="1"/>
  <c r="J3169" i="25" s="1"/>
  <c r="L2757" i="1"/>
  <c r="L2758" i="1"/>
  <c r="J3171" i="25" s="1"/>
  <c r="L2759" i="1"/>
  <c r="J3172" i="25" s="1"/>
  <c r="L2760" i="1"/>
  <c r="J3173" i="25" s="1"/>
  <c r="L2761" i="1"/>
  <c r="L2762" i="1"/>
  <c r="J3175" i="25" s="1"/>
  <c r="L2763" i="1"/>
  <c r="J3176" i="25" s="1"/>
  <c r="L2764" i="1"/>
  <c r="J3177" i="25" s="1"/>
  <c r="AB2765" i="1"/>
  <c r="F2765" i="1" s="1"/>
  <c r="AB2766" i="1"/>
  <c r="F2766" i="1" s="1"/>
  <c r="V2765" i="1"/>
  <c r="V2766" i="1"/>
  <c r="L2765" i="1"/>
  <c r="L2766" i="1"/>
  <c r="J3505" i="25" s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5" i="1"/>
  <c r="L2754" i="1"/>
  <c r="J3055" i="25" s="1"/>
  <c r="AB2754" i="1"/>
  <c r="F2754" i="1" s="1"/>
  <c r="G2754" i="1" s="1"/>
  <c r="AB2755" i="1"/>
  <c r="F2755" i="1" s="1"/>
  <c r="G2755" i="1" s="1"/>
  <c r="V2754" i="1"/>
  <c r="V2755" i="1"/>
  <c r="L2339" i="1"/>
  <c r="Y2725" i="1"/>
  <c r="Z2725" i="1"/>
  <c r="AA2725" i="1"/>
  <c r="AB2725" i="1"/>
  <c r="F2725" i="1" s="1"/>
  <c r="Y2726" i="1"/>
  <c r="Z2726" i="1"/>
  <c r="AA2726" i="1"/>
  <c r="AB2726" i="1"/>
  <c r="F2726" i="1" s="1"/>
  <c r="Y2727" i="1"/>
  <c r="Z2727" i="1"/>
  <c r="AA2727" i="1"/>
  <c r="AB2727" i="1"/>
  <c r="F2727" i="1" s="1"/>
  <c r="G2727" i="1" s="1"/>
  <c r="Y2728" i="1"/>
  <c r="Z2728" i="1"/>
  <c r="AA2728" i="1"/>
  <c r="AB2728" i="1"/>
  <c r="F2728" i="1" s="1"/>
  <c r="Y2729" i="1"/>
  <c r="Z2729" i="1"/>
  <c r="AA2729" i="1"/>
  <c r="AB2729" i="1"/>
  <c r="F2729" i="1" s="1"/>
  <c r="Y2730" i="1"/>
  <c r="Z2730" i="1"/>
  <c r="AA2730" i="1"/>
  <c r="AB2730" i="1"/>
  <c r="F2730" i="1" s="1"/>
  <c r="G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G2735" i="1" s="1"/>
  <c r="Y2736" i="1"/>
  <c r="Z2736" i="1"/>
  <c r="AA2736" i="1"/>
  <c r="AB2736" i="1"/>
  <c r="F2736" i="1" s="1"/>
  <c r="Y2737" i="1"/>
  <c r="Z2737" i="1"/>
  <c r="AA2737" i="1"/>
  <c r="AB2737" i="1"/>
  <c r="F2737" i="1" s="1"/>
  <c r="Y2738" i="1"/>
  <c r="Z2738" i="1"/>
  <c r="AA2738" i="1"/>
  <c r="AB2738" i="1"/>
  <c r="F2738" i="1" s="1"/>
  <c r="G2738" i="1" s="1"/>
  <c r="Y2739" i="1"/>
  <c r="Z2739" i="1"/>
  <c r="AA2739" i="1"/>
  <c r="AB2739" i="1"/>
  <c r="F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E3384" i="25" s="1"/>
  <c r="Y2744" i="1"/>
  <c r="Z2744" i="1"/>
  <c r="AA2744" i="1"/>
  <c r="AB2744" i="1"/>
  <c r="F2744" i="1" s="1"/>
  <c r="E3385" i="25" s="1"/>
  <c r="Y2745" i="1"/>
  <c r="Z2745" i="1"/>
  <c r="AA2745" i="1"/>
  <c r="AB2745" i="1"/>
  <c r="F2745" i="1" s="1"/>
  <c r="E3386" i="25" s="1"/>
  <c r="Y2746" i="1"/>
  <c r="Z2746" i="1"/>
  <c r="AA2746" i="1"/>
  <c r="AB2746" i="1"/>
  <c r="F2746" i="1" s="1"/>
  <c r="E3387" i="25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E3390" i="25" s="1"/>
  <c r="Y2750" i="1"/>
  <c r="Z2750" i="1"/>
  <c r="AA2750" i="1"/>
  <c r="AB2750" i="1"/>
  <c r="F2750" i="1" s="1"/>
  <c r="Y2751" i="1"/>
  <c r="Z2751" i="1"/>
  <c r="AA2751" i="1"/>
  <c r="AB2751" i="1"/>
  <c r="F2751" i="1" s="1"/>
  <c r="G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L2725" i="1"/>
  <c r="L2726" i="1"/>
  <c r="J3367" i="25" s="1"/>
  <c r="L2727" i="1"/>
  <c r="L2728" i="1"/>
  <c r="J3369" i="25" s="1"/>
  <c r="L2729" i="1"/>
  <c r="J3370" i="25" s="1"/>
  <c r="L2730" i="1"/>
  <c r="J3371" i="25" s="1"/>
  <c r="L2731" i="1"/>
  <c r="L2732" i="1"/>
  <c r="J3373" i="25" s="1"/>
  <c r="L2733" i="1"/>
  <c r="J3374" i="25" s="1"/>
  <c r="L2734" i="1"/>
  <c r="J3375" i="25" s="1"/>
  <c r="L2735" i="1"/>
  <c r="L2736" i="1"/>
  <c r="J3377" i="25" s="1"/>
  <c r="L2737" i="1"/>
  <c r="J3378" i="25" s="1"/>
  <c r="L2738" i="1"/>
  <c r="J3379" i="25" s="1"/>
  <c r="L2739" i="1"/>
  <c r="L2740" i="1"/>
  <c r="J3381" i="25" s="1"/>
  <c r="L2741" i="1"/>
  <c r="J3382" i="25" s="1"/>
  <c r="L2742" i="1"/>
  <c r="J3383" i="25" s="1"/>
  <c r="L2743" i="1"/>
  <c r="L2744" i="1"/>
  <c r="J3385" i="25" s="1"/>
  <c r="L2745" i="1"/>
  <c r="J3386" i="25" s="1"/>
  <c r="L2746" i="1"/>
  <c r="J3387" i="25" s="1"/>
  <c r="L2747" i="1"/>
  <c r="L2748" i="1"/>
  <c r="J3389" i="25" s="1"/>
  <c r="L2749" i="1"/>
  <c r="J3390" i="25" s="1"/>
  <c r="L2750" i="1"/>
  <c r="J3391" i="25" s="1"/>
  <c r="L2751" i="1"/>
  <c r="L2752" i="1"/>
  <c r="J3393" i="25" s="1"/>
  <c r="L2753" i="1"/>
  <c r="J3394" i="25" s="1"/>
  <c r="Y2715" i="1"/>
  <c r="Z2715" i="1"/>
  <c r="AA2715" i="1"/>
  <c r="Y2716" i="1"/>
  <c r="Z2716" i="1"/>
  <c r="AA2716" i="1"/>
  <c r="AB2715" i="1"/>
  <c r="F2715" i="1" s="1"/>
  <c r="AB2716" i="1"/>
  <c r="F2716" i="1" s="1"/>
  <c r="V2715" i="1"/>
  <c r="V2716" i="1"/>
  <c r="L2715" i="1"/>
  <c r="L2716" i="1"/>
  <c r="J3130" i="25" s="1"/>
  <c r="L2625" i="1"/>
  <c r="V2625" i="1"/>
  <c r="Y2625" i="1"/>
  <c r="Z2625" i="1"/>
  <c r="AA2625" i="1"/>
  <c r="AB2625" i="1"/>
  <c r="F2625" i="1" s="1"/>
  <c r="G2625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117" i="1"/>
  <c r="L118" i="1"/>
  <c r="L520" i="1"/>
  <c r="L130" i="1"/>
  <c r="L51" i="1"/>
  <c r="J3215" i="25" s="1"/>
  <c r="L133" i="1"/>
  <c r="J3216" i="25" s="1"/>
  <c r="L134" i="1"/>
  <c r="J3217" i="25" s="1"/>
  <c r="L135" i="1"/>
  <c r="L136" i="1"/>
  <c r="J3219" i="25" s="1"/>
  <c r="L137" i="1"/>
  <c r="J3220" i="25" s="1"/>
  <c r="L138" i="1"/>
  <c r="J3221" i="25" s="1"/>
  <c r="L139" i="1"/>
  <c r="L140" i="1"/>
  <c r="J3223" i="25" s="1"/>
  <c r="L141" i="1"/>
  <c r="J3224" i="25" s="1"/>
  <c r="L142" i="1"/>
  <c r="J3225" i="25" s="1"/>
  <c r="L143" i="1"/>
  <c r="L52" i="1"/>
  <c r="L53" i="1"/>
  <c r="L54" i="1"/>
  <c r="L55" i="1"/>
  <c r="L56" i="1"/>
  <c r="L57" i="1"/>
  <c r="J3230" i="25" s="1"/>
  <c r="L58" i="1"/>
  <c r="J3231" i="25" s="1"/>
  <c r="L424" i="1"/>
  <c r="L481" i="1"/>
  <c r="J3233" i="25" s="1"/>
  <c r="L482" i="1"/>
  <c r="J3234" i="25" s="1"/>
  <c r="L483" i="1"/>
  <c r="J3235" i="25" s="1"/>
  <c r="L484" i="1"/>
  <c r="L485" i="1"/>
  <c r="J3237" i="25" s="1"/>
  <c r="L486" i="1"/>
  <c r="J3238" i="25" s="1"/>
  <c r="L487" i="1"/>
  <c r="J3239" i="25" s="1"/>
  <c r="L488" i="1"/>
  <c r="L489" i="1"/>
  <c r="J3241" i="25" s="1"/>
  <c r="L490" i="1"/>
  <c r="J3242" i="25" s="1"/>
  <c r="L491" i="1"/>
  <c r="J3243" i="25" s="1"/>
  <c r="L492" i="1"/>
  <c r="L493" i="1"/>
  <c r="J3245" i="25" s="1"/>
  <c r="L115" i="1"/>
  <c r="L116" i="1"/>
  <c r="L119" i="1"/>
  <c r="J3066" i="25" s="1"/>
  <c r="L120" i="1"/>
  <c r="J3067" i="25" s="1"/>
  <c r="L121" i="1"/>
  <c r="J3068" i="25" s="1"/>
  <c r="L122" i="1"/>
  <c r="J3069" i="25" s="1"/>
  <c r="L123" i="1"/>
  <c r="L124" i="1"/>
  <c r="J3071" i="25" s="1"/>
  <c r="L125" i="1"/>
  <c r="J3072" i="25" s="1"/>
  <c r="L126" i="1"/>
  <c r="J3073" i="25" s="1"/>
  <c r="L144" i="1"/>
  <c r="L316" i="1"/>
  <c r="J3075" i="25" s="1"/>
  <c r="L317" i="1"/>
  <c r="J3076" i="25" s="1"/>
  <c r="L318" i="1"/>
  <c r="J3077" i="25" s="1"/>
  <c r="L319" i="1"/>
  <c r="L320" i="1"/>
  <c r="J3079" i="25" s="1"/>
  <c r="L505" i="1"/>
  <c r="J3080" i="25" s="1"/>
  <c r="L506" i="1"/>
  <c r="J3081" i="25" s="1"/>
  <c r="L73" i="1"/>
  <c r="J3596" i="25" s="1"/>
  <c r="L322" i="1"/>
  <c r="J3597" i="25" s="1"/>
  <c r="L323" i="1"/>
  <c r="J3598" i="25" s="1"/>
  <c r="L324" i="1"/>
  <c r="J3599" i="25" s="1"/>
  <c r="L325" i="1"/>
  <c r="L326" i="1"/>
  <c r="J3601" i="25" s="1"/>
  <c r="L513" i="1"/>
  <c r="J3602" i="25" s="1"/>
  <c r="L514" i="1"/>
  <c r="J3603" i="25" s="1"/>
  <c r="L127" i="1"/>
  <c r="J3160" i="25" s="1"/>
  <c r="L128" i="1"/>
  <c r="J3161" i="25" s="1"/>
  <c r="L129" i="1"/>
  <c r="J3162" i="25" s="1"/>
  <c r="L321" i="1"/>
  <c r="J3163" i="25" s="1"/>
  <c r="L49" i="1"/>
  <c r="J3026" i="25" s="1"/>
  <c r="L131" i="1"/>
  <c r="J3665" i="25" s="1"/>
  <c r="L132" i="1"/>
  <c r="J3666" i="25" s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J3680" i="25" s="1"/>
  <c r="L495" i="1"/>
  <c r="J3681" i="25" s="1"/>
  <c r="L496" i="1"/>
  <c r="J3682" i="25" s="1"/>
  <c r="L497" i="1"/>
  <c r="L498" i="1"/>
  <c r="J3684" i="25" s="1"/>
  <c r="L499" i="1"/>
  <c r="J3685" i="25" s="1"/>
  <c r="L500" i="1"/>
  <c r="J3686" i="25" s="1"/>
  <c r="L501" i="1"/>
  <c r="L502" i="1"/>
  <c r="J3688" i="25" s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800" i="1"/>
  <c r="J3082" i="25" s="1"/>
  <c r="L801" i="1"/>
  <c r="L802" i="1"/>
  <c r="J3084" i="25" s="1"/>
  <c r="L803" i="1"/>
  <c r="J3085" i="25" s="1"/>
  <c r="L804" i="1"/>
  <c r="J3086" i="25" s="1"/>
  <c r="L805" i="1"/>
  <c r="L806" i="1"/>
  <c r="J3509" i="25" s="1"/>
  <c r="L807" i="1"/>
  <c r="J3510" i="25" s="1"/>
  <c r="L808" i="1"/>
  <c r="J3511" i="25" s="1"/>
  <c r="L794" i="1"/>
  <c r="J3027" i="25" s="1"/>
  <c r="L795" i="1"/>
  <c r="J3028" i="25" s="1"/>
  <c r="L796" i="1"/>
  <c r="J3029" i="25" s="1"/>
  <c r="L797" i="1"/>
  <c r="J3030" i="25" s="1"/>
  <c r="L798" i="1"/>
  <c r="L799" i="1"/>
  <c r="J3032" i="25" s="1"/>
  <c r="L810" i="1"/>
  <c r="J3605" i="25" s="1"/>
  <c r="L811" i="1"/>
  <c r="J3606" i="25" s="1"/>
  <c r="L809" i="1"/>
  <c r="J3542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J3622" i="25" s="1"/>
  <c r="L828" i="1"/>
  <c r="L829" i="1"/>
  <c r="J3200" i="25" s="1"/>
  <c r="L833" i="1"/>
  <c r="J3246" i="25" s="1"/>
  <c r="L834" i="1"/>
  <c r="J3247" i="25" s="1"/>
  <c r="L835" i="1"/>
  <c r="L836" i="1"/>
  <c r="J3249" i="25" s="1"/>
  <c r="L837" i="1"/>
  <c r="J3250" i="25" s="1"/>
  <c r="L838" i="1"/>
  <c r="J3251" i="25" s="1"/>
  <c r="L839" i="1"/>
  <c r="L840" i="1"/>
  <c r="J3253" i="25" s="1"/>
  <c r="L841" i="1"/>
  <c r="J3254" i="25" s="1"/>
  <c r="L842" i="1"/>
  <c r="J3255" i="25" s="1"/>
  <c r="L843" i="1"/>
  <c r="L844" i="1"/>
  <c r="J3257" i="25" s="1"/>
  <c r="L845" i="1"/>
  <c r="J3258" i="25" s="1"/>
  <c r="L846" i="1"/>
  <c r="J3259" i="25" s="1"/>
  <c r="L847" i="1"/>
  <c r="L848" i="1"/>
  <c r="J3261" i="25" s="1"/>
  <c r="L849" i="1"/>
  <c r="J3262" i="25" s="1"/>
  <c r="L850" i="1"/>
  <c r="J3263" i="25" s="1"/>
  <c r="L851" i="1"/>
  <c r="L852" i="1"/>
  <c r="J3265" i="25" s="1"/>
  <c r="L853" i="1"/>
  <c r="J3266" i="25" s="1"/>
  <c r="L854" i="1"/>
  <c r="J3267" i="25" s="1"/>
  <c r="L855" i="1"/>
  <c r="L856" i="1"/>
  <c r="J3269" i="25" s="1"/>
  <c r="L832" i="1"/>
  <c r="J3088" i="25" s="1"/>
  <c r="L859" i="1"/>
  <c r="J3512" i="25" s="1"/>
  <c r="L858" i="1"/>
  <c r="L860" i="1"/>
  <c r="L1180" i="1"/>
  <c r="J3270" i="25" s="1"/>
  <c r="L1181" i="1"/>
  <c r="J3271" i="25" s="1"/>
  <c r="L1182" i="1"/>
  <c r="L1183" i="1"/>
  <c r="J3273" i="25" s="1"/>
  <c r="L1184" i="1"/>
  <c r="J3274" i="25" s="1"/>
  <c r="L1185" i="1"/>
  <c r="J3275" i="25" s="1"/>
  <c r="L1186" i="1"/>
  <c r="L1187" i="1"/>
  <c r="J3277" i="25" s="1"/>
  <c r="L1188" i="1"/>
  <c r="J3278" i="25" s="1"/>
  <c r="L1189" i="1"/>
  <c r="J3279" i="25" s="1"/>
  <c r="L1190" i="1"/>
  <c r="L1191" i="1"/>
  <c r="J3281" i="25" s="1"/>
  <c r="L1192" i="1"/>
  <c r="J3282" i="25" s="1"/>
  <c r="L1193" i="1"/>
  <c r="J3283" i="25" s="1"/>
  <c r="L1194" i="1"/>
  <c r="L1195" i="1"/>
  <c r="J3285" i="25" s="1"/>
  <c r="L1196" i="1"/>
  <c r="J3286" i="25" s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L1201" i="1"/>
  <c r="J3090" i="25" s="1"/>
  <c r="L1202" i="1"/>
  <c r="J3091" i="25" s="1"/>
  <c r="L1203" i="1"/>
  <c r="L1204" i="1"/>
  <c r="J3093" i="25" s="1"/>
  <c r="L1205" i="1"/>
  <c r="J3094" i="25" s="1"/>
  <c r="L1206" i="1"/>
  <c r="J3095" i="25" s="1"/>
  <c r="L1207" i="1"/>
  <c r="L1208" i="1"/>
  <c r="J3097" i="25" s="1"/>
  <c r="L1209" i="1"/>
  <c r="J3098" i="25" s="1"/>
  <c r="L1210" i="1"/>
  <c r="J3099" i="25" s="1"/>
  <c r="L1211" i="1"/>
  <c r="L1212" i="1"/>
  <c r="J3101" i="25" s="1"/>
  <c r="L1213" i="1"/>
  <c r="L1214" i="1"/>
  <c r="J3514" i="25" s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J3704" i="25" s="1"/>
  <c r="L1231" i="1"/>
  <c r="J3705" i="25" s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2" i="1"/>
  <c r="L1232" i="1"/>
  <c r="L1233" i="1"/>
  <c r="L1234" i="1"/>
  <c r="L1283" i="1"/>
  <c r="J3195" i="25" s="1"/>
  <c r="L1284" i="1"/>
  <c r="J3196" i="25" s="1"/>
  <c r="L1285" i="1"/>
  <c r="J3197" i="25" s="1"/>
  <c r="L1286" i="1"/>
  <c r="J3102" i="25" s="1"/>
  <c r="L1287" i="1"/>
  <c r="L1288" i="1"/>
  <c r="J3104" i="25" s="1"/>
  <c r="L1289" i="1"/>
  <c r="J3105" i="25" s="1"/>
  <c r="L1290" i="1"/>
  <c r="J3106" i="25" s="1"/>
  <c r="L1291" i="1"/>
  <c r="L1292" i="1"/>
  <c r="J3108" i="25" s="1"/>
  <c r="L1293" i="1"/>
  <c r="L1294" i="1"/>
  <c r="J3165" i="25" s="1"/>
  <c r="L1295" i="1"/>
  <c r="L1296" i="1"/>
  <c r="L1297" i="1"/>
  <c r="L1298" i="1"/>
  <c r="J3515" i="25" s="1"/>
  <c r="L1299" i="1"/>
  <c r="L1300" i="1"/>
  <c r="J3517" i="25" s="1"/>
  <c r="L1301" i="1"/>
  <c r="J3518" i="25" s="1"/>
  <c r="L1302" i="1"/>
  <c r="J3519" i="25" s="1"/>
  <c r="L1303" i="1"/>
  <c r="L1304" i="1"/>
  <c r="J3521" i="25" s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J3717" i="25" s="1"/>
  <c r="L1488" i="1"/>
  <c r="J3718" i="25" s="1"/>
  <c r="L1489" i="1"/>
  <c r="J3719" i="25" s="1"/>
  <c r="L1490" i="1"/>
  <c r="L1491" i="1"/>
  <c r="J3721" i="25" s="1"/>
  <c r="L1492" i="1"/>
  <c r="J3722" i="25" s="1"/>
  <c r="L1493" i="1"/>
  <c r="J3723" i="25" s="1"/>
  <c r="L1494" i="1"/>
  <c r="L1465" i="1"/>
  <c r="J3289" i="25" s="1"/>
  <c r="L1466" i="1"/>
  <c r="J3290" i="25" s="1"/>
  <c r="L1467" i="1"/>
  <c r="J3291" i="25" s="1"/>
  <c r="L1468" i="1"/>
  <c r="L1469" i="1"/>
  <c r="J3293" i="25" s="1"/>
  <c r="L1470" i="1"/>
  <c r="J3294" i="25" s="1"/>
  <c r="L1471" i="1"/>
  <c r="J3295" i="25" s="1"/>
  <c r="L1463" i="1"/>
  <c r="J3150" i="25" s="1"/>
  <c r="L1464" i="1"/>
  <c r="J3151" i="25" s="1"/>
  <c r="L1472" i="1"/>
  <c r="J3522" i="25" s="1"/>
  <c r="L1473" i="1"/>
  <c r="J3523" i="25" s="1"/>
  <c r="L1474" i="1"/>
  <c r="L1457" i="1"/>
  <c r="J3033" i="25" s="1"/>
  <c r="L1458" i="1"/>
  <c r="J3034" i="25" s="1"/>
  <c r="L1459" i="1"/>
  <c r="J3035" i="25" s="1"/>
  <c r="L1460" i="1"/>
  <c r="L1461" i="1"/>
  <c r="J3037" i="25" s="1"/>
  <c r="L1462" i="1"/>
  <c r="J3038" i="25" s="1"/>
  <c r="L1498" i="1"/>
  <c r="J3489" i="25" s="1"/>
  <c r="L1499" i="1"/>
  <c r="L1649" i="1"/>
  <c r="J3203" i="25" s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J3610" i="25" s="1"/>
  <c r="L1661" i="1"/>
  <c r="L1662" i="1"/>
  <c r="J3612" i="25" s="1"/>
  <c r="L1666" i="1"/>
  <c r="J3725" i="25" s="1"/>
  <c r="L1667" i="1"/>
  <c r="J3726" i="25" s="1"/>
  <c r="L1668" i="1"/>
  <c r="L1669" i="1"/>
  <c r="J3728" i="25" s="1"/>
  <c r="L1652" i="1"/>
  <c r="J3109" i="25" s="1"/>
  <c r="L1653" i="1"/>
  <c r="J3110" i="25" s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J3626" i="25" s="1"/>
  <c r="L1665" i="1"/>
  <c r="L1650" i="1"/>
  <c r="L1651" i="1"/>
  <c r="L1760" i="1"/>
  <c r="J3491" i="25" s="1"/>
  <c r="L1761" i="1"/>
  <c r="L1762" i="1"/>
  <c r="J3493" i="25" s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J3300" i="25" s="1"/>
  <c r="L1752" i="1"/>
  <c r="J3301" i="25" s="1"/>
  <c r="L1753" i="1"/>
  <c r="J3302" i="25" s="1"/>
  <c r="L1754" i="1"/>
  <c r="L1755" i="1"/>
  <c r="J3304" i="25" s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J3206" i="25" s="1"/>
  <c r="L1806" i="1"/>
  <c r="J3207" i="25" s="1"/>
  <c r="L1802" i="1"/>
  <c r="J3118" i="25" s="1"/>
  <c r="L1807" i="1"/>
  <c r="L1808" i="1"/>
  <c r="L1809" i="1"/>
  <c r="J3311" i="25" s="1"/>
  <c r="L1810" i="1"/>
  <c r="J3312" i="25" s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5" i="1"/>
  <c r="J3503" i="25" s="1"/>
  <c r="L1918" i="1"/>
  <c r="J3154" i="25" s="1"/>
  <c r="L1921" i="1"/>
  <c r="J3815" i="25" s="1"/>
  <c r="L1919" i="1"/>
  <c r="L1920" i="1"/>
  <c r="J3120" i="25" s="1"/>
  <c r="L2064" i="1"/>
  <c r="J3317" i="25" s="1"/>
  <c r="L2065" i="1"/>
  <c r="J3318" i="25" s="1"/>
  <c r="L2066" i="1"/>
  <c r="L2067" i="1"/>
  <c r="J3320" i="25" s="1"/>
  <c r="L2068" i="1"/>
  <c r="J3321" i="25" s="1"/>
  <c r="L2069" i="1"/>
  <c r="J3322" i="25" s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101" i="1"/>
  <c r="L2097" i="1"/>
  <c r="J3155" i="25" s="1"/>
  <c r="L1930" i="1"/>
  <c r="L1931" i="1"/>
  <c r="L1932" i="1"/>
  <c r="L1933" i="1"/>
  <c r="L2070" i="1"/>
  <c r="L2071" i="1"/>
  <c r="J3743" i="25" s="1"/>
  <c r="L2072" i="1"/>
  <c r="J3744" i="25" s="1"/>
  <c r="L2073" i="1"/>
  <c r="J3745" i="25" s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102" i="1"/>
  <c r="J3525" i="25" s="1"/>
  <c r="L2103" i="1"/>
  <c r="L2104" i="1"/>
  <c r="J3527" i="25" s="1"/>
  <c r="L2105" i="1"/>
  <c r="J3528" i="25" s="1"/>
  <c r="L2106" i="1"/>
  <c r="J3529" i="25" s="1"/>
  <c r="L2107" i="1"/>
  <c r="L2108" i="1"/>
  <c r="L2109" i="1"/>
  <c r="J3495" i="25" s="1"/>
  <c r="L1816" i="1"/>
  <c r="J3496" i="25" s="1"/>
  <c r="L1817" i="1"/>
  <c r="L1818" i="1"/>
  <c r="J3498" i="25" s="1"/>
  <c r="L1929" i="1"/>
  <c r="J3674" i="25" s="1"/>
  <c r="L2210" i="1"/>
  <c r="J3121" i="25" s="1"/>
  <c r="L2211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9" i="1"/>
  <c r="J3168" i="25" s="1"/>
  <c r="L2212" i="1"/>
  <c r="J3050" i="25" s="1"/>
  <c r="L2213" i="1"/>
  <c r="L2214" i="1"/>
  <c r="J3052" i="25" s="1"/>
  <c r="L2215" i="1"/>
  <c r="L2216" i="1"/>
  <c r="J3324" i="25" s="1"/>
  <c r="L2217" i="1"/>
  <c r="L2218" i="1"/>
  <c r="J3326" i="25" s="1"/>
  <c r="L2219" i="1"/>
  <c r="J3327" i="25" s="1"/>
  <c r="L2220" i="1"/>
  <c r="J3328" i="25" s="1"/>
  <c r="L2221" i="1"/>
  <c r="L2222" i="1"/>
  <c r="J3330" i="25" s="1"/>
  <c r="L2223" i="1"/>
  <c r="J3331" i="25" s="1"/>
  <c r="L2224" i="1"/>
  <c r="J3332" i="25" s="1"/>
  <c r="L2225" i="1"/>
  <c r="L2226" i="1"/>
  <c r="J3334" i="25" s="1"/>
  <c r="L2227" i="1"/>
  <c r="J3335" i="25" s="1"/>
  <c r="L2231" i="1"/>
  <c r="L2234" i="1"/>
  <c r="L2235" i="1"/>
  <c r="L2236" i="1"/>
  <c r="L2237" i="1"/>
  <c r="L2239" i="1"/>
  <c r="L2238" i="1"/>
  <c r="J3123" i="25" s="1"/>
  <c r="L2228" i="1"/>
  <c r="L2229" i="1"/>
  <c r="L2230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4" i="1"/>
  <c r="L1926" i="1"/>
  <c r="J3656" i="25" s="1"/>
  <c r="L1928" i="1"/>
  <c r="J3657" i="25" s="1"/>
  <c r="L2241" i="1"/>
  <c r="J3501" i="25" s="1"/>
  <c r="L2242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2" i="1"/>
  <c r="J3580" i="25" s="1"/>
  <c r="L1923" i="1"/>
  <c r="J3581" i="25" s="1"/>
  <c r="L1924" i="1"/>
  <c r="L1925" i="1"/>
  <c r="J3583" i="25" s="1"/>
  <c r="L2098" i="1"/>
  <c r="L2099" i="1"/>
  <c r="L2100" i="1"/>
  <c r="L2232" i="1"/>
  <c r="J3586" i="25" s="1"/>
  <c r="L2233" i="1"/>
  <c r="J3587" i="25" s="1"/>
  <c r="L2240" i="1"/>
  <c r="J3499" i="25" s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J3531" i="25" s="1"/>
  <c r="L2321" i="1"/>
  <c r="J3124" i="25" s="1"/>
  <c r="L2322" i="1"/>
  <c r="J3125" i="25" s="1"/>
  <c r="L2323" i="1"/>
  <c r="L2354" i="1"/>
  <c r="J3747" i="25" s="1"/>
  <c r="L2355" i="1"/>
  <c r="J3748" i="25" s="1"/>
  <c r="L2356" i="1"/>
  <c r="J3749" i="25" s="1"/>
  <c r="L2357" i="1"/>
  <c r="L2358" i="1"/>
  <c r="J3751" i="25" s="1"/>
  <c r="L2324" i="1"/>
  <c r="L2325" i="1"/>
  <c r="J3201" i="25" s="1"/>
  <c r="L2326" i="1"/>
  <c r="L2327" i="1"/>
  <c r="J3337" i="25" s="1"/>
  <c r="L2328" i="1"/>
  <c r="J3338" i="25" s="1"/>
  <c r="L2329" i="1"/>
  <c r="J3339" i="25" s="1"/>
  <c r="L2330" i="1"/>
  <c r="L2331" i="1"/>
  <c r="J3341" i="25" s="1"/>
  <c r="L2332" i="1"/>
  <c r="J3342" i="25" s="1"/>
  <c r="L2333" i="1"/>
  <c r="J3343" i="25" s="1"/>
  <c r="L2334" i="1"/>
  <c r="L2335" i="1"/>
  <c r="J3345" i="25" s="1"/>
  <c r="L2336" i="1"/>
  <c r="J3346" i="25" s="1"/>
  <c r="L2337" i="1"/>
  <c r="J3347" i="25" s="1"/>
  <c r="L2338" i="1"/>
  <c r="L2340" i="1"/>
  <c r="J3350" i="25" s="1"/>
  <c r="L2341" i="1"/>
  <c r="J3351" i="25" s="1"/>
  <c r="L2342" i="1"/>
  <c r="J3352" i="25" s="1"/>
  <c r="L2343" i="1"/>
  <c r="L2344" i="1"/>
  <c r="J3354" i="25" s="1"/>
  <c r="L2345" i="1"/>
  <c r="J3355" i="25" s="1"/>
  <c r="L2346" i="1"/>
  <c r="J3356" i="25" s="1"/>
  <c r="L2347" i="1"/>
  <c r="L2348" i="1"/>
  <c r="J3358" i="25" s="1"/>
  <c r="L2349" i="1"/>
  <c r="J3359" i="25" s="1"/>
  <c r="L2350" i="1"/>
  <c r="J3360" i="25" s="1"/>
  <c r="L2351" i="1"/>
  <c r="L2352" i="1"/>
  <c r="J3362" i="25" s="1"/>
  <c r="L2353" i="1"/>
  <c r="J3363" i="25" s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47" i="1"/>
  <c r="L59" i="1"/>
  <c r="J3364" i="25" s="1"/>
  <c r="L60" i="1"/>
  <c r="J3365" i="25" s="1"/>
  <c r="L2207" i="1"/>
  <c r="L2559" i="1"/>
  <c r="J3208" i="25" s="1"/>
  <c r="L2556" i="1"/>
  <c r="L2557" i="1"/>
  <c r="J3127" i="25" s="1"/>
  <c r="L2558" i="1"/>
  <c r="L2560" i="1"/>
  <c r="J3532" i="25" s="1"/>
  <c r="L2565" i="1"/>
  <c r="J3533" i="25" s="1"/>
  <c r="L2563" i="1"/>
  <c r="J3053" i="25" s="1"/>
  <c r="L2564" i="1"/>
  <c r="L2561" i="1"/>
  <c r="L2562" i="1"/>
  <c r="L1916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2" i="1"/>
  <c r="L2693" i="1"/>
  <c r="L2694" i="1"/>
  <c r="L2695" i="1"/>
  <c r="L2696" i="1"/>
  <c r="L2697" i="1"/>
  <c r="L2698" i="1"/>
  <c r="L2699" i="1"/>
  <c r="L2700" i="1"/>
  <c r="L2701" i="1"/>
  <c r="L2703" i="1"/>
  <c r="L2704" i="1"/>
  <c r="L2705" i="1"/>
  <c r="L2713" i="1"/>
  <c r="J3817" i="25" s="1"/>
  <c r="L2714" i="1"/>
  <c r="J3818" i="25" s="1"/>
  <c r="L2711" i="1"/>
  <c r="J3669" i="25" s="1"/>
  <c r="L2712" i="1"/>
  <c r="L2706" i="1"/>
  <c r="L2707" i="1"/>
  <c r="L2708" i="1"/>
  <c r="L2709" i="1"/>
  <c r="L2717" i="1"/>
  <c r="L2718" i="1"/>
  <c r="J3752" i="25" s="1"/>
  <c r="L2719" i="1"/>
  <c r="J3753" i="25" s="1"/>
  <c r="L2720" i="1"/>
  <c r="L2721" i="1"/>
  <c r="J3755" i="25" s="1"/>
  <c r="L2722" i="1"/>
  <c r="J3756" i="25" s="1"/>
  <c r="L2723" i="1"/>
  <c r="J3757" i="25" s="1"/>
  <c r="L2724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5" i="1"/>
  <c r="Z1915" i="1"/>
  <c r="AA1915" i="1"/>
  <c r="AB1915" i="1"/>
  <c r="Y1918" i="1"/>
  <c r="Z1918" i="1"/>
  <c r="AA1918" i="1"/>
  <c r="AB1918" i="1"/>
  <c r="Y1921" i="1"/>
  <c r="Z1921" i="1"/>
  <c r="AA1921" i="1"/>
  <c r="AB1921" i="1"/>
  <c r="Y1919" i="1"/>
  <c r="Z1919" i="1"/>
  <c r="AA1919" i="1"/>
  <c r="AB1919" i="1"/>
  <c r="Y1920" i="1"/>
  <c r="Z1920" i="1"/>
  <c r="AA1920" i="1"/>
  <c r="AB1920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101" i="1"/>
  <c r="Z2101" i="1"/>
  <c r="AA2101" i="1"/>
  <c r="AB2101" i="1"/>
  <c r="Y2097" i="1"/>
  <c r="Z2097" i="1"/>
  <c r="AA2097" i="1"/>
  <c r="AB2097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102" i="1"/>
  <c r="Z2102" i="1"/>
  <c r="AA2102" i="1"/>
  <c r="AB2102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929" i="1"/>
  <c r="Z1929" i="1"/>
  <c r="AA1929" i="1"/>
  <c r="AB1929" i="1"/>
  <c r="Y2210" i="1"/>
  <c r="Z2210" i="1"/>
  <c r="AA2210" i="1"/>
  <c r="AB2210" i="1"/>
  <c r="Y2211" i="1"/>
  <c r="Z2211" i="1"/>
  <c r="AA2211" i="1"/>
  <c r="AB2211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9" i="1"/>
  <c r="Z2209" i="1"/>
  <c r="AA2209" i="1"/>
  <c r="AB2209" i="1"/>
  <c r="Y2212" i="1"/>
  <c r="Z2212" i="1"/>
  <c r="AA2212" i="1"/>
  <c r="AB2212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31" i="1"/>
  <c r="Z2231" i="1"/>
  <c r="AA2231" i="1"/>
  <c r="AB2231" i="1"/>
  <c r="Y2234" i="1"/>
  <c r="Z2234" i="1"/>
  <c r="AA2234" i="1"/>
  <c r="AB2234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9" i="1"/>
  <c r="Z2239" i="1"/>
  <c r="AA2239" i="1"/>
  <c r="AB2239" i="1"/>
  <c r="Y2238" i="1"/>
  <c r="Z2238" i="1"/>
  <c r="AA2238" i="1"/>
  <c r="AB2238" i="1"/>
  <c r="Y2228" i="1"/>
  <c r="Z2228" i="1"/>
  <c r="AA2228" i="1"/>
  <c r="AB2228" i="1"/>
  <c r="Y2229" i="1"/>
  <c r="Z2229" i="1"/>
  <c r="AA2229" i="1"/>
  <c r="AB2229" i="1"/>
  <c r="Y2230" i="1"/>
  <c r="Z2230" i="1"/>
  <c r="AA2230" i="1"/>
  <c r="AB2230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4" i="1"/>
  <c r="Z1914" i="1"/>
  <c r="AA1914" i="1"/>
  <c r="AB1914" i="1"/>
  <c r="Y1926" i="1"/>
  <c r="Z1926" i="1"/>
  <c r="AA1926" i="1"/>
  <c r="AB1926" i="1"/>
  <c r="Y1928" i="1"/>
  <c r="Z1928" i="1"/>
  <c r="AA1928" i="1"/>
  <c r="AB1928" i="1"/>
  <c r="Y2241" i="1"/>
  <c r="Z2241" i="1"/>
  <c r="AA2241" i="1"/>
  <c r="AB2241" i="1"/>
  <c r="Y2242" i="1"/>
  <c r="Z2242" i="1"/>
  <c r="AA2242" i="1"/>
  <c r="AB2242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232" i="1"/>
  <c r="Z2232" i="1"/>
  <c r="AA2232" i="1"/>
  <c r="AB2232" i="1"/>
  <c r="Y2233" i="1"/>
  <c r="Z2233" i="1"/>
  <c r="AA2233" i="1"/>
  <c r="AB2233" i="1"/>
  <c r="Y2240" i="1"/>
  <c r="Z2240" i="1"/>
  <c r="AA2240" i="1"/>
  <c r="AB2240" i="1"/>
  <c r="Y2243" i="1"/>
  <c r="Z2243" i="1"/>
  <c r="AA2243" i="1"/>
  <c r="AB2243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F2323" i="1" s="1"/>
  <c r="Y2354" i="1"/>
  <c r="Z2354" i="1"/>
  <c r="AA2354" i="1"/>
  <c r="AB2354" i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24" i="1"/>
  <c r="Z2324" i="1"/>
  <c r="AA2324" i="1"/>
  <c r="AB2324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9" i="1"/>
  <c r="Z2359" i="1"/>
  <c r="AA2359" i="1"/>
  <c r="AB2359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7" i="1"/>
  <c r="Z2387" i="1"/>
  <c r="AA2387" i="1"/>
  <c r="AB2387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9" i="1"/>
  <c r="Z2459" i="1"/>
  <c r="AA2459" i="1"/>
  <c r="AB2459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7" i="1"/>
  <c r="Z2207" i="1"/>
  <c r="AA2207" i="1"/>
  <c r="AB2207" i="1"/>
  <c r="Y2559" i="1"/>
  <c r="Z2559" i="1"/>
  <c r="AA2559" i="1"/>
  <c r="AB2559" i="1"/>
  <c r="Y2556" i="1"/>
  <c r="Z2556" i="1"/>
  <c r="AA2556" i="1"/>
  <c r="AB2556" i="1"/>
  <c r="Y2557" i="1"/>
  <c r="Z2557" i="1"/>
  <c r="AA2557" i="1"/>
  <c r="AB2557" i="1"/>
  <c r="Y2558" i="1"/>
  <c r="Z2558" i="1"/>
  <c r="AA2558" i="1"/>
  <c r="AB2558" i="1"/>
  <c r="Y2560" i="1"/>
  <c r="Z2560" i="1"/>
  <c r="AA2560" i="1"/>
  <c r="AB2560" i="1"/>
  <c r="Y2565" i="1"/>
  <c r="Z2565" i="1"/>
  <c r="AA2565" i="1"/>
  <c r="AB2565" i="1"/>
  <c r="Y2563" i="1"/>
  <c r="Z2563" i="1"/>
  <c r="AA2563" i="1"/>
  <c r="AB2563" i="1"/>
  <c r="Y2564" i="1"/>
  <c r="Z2564" i="1"/>
  <c r="AA2564" i="1"/>
  <c r="AB2564" i="1"/>
  <c r="Y2561" i="1"/>
  <c r="Z2561" i="1"/>
  <c r="AA2561" i="1"/>
  <c r="AB2561" i="1"/>
  <c r="Y2562" i="1"/>
  <c r="Z2562" i="1"/>
  <c r="AA2562" i="1"/>
  <c r="AB2562" i="1"/>
  <c r="Y1916" i="1"/>
  <c r="Z1916" i="1"/>
  <c r="AA1916" i="1"/>
  <c r="AB1916" i="1"/>
  <c r="Y2566" i="1"/>
  <c r="Z2566" i="1"/>
  <c r="AA2566" i="1"/>
  <c r="AB2566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6" i="1"/>
  <c r="Z2626" i="1"/>
  <c r="AA2626" i="1"/>
  <c r="AB2626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F2647" i="1" s="1"/>
  <c r="G2647" i="1" s="1"/>
  <c r="Y2648" i="1"/>
  <c r="Z2648" i="1"/>
  <c r="AA2648" i="1"/>
  <c r="AB2648" i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F2659" i="1" s="1"/>
  <c r="G2659" i="1" s="1"/>
  <c r="Y2660" i="1"/>
  <c r="Z2660" i="1"/>
  <c r="AA2660" i="1"/>
  <c r="AB2660" i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F2669" i="1" s="1"/>
  <c r="G2669" i="1" s="1"/>
  <c r="Y2670" i="1"/>
  <c r="Z2670" i="1"/>
  <c r="AA2670" i="1"/>
  <c r="AB2670" i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2" i="1"/>
  <c r="Z2692" i="1"/>
  <c r="AA2692" i="1"/>
  <c r="AB2692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3" i="1"/>
  <c r="Z2703" i="1"/>
  <c r="AA2703" i="1"/>
  <c r="AB2703" i="1"/>
  <c r="Y2704" i="1"/>
  <c r="Z2704" i="1"/>
  <c r="AA2704" i="1"/>
  <c r="AB2704" i="1"/>
  <c r="Y2705" i="1"/>
  <c r="Z2705" i="1"/>
  <c r="AA2705" i="1"/>
  <c r="AB2705" i="1"/>
  <c r="Y2713" i="1"/>
  <c r="Z2713" i="1"/>
  <c r="AA2713" i="1"/>
  <c r="AB2713" i="1"/>
  <c r="F2713" i="1" s="1"/>
  <c r="Y2714" i="1"/>
  <c r="Z2714" i="1"/>
  <c r="AA2714" i="1"/>
  <c r="AB2714" i="1"/>
  <c r="F2714" i="1" s="1"/>
  <c r="E3818" i="25" s="1"/>
  <c r="Y2711" i="1"/>
  <c r="Z2711" i="1"/>
  <c r="AA2711" i="1"/>
  <c r="AB2711" i="1"/>
  <c r="F2711" i="1" s="1"/>
  <c r="Y2712" i="1"/>
  <c r="Z2712" i="1"/>
  <c r="AA2712" i="1"/>
  <c r="AB2712" i="1"/>
  <c r="F2712" i="1" s="1"/>
  <c r="E3670" i="25" s="1"/>
  <c r="Y2706" i="1"/>
  <c r="Z2706" i="1"/>
  <c r="AA2706" i="1"/>
  <c r="AB2706" i="1"/>
  <c r="F2706" i="1" s="1"/>
  <c r="G2706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7" i="1"/>
  <c r="Z2717" i="1"/>
  <c r="AA2717" i="1"/>
  <c r="AB2717" i="1"/>
  <c r="F2717" i="1" s="1"/>
  <c r="Y2718" i="1"/>
  <c r="Z2718" i="1"/>
  <c r="AA2718" i="1"/>
  <c r="AB2718" i="1"/>
  <c r="F2718" i="1" s="1"/>
  <c r="G2718" i="1" s="1"/>
  <c r="Y2719" i="1"/>
  <c r="Z2719" i="1"/>
  <c r="AA2719" i="1"/>
  <c r="AB2719" i="1"/>
  <c r="F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G2724" i="1" s="1"/>
  <c r="V2659" i="1"/>
  <c r="V2647" i="1"/>
  <c r="V2669" i="1"/>
  <c r="V2723" i="1"/>
  <c r="V2724" i="1"/>
  <c r="V2722" i="1"/>
  <c r="V2718" i="1"/>
  <c r="V2719" i="1"/>
  <c r="V2720" i="1"/>
  <c r="V2721" i="1"/>
  <c r="V2717" i="1"/>
  <c r="V2706" i="1"/>
  <c r="V2708" i="1"/>
  <c r="V2709" i="1"/>
  <c r="V2711" i="1"/>
  <c r="V2712" i="1"/>
  <c r="V2713" i="1"/>
  <c r="V2714" i="1"/>
  <c r="V2323" i="1"/>
  <c r="E3829" i="25" l="1"/>
  <c r="I3829" i="25" s="1"/>
  <c r="E3830" i="25"/>
  <c r="J2946" i="25"/>
  <c r="K3780" i="25"/>
  <c r="K3776" i="25"/>
  <c r="K3779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2332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I3670" i="25"/>
  <c r="G3670" i="25"/>
  <c r="J3630" i="25"/>
  <c r="J3310" i="25"/>
  <c r="G2760" i="1"/>
  <c r="J3410" i="25"/>
  <c r="G2750" i="1"/>
  <c r="E3391" i="25"/>
  <c r="G3390" i="25"/>
  <c r="I3390" i="25"/>
  <c r="G2748" i="1"/>
  <c r="E3389" i="25"/>
  <c r="K3389" i="25" s="1"/>
  <c r="G2747" i="1"/>
  <c r="E3388" i="25"/>
  <c r="I3387" i="25"/>
  <c r="G3387" i="25"/>
  <c r="K3386" i="25"/>
  <c r="I3386" i="25"/>
  <c r="G3386" i="25"/>
  <c r="K3385" i="25"/>
  <c r="I3385" i="25"/>
  <c r="G3385" i="25"/>
  <c r="G3384" i="25"/>
  <c r="I3384" i="25"/>
  <c r="G2742" i="1"/>
  <c r="E3383" i="25"/>
  <c r="K3383" i="25" s="1"/>
  <c r="G2741" i="1"/>
  <c r="G2739" i="1"/>
  <c r="G2729" i="1"/>
  <c r="E3370" i="25"/>
  <c r="K3370" i="25" s="1"/>
  <c r="G2726" i="1"/>
  <c r="E3367" i="25"/>
  <c r="G2725" i="1"/>
  <c r="J2812" i="25"/>
  <c r="J3762" i="25"/>
  <c r="K3818" i="25"/>
  <c r="G3818" i="25"/>
  <c r="I3818" i="25"/>
  <c r="J3562" i="25"/>
  <c r="J3549" i="25"/>
  <c r="J3637" i="25"/>
  <c r="J3712" i="25"/>
  <c r="K3387" i="25"/>
  <c r="G2874" i="1"/>
  <c r="G2867" i="1"/>
  <c r="E3397" i="25"/>
  <c r="K3396" i="25"/>
  <c r="I3396" i="25"/>
  <c r="G3396" i="25"/>
  <c r="I3395" i="25"/>
  <c r="G3395" i="25"/>
  <c r="G2889" i="1"/>
  <c r="E3137" i="25"/>
  <c r="G3137" i="25" s="1"/>
  <c r="G3421" i="25"/>
  <c r="I3421" i="25"/>
  <c r="G2904" i="1"/>
  <c r="E3418" i="25"/>
  <c r="G2899" i="1"/>
  <c r="G2898" i="1"/>
  <c r="G2711" i="1"/>
  <c r="J3506" i="25"/>
  <c r="K3390" i="25"/>
  <c r="G2888" i="1"/>
  <c r="G3052" i="1"/>
  <c r="K3466" i="25"/>
  <c r="I3466" i="25"/>
  <c r="G3466" i="25"/>
  <c r="G3766" i="25"/>
  <c r="I3766" i="25"/>
  <c r="I3765" i="25"/>
  <c r="G3765" i="25"/>
  <c r="K3428" i="25"/>
  <c r="I3428" i="25"/>
  <c r="G3428" i="25"/>
  <c r="K3461" i="25"/>
  <c r="G3461" i="25"/>
  <c r="I3461" i="25"/>
  <c r="E3194" i="25"/>
  <c r="I3194" i="25" s="1"/>
  <c r="J2955" i="25"/>
  <c r="J3167" i="25"/>
  <c r="G3033" i="1"/>
  <c r="G2997" i="1"/>
  <c r="I3181" i="25"/>
  <c r="G3181" i="25"/>
  <c r="G3018" i="1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8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5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K2970" i="25"/>
  <c r="K2951" i="25"/>
  <c r="K2950" i="25"/>
  <c r="J2471" i="25"/>
  <c r="J2530" i="25"/>
  <c r="J2309" i="25"/>
  <c r="J2571" i="25"/>
  <c r="G2753" i="1"/>
  <c r="G2749" i="1"/>
  <c r="E2648" i="25"/>
  <c r="I2648" i="25" s="1"/>
  <c r="G2746" i="1"/>
  <c r="E2645" i="25"/>
  <c r="G2745" i="1"/>
  <c r="E2644" i="25"/>
  <c r="G2744" i="1"/>
  <c r="E2643" i="25"/>
  <c r="I2643" i="25" s="1"/>
  <c r="G2743" i="1"/>
  <c r="E2642" i="25"/>
  <c r="G2642" i="25" s="1"/>
  <c r="G2740" i="1"/>
  <c r="G2737" i="1"/>
  <c r="G2736" i="1"/>
  <c r="E2635" i="25"/>
  <c r="G2734" i="1"/>
  <c r="E2633" i="25"/>
  <c r="I2633" i="25" s="1"/>
  <c r="G2733" i="1"/>
  <c r="E2632" i="25"/>
  <c r="G2732" i="1"/>
  <c r="G2728" i="1"/>
  <c r="G2765" i="1"/>
  <c r="G2763" i="1"/>
  <c r="G2759" i="1"/>
  <c r="J2787" i="25"/>
  <c r="G2908" i="1"/>
  <c r="E2805" i="25"/>
  <c r="G2805" i="25" s="1"/>
  <c r="G2907" i="1"/>
  <c r="E2804" i="25"/>
  <c r="G2906" i="1"/>
  <c r="E2803" i="25"/>
  <c r="G2803" i="25" s="1"/>
  <c r="G2905" i="1"/>
  <c r="E2802" i="25"/>
  <c r="I2802" i="25" s="1"/>
  <c r="G2903" i="1"/>
  <c r="G2897" i="1"/>
  <c r="E2795" i="25"/>
  <c r="G2894" i="1"/>
  <c r="G2893" i="1"/>
  <c r="J2859" i="25"/>
  <c r="G3009" i="1"/>
  <c r="G3005" i="1"/>
  <c r="G2989" i="1"/>
  <c r="G2973" i="1"/>
  <c r="G2949" i="1"/>
  <c r="E2833" i="25"/>
  <c r="E2630" i="25"/>
  <c r="I2630" i="25" s="1"/>
  <c r="E2629" i="25"/>
  <c r="G2629" i="25" s="1"/>
  <c r="E2929" i="25"/>
  <c r="I2929" i="25" s="1"/>
  <c r="E2673" i="25"/>
  <c r="I2673" i="25" s="1"/>
  <c r="G2723" i="1"/>
  <c r="G2722" i="1"/>
  <c r="G2721" i="1"/>
  <c r="G2720" i="1"/>
  <c r="G2719" i="1"/>
  <c r="G2717" i="1"/>
  <c r="G2712" i="1"/>
  <c r="G2714" i="1"/>
  <c r="G2713" i="1"/>
  <c r="G2323" i="1"/>
  <c r="J2385" i="25"/>
  <c r="G2762" i="1"/>
  <c r="E2663" i="25"/>
  <c r="G2758" i="1"/>
  <c r="E2659" i="25"/>
  <c r="G2659" i="25" s="1"/>
  <c r="G2862" i="1"/>
  <c r="E2773" i="25"/>
  <c r="G2861" i="1"/>
  <c r="G2860" i="1"/>
  <c r="G2859" i="1"/>
  <c r="G2858" i="1"/>
  <c r="G2857" i="1"/>
  <c r="G2852" i="1"/>
  <c r="E2763" i="25"/>
  <c r="G2763" i="25" s="1"/>
  <c r="G2850" i="1"/>
  <c r="E2761" i="25"/>
  <c r="I2761" i="25" s="1"/>
  <c r="G2848" i="1"/>
  <c r="E2759" i="25"/>
  <c r="I2759" i="25" s="1"/>
  <c r="G2847" i="1"/>
  <c r="G2844" i="1"/>
  <c r="G2841" i="1"/>
  <c r="G2835" i="1"/>
  <c r="E2746" i="25"/>
  <c r="G2831" i="1"/>
  <c r="G2830" i="1"/>
  <c r="G2829" i="1"/>
  <c r="G2827" i="1"/>
  <c r="G2821" i="1"/>
  <c r="G2817" i="1"/>
  <c r="G2815" i="1"/>
  <c r="G2813" i="1"/>
  <c r="G2812" i="1"/>
  <c r="G2798" i="1"/>
  <c r="G2794" i="1"/>
  <c r="G2793" i="1"/>
  <c r="E2704" i="25"/>
  <c r="G2792" i="1"/>
  <c r="G2789" i="1"/>
  <c r="G2788" i="1"/>
  <c r="G2785" i="1"/>
  <c r="G2783" i="1"/>
  <c r="G2780" i="1"/>
  <c r="G2778" i="1"/>
  <c r="E2689" i="25"/>
  <c r="I2689" i="25" s="1"/>
  <c r="G2777" i="1"/>
  <c r="G2776" i="1"/>
  <c r="G2773" i="1"/>
  <c r="G2772" i="1"/>
  <c r="G2771" i="1"/>
  <c r="G2872" i="1"/>
  <c r="E2677" i="25"/>
  <c r="G2677" i="25" s="1"/>
  <c r="G2870" i="1"/>
  <c r="G2866" i="1"/>
  <c r="E2671" i="25"/>
  <c r="I2671" i="25" s="1"/>
  <c r="G2865" i="1"/>
  <c r="E2670" i="25"/>
  <c r="I2670" i="25" s="1"/>
  <c r="G3036" i="1"/>
  <c r="G3020" i="1"/>
  <c r="G3012" i="1"/>
  <c r="G3008" i="1"/>
  <c r="G3004" i="1"/>
  <c r="G2984" i="1"/>
  <c r="E2876" i="25"/>
  <c r="G2876" i="25" s="1"/>
  <c r="G2980" i="1"/>
  <c r="E2872" i="25"/>
  <c r="I2872" i="25" s="1"/>
  <c r="G2972" i="1"/>
  <c r="G2968" i="1"/>
  <c r="G2932" i="1"/>
  <c r="G3040" i="1"/>
  <c r="G3046" i="1"/>
  <c r="E2889" i="25"/>
  <c r="E2942" i="25"/>
  <c r="I2942" i="25" s="1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2716" i="1"/>
  <c r="E2623" i="25"/>
  <c r="I2623" i="25" s="1"/>
  <c r="G2769" i="1"/>
  <c r="G2881" i="1"/>
  <c r="G2885" i="1"/>
  <c r="J2793" i="25"/>
  <c r="G3039" i="1"/>
  <c r="G3035" i="1"/>
  <c r="G3027" i="1"/>
  <c r="G3023" i="1"/>
  <c r="G3019" i="1"/>
  <c r="E2911" i="25"/>
  <c r="I2911" i="25" s="1"/>
  <c r="G2999" i="1"/>
  <c r="E2891" i="25"/>
  <c r="G2995" i="1"/>
  <c r="G2991" i="1"/>
  <c r="G2987" i="1"/>
  <c r="G2983" i="1"/>
  <c r="E2875" i="25"/>
  <c r="I2875" i="25" s="1"/>
  <c r="G2975" i="1"/>
  <c r="G2971" i="1"/>
  <c r="G2963" i="1"/>
  <c r="E2856" i="25"/>
  <c r="I2856" i="25" s="1"/>
  <c r="G2959" i="1"/>
  <c r="G2955" i="1"/>
  <c r="G2951" i="1"/>
  <c r="G2927" i="1"/>
  <c r="G3050" i="1"/>
  <c r="E2697" i="25"/>
  <c r="I2697" i="25" s="1"/>
  <c r="E2625" i="25"/>
  <c r="E2745" i="25"/>
  <c r="E2726" i="25"/>
  <c r="E2890" i="25"/>
  <c r="I2890" i="25" s="1"/>
  <c r="E2634" i="25"/>
  <c r="G2634" i="25" s="1"/>
  <c r="E2888" i="25"/>
  <c r="E2640" i="25"/>
  <c r="I2640" i="25" s="1"/>
  <c r="E2628" i="25"/>
  <c r="E2647" i="25"/>
  <c r="G2715" i="1"/>
  <c r="E2622" i="25"/>
  <c r="G2622" i="25" s="1"/>
  <c r="G2766" i="1"/>
  <c r="E2656" i="25"/>
  <c r="I2656" i="25" s="1"/>
  <c r="G2764" i="1"/>
  <c r="G2880" i="1"/>
  <c r="G3038" i="1"/>
  <c r="G3034" i="1"/>
  <c r="E2926" i="25"/>
  <c r="I2926" i="25" s="1"/>
  <c r="G2994" i="1"/>
  <c r="G2982" i="1"/>
  <c r="G2978" i="1"/>
  <c r="G2974" i="1"/>
  <c r="E2866" i="25"/>
  <c r="G2966" i="1"/>
  <c r="G2962" i="1"/>
  <c r="G2950" i="1"/>
  <c r="G2938" i="1"/>
  <c r="G2930" i="1"/>
  <c r="G2926" i="1"/>
  <c r="G2918" i="1"/>
  <c r="G3047" i="1"/>
  <c r="G3048" i="1"/>
  <c r="E2685" i="25"/>
  <c r="E2637" i="25"/>
  <c r="I2637" i="25" s="1"/>
  <c r="E2615" i="25"/>
  <c r="O1764" i="1"/>
  <c r="F1764" i="1"/>
  <c r="G1764" i="1" s="1"/>
  <c r="V1764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8" i="1"/>
  <c r="V2649" i="1"/>
  <c r="V2650" i="1"/>
  <c r="V2651" i="1"/>
  <c r="V2652" i="1"/>
  <c r="V2653" i="1"/>
  <c r="V2654" i="1"/>
  <c r="V2655" i="1"/>
  <c r="V2656" i="1"/>
  <c r="V2657" i="1"/>
  <c r="V2658" i="1"/>
  <c r="V2660" i="1"/>
  <c r="V2661" i="1"/>
  <c r="V2662" i="1"/>
  <c r="V2663" i="1"/>
  <c r="V2664" i="1"/>
  <c r="V2665" i="1"/>
  <c r="V2666" i="1"/>
  <c r="V2667" i="1"/>
  <c r="V2668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2" i="1"/>
  <c r="V2693" i="1"/>
  <c r="V2694" i="1"/>
  <c r="V2695" i="1"/>
  <c r="V2696" i="1"/>
  <c r="V2697" i="1"/>
  <c r="V2698" i="1"/>
  <c r="V2699" i="1"/>
  <c r="V2700" i="1"/>
  <c r="V2701" i="1"/>
  <c r="V2703" i="1"/>
  <c r="V2704" i="1"/>
  <c r="V2705" i="1"/>
  <c r="F1916" i="1"/>
  <c r="G1916" i="1" s="1"/>
  <c r="F2566" i="1"/>
  <c r="F2567" i="1"/>
  <c r="G2567" i="1" s="1"/>
  <c r="F2568" i="1"/>
  <c r="F2569" i="1"/>
  <c r="G2569" i="1" s="1"/>
  <c r="F2570" i="1"/>
  <c r="F2571" i="1"/>
  <c r="F2572" i="1"/>
  <c r="G2572" i="1" s="1"/>
  <c r="F2573" i="1"/>
  <c r="F2574" i="1"/>
  <c r="F2575" i="1"/>
  <c r="F2576" i="1"/>
  <c r="G2576" i="1" s="1"/>
  <c r="F2577" i="1"/>
  <c r="G2577" i="1" s="1"/>
  <c r="F2578" i="1"/>
  <c r="F2579" i="1"/>
  <c r="E2701" i="25" s="1"/>
  <c r="F2580" i="1"/>
  <c r="G2580" i="1" s="1"/>
  <c r="F2581" i="1"/>
  <c r="F2582" i="1"/>
  <c r="F2583" i="1"/>
  <c r="F2584" i="1"/>
  <c r="F2585" i="1"/>
  <c r="F2586" i="1"/>
  <c r="F2587" i="1"/>
  <c r="F2588" i="1"/>
  <c r="F2589" i="1"/>
  <c r="G2589" i="1" s="1"/>
  <c r="F2590" i="1"/>
  <c r="F2591" i="1"/>
  <c r="F2592" i="1"/>
  <c r="F2593" i="1"/>
  <c r="F2594" i="1"/>
  <c r="F2595" i="1"/>
  <c r="F2596" i="1"/>
  <c r="F2597" i="1"/>
  <c r="G2597" i="1" s="1"/>
  <c r="F2598" i="1"/>
  <c r="F2599" i="1"/>
  <c r="F2600" i="1"/>
  <c r="E2801" i="25" s="1"/>
  <c r="I2801" i="25" s="1"/>
  <c r="F2601" i="1"/>
  <c r="G2601" i="1" s="1"/>
  <c r="F2602" i="1"/>
  <c r="E2826" i="25" s="1"/>
  <c r="F2603" i="1"/>
  <c r="G2603" i="1" s="1"/>
  <c r="F2604" i="1"/>
  <c r="F2605" i="1"/>
  <c r="F2606" i="1"/>
  <c r="G2606" i="1" s="1"/>
  <c r="F2607" i="1"/>
  <c r="F2608" i="1"/>
  <c r="F2609" i="1"/>
  <c r="F2610" i="1"/>
  <c r="F2611" i="1"/>
  <c r="F2612" i="1"/>
  <c r="F2613" i="1"/>
  <c r="F2614" i="1"/>
  <c r="F2615" i="1"/>
  <c r="F2616" i="1"/>
  <c r="G2616" i="1" s="1"/>
  <c r="F2617" i="1"/>
  <c r="G2617" i="1" s="1"/>
  <c r="F2618" i="1"/>
  <c r="G2618" i="1" s="1"/>
  <c r="F2619" i="1"/>
  <c r="F2620" i="1"/>
  <c r="F2621" i="1"/>
  <c r="F2622" i="1"/>
  <c r="G2622" i="1" s="1"/>
  <c r="F2623" i="1"/>
  <c r="F2624" i="1"/>
  <c r="G2624" i="1" s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G2639" i="1" s="1"/>
  <c r="F2640" i="1"/>
  <c r="G2640" i="1" s="1"/>
  <c r="F2641" i="1"/>
  <c r="G2641" i="1" s="1"/>
  <c r="F2642" i="1"/>
  <c r="F2643" i="1"/>
  <c r="G2643" i="1" s="1"/>
  <c r="F2644" i="1"/>
  <c r="G2644" i="1" s="1"/>
  <c r="F2645" i="1"/>
  <c r="G2645" i="1" s="1"/>
  <c r="F2646" i="1"/>
  <c r="G2646" i="1" s="1"/>
  <c r="F2648" i="1"/>
  <c r="G2648" i="1" s="1"/>
  <c r="F2649" i="1"/>
  <c r="G2649" i="1" s="1"/>
  <c r="F2650" i="1"/>
  <c r="G2650" i="1" s="1"/>
  <c r="F2651" i="1"/>
  <c r="F2652" i="1"/>
  <c r="F2653" i="1"/>
  <c r="F2654" i="1"/>
  <c r="G2654" i="1" s="1"/>
  <c r="F2655" i="1"/>
  <c r="G2655" i="1" s="1"/>
  <c r="F2656" i="1"/>
  <c r="F2657" i="1"/>
  <c r="E2758" i="25" s="1"/>
  <c r="G2758" i="25" s="1"/>
  <c r="F2658" i="1"/>
  <c r="F2660" i="1"/>
  <c r="G2660" i="1" s="1"/>
  <c r="F2661" i="1"/>
  <c r="F2662" i="1"/>
  <c r="F2663" i="1"/>
  <c r="F2664" i="1"/>
  <c r="F2665" i="1"/>
  <c r="G2665" i="1" s="1"/>
  <c r="F2666" i="1"/>
  <c r="F2667" i="1"/>
  <c r="F2668" i="1"/>
  <c r="G2668" i="1" s="1"/>
  <c r="F2670" i="1"/>
  <c r="F2671" i="1"/>
  <c r="G2671" i="1" s="1"/>
  <c r="F2672" i="1"/>
  <c r="G2672" i="1" s="1"/>
  <c r="F2673" i="1"/>
  <c r="F2674" i="1"/>
  <c r="F2675" i="1"/>
  <c r="F2676" i="1"/>
  <c r="F2677" i="1"/>
  <c r="G2677" i="1" s="1"/>
  <c r="F2678" i="1"/>
  <c r="G2678" i="1" s="1"/>
  <c r="F2679" i="1"/>
  <c r="F2680" i="1"/>
  <c r="G2680" i="1" s="1"/>
  <c r="F2681" i="1"/>
  <c r="G2681" i="1" s="1"/>
  <c r="F2682" i="1"/>
  <c r="G2682" i="1" s="1"/>
  <c r="F2683" i="1"/>
  <c r="F2684" i="1"/>
  <c r="F2685" i="1"/>
  <c r="F2686" i="1"/>
  <c r="F2687" i="1"/>
  <c r="F2688" i="1"/>
  <c r="F2689" i="1"/>
  <c r="G2689" i="1" s="1"/>
  <c r="F2690" i="1"/>
  <c r="G2690" i="1" s="1"/>
  <c r="F2692" i="1"/>
  <c r="G2692" i="1" s="1"/>
  <c r="F2693" i="1"/>
  <c r="G2693" i="1" s="1"/>
  <c r="F2694" i="1"/>
  <c r="F2695" i="1"/>
  <c r="E2657" i="25" s="1"/>
  <c r="G2657" i="25" s="1"/>
  <c r="F2696" i="1"/>
  <c r="E2661" i="25" s="1"/>
  <c r="I2661" i="25" s="1"/>
  <c r="F2697" i="1"/>
  <c r="E2662" i="25" s="1"/>
  <c r="G2662" i="25" s="1"/>
  <c r="F2698" i="1"/>
  <c r="E3371" i="25" s="1"/>
  <c r="F2699" i="1"/>
  <c r="F2700" i="1"/>
  <c r="G2700" i="1" s="1"/>
  <c r="F2701" i="1"/>
  <c r="G2701" i="1" s="1"/>
  <c r="F2703" i="1"/>
  <c r="F2704" i="1"/>
  <c r="F2705" i="1"/>
  <c r="V2242" i="1"/>
  <c r="V1916" i="1"/>
  <c r="O2539" i="1"/>
  <c r="O2481" i="1"/>
  <c r="O2485" i="1"/>
  <c r="O2477" i="1"/>
  <c r="F2561" i="1"/>
  <c r="F2562" i="1"/>
  <c r="V2561" i="1"/>
  <c r="V2562" i="1"/>
  <c r="F2563" i="1"/>
  <c r="F2564" i="1"/>
  <c r="G2564" i="1" s="1"/>
  <c r="V2563" i="1"/>
  <c r="V2564" i="1"/>
  <c r="F2556" i="1"/>
  <c r="F2557" i="1"/>
  <c r="F2558" i="1"/>
  <c r="F2560" i="1"/>
  <c r="F2565" i="1"/>
  <c r="V2560" i="1"/>
  <c r="V2565" i="1"/>
  <c r="V2556" i="1"/>
  <c r="V2557" i="1"/>
  <c r="V2558" i="1"/>
  <c r="F2559" i="1"/>
  <c r="G2559" i="1" s="1"/>
  <c r="V2559" i="1"/>
  <c r="V2554" i="1"/>
  <c r="V2555" i="1"/>
  <c r="V47" i="1"/>
  <c r="V59" i="1"/>
  <c r="V60" i="1"/>
  <c r="V2207" i="1"/>
  <c r="F2401" i="1"/>
  <c r="G2401" i="1" s="1"/>
  <c r="F2402" i="1"/>
  <c r="F2403" i="1"/>
  <c r="F2404" i="1"/>
  <c r="G2404" i="1" s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F2415" i="1"/>
  <c r="G2415" i="1" s="1"/>
  <c r="F2416" i="1"/>
  <c r="G2416" i="1" s="1"/>
  <c r="F2417" i="1"/>
  <c r="F2418" i="1"/>
  <c r="G2418" i="1" s="1"/>
  <c r="F2419" i="1"/>
  <c r="G2419" i="1" s="1"/>
  <c r="F2420" i="1"/>
  <c r="G2420" i="1" s="1"/>
  <c r="F2421" i="1"/>
  <c r="F2422" i="1"/>
  <c r="F2423" i="1"/>
  <c r="F2424" i="1"/>
  <c r="F2425" i="1"/>
  <c r="F2426" i="1"/>
  <c r="F2427" i="1"/>
  <c r="F2428" i="1"/>
  <c r="G2428" i="1" s="1"/>
  <c r="F2429" i="1"/>
  <c r="F2430" i="1"/>
  <c r="F2431" i="1"/>
  <c r="F2432" i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F2447" i="1"/>
  <c r="G2447" i="1" s="1"/>
  <c r="F2448" i="1"/>
  <c r="G2448" i="1" s="1"/>
  <c r="F2449" i="1"/>
  <c r="G2449" i="1" s="1"/>
  <c r="F2450" i="1"/>
  <c r="G2450" i="1" s="1"/>
  <c r="F2451" i="1"/>
  <c r="F2452" i="1"/>
  <c r="E2617" i="25" s="1"/>
  <c r="F2453" i="1"/>
  <c r="G2453" i="1" s="1"/>
  <c r="F2454" i="1"/>
  <c r="F2455" i="1"/>
  <c r="G2455" i="1" s="1"/>
  <c r="F2456" i="1"/>
  <c r="F2457" i="1"/>
  <c r="F2459" i="1"/>
  <c r="G2459" i="1" s="1"/>
  <c r="F2460" i="1"/>
  <c r="G2460" i="1" s="1"/>
  <c r="F2461" i="1"/>
  <c r="F2462" i="1"/>
  <c r="G2462" i="1" s="1"/>
  <c r="F2463" i="1"/>
  <c r="G2463" i="1" s="1"/>
  <c r="F2464" i="1"/>
  <c r="F2465" i="1"/>
  <c r="F2466" i="1"/>
  <c r="F2467" i="1"/>
  <c r="F2468" i="1"/>
  <c r="G2468" i="1" s="1"/>
  <c r="F2469" i="1"/>
  <c r="F2470" i="1"/>
  <c r="F2471" i="1"/>
  <c r="G2471" i="1" s="1"/>
  <c r="F2472" i="1"/>
  <c r="F2473" i="1"/>
  <c r="G2473" i="1" s="1"/>
  <c r="F2474" i="1"/>
  <c r="E2694" i="25" s="1"/>
  <c r="I2694" i="25" s="1"/>
  <c r="F2475" i="1"/>
  <c r="F2476" i="1"/>
  <c r="F2477" i="1"/>
  <c r="G2477" i="1" s="1"/>
  <c r="F2478" i="1"/>
  <c r="F2479" i="1"/>
  <c r="F2480" i="1"/>
  <c r="F2481" i="1"/>
  <c r="F2482" i="1"/>
  <c r="F2483" i="1"/>
  <c r="F2484" i="1"/>
  <c r="G2484" i="1" s="1"/>
  <c r="F2485" i="1"/>
  <c r="F2486" i="1"/>
  <c r="F2487" i="1"/>
  <c r="G2487" i="1" s="1"/>
  <c r="F2488" i="1"/>
  <c r="F2489" i="1"/>
  <c r="F2490" i="1"/>
  <c r="F2491" i="1"/>
  <c r="G2491" i="1" s="1"/>
  <c r="F2492" i="1"/>
  <c r="F2493" i="1"/>
  <c r="F2494" i="1"/>
  <c r="G2494" i="1" s="1"/>
  <c r="F2495" i="1"/>
  <c r="F2496" i="1"/>
  <c r="G2496" i="1" s="1"/>
  <c r="F2497" i="1"/>
  <c r="F2498" i="1"/>
  <c r="F2499" i="1"/>
  <c r="F2500" i="1"/>
  <c r="F2501" i="1"/>
  <c r="F2502" i="1"/>
  <c r="G2502" i="1" s="1"/>
  <c r="F2503" i="1"/>
  <c r="F2504" i="1"/>
  <c r="F2505" i="1"/>
  <c r="G2505" i="1" s="1"/>
  <c r="F2506" i="1"/>
  <c r="F2507" i="1"/>
  <c r="F2508" i="1"/>
  <c r="F2509" i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F2518" i="1"/>
  <c r="F2519" i="1"/>
  <c r="F2520" i="1"/>
  <c r="F2521" i="1"/>
  <c r="F2522" i="1"/>
  <c r="F2523" i="1"/>
  <c r="G2523" i="1" s="1"/>
  <c r="F2524" i="1"/>
  <c r="G2524" i="1" s="1"/>
  <c r="F2525" i="1"/>
  <c r="F2526" i="1"/>
  <c r="F2527" i="1"/>
  <c r="F2528" i="1"/>
  <c r="F2529" i="1"/>
  <c r="F2530" i="1"/>
  <c r="G2530" i="1" s="1"/>
  <c r="F2531" i="1"/>
  <c r="G2531" i="1" s="1"/>
  <c r="F2532" i="1"/>
  <c r="G2532" i="1" s="1"/>
  <c r="F2533" i="1"/>
  <c r="F2534" i="1"/>
  <c r="F2535" i="1"/>
  <c r="G2535" i="1" s="1"/>
  <c r="F2536" i="1"/>
  <c r="F2537" i="1"/>
  <c r="F2538" i="1"/>
  <c r="G2538" i="1" s="1"/>
  <c r="F2539" i="1"/>
  <c r="G2539" i="1" s="1"/>
  <c r="F2540" i="1"/>
  <c r="F2541" i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F2552" i="1"/>
  <c r="F2553" i="1"/>
  <c r="F2554" i="1"/>
  <c r="E2624" i="25" s="1"/>
  <c r="F2555" i="1"/>
  <c r="F47" i="1"/>
  <c r="G47" i="1" s="1"/>
  <c r="F59" i="1"/>
  <c r="G59" i="1" s="1"/>
  <c r="F60" i="1"/>
  <c r="G60" i="1" s="1"/>
  <c r="F2207" i="1"/>
  <c r="G2207" i="1" s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F3" i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E2609" i="25" s="1"/>
  <c r="G2609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E3803" i="25" s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E3796" i="25" s="1"/>
  <c r="F158" i="1"/>
  <c r="F159" i="1"/>
  <c r="F164" i="1"/>
  <c r="F165" i="1"/>
  <c r="E3174" i="25" s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E3757" i="25" s="1"/>
  <c r="F231" i="1"/>
  <c r="F232" i="1"/>
  <c r="F233" i="1"/>
  <c r="F234" i="1"/>
  <c r="F235" i="1"/>
  <c r="F236" i="1"/>
  <c r="F237" i="1"/>
  <c r="F238" i="1"/>
  <c r="E2836" i="25" s="1"/>
  <c r="G2836" i="25" s="1"/>
  <c r="F239" i="1"/>
  <c r="G239" i="1" s="1"/>
  <c r="F240" i="1"/>
  <c r="F241" i="1"/>
  <c r="F242" i="1"/>
  <c r="E2839" i="25" s="1"/>
  <c r="G2839" i="25" s="1"/>
  <c r="F243" i="1"/>
  <c r="E2841" i="25" s="1"/>
  <c r="F46" i="1"/>
  <c r="G46" i="1" s="1"/>
  <c r="F244" i="1"/>
  <c r="F245" i="1"/>
  <c r="F246" i="1"/>
  <c r="F247" i="1"/>
  <c r="F248" i="1"/>
  <c r="F249" i="1"/>
  <c r="F250" i="1"/>
  <c r="F251" i="1"/>
  <c r="F252" i="1"/>
  <c r="E3447" i="25" s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E3790" i="25" s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E2618" i="25" s="1"/>
  <c r="I2618" i="25" s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E2852" i="25" s="1"/>
  <c r="I2852" i="25" s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E2740" i="25" s="1"/>
  <c r="I2740" i="25" s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E3193" i="25" s="1"/>
  <c r="K3193" i="25" s="1"/>
  <c r="F560" i="1"/>
  <c r="F561" i="1"/>
  <c r="F562" i="1"/>
  <c r="F563" i="1"/>
  <c r="F564" i="1"/>
  <c r="F565" i="1"/>
  <c r="F566" i="1"/>
  <c r="F567" i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E2730" i="25" s="1"/>
  <c r="G2730" i="25" s="1"/>
  <c r="F595" i="1"/>
  <c r="F596" i="1"/>
  <c r="F597" i="1"/>
  <c r="F598" i="1"/>
  <c r="F599" i="1"/>
  <c r="F600" i="1"/>
  <c r="F601" i="1"/>
  <c r="F602" i="1"/>
  <c r="E2927" i="25" s="1"/>
  <c r="I2927" i="25" s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2607" i="25" s="1"/>
  <c r="G2607" i="25" s="1"/>
  <c r="F638" i="1"/>
  <c r="F639" i="1"/>
  <c r="F640" i="1"/>
  <c r="F641" i="1"/>
  <c r="F642" i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E3363" i="25" s="1"/>
  <c r="F133" i="1"/>
  <c r="F134" i="1"/>
  <c r="F135" i="1"/>
  <c r="F136" i="1"/>
  <c r="E3400" i="25" s="1"/>
  <c r="F137" i="1"/>
  <c r="F138" i="1"/>
  <c r="F139" i="1"/>
  <c r="F140" i="1"/>
  <c r="F141" i="1"/>
  <c r="F142" i="1"/>
  <c r="E3366" i="25" s="1"/>
  <c r="F143" i="1"/>
  <c r="E3226" i="25" s="1"/>
  <c r="F52" i="1"/>
  <c r="F53" i="1"/>
  <c r="F54" i="1"/>
  <c r="G54" i="1" s="1"/>
  <c r="F55" i="1"/>
  <c r="E3427" i="25" s="1"/>
  <c r="K3427" i="25" s="1"/>
  <c r="F56" i="1"/>
  <c r="G56" i="1" s="1"/>
  <c r="F57" i="1"/>
  <c r="E3394" i="25" s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E3240" i="25" s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E3679" i="25" s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F670" i="1"/>
  <c r="F671" i="1"/>
  <c r="F672" i="1"/>
  <c r="F673" i="1"/>
  <c r="F674" i="1"/>
  <c r="F675" i="1"/>
  <c r="F676" i="1"/>
  <c r="F677" i="1"/>
  <c r="F678" i="1"/>
  <c r="F679" i="1"/>
  <c r="E2692" i="25" s="1"/>
  <c r="G2692" i="25" s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E2818" i="25" s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E3444" i="25" s="1"/>
  <c r="K3444" i="25" s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E3469" i="25" s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E3484" i="25" s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F784" i="1"/>
  <c r="F785" i="1"/>
  <c r="F786" i="1"/>
  <c r="F787" i="1"/>
  <c r="F788" i="1"/>
  <c r="G788" i="1" s="1"/>
  <c r="F789" i="1"/>
  <c r="G789" i="1" s="1"/>
  <c r="F800" i="1"/>
  <c r="F801" i="1"/>
  <c r="G801" i="1" s="1"/>
  <c r="F802" i="1"/>
  <c r="F803" i="1"/>
  <c r="F804" i="1"/>
  <c r="F805" i="1"/>
  <c r="F806" i="1"/>
  <c r="F807" i="1"/>
  <c r="F808" i="1"/>
  <c r="F794" i="1"/>
  <c r="E3034" i="25" s="1"/>
  <c r="F795" i="1"/>
  <c r="F796" i="1"/>
  <c r="F797" i="1"/>
  <c r="E2936" i="25" s="1"/>
  <c r="I2936" i="25" s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E3457" i="25" s="1"/>
  <c r="K3457" i="25" s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861" i="1"/>
  <c r="E3180" i="25" s="1"/>
  <c r="G3180" i="25" s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G959" i="1" s="1"/>
  <c r="F960" i="1"/>
  <c r="F961" i="1"/>
  <c r="E3593" i="25" s="1"/>
  <c r="F962" i="1"/>
  <c r="G962" i="1" s="1"/>
  <c r="F963" i="1"/>
  <c r="F964" i="1"/>
  <c r="F965" i="1"/>
  <c r="F966" i="1"/>
  <c r="F967" i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E2865" i="25" s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F1035" i="1"/>
  <c r="F1036" i="1"/>
  <c r="F1037" i="1"/>
  <c r="G1037" i="1" s="1"/>
  <c r="F1038" i="1"/>
  <c r="F1039" i="1"/>
  <c r="F1040" i="1"/>
  <c r="F1041" i="1"/>
  <c r="F1042" i="1"/>
  <c r="G1042" i="1" s="1"/>
  <c r="F1043" i="1"/>
  <c r="F1044" i="1"/>
  <c r="F1045" i="1"/>
  <c r="F1046" i="1"/>
  <c r="E2937" i="25" s="1"/>
  <c r="I2937" i="25" s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E2631" i="25" s="1"/>
  <c r="G2631" i="25" s="1"/>
  <c r="F1099" i="1"/>
  <c r="F1100" i="1"/>
  <c r="F1101" i="1"/>
  <c r="F1102" i="1"/>
  <c r="E2732" i="25" s="1"/>
  <c r="F1103" i="1"/>
  <c r="F1104" i="1"/>
  <c r="E2636" i="25" s="1"/>
  <c r="I2636" i="25" s="1"/>
  <c r="F1105" i="1"/>
  <c r="F1106" i="1"/>
  <c r="F1107" i="1"/>
  <c r="F1108" i="1"/>
  <c r="F1109" i="1"/>
  <c r="F1110" i="1"/>
  <c r="F1111" i="1"/>
  <c r="F1112" i="1"/>
  <c r="E2860" i="25" s="1"/>
  <c r="G2860" i="25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E2877" i="25" s="1"/>
  <c r="I2877" i="25" s="1"/>
  <c r="F1125" i="1"/>
  <c r="G1125" i="1" s="1"/>
  <c r="F1126" i="1"/>
  <c r="E3673" i="25" s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E3769" i="25" s="1"/>
  <c r="G3769" i="25" s="1"/>
  <c r="F1176" i="1"/>
  <c r="F1177" i="1"/>
  <c r="F1178" i="1"/>
  <c r="G1178" i="1" s="1"/>
  <c r="F1179" i="1"/>
  <c r="F1198" i="1"/>
  <c r="G1198" i="1" s="1"/>
  <c r="F1200" i="1"/>
  <c r="F1201" i="1"/>
  <c r="F1202" i="1"/>
  <c r="E3141" i="25" s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F1284" i="1"/>
  <c r="F1285" i="1"/>
  <c r="F1286" i="1"/>
  <c r="G1286" i="1" s="1"/>
  <c r="F1287" i="1"/>
  <c r="F1288" i="1"/>
  <c r="F1289" i="1"/>
  <c r="G1289" i="1" s="1"/>
  <c r="F1290" i="1"/>
  <c r="F1291" i="1"/>
  <c r="F1292" i="1"/>
  <c r="F1293" i="1"/>
  <c r="E3164" i="25" s="1"/>
  <c r="F1294" i="1"/>
  <c r="F1295" i="1"/>
  <c r="E3166" i="25" s="1"/>
  <c r="F1296" i="1"/>
  <c r="F1297" i="1"/>
  <c r="F1298" i="1"/>
  <c r="E3515" i="25" s="1"/>
  <c r="F1299" i="1"/>
  <c r="F1300" i="1"/>
  <c r="F1301" i="1"/>
  <c r="F1302" i="1"/>
  <c r="F1303" i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E2705" i="25" s="1"/>
  <c r="I2705" i="25" s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E3455" i="25" s="1"/>
  <c r="G3455" i="25" s="1"/>
  <c r="F1356" i="1"/>
  <c r="F1357" i="1"/>
  <c r="F1358" i="1"/>
  <c r="F1359" i="1"/>
  <c r="E2859" i="25" s="1"/>
  <c r="I2859" i="25" s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E2919" i="25" s="1"/>
  <c r="I2919" i="25" s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E3150" i="25" s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E3212" i="25" s="1"/>
  <c r="K3212" i="25" s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E2760" i="25" s="1"/>
  <c r="I2760" i="25" s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E3380" i="25" s="1"/>
  <c r="F1647" i="1"/>
  <c r="E3382" i="25" s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F1657" i="1"/>
  <c r="F1663" i="1"/>
  <c r="F1664" i="1"/>
  <c r="F1665" i="1"/>
  <c r="F1650" i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E2703" i="25" s="1"/>
  <c r="G2703" i="25" s="1"/>
  <c r="F1677" i="1"/>
  <c r="G1677" i="1" s="1"/>
  <c r="F1678" i="1"/>
  <c r="F1679" i="1"/>
  <c r="F1680" i="1"/>
  <c r="F1681" i="1"/>
  <c r="F1682" i="1"/>
  <c r="F1683" i="1"/>
  <c r="F1684" i="1"/>
  <c r="E3429" i="25" s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G1729" i="1" s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F1755" i="1"/>
  <c r="F1756" i="1"/>
  <c r="F1757" i="1"/>
  <c r="F1758" i="1"/>
  <c r="F1759" i="1"/>
  <c r="F1768" i="1"/>
  <c r="E3819" i="25" s="1"/>
  <c r="F1769" i="1"/>
  <c r="E3820" i="25" s="1"/>
  <c r="F1763" i="1"/>
  <c r="E2655" i="25" s="1"/>
  <c r="I2655" i="25" s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E3782" i="25" s="1"/>
  <c r="K3782" i="25" s="1"/>
  <c r="F1792" i="1"/>
  <c r="F1777" i="1"/>
  <c r="E3153" i="25" s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19" i="1"/>
  <c r="F1820" i="1"/>
  <c r="E2684" i="25" s="1"/>
  <c r="I2684" i="25" s="1"/>
  <c r="F1821" i="1"/>
  <c r="F1822" i="1"/>
  <c r="F1823" i="1"/>
  <c r="F1824" i="1"/>
  <c r="G1824" i="1" s="1"/>
  <c r="F1825" i="1"/>
  <c r="F1826" i="1"/>
  <c r="F1827" i="1"/>
  <c r="F1828" i="1"/>
  <c r="F1829" i="1"/>
  <c r="F1830" i="1"/>
  <c r="G1830" i="1" s="1"/>
  <c r="F1831" i="1"/>
  <c r="F1832" i="1"/>
  <c r="F1833" i="1"/>
  <c r="F1834" i="1"/>
  <c r="G1834" i="1" s="1"/>
  <c r="F1835" i="1"/>
  <c r="F1836" i="1"/>
  <c r="F1837" i="1"/>
  <c r="F1838" i="1"/>
  <c r="F1839" i="1"/>
  <c r="F1840" i="1"/>
  <c r="G1840" i="1" s="1"/>
  <c r="F1841" i="1"/>
  <c r="F1842" i="1"/>
  <c r="F1843" i="1"/>
  <c r="F1844" i="1"/>
  <c r="F1845" i="1"/>
  <c r="F1846" i="1"/>
  <c r="F1847" i="1"/>
  <c r="F1848" i="1"/>
  <c r="F1849" i="1"/>
  <c r="G1849" i="1" s="1"/>
  <c r="F1850" i="1"/>
  <c r="F1851" i="1"/>
  <c r="F1852" i="1"/>
  <c r="G1852" i="1" s="1"/>
  <c r="F1853" i="1"/>
  <c r="G1853" i="1" s="1"/>
  <c r="F1854" i="1"/>
  <c r="F1855" i="1"/>
  <c r="G1855" i="1" s="1"/>
  <c r="F1856" i="1"/>
  <c r="G1856" i="1" s="1"/>
  <c r="F1857" i="1"/>
  <c r="F1858" i="1"/>
  <c r="G1858" i="1" s="1"/>
  <c r="F1859" i="1"/>
  <c r="F1860" i="1"/>
  <c r="E2844" i="25" s="1"/>
  <c r="I2844" i="25" s="1"/>
  <c r="F1861" i="1"/>
  <c r="F1862" i="1"/>
  <c r="F1863" i="1"/>
  <c r="F1864" i="1"/>
  <c r="E3170" i="25" s="1"/>
  <c r="F1865" i="1"/>
  <c r="F1866" i="1"/>
  <c r="F1867" i="1"/>
  <c r="F1868" i="1"/>
  <c r="G1868" i="1" s="1"/>
  <c r="F1869" i="1"/>
  <c r="G1869" i="1" s="1"/>
  <c r="F1870" i="1"/>
  <c r="F1871" i="1"/>
  <c r="F1872" i="1"/>
  <c r="G1872" i="1" s="1"/>
  <c r="F1873" i="1"/>
  <c r="G1873" i="1" s="1"/>
  <c r="F1874" i="1"/>
  <c r="F1875" i="1"/>
  <c r="F1876" i="1"/>
  <c r="F1877" i="1"/>
  <c r="E2728" i="25" s="1"/>
  <c r="F1878" i="1"/>
  <c r="F1879" i="1"/>
  <c r="F1880" i="1"/>
  <c r="G1880" i="1" s="1"/>
  <c r="F1881" i="1"/>
  <c r="F1882" i="1"/>
  <c r="G1882" i="1" s="1"/>
  <c r="F1883" i="1"/>
  <c r="F1884" i="1"/>
  <c r="F1885" i="1"/>
  <c r="F1886" i="1"/>
  <c r="F1887" i="1"/>
  <c r="F1888" i="1"/>
  <c r="F1889" i="1"/>
  <c r="F1890" i="1"/>
  <c r="F1891" i="1"/>
  <c r="G1891" i="1" s="1"/>
  <c r="F1892" i="1"/>
  <c r="F1893" i="1"/>
  <c r="G1893" i="1" s="1"/>
  <c r="F1894" i="1"/>
  <c r="F1895" i="1"/>
  <c r="G1895" i="1" s="1"/>
  <c r="F1896" i="1"/>
  <c r="G1896" i="1" s="1"/>
  <c r="F1897" i="1"/>
  <c r="F1898" i="1"/>
  <c r="F1899" i="1"/>
  <c r="F1900" i="1"/>
  <c r="G1900" i="1" s="1"/>
  <c r="F1901" i="1"/>
  <c r="F1902" i="1"/>
  <c r="G1902" i="1" s="1"/>
  <c r="F1903" i="1"/>
  <c r="F1904" i="1"/>
  <c r="F1905" i="1"/>
  <c r="G1905" i="1" s="1"/>
  <c r="F1906" i="1"/>
  <c r="F1907" i="1"/>
  <c r="F1908" i="1"/>
  <c r="G1908" i="1" s="1"/>
  <c r="F1909" i="1"/>
  <c r="F1910" i="1"/>
  <c r="F1911" i="1"/>
  <c r="F1912" i="1"/>
  <c r="F1913" i="1"/>
  <c r="F1915" i="1"/>
  <c r="F1918" i="1"/>
  <c r="F1921" i="1"/>
  <c r="F1919" i="1"/>
  <c r="G1919" i="1" s="1"/>
  <c r="F1920" i="1"/>
  <c r="F2064" i="1"/>
  <c r="E3317" i="25" s="1"/>
  <c r="F2065" i="1"/>
  <c r="F2066" i="1"/>
  <c r="G2066" i="1" s="1"/>
  <c r="F2067" i="1"/>
  <c r="F2068" i="1"/>
  <c r="G2068" i="1" s="1"/>
  <c r="F2069" i="1"/>
  <c r="G2069" i="1" s="1"/>
  <c r="F1934" i="1"/>
  <c r="F1935" i="1"/>
  <c r="F1936" i="1"/>
  <c r="G1936" i="1" s="1"/>
  <c r="F1937" i="1"/>
  <c r="G1937" i="1" s="1"/>
  <c r="F1938" i="1"/>
  <c r="F1939" i="1"/>
  <c r="F1940" i="1"/>
  <c r="G1940" i="1" s="1"/>
  <c r="F1941" i="1"/>
  <c r="G1941" i="1" s="1"/>
  <c r="F1942" i="1"/>
  <c r="E2945" i="25" s="1"/>
  <c r="G2945" i="25" s="1"/>
  <c r="F1943" i="1"/>
  <c r="G1943" i="1" s="1"/>
  <c r="F1944" i="1"/>
  <c r="F1945" i="1"/>
  <c r="E2792" i="25" s="1"/>
  <c r="I2792" i="25" s="1"/>
  <c r="F1946" i="1"/>
  <c r="F1947" i="1"/>
  <c r="G1947" i="1" s="1"/>
  <c r="F1948" i="1"/>
  <c r="G1948" i="1" s="1"/>
  <c r="F1949" i="1"/>
  <c r="F1950" i="1"/>
  <c r="F1951" i="1"/>
  <c r="F1952" i="1"/>
  <c r="G1952" i="1" s="1"/>
  <c r="F1953" i="1"/>
  <c r="F1954" i="1"/>
  <c r="F1955" i="1"/>
  <c r="G1955" i="1" s="1"/>
  <c r="F1956" i="1"/>
  <c r="F1957" i="1"/>
  <c r="F1958" i="1"/>
  <c r="F1959" i="1"/>
  <c r="F1960" i="1"/>
  <c r="F1961" i="1"/>
  <c r="G1961" i="1" s="1"/>
  <c r="F1962" i="1"/>
  <c r="F1963" i="1"/>
  <c r="F1964" i="1"/>
  <c r="G1964" i="1" s="1"/>
  <c r="F1965" i="1"/>
  <c r="F1966" i="1"/>
  <c r="F1967" i="1"/>
  <c r="F1968" i="1"/>
  <c r="G1968" i="1" s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G1980" i="1" s="1"/>
  <c r="F1981" i="1"/>
  <c r="F1982" i="1"/>
  <c r="G1982" i="1" s="1"/>
  <c r="F1983" i="1"/>
  <c r="F1984" i="1"/>
  <c r="G1984" i="1" s="1"/>
  <c r="F1985" i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F1994" i="1"/>
  <c r="F1995" i="1"/>
  <c r="F1996" i="1"/>
  <c r="F1997" i="1"/>
  <c r="G1997" i="1" s="1"/>
  <c r="F1998" i="1"/>
  <c r="G1998" i="1" s="1"/>
  <c r="F1999" i="1"/>
  <c r="F2000" i="1"/>
  <c r="F2001" i="1"/>
  <c r="G2001" i="1" s="1"/>
  <c r="F2002" i="1"/>
  <c r="F2003" i="1"/>
  <c r="F2004" i="1"/>
  <c r="F2005" i="1"/>
  <c r="F2006" i="1"/>
  <c r="F2007" i="1"/>
  <c r="E2641" i="25" s="1"/>
  <c r="I2641" i="25" s="1"/>
  <c r="F2008" i="1"/>
  <c r="F2009" i="1"/>
  <c r="F2010" i="1"/>
  <c r="F2011" i="1"/>
  <c r="F2012" i="1"/>
  <c r="G2012" i="1" s="1"/>
  <c r="F2013" i="1"/>
  <c r="F2014" i="1"/>
  <c r="F2015" i="1"/>
  <c r="F2016" i="1"/>
  <c r="F2017" i="1"/>
  <c r="F2018" i="1"/>
  <c r="F2019" i="1"/>
  <c r="F2020" i="1"/>
  <c r="G2020" i="1" s="1"/>
  <c r="F2021" i="1"/>
  <c r="F2022" i="1"/>
  <c r="G2022" i="1" s="1"/>
  <c r="F2023" i="1"/>
  <c r="G2023" i="1" s="1"/>
  <c r="F2024" i="1"/>
  <c r="F2025" i="1"/>
  <c r="F2026" i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G2033" i="1" s="1"/>
  <c r="F2034" i="1"/>
  <c r="G2034" i="1" s="1"/>
  <c r="F2035" i="1"/>
  <c r="G2035" i="1" s="1"/>
  <c r="F2036" i="1"/>
  <c r="F2037" i="1"/>
  <c r="F2038" i="1"/>
  <c r="G2038" i="1" s="1"/>
  <c r="F2039" i="1"/>
  <c r="G2039" i="1" s="1"/>
  <c r="F2040" i="1"/>
  <c r="F2041" i="1"/>
  <c r="F2042" i="1"/>
  <c r="G2042" i="1" s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G2058" i="1" s="1"/>
  <c r="F2059" i="1"/>
  <c r="F2060" i="1"/>
  <c r="F2061" i="1"/>
  <c r="G2061" i="1" s="1"/>
  <c r="F2062" i="1"/>
  <c r="G2062" i="1" s="1"/>
  <c r="F2063" i="1"/>
  <c r="G2063" i="1" s="1"/>
  <c r="F2101" i="1"/>
  <c r="F2097" i="1"/>
  <c r="G2097" i="1" s="1"/>
  <c r="F1930" i="1"/>
  <c r="F1931" i="1"/>
  <c r="F1932" i="1"/>
  <c r="F1933" i="1"/>
  <c r="F2070" i="1"/>
  <c r="F2071" i="1"/>
  <c r="F2072" i="1"/>
  <c r="F2073" i="1"/>
  <c r="E3746" i="25" s="1"/>
  <c r="F2074" i="1"/>
  <c r="G2074" i="1" s="1"/>
  <c r="F2075" i="1"/>
  <c r="G2075" i="1" s="1"/>
  <c r="F2076" i="1"/>
  <c r="G2076" i="1" s="1"/>
  <c r="F2077" i="1"/>
  <c r="G2077" i="1" s="1"/>
  <c r="F2078" i="1"/>
  <c r="F2079" i="1"/>
  <c r="F2080" i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G2091" i="1" s="1"/>
  <c r="F2092" i="1"/>
  <c r="G2092" i="1" s="1"/>
  <c r="F2093" i="1"/>
  <c r="G2093" i="1" s="1"/>
  <c r="F2094" i="1"/>
  <c r="F2095" i="1"/>
  <c r="G2095" i="1" s="1"/>
  <c r="F2096" i="1"/>
  <c r="G2096" i="1" s="1"/>
  <c r="F2102" i="1"/>
  <c r="G2102" i="1" s="1"/>
  <c r="F2103" i="1"/>
  <c r="G2103" i="1" s="1"/>
  <c r="F2104" i="1"/>
  <c r="F2105" i="1"/>
  <c r="G2105" i="1" s="1"/>
  <c r="F2106" i="1"/>
  <c r="G2106" i="1" s="1"/>
  <c r="F2107" i="1"/>
  <c r="F2108" i="1"/>
  <c r="G2108" i="1" s="1"/>
  <c r="F2109" i="1"/>
  <c r="F1816" i="1"/>
  <c r="F1817" i="1"/>
  <c r="F1818" i="1"/>
  <c r="F1929" i="1"/>
  <c r="E3674" i="25" s="1"/>
  <c r="F2210" i="1"/>
  <c r="F2211" i="1"/>
  <c r="G2211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F2122" i="1"/>
  <c r="F2123" i="1"/>
  <c r="G2123" i="1" s="1"/>
  <c r="F2124" i="1"/>
  <c r="F2125" i="1"/>
  <c r="G2125" i="1" s="1"/>
  <c r="F2126" i="1"/>
  <c r="F2127" i="1"/>
  <c r="F2128" i="1"/>
  <c r="F2129" i="1"/>
  <c r="F2130" i="1"/>
  <c r="F2131" i="1"/>
  <c r="G2131" i="1" s="1"/>
  <c r="F2132" i="1"/>
  <c r="G2132" i="1" s="1"/>
  <c r="F2133" i="1"/>
  <c r="F2134" i="1"/>
  <c r="F2135" i="1"/>
  <c r="F2136" i="1"/>
  <c r="G2136" i="1" s="1"/>
  <c r="F2137" i="1"/>
  <c r="G2137" i="1" s="1"/>
  <c r="F2138" i="1"/>
  <c r="F2139" i="1"/>
  <c r="F2140" i="1"/>
  <c r="G2140" i="1" s="1"/>
  <c r="F2141" i="1"/>
  <c r="G2141" i="1" s="1"/>
  <c r="F2142" i="1"/>
  <c r="G2142" i="1" s="1"/>
  <c r="F2143" i="1"/>
  <c r="F2144" i="1"/>
  <c r="F2145" i="1"/>
  <c r="F2146" i="1"/>
  <c r="F2147" i="1"/>
  <c r="F2148" i="1"/>
  <c r="F2149" i="1"/>
  <c r="F2150" i="1"/>
  <c r="G2150" i="1" s="1"/>
  <c r="F2151" i="1"/>
  <c r="F2152" i="1"/>
  <c r="G2152" i="1" s="1"/>
  <c r="F2153" i="1"/>
  <c r="F2154" i="1"/>
  <c r="G2154" i="1" s="1"/>
  <c r="F2155" i="1"/>
  <c r="F2156" i="1"/>
  <c r="F2157" i="1"/>
  <c r="G2157" i="1" s="1"/>
  <c r="F2158" i="1"/>
  <c r="F2159" i="1"/>
  <c r="F2160" i="1"/>
  <c r="E3770" i="25" s="1"/>
  <c r="I3770" i="25" s="1"/>
  <c r="F2161" i="1"/>
  <c r="F2162" i="1"/>
  <c r="F2163" i="1"/>
  <c r="G2163" i="1" s="1"/>
  <c r="F2164" i="1"/>
  <c r="F2165" i="1"/>
  <c r="F2166" i="1"/>
  <c r="F2167" i="1"/>
  <c r="F2168" i="1"/>
  <c r="F2169" i="1"/>
  <c r="F2170" i="1"/>
  <c r="F2171" i="1"/>
  <c r="F2172" i="1"/>
  <c r="E3462" i="25" s="1"/>
  <c r="K3462" i="25" s="1"/>
  <c r="F2173" i="1"/>
  <c r="E3463" i="25" s="1"/>
  <c r="I3463" i="25" s="1"/>
  <c r="F2174" i="1"/>
  <c r="F2175" i="1"/>
  <c r="F2176" i="1"/>
  <c r="F2177" i="1"/>
  <c r="G2177" i="1" s="1"/>
  <c r="F2178" i="1"/>
  <c r="F2179" i="1"/>
  <c r="F2180" i="1"/>
  <c r="F2181" i="1"/>
  <c r="F2182" i="1"/>
  <c r="G2182" i="1" s="1"/>
  <c r="F2183" i="1"/>
  <c r="F2184" i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F2194" i="1"/>
  <c r="F2195" i="1"/>
  <c r="F2196" i="1"/>
  <c r="G2196" i="1" s="1"/>
  <c r="F2197" i="1"/>
  <c r="G2197" i="1" s="1"/>
  <c r="F2198" i="1"/>
  <c r="G2198" i="1" s="1"/>
  <c r="F2199" i="1"/>
  <c r="G2199" i="1" s="1"/>
  <c r="F2200" i="1"/>
  <c r="F2201" i="1"/>
  <c r="F2202" i="1"/>
  <c r="G2202" i="1" s="1"/>
  <c r="F2203" i="1"/>
  <c r="G2203" i="1" s="1"/>
  <c r="F2204" i="1"/>
  <c r="G2204" i="1" s="1"/>
  <c r="F2205" i="1"/>
  <c r="F2206" i="1"/>
  <c r="F2209" i="1"/>
  <c r="G2209" i="1" s="1"/>
  <c r="F2212" i="1"/>
  <c r="G2212" i="1" s="1"/>
  <c r="F2213" i="1"/>
  <c r="G2213" i="1" s="1"/>
  <c r="F2214" i="1"/>
  <c r="F2215" i="1"/>
  <c r="E3323" i="25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31" i="1"/>
  <c r="F2234" i="1"/>
  <c r="F2235" i="1"/>
  <c r="G2235" i="1" s="1"/>
  <c r="F2236" i="1"/>
  <c r="F2237" i="1"/>
  <c r="F2239" i="1"/>
  <c r="F2238" i="1"/>
  <c r="F2228" i="1"/>
  <c r="F2229" i="1"/>
  <c r="G2229" i="1" s="1"/>
  <c r="F2230" i="1"/>
  <c r="G2230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F103" i="1"/>
  <c r="G103" i="1" s="1"/>
  <c r="F104" i="1"/>
  <c r="E3640" i="25" s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E3651" i="25" s="1"/>
  <c r="F1504" i="1"/>
  <c r="F1778" i="1"/>
  <c r="F1779" i="1"/>
  <c r="G1779" i="1" s="1"/>
  <c r="F1914" i="1"/>
  <c r="E3662" i="25" s="1"/>
  <c r="K3662" i="25" s="1"/>
  <c r="F1926" i="1"/>
  <c r="G1926" i="1" s="1"/>
  <c r="F1928" i="1"/>
  <c r="G1928" i="1" s="1"/>
  <c r="F2241" i="1"/>
  <c r="F2242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2" i="1"/>
  <c r="G1922" i="1" s="1"/>
  <c r="F1923" i="1"/>
  <c r="F1924" i="1"/>
  <c r="F1925" i="1"/>
  <c r="F2098" i="1"/>
  <c r="F2099" i="1"/>
  <c r="G2099" i="1" s="1"/>
  <c r="F2100" i="1"/>
  <c r="F2232" i="1"/>
  <c r="F2233" i="1"/>
  <c r="F2240" i="1"/>
  <c r="F2243" i="1"/>
  <c r="G2243" i="1" s="1"/>
  <c r="F2244" i="1"/>
  <c r="F2245" i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F2252" i="1"/>
  <c r="G2252" i="1" s="1"/>
  <c r="F2253" i="1"/>
  <c r="F2254" i="1"/>
  <c r="F2255" i="1"/>
  <c r="F2256" i="1"/>
  <c r="G2256" i="1" s="1"/>
  <c r="F2257" i="1"/>
  <c r="G2257" i="1" s="1"/>
  <c r="F2258" i="1"/>
  <c r="F2259" i="1"/>
  <c r="F2260" i="1"/>
  <c r="F2261" i="1"/>
  <c r="F2262" i="1"/>
  <c r="G2262" i="1" s="1"/>
  <c r="F2263" i="1"/>
  <c r="F2264" i="1"/>
  <c r="G2264" i="1" s="1"/>
  <c r="F2265" i="1"/>
  <c r="G2265" i="1" s="1"/>
  <c r="F2266" i="1"/>
  <c r="F2267" i="1"/>
  <c r="F2268" i="1"/>
  <c r="F2269" i="1"/>
  <c r="F2270" i="1"/>
  <c r="F2271" i="1"/>
  <c r="F2272" i="1"/>
  <c r="F2273" i="1"/>
  <c r="G2273" i="1" s="1"/>
  <c r="F2274" i="1"/>
  <c r="F2275" i="1"/>
  <c r="F2276" i="1"/>
  <c r="G2276" i="1" s="1"/>
  <c r="F2277" i="1"/>
  <c r="G2277" i="1" s="1"/>
  <c r="F2278" i="1"/>
  <c r="F2279" i="1"/>
  <c r="F2280" i="1"/>
  <c r="F2281" i="1"/>
  <c r="G2281" i="1" s="1"/>
  <c r="F2282" i="1"/>
  <c r="F2283" i="1"/>
  <c r="G2283" i="1" s="1"/>
  <c r="F2284" i="1"/>
  <c r="F2285" i="1"/>
  <c r="G2285" i="1" s="1"/>
  <c r="F2286" i="1"/>
  <c r="F2287" i="1"/>
  <c r="F2288" i="1"/>
  <c r="F2289" i="1"/>
  <c r="G2289" i="1" s="1"/>
  <c r="F2290" i="1"/>
  <c r="G2290" i="1" s="1"/>
  <c r="F2291" i="1"/>
  <c r="G2291" i="1" s="1"/>
  <c r="F2292" i="1"/>
  <c r="F2293" i="1"/>
  <c r="F2294" i="1"/>
  <c r="F2295" i="1"/>
  <c r="F2296" i="1"/>
  <c r="F2297" i="1"/>
  <c r="F2298" i="1"/>
  <c r="E2900" i="25" s="1"/>
  <c r="I2900" i="25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F2309" i="1"/>
  <c r="F2310" i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F2317" i="1"/>
  <c r="G2317" i="1" s="1"/>
  <c r="F2318" i="1"/>
  <c r="F2319" i="1"/>
  <c r="F2320" i="1"/>
  <c r="G2320" i="1" s="1"/>
  <c r="F2321" i="1"/>
  <c r="F2322" i="1"/>
  <c r="G2322" i="1" s="1"/>
  <c r="F2354" i="1"/>
  <c r="F2355" i="1"/>
  <c r="F2356" i="1"/>
  <c r="F2357" i="1"/>
  <c r="F2358" i="1"/>
  <c r="F2324" i="1"/>
  <c r="G2324" i="1" s="1"/>
  <c r="F2325" i="1"/>
  <c r="E3201" i="25" s="1"/>
  <c r="F2326" i="1"/>
  <c r="F2327" i="1"/>
  <c r="G2327" i="1" s="1"/>
  <c r="F2328" i="1"/>
  <c r="E3338" i="25" s="1"/>
  <c r="F2329" i="1"/>
  <c r="F2330" i="1"/>
  <c r="F2331" i="1"/>
  <c r="F2332" i="1"/>
  <c r="F2333" i="1"/>
  <c r="F2334" i="1"/>
  <c r="F2335" i="1"/>
  <c r="E3345" i="25" s="1"/>
  <c r="F2336" i="1"/>
  <c r="F2337" i="1"/>
  <c r="F2338" i="1"/>
  <c r="G2338" i="1" s="1"/>
  <c r="F2339" i="1"/>
  <c r="F2340" i="1"/>
  <c r="F2341" i="1"/>
  <c r="F2342" i="1"/>
  <c r="F2343" i="1"/>
  <c r="G2343" i="1" s="1"/>
  <c r="F2344" i="1"/>
  <c r="G2344" i="1" s="1"/>
  <c r="F2345" i="1"/>
  <c r="E3355" i="25" s="1"/>
  <c r="F2346" i="1"/>
  <c r="F2347" i="1"/>
  <c r="E3357" i="25" s="1"/>
  <c r="F2348" i="1"/>
  <c r="F2349" i="1"/>
  <c r="F2350" i="1"/>
  <c r="F2351" i="1"/>
  <c r="E3361" i="25" s="1"/>
  <c r="F2352" i="1"/>
  <c r="G2352" i="1" s="1"/>
  <c r="F2353" i="1"/>
  <c r="G2353" i="1" s="1"/>
  <c r="F2359" i="1"/>
  <c r="G2359" i="1" s="1"/>
  <c r="F2360" i="1"/>
  <c r="F2361" i="1"/>
  <c r="F2362" i="1"/>
  <c r="F2363" i="1"/>
  <c r="F2364" i="1"/>
  <c r="G2364" i="1" s="1"/>
  <c r="F2365" i="1"/>
  <c r="F2366" i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F2375" i="1"/>
  <c r="G2375" i="1" s="1"/>
  <c r="F2376" i="1"/>
  <c r="F2377" i="1"/>
  <c r="F2378" i="1"/>
  <c r="G2378" i="1" s="1"/>
  <c r="F2379" i="1"/>
  <c r="G2379" i="1" s="1"/>
  <c r="F2380" i="1"/>
  <c r="G2380" i="1" s="1"/>
  <c r="F2381" i="1"/>
  <c r="F2382" i="1"/>
  <c r="F2383" i="1"/>
  <c r="F2384" i="1"/>
  <c r="G2384" i="1" s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G2400" i="1" s="1"/>
  <c r="AB2" i="1"/>
  <c r="F2" i="1" s="1"/>
  <c r="E2" i="25" s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37" i="1"/>
  <c r="V2325" i="1"/>
  <c r="V2317" i="1"/>
  <c r="V2307" i="1"/>
  <c r="V2324" i="1"/>
  <c r="V2358" i="1"/>
  <c r="V2357" i="1"/>
  <c r="V2354" i="1"/>
  <c r="V2355" i="1"/>
  <c r="V2356" i="1"/>
  <c r="V2209" i="1"/>
  <c r="V2063" i="1"/>
  <c r="V2062" i="1"/>
  <c r="V2061" i="1"/>
  <c r="V2060" i="1"/>
  <c r="V2059" i="1"/>
  <c r="V2058" i="1"/>
  <c r="V2099" i="1"/>
  <c r="V90" i="1"/>
  <c r="V76" i="1"/>
  <c r="V56" i="1"/>
  <c r="V2321" i="1"/>
  <c r="V2322" i="1"/>
  <c r="V2319" i="1"/>
  <c r="V2320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8" i="1"/>
  <c r="V2309" i="1"/>
  <c r="V2310" i="1"/>
  <c r="V2311" i="1"/>
  <c r="V2312" i="1"/>
  <c r="V2313" i="1"/>
  <c r="V2314" i="1"/>
  <c r="V2315" i="1"/>
  <c r="V2316" i="1"/>
  <c r="V2318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K3829" i="25" l="1"/>
  <c r="G3829" i="25"/>
  <c r="K3830" i="25"/>
  <c r="I3830" i="25"/>
  <c r="G3830" i="25"/>
  <c r="E3824" i="25"/>
  <c r="K3824" i="25" s="1"/>
  <c r="E3828" i="25"/>
  <c r="E3626" i="25"/>
  <c r="I3626" i="25" s="1"/>
  <c r="E3695" i="25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G3212" i="25"/>
  <c r="K3463" i="25"/>
  <c r="I3462" i="25"/>
  <c r="I3455" i="25"/>
  <c r="E3213" i="25"/>
  <c r="G3213" i="25" s="1"/>
  <c r="E2842" i="25"/>
  <c r="I2842" i="25" s="1"/>
  <c r="I3212" i="25"/>
  <c r="G3462" i="25"/>
  <c r="G3463" i="25"/>
  <c r="K3455" i="25"/>
  <c r="I3444" i="25"/>
  <c r="E2848" i="25"/>
  <c r="K2848" i="25" s="1"/>
  <c r="E2918" i="25"/>
  <c r="I2918" i="25" s="1"/>
  <c r="E3408" i="25"/>
  <c r="G3408" i="25" s="1"/>
  <c r="E2901" i="25"/>
  <c r="I2901" i="25" s="1"/>
  <c r="G3444" i="25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K3395" i="25"/>
  <c r="K3421" i="25"/>
  <c r="K3181" i="25"/>
  <c r="K3384" i="25"/>
  <c r="K3670" i="25"/>
  <c r="K3366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9" i="25"/>
  <c r="I3768" i="25"/>
  <c r="E3771" i="25"/>
  <c r="G3771" i="25" s="1"/>
  <c r="E3767" i="25"/>
  <c r="G3803" i="25"/>
  <c r="I3803" i="25"/>
  <c r="K3803" i="25"/>
  <c r="E2897" i="25"/>
  <c r="K3769" i="25"/>
  <c r="K3768" i="25"/>
  <c r="E2878" i="25"/>
  <c r="G2878" i="25" s="1"/>
  <c r="K3796" i="25"/>
  <c r="I3796" i="25"/>
  <c r="G3796" i="25"/>
  <c r="E3157" i="25"/>
  <c r="K3157" i="25" s="1"/>
  <c r="E3792" i="25"/>
  <c r="G3792" i="25" s="1"/>
  <c r="E3787" i="25"/>
  <c r="E2744" i="25"/>
  <c r="I2744" i="25" s="1"/>
  <c r="G3673" i="25"/>
  <c r="I3673" i="25"/>
  <c r="K3790" i="25"/>
  <c r="G3790" i="25"/>
  <c r="I3790" i="25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K3673" i="25"/>
  <c r="K3380" i="25"/>
  <c r="I3400" i="25"/>
  <c r="K3400" i="25"/>
  <c r="G3400" i="25"/>
  <c r="K3141" i="25"/>
  <c r="I3141" i="25"/>
  <c r="G3141" i="25"/>
  <c r="I3394" i="25"/>
  <c r="K3394" i="25"/>
  <c r="G3394" i="25"/>
  <c r="E3614" i="25"/>
  <c r="I3614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I345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G3782" i="25"/>
  <c r="I3782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G3427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I3427" i="25"/>
  <c r="G3457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G3193" i="25"/>
  <c r="G3194" i="25"/>
  <c r="K3180" i="25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I3193" i="25"/>
  <c r="G3355" i="25"/>
  <c r="I3355" i="25"/>
  <c r="K3355" i="25"/>
  <c r="K3201" i="25"/>
  <c r="I3201" i="25"/>
  <c r="G3201" i="25"/>
  <c r="E3592" i="25"/>
  <c r="E3544" i="25"/>
  <c r="E3650" i="25"/>
  <c r="E3649" i="25"/>
  <c r="K3323" i="25"/>
  <c r="I3323" i="25"/>
  <c r="G3323" i="25"/>
  <c r="G3674" i="25"/>
  <c r="I3674" i="25"/>
  <c r="K3674" i="25"/>
  <c r="K3317" i="25"/>
  <c r="G3317" i="25"/>
  <c r="I3317" i="25"/>
  <c r="E3781" i="25"/>
  <c r="E3740" i="25"/>
  <c r="E3124" i="25"/>
  <c r="K3124" i="25" s="1"/>
  <c r="E3524" i="25"/>
  <c r="E3518" i="25"/>
  <c r="I3164" i="25"/>
  <c r="G3164" i="25"/>
  <c r="K3164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I3150" i="25"/>
  <c r="K3150" i="25"/>
  <c r="G3150" i="25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K3205" i="25"/>
  <c r="I3205" i="25"/>
  <c r="G3205" i="25"/>
  <c r="I3153" i="25"/>
  <c r="K3153" i="25"/>
  <c r="G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G3679" i="25"/>
  <c r="I3679" i="25"/>
  <c r="K3679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G3819" i="25"/>
  <c r="I3819" i="25"/>
  <c r="K3819" i="25"/>
  <c r="E3376" i="25"/>
  <c r="K3376" i="25" s="1"/>
  <c r="E2665" i="25"/>
  <c r="I2665" i="25" s="1"/>
  <c r="E3436" i="25"/>
  <c r="E2718" i="25"/>
  <c r="K2718" i="25" s="1"/>
  <c r="K3515" i="25"/>
  <c r="I3515" i="25"/>
  <c r="G3515" i="25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I3180" i="25"/>
  <c r="K3712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418" i="25"/>
  <c r="I3418" i="25"/>
  <c r="G3418" i="25"/>
  <c r="I3383" i="25"/>
  <c r="G3383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I3469" i="25"/>
  <c r="G3469" i="25"/>
  <c r="K3469" i="25"/>
  <c r="E3171" i="25"/>
  <c r="E3451" i="25"/>
  <c r="E3220" i="25"/>
  <c r="E2858" i="25"/>
  <c r="G2858" i="25" s="1"/>
  <c r="E3595" i="25"/>
  <c r="I3484" i="25"/>
  <c r="G3484" i="25"/>
  <c r="K3484" i="25"/>
  <c r="E3276" i="25"/>
  <c r="E3801" i="25"/>
  <c r="E3168" i="25"/>
  <c r="E3719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429" i="25"/>
  <c r="G3429" i="25"/>
  <c r="K3429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I3170" i="25"/>
  <c r="G3170" i="25"/>
  <c r="K3170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G3371" i="25"/>
  <c r="I3371" i="25"/>
  <c r="K3371" i="25"/>
  <c r="K2615" i="25"/>
  <c r="E2811" i="25"/>
  <c r="K2811" i="25" s="1"/>
  <c r="E3004" i="25"/>
  <c r="G3004" i="25" s="1"/>
  <c r="K2649" i="25"/>
  <c r="K2795" i="25"/>
  <c r="K2850" i="25"/>
  <c r="K2889" i="25"/>
  <c r="K2912" i="25"/>
  <c r="K2645" i="25"/>
  <c r="K2621" i="25"/>
  <c r="K2625" i="25"/>
  <c r="K2866" i="25"/>
  <c r="K2617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I2833" i="25"/>
  <c r="K2746" i="25"/>
  <c r="E3155" i="25"/>
  <c r="G3155" i="25" s="1"/>
  <c r="E3156" i="25"/>
  <c r="K2616" i="25"/>
  <c r="K2618" i="25"/>
  <c r="I2803" i="25"/>
  <c r="E3145" i="25"/>
  <c r="G3145" i="25" s="1"/>
  <c r="E3154" i="25"/>
  <c r="K2728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937" i="25"/>
  <c r="K2937" i="25"/>
  <c r="K2636" i="25"/>
  <c r="K2633" i="25"/>
  <c r="I2804" i="25"/>
  <c r="I2644" i="25"/>
  <c r="G2644" i="25"/>
  <c r="I2642" i="25"/>
  <c r="G2633" i="25"/>
  <c r="G2636" i="25"/>
  <c r="G2802" i="25"/>
  <c r="K2648" i="25"/>
  <c r="K2865" i="25"/>
  <c r="G2617" i="25"/>
  <c r="G2833" i="25"/>
  <c r="K2642" i="25"/>
  <c r="G2792" i="25"/>
  <c r="G2643" i="25"/>
  <c r="K2803" i="25"/>
  <c r="I2805" i="25"/>
  <c r="E3053" i="25"/>
  <c r="G3053" i="25" s="1"/>
  <c r="I2627" i="25"/>
  <c r="K2805" i="25"/>
  <c r="I2657" i="25"/>
  <c r="K2676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55" i="25"/>
  <c r="I2631" i="25"/>
  <c r="K2836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K2630" i="25"/>
  <c r="I2635" i="25"/>
  <c r="K2643" i="25"/>
  <c r="I2865" i="25"/>
  <c r="K2639" i="25"/>
  <c r="I2632" i="25"/>
  <c r="G2635" i="25"/>
  <c r="G2804" i="25"/>
  <c r="K2673" i="25"/>
  <c r="G2673" i="25"/>
  <c r="G2795" i="25"/>
  <c r="I2795" i="25"/>
  <c r="G2618" i="25"/>
  <c r="K2802" i="25"/>
  <c r="K2877" i="25"/>
  <c r="K2759" i="25"/>
  <c r="I2730" i="25"/>
  <c r="I2629" i="25"/>
  <c r="I2773" i="25"/>
  <c r="G2773" i="25"/>
  <c r="I2876" i="25"/>
  <c r="G2621" i="25"/>
  <c r="G2759" i="25"/>
  <c r="I2688" i="25"/>
  <c r="I2692" i="25"/>
  <c r="G2672" i="25"/>
  <c r="I2663" i="25"/>
  <c r="I2786" i="25"/>
  <c r="I2763" i="25"/>
  <c r="I2621" i="25"/>
  <c r="G2746" i="25"/>
  <c r="I2672" i="25"/>
  <c r="I2797" i="25"/>
  <c r="G2942" i="25"/>
  <c r="G2704" i="25"/>
  <c r="K2786" i="25"/>
  <c r="K2876" i="25"/>
  <c r="G2670" i="25"/>
  <c r="K2730" i="25"/>
  <c r="K2629" i="25"/>
  <c r="I2728" i="25"/>
  <c r="I2704" i="25"/>
  <c r="G2900" i="25"/>
  <c r="G2728" i="25"/>
  <c r="G2688" i="25"/>
  <c r="G2663" i="25"/>
  <c r="K2763" i="25"/>
  <c r="I2912" i="25"/>
  <c r="K2900" i="25"/>
  <c r="I2746" i="25"/>
  <c r="K2670" i="25"/>
  <c r="K2692" i="25"/>
  <c r="K2797" i="25"/>
  <c r="G2661" i="25"/>
  <c r="I2615" i="25"/>
  <c r="K2856" i="25"/>
  <c r="G2911" i="25"/>
  <c r="I2717" i="25"/>
  <c r="K2684" i="25"/>
  <c r="K2764" i="25"/>
  <c r="G2637" i="25"/>
  <c r="G2726" i="25"/>
  <c r="I2726" i="25"/>
  <c r="I2628" i="25"/>
  <c r="G2866" i="25"/>
  <c r="G2625" i="25"/>
  <c r="I2676" i="25"/>
  <c r="G2676" i="25"/>
  <c r="K2919" i="25"/>
  <c r="I2850" i="25"/>
  <c r="K2609" i="25"/>
  <c r="I2866" i="25"/>
  <c r="G2919" i="25"/>
  <c r="G2850" i="25"/>
  <c r="G2929" i="25"/>
  <c r="G2656" i="25"/>
  <c r="G2616" i="25"/>
  <c r="I2647" i="25"/>
  <c r="I2649" i="25"/>
  <c r="I2685" i="25"/>
  <c r="I2616" i="25"/>
  <c r="K2792" i="25"/>
  <c r="I2609" i="25"/>
  <c r="K2661" i="25"/>
  <c r="I2888" i="25"/>
  <c r="K2911" i="25"/>
  <c r="G2856" i="25"/>
  <c r="G2874" i="25"/>
  <c r="G2764" i="25"/>
  <c r="G2624" i="25"/>
  <c r="G2647" i="25"/>
  <c r="K2781" i="25"/>
  <c r="G2685" i="25"/>
  <c r="K2839" i="25"/>
  <c r="K2656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G2801" i="25"/>
  <c r="G2649" i="25"/>
  <c r="G2877" i="25"/>
  <c r="G2760" i="25"/>
  <c r="G2684" i="25"/>
  <c r="G2628" i="25"/>
  <c r="I2624" i="25"/>
  <c r="K2717" i="25"/>
  <c r="I2625" i="25"/>
  <c r="I2659" i="25"/>
  <c r="I2874" i="25"/>
  <c r="I2758" i="25"/>
  <c r="K2926" i="25"/>
  <c r="I2732" i="25"/>
  <c r="K2637" i="25"/>
  <c r="I2879" i="25"/>
  <c r="G2761" i="25"/>
  <c r="G2615" i="25"/>
  <c r="K2740" i="25"/>
  <c r="K2761" i="25"/>
  <c r="K2671" i="25"/>
  <c r="G2689" i="25"/>
  <c r="G2740" i="25"/>
  <c r="I2703" i="25"/>
  <c r="G2879" i="25"/>
  <c r="G2781" i="25"/>
  <c r="G2705" i="25"/>
  <c r="K2638" i="25"/>
  <c r="G2671" i="25"/>
  <c r="K2658" i="25"/>
  <c r="K2859" i="25"/>
  <c r="G2859" i="25"/>
  <c r="K2659" i="25"/>
  <c r="K2860" i="25"/>
  <c r="K2622" i="25"/>
  <c r="K2760" i="25"/>
  <c r="K2689" i="25"/>
  <c r="I2860" i="25"/>
  <c r="K2677" i="25"/>
  <c r="I2662" i="25"/>
  <c r="K2697" i="25"/>
  <c r="K2703" i="25"/>
  <c r="G2640" i="25"/>
  <c r="K2913" i="25"/>
  <c r="K2607" i="25"/>
  <c r="G2852" i="25"/>
  <c r="G2889" i="25"/>
  <c r="I2607" i="25"/>
  <c r="K2927" i="25"/>
  <c r="G2886" i="25"/>
  <c r="I2889" i="25"/>
  <c r="I2658" i="25"/>
  <c r="I2913" i="25"/>
  <c r="I2622" i="25"/>
  <c r="K2662" i="25"/>
  <c r="G2936" i="25"/>
  <c r="G2888" i="25"/>
  <c r="G2927" i="25"/>
  <c r="K2619" i="25"/>
  <c r="G2826" i="25"/>
  <c r="G2701" i="25"/>
  <c r="K2936" i="25"/>
  <c r="I2891" i="25"/>
  <c r="K2844" i="25"/>
  <c r="I2634" i="25"/>
  <c r="I2826" i="25"/>
  <c r="G2694" i="25"/>
  <c r="G2638" i="25"/>
  <c r="K2890" i="25"/>
  <c r="K2872" i="25"/>
  <c r="K2694" i="25"/>
  <c r="K2886" i="25"/>
  <c r="K2705" i="25"/>
  <c r="K2640" i="25"/>
  <c r="I2745" i="25"/>
  <c r="K2641" i="25"/>
  <c r="K2852" i="25"/>
  <c r="I2701" i="25"/>
  <c r="K2623" i="25"/>
  <c r="G2891" i="25"/>
  <c r="G2875" i="25"/>
  <c r="G2890" i="25"/>
  <c r="G2745" i="25"/>
  <c r="G2697" i="25"/>
  <c r="G2641" i="25"/>
  <c r="K2875" i="25"/>
  <c r="G2844" i="25"/>
  <c r="G2623" i="25"/>
  <c r="K2634" i="25"/>
  <c r="G2398" i="1"/>
  <c r="E2302" i="25"/>
  <c r="G2394" i="1"/>
  <c r="E2298" i="25"/>
  <c r="G2390" i="1"/>
  <c r="E2294" i="25"/>
  <c r="G2381" i="1"/>
  <c r="E2286" i="25"/>
  <c r="G2377" i="1"/>
  <c r="E2282" i="25"/>
  <c r="G2365" i="1"/>
  <c r="E2270" i="25"/>
  <c r="G2361" i="1"/>
  <c r="E2266" i="25"/>
  <c r="G2348" i="1"/>
  <c r="E2258" i="25"/>
  <c r="G2340" i="1"/>
  <c r="E2250" i="25"/>
  <c r="G2336" i="1"/>
  <c r="E2246" i="25"/>
  <c r="G2332" i="1"/>
  <c r="E2242" i="25"/>
  <c r="G2328" i="1"/>
  <c r="E2238" i="25"/>
  <c r="G2355" i="1"/>
  <c r="E2230" i="25"/>
  <c r="G2316" i="1"/>
  <c r="E2222" i="25"/>
  <c r="G2308" i="1"/>
  <c r="E2214" i="25"/>
  <c r="G2296" i="1"/>
  <c r="E2203" i="25"/>
  <c r="G2292" i="1"/>
  <c r="E2199" i="25"/>
  <c r="G2288" i="1"/>
  <c r="E2195" i="25"/>
  <c r="G2284" i="1"/>
  <c r="E2191" i="25"/>
  <c r="G2280" i="1"/>
  <c r="E2187" i="25"/>
  <c r="G2272" i="1"/>
  <c r="E2179" i="25"/>
  <c r="G2268" i="1"/>
  <c r="E2175" i="25"/>
  <c r="G2260" i="1"/>
  <c r="E2167" i="25"/>
  <c r="G2244" i="1"/>
  <c r="E2151" i="25"/>
  <c r="E2364" i="25"/>
  <c r="G2232" i="1"/>
  <c r="E2147" i="25"/>
  <c r="G1925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8" i="1"/>
  <c r="E2072" i="25"/>
  <c r="G2226" i="1"/>
  <c r="E2064" i="25"/>
  <c r="G2222" i="1"/>
  <c r="E2060" i="25"/>
  <c r="G2218" i="1"/>
  <c r="E2056" i="25"/>
  <c r="G2214" i="1"/>
  <c r="E2052" i="25"/>
  <c r="G2206" i="1"/>
  <c r="E2048" i="25"/>
  <c r="G2194" i="1"/>
  <c r="E2036" i="25"/>
  <c r="G2178" i="1"/>
  <c r="E2020" i="25"/>
  <c r="G2174" i="1"/>
  <c r="E2016" i="25"/>
  <c r="G2170" i="1"/>
  <c r="E2012" i="25"/>
  <c r="G2166" i="1"/>
  <c r="E2008" i="25"/>
  <c r="G2162" i="1"/>
  <c r="E2004" i="25"/>
  <c r="G2158" i="1"/>
  <c r="E2000" i="25"/>
  <c r="G2146" i="1"/>
  <c r="E1988" i="25"/>
  <c r="G2138" i="1"/>
  <c r="E1980" i="25"/>
  <c r="G2134" i="1"/>
  <c r="E1976" i="25"/>
  <c r="G2130" i="1"/>
  <c r="E1972" i="25"/>
  <c r="G2126" i="1"/>
  <c r="E1968" i="25"/>
  <c r="G2122" i="1"/>
  <c r="E1964" i="25"/>
  <c r="G1818" i="1"/>
  <c r="E1948" i="25"/>
  <c r="G2104" i="1"/>
  <c r="E1941" i="25"/>
  <c r="G2087" i="1"/>
  <c r="E1929" i="25"/>
  <c r="G2079" i="1"/>
  <c r="E1921" i="25"/>
  <c r="G2071" i="1"/>
  <c r="E1913" i="25"/>
  <c r="G1931" i="1"/>
  <c r="E1909" i="25"/>
  <c r="G2059" i="1"/>
  <c r="E1938" i="25"/>
  <c r="E1901" i="25"/>
  <c r="G2055" i="1"/>
  <c r="E1897" i="25"/>
  <c r="G2051" i="1"/>
  <c r="E1893" i="25"/>
  <c r="E2358" i="25"/>
  <c r="G2047" i="1"/>
  <c r="E1889" i="25"/>
  <c r="G2043" i="1"/>
  <c r="E1885" i="25"/>
  <c r="G2019" i="1"/>
  <c r="E1863" i="25"/>
  <c r="G2015" i="1"/>
  <c r="E1859" i="25"/>
  <c r="G2011" i="1"/>
  <c r="E1855" i="25"/>
  <c r="G2007" i="1"/>
  <c r="E1851" i="25"/>
  <c r="G2003" i="1"/>
  <c r="E1847" i="25"/>
  <c r="G1999" i="1"/>
  <c r="E1843" i="25"/>
  <c r="E2321" i="25"/>
  <c r="G1995" i="1"/>
  <c r="E1839" i="25"/>
  <c r="E2847" i="25"/>
  <c r="G1983" i="1"/>
  <c r="E1829" i="25"/>
  <c r="G1979" i="1"/>
  <c r="E1825" i="25"/>
  <c r="G1975" i="1"/>
  <c r="E1967" i="25"/>
  <c r="E1821" i="25"/>
  <c r="G1971" i="1"/>
  <c r="E1817" i="25"/>
  <c r="G1967" i="1"/>
  <c r="E1813" i="25"/>
  <c r="G1963" i="1"/>
  <c r="E1809" i="25"/>
  <c r="G1959" i="1"/>
  <c r="E1805" i="25"/>
  <c r="G1951" i="1"/>
  <c r="E1797" i="25"/>
  <c r="G1939" i="1"/>
  <c r="E1785" i="25"/>
  <c r="G1935" i="1"/>
  <c r="E1781" i="25"/>
  <c r="G2067" i="1"/>
  <c r="E1777" i="25"/>
  <c r="G1920" i="1"/>
  <c r="E1773" i="25"/>
  <c r="G1915" i="1"/>
  <c r="E1769" i="25"/>
  <c r="G1910" i="1"/>
  <c r="E1765" i="25"/>
  <c r="G1906" i="1"/>
  <c r="E1761" i="25"/>
  <c r="G1898" i="1"/>
  <c r="E1753" i="25"/>
  <c r="G1894" i="1"/>
  <c r="E1749" i="25"/>
  <c r="G1890" i="1"/>
  <c r="E1746" i="25"/>
  <c r="G1886" i="1"/>
  <c r="E1742" i="25"/>
  <c r="G1878" i="1"/>
  <c r="E1734" i="25"/>
  <c r="G1874" i="1"/>
  <c r="E1730" i="25"/>
  <c r="G1870" i="1"/>
  <c r="E1726" i="25"/>
  <c r="G1866" i="1"/>
  <c r="E1722" i="25"/>
  <c r="G1862" i="1"/>
  <c r="E1718" i="25"/>
  <c r="G1854" i="1"/>
  <c r="E2188" i="25"/>
  <c r="E1710" i="25"/>
  <c r="G1850" i="1"/>
  <c r="E1707" i="25"/>
  <c r="G1846" i="1"/>
  <c r="E1703" i="25"/>
  <c r="G1842" i="1"/>
  <c r="E1699" i="25"/>
  <c r="G1838" i="1"/>
  <c r="E1695" i="25"/>
  <c r="G1826" i="1"/>
  <c r="E1683" i="25"/>
  <c r="E1957" i="25"/>
  <c r="G1822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2" i="1"/>
  <c r="E2452" i="25"/>
  <c r="G2540" i="1"/>
  <c r="E2441" i="25"/>
  <c r="G2536" i="1"/>
  <c r="E2437" i="25"/>
  <c r="G2528" i="1"/>
  <c r="E2429" i="25"/>
  <c r="G2520" i="1"/>
  <c r="E2421" i="25"/>
  <c r="G2508" i="1"/>
  <c r="E2409" i="25"/>
  <c r="G2504" i="1"/>
  <c r="E2405" i="25"/>
  <c r="G2500" i="1"/>
  <c r="E2401" i="25"/>
  <c r="G2492" i="1"/>
  <c r="E2393" i="25"/>
  <c r="G2488" i="1"/>
  <c r="E2389" i="25"/>
  <c r="G2480" i="1"/>
  <c r="E2382" i="25"/>
  <c r="G2476" i="1"/>
  <c r="E2378" i="25"/>
  <c r="G2472" i="1"/>
  <c r="E2374" i="25"/>
  <c r="G2464" i="1"/>
  <c r="E2366" i="25"/>
  <c r="G2451" i="1"/>
  <c r="E2354" i="25"/>
  <c r="G2431" i="1"/>
  <c r="E2334" i="25"/>
  <c r="G2427" i="1"/>
  <c r="E2330" i="25"/>
  <c r="G2423" i="1"/>
  <c r="E2326" i="25"/>
  <c r="G2411" i="1"/>
  <c r="E2314" i="25"/>
  <c r="G2407" i="1"/>
  <c r="E2310" i="25"/>
  <c r="G2403" i="1"/>
  <c r="E2307" i="25"/>
  <c r="G2565" i="1"/>
  <c r="E2466" i="25"/>
  <c r="G2556" i="1"/>
  <c r="E2462" i="25"/>
  <c r="G2563" i="1"/>
  <c r="E2467" i="25"/>
  <c r="G2561" i="1"/>
  <c r="E2469" i="25"/>
  <c r="G2705" i="1"/>
  <c r="E2605" i="25"/>
  <c r="G2696" i="1"/>
  <c r="E2597" i="25"/>
  <c r="G2687" i="1"/>
  <c r="E2589" i="25"/>
  <c r="G2683" i="1"/>
  <c r="E2585" i="25"/>
  <c r="G2679" i="1"/>
  <c r="E2581" i="25"/>
  <c r="G2675" i="1"/>
  <c r="E2577" i="25"/>
  <c r="G2666" i="1"/>
  <c r="E2569" i="25"/>
  <c r="G2662" i="1"/>
  <c r="E2565" i="25"/>
  <c r="G2657" i="1"/>
  <c r="E2561" i="25"/>
  <c r="G2653" i="1"/>
  <c r="E2557" i="25"/>
  <c r="G2636" i="1"/>
  <c r="E2541" i="25"/>
  <c r="G2632" i="1"/>
  <c r="E2537" i="25"/>
  <c r="G2628" i="1"/>
  <c r="E2533" i="25"/>
  <c r="G2623" i="1"/>
  <c r="E2529" i="25"/>
  <c r="G2619" i="1"/>
  <c r="E2525" i="25"/>
  <c r="G2615" i="1"/>
  <c r="E2521" i="25"/>
  <c r="G2611" i="1"/>
  <c r="E2517" i="25"/>
  <c r="G2607" i="1"/>
  <c r="E2513" i="25"/>
  <c r="G2599" i="1"/>
  <c r="E2505" i="25"/>
  <c r="G2595" i="1"/>
  <c r="E2501" i="25"/>
  <c r="G2591" i="1"/>
  <c r="E2497" i="25"/>
  <c r="G2587" i="1"/>
  <c r="E2493" i="25"/>
  <c r="G2583" i="1"/>
  <c r="E2489" i="25"/>
  <c r="G2579" i="1"/>
  <c r="E2485" i="25"/>
  <c r="E2713" i="25"/>
  <c r="G2575" i="1"/>
  <c r="E2481" i="25"/>
  <c r="G2571" i="1"/>
  <c r="E2477" i="25"/>
  <c r="G2" i="1"/>
  <c r="E441" i="25"/>
  <c r="G2" i="25"/>
  <c r="E2610" i="25"/>
  <c r="E2028" i="25"/>
  <c r="G2397" i="1"/>
  <c r="E2301" i="25"/>
  <c r="G2393" i="1"/>
  <c r="E2297" i="25"/>
  <c r="G2389" i="1"/>
  <c r="E2293" i="25"/>
  <c r="G2376" i="1"/>
  <c r="E2523" i="25"/>
  <c r="E2281" i="25"/>
  <c r="G2360" i="1"/>
  <c r="E2265" i="25"/>
  <c r="G2351" i="1"/>
  <c r="E2261" i="25"/>
  <c r="G2347" i="1"/>
  <c r="E2257" i="25"/>
  <c r="G2339" i="1"/>
  <c r="E2249" i="25"/>
  <c r="G2335" i="1"/>
  <c r="E2245" i="25"/>
  <c r="G2331" i="1"/>
  <c r="E2241" i="25"/>
  <c r="G2358" i="1"/>
  <c r="E2233" i="25"/>
  <c r="G2354" i="1"/>
  <c r="E2229" i="25"/>
  <c r="G2319" i="1"/>
  <c r="E2667" i="25"/>
  <c r="E2224" i="25"/>
  <c r="G2295" i="1"/>
  <c r="E2202" i="25"/>
  <c r="G2287" i="1"/>
  <c r="E2194" i="25"/>
  <c r="G2279" i="1"/>
  <c r="E2509" i="25"/>
  <c r="E2186" i="25"/>
  <c r="G2275" i="1"/>
  <c r="E2182" i="25"/>
  <c r="G2271" i="1"/>
  <c r="E2178" i="25"/>
  <c r="G2267" i="1"/>
  <c r="E2174" i="25"/>
  <c r="G2263" i="1"/>
  <c r="E2170" i="25"/>
  <c r="G2259" i="1"/>
  <c r="E2166" i="25"/>
  <c r="G2255" i="1"/>
  <c r="E2162" i="25"/>
  <c r="G2251" i="1"/>
  <c r="E2158" i="25"/>
  <c r="G2100" i="1"/>
  <c r="E2146" i="25"/>
  <c r="G1924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2" i="1"/>
  <c r="E2103" i="25"/>
  <c r="G1914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39" i="1"/>
  <c r="E2071" i="25"/>
  <c r="G2234" i="1"/>
  <c r="E2067" i="25"/>
  <c r="G2225" i="1"/>
  <c r="E2063" i="25"/>
  <c r="G2221" i="1"/>
  <c r="E2059" i="25"/>
  <c r="G2217" i="1"/>
  <c r="E2055" i="25"/>
  <c r="G2205" i="1"/>
  <c r="E2047" i="25"/>
  <c r="G2201" i="1"/>
  <c r="E2043" i="25"/>
  <c r="G2193" i="1"/>
  <c r="E2035" i="25"/>
  <c r="G2181" i="1"/>
  <c r="E2023" i="25"/>
  <c r="G2173" i="1"/>
  <c r="E2015" i="25"/>
  <c r="G2169" i="1"/>
  <c r="E2011" i="25"/>
  <c r="G2165" i="1"/>
  <c r="E2007" i="25"/>
  <c r="G2161" i="1"/>
  <c r="E2003" i="25"/>
  <c r="G2153" i="1"/>
  <c r="E1995" i="25"/>
  <c r="G2149" i="1"/>
  <c r="E1991" i="25"/>
  <c r="G2145" i="1"/>
  <c r="E1987" i="25"/>
  <c r="G2133" i="1"/>
  <c r="E1975" i="25"/>
  <c r="G2129" i="1"/>
  <c r="E1971" i="25"/>
  <c r="G2121" i="1"/>
  <c r="E1963" i="25"/>
  <c r="G1817" i="1"/>
  <c r="E1947" i="25"/>
  <c r="G2107" i="1"/>
  <c r="E1944" i="25"/>
  <c r="G2094" i="1"/>
  <c r="E2751" i="25"/>
  <c r="E1936" i="25"/>
  <c r="E2212" i="25"/>
  <c r="G2090" i="1"/>
  <c r="E1932" i="25"/>
  <c r="G2086" i="1"/>
  <c r="E1928" i="25"/>
  <c r="G2082" i="1"/>
  <c r="E1924" i="25"/>
  <c r="G2078" i="1"/>
  <c r="E1920" i="25"/>
  <c r="G2070" i="1"/>
  <c r="E1912" i="25"/>
  <c r="G1930" i="1"/>
  <c r="E1908" i="25"/>
  <c r="G2054" i="1"/>
  <c r="E1896" i="25"/>
  <c r="G2050" i="1"/>
  <c r="E1892" i="25"/>
  <c r="G2046" i="1"/>
  <c r="E1888" i="25"/>
  <c r="G2026" i="1"/>
  <c r="E1935" i="25"/>
  <c r="E1870" i="25"/>
  <c r="G2018" i="1"/>
  <c r="E1862" i="25"/>
  <c r="G2014" i="1"/>
  <c r="E1858" i="25"/>
  <c r="G2010" i="1"/>
  <c r="E1854" i="25"/>
  <c r="G2006" i="1"/>
  <c r="E1850" i="25"/>
  <c r="G2002" i="1"/>
  <c r="E1846" i="25"/>
  <c r="G1994" i="1"/>
  <c r="E1838" i="25"/>
  <c r="G1978" i="1"/>
  <c r="E1824" i="25"/>
  <c r="G1974" i="1"/>
  <c r="E1820" i="25"/>
  <c r="G1970" i="1"/>
  <c r="E1816" i="25"/>
  <c r="G1966" i="1"/>
  <c r="E1812" i="25"/>
  <c r="G1962" i="1"/>
  <c r="E1808" i="25"/>
  <c r="G1958" i="1"/>
  <c r="E1804" i="25"/>
  <c r="G1954" i="1"/>
  <c r="E1800" i="25"/>
  <c r="E2375" i="25"/>
  <c r="G1950" i="1"/>
  <c r="E1796" i="25"/>
  <c r="G1946" i="1"/>
  <c r="E1792" i="25"/>
  <c r="G1942" i="1"/>
  <c r="E1788" i="25"/>
  <c r="G1938" i="1"/>
  <c r="E1784" i="25"/>
  <c r="E2150" i="25"/>
  <c r="G1934" i="1"/>
  <c r="E1780" i="25"/>
  <c r="G1913" i="1"/>
  <c r="E1768" i="25"/>
  <c r="E2471" i="25"/>
  <c r="G1909" i="1"/>
  <c r="E1764" i="25"/>
  <c r="G1901" i="1"/>
  <c r="E2040" i="25"/>
  <c r="E1756" i="25"/>
  <c r="E1884" i="25"/>
  <c r="G1897" i="1"/>
  <c r="E1752" i="25"/>
  <c r="G1889" i="1"/>
  <c r="E1745" i="25"/>
  <c r="G1885" i="1"/>
  <c r="E1741" i="25"/>
  <c r="G1881" i="1"/>
  <c r="E1737" i="25"/>
  <c r="G1877" i="1"/>
  <c r="E2727" i="25"/>
  <c r="E2190" i="25"/>
  <c r="E1733" i="25"/>
  <c r="G1865" i="1"/>
  <c r="E1992" i="25"/>
  <c r="E1721" i="25"/>
  <c r="G1861" i="1"/>
  <c r="E1717" i="25"/>
  <c r="G1857" i="1"/>
  <c r="E1713" i="25"/>
  <c r="G1845" i="1"/>
  <c r="E1702" i="25"/>
  <c r="G1841" i="1"/>
  <c r="E1698" i="25"/>
  <c r="G1837" i="1"/>
  <c r="E1694" i="25"/>
  <c r="G1833" i="1"/>
  <c r="E1690" i="25"/>
  <c r="G1829" i="1"/>
  <c r="E1686" i="25"/>
  <c r="G1825" i="1"/>
  <c r="E1682" i="25"/>
  <c r="G1821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E1030" i="25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5" i="1"/>
  <c r="E2455" i="25"/>
  <c r="G2551" i="1"/>
  <c r="E2451" i="25"/>
  <c r="G2527" i="1"/>
  <c r="E2428" i="25"/>
  <c r="G2519" i="1"/>
  <c r="E2420" i="25"/>
  <c r="G2507" i="1"/>
  <c r="E2408" i="25"/>
  <c r="G2503" i="1"/>
  <c r="E2404" i="25"/>
  <c r="G2499" i="1"/>
  <c r="E2400" i="25"/>
  <c r="G2495" i="1"/>
  <c r="E2396" i="25"/>
  <c r="G2483" i="1"/>
  <c r="E2385" i="25"/>
  <c r="G2479" i="1"/>
  <c r="E2381" i="25"/>
  <c r="G2475" i="1"/>
  <c r="E2377" i="25"/>
  <c r="G2467" i="1"/>
  <c r="E2369" i="25"/>
  <c r="G2454" i="1"/>
  <c r="E2357" i="25"/>
  <c r="G2446" i="1"/>
  <c r="E2747" i="25"/>
  <c r="E2349" i="25"/>
  <c r="G2430" i="1"/>
  <c r="E2333" i="25"/>
  <c r="G2426" i="1"/>
  <c r="E2329" i="25"/>
  <c r="G2422" i="1"/>
  <c r="E2425" i="25"/>
  <c r="E2325" i="25"/>
  <c r="G2414" i="1"/>
  <c r="E2317" i="25"/>
  <c r="G2402" i="1"/>
  <c r="E2306" i="25"/>
  <c r="G2560" i="1"/>
  <c r="E2465" i="25"/>
  <c r="G2704" i="1"/>
  <c r="E2604" i="25"/>
  <c r="G2699" i="1"/>
  <c r="E2600" i="25"/>
  <c r="G2695" i="1"/>
  <c r="E2596" i="25"/>
  <c r="G2686" i="1"/>
  <c r="E2588" i="25"/>
  <c r="G2674" i="1"/>
  <c r="E2576" i="25"/>
  <c r="G2670" i="1"/>
  <c r="E2572" i="25"/>
  <c r="G2661" i="1"/>
  <c r="E2564" i="25"/>
  <c r="G2656" i="1"/>
  <c r="E2560" i="25"/>
  <c r="G2652" i="1"/>
  <c r="E2556" i="25"/>
  <c r="G2635" i="1"/>
  <c r="E2540" i="25"/>
  <c r="E2895" i="25"/>
  <c r="G2631" i="1"/>
  <c r="E2536" i="25"/>
  <c r="G2627" i="1"/>
  <c r="E2532" i="25"/>
  <c r="G2614" i="1"/>
  <c r="E2520" i="25"/>
  <c r="G2610" i="1"/>
  <c r="E2516" i="25"/>
  <c r="G2602" i="1"/>
  <c r="E2824" i="25"/>
  <c r="E2508" i="25"/>
  <c r="G2598" i="1"/>
  <c r="E2504" i="25"/>
  <c r="G2594" i="1"/>
  <c r="E2500" i="25"/>
  <c r="G2590" i="1"/>
  <c r="E2496" i="25"/>
  <c r="G2586" i="1"/>
  <c r="E2492" i="25"/>
  <c r="G2582" i="1"/>
  <c r="E2488" i="25"/>
  <c r="G2578" i="1"/>
  <c r="E2484" i="25"/>
  <c r="G2574" i="1"/>
  <c r="E2480" i="25"/>
  <c r="G2570" i="1"/>
  <c r="E2476" i="25"/>
  <c r="G2566" i="1"/>
  <c r="E2472" i="25"/>
  <c r="G2396" i="1"/>
  <c r="E2300" i="25"/>
  <c r="G2392" i="1"/>
  <c r="E2296" i="25"/>
  <c r="G2388" i="1"/>
  <c r="E2292" i="25"/>
  <c r="G2383" i="1"/>
  <c r="E2288" i="25"/>
  <c r="G2363" i="1"/>
  <c r="E2268" i="25"/>
  <c r="G2350" i="1"/>
  <c r="E2260" i="25"/>
  <c r="G2346" i="1"/>
  <c r="E2256" i="25"/>
  <c r="G2342" i="1"/>
  <c r="E2252" i="25"/>
  <c r="G2334" i="1"/>
  <c r="E2244" i="25"/>
  <c r="G2330" i="1"/>
  <c r="E2240" i="25"/>
  <c r="G2326" i="1"/>
  <c r="E2236" i="25"/>
  <c r="G2357" i="1"/>
  <c r="E2232" i="25"/>
  <c r="G2318" i="1"/>
  <c r="E2223" i="25"/>
  <c r="G2310" i="1"/>
  <c r="E2216" i="25"/>
  <c r="G2298" i="1"/>
  <c r="E2899" i="25"/>
  <c r="E2205" i="25"/>
  <c r="G2294" i="1"/>
  <c r="E2201" i="25"/>
  <c r="G2286" i="1"/>
  <c r="E2193" i="25"/>
  <c r="G2282" i="1"/>
  <c r="E2189" i="25"/>
  <c r="G2278" i="1"/>
  <c r="E2185" i="25"/>
  <c r="E2274" i="25"/>
  <c r="G2274" i="1"/>
  <c r="E2181" i="25"/>
  <c r="G2270" i="1"/>
  <c r="E2177" i="25"/>
  <c r="G2266" i="1"/>
  <c r="E2173" i="25"/>
  <c r="G2258" i="1"/>
  <c r="E2165" i="25"/>
  <c r="G2254" i="1"/>
  <c r="E2161" i="25"/>
  <c r="G2240" i="1"/>
  <c r="E2149" i="25"/>
  <c r="G1923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1" i="1"/>
  <c r="E2102" i="25"/>
  <c r="G1215" i="1"/>
  <c r="E2090" i="25"/>
  <c r="G99" i="1"/>
  <c r="E2081" i="25"/>
  <c r="G95" i="1"/>
  <c r="E2078" i="25"/>
  <c r="G91" i="1"/>
  <c r="E2076" i="25"/>
  <c r="G2237" i="1"/>
  <c r="E2070" i="25"/>
  <c r="G2231" i="1"/>
  <c r="E2066" i="25"/>
  <c r="G2224" i="1"/>
  <c r="E2062" i="25"/>
  <c r="G2220" i="1"/>
  <c r="E2058" i="25"/>
  <c r="G2216" i="1"/>
  <c r="E2054" i="25"/>
  <c r="G2200" i="1"/>
  <c r="E2042" i="25"/>
  <c r="G2184" i="1"/>
  <c r="E2026" i="25"/>
  <c r="G2180" i="1"/>
  <c r="E2022" i="25"/>
  <c r="G2176" i="1"/>
  <c r="E2018" i="25"/>
  <c r="G2172" i="1"/>
  <c r="E2014" i="25"/>
  <c r="G2168" i="1"/>
  <c r="E2010" i="25"/>
  <c r="G2164" i="1"/>
  <c r="E2006" i="25"/>
  <c r="G2160" i="1"/>
  <c r="E2002" i="25"/>
  <c r="G2156" i="1"/>
  <c r="E1998" i="25"/>
  <c r="G2148" i="1"/>
  <c r="E1990" i="25"/>
  <c r="G2144" i="1"/>
  <c r="E1986" i="25"/>
  <c r="G2128" i="1"/>
  <c r="E1970" i="25"/>
  <c r="G2124" i="1"/>
  <c r="E1966" i="25"/>
  <c r="G2210" i="1"/>
  <c r="E1950" i="25"/>
  <c r="G1816" i="1"/>
  <c r="E1946" i="25"/>
  <c r="G2089" i="1"/>
  <c r="E1931" i="25"/>
  <c r="G2085" i="1"/>
  <c r="E1927" i="25"/>
  <c r="G2081" i="1"/>
  <c r="E1923" i="25"/>
  <c r="G2073" i="1"/>
  <c r="E1915" i="25"/>
  <c r="E1916" i="25"/>
  <c r="G1933" i="1"/>
  <c r="E1911" i="25"/>
  <c r="G2057" i="1"/>
  <c r="E1899" i="25"/>
  <c r="G2053" i="1"/>
  <c r="E1895" i="25"/>
  <c r="G2049" i="1"/>
  <c r="E1891" i="25"/>
  <c r="G2045" i="1"/>
  <c r="E1887" i="25"/>
  <c r="G2041" i="1"/>
  <c r="E1883" i="25"/>
  <c r="G2037" i="1"/>
  <c r="E1879" i="25"/>
  <c r="G2025" i="1"/>
  <c r="E1869" i="25"/>
  <c r="G2021" i="1"/>
  <c r="E1865" i="25"/>
  <c r="G2017" i="1"/>
  <c r="E1861" i="25"/>
  <c r="G2013" i="1"/>
  <c r="E2432" i="25"/>
  <c r="E1857" i="25"/>
  <c r="G2009" i="1"/>
  <c r="E1853" i="25"/>
  <c r="G2005" i="1"/>
  <c r="E2196" i="25"/>
  <c r="E1849" i="25"/>
  <c r="G1993" i="1"/>
  <c r="E1837" i="25"/>
  <c r="G1985" i="1"/>
  <c r="E2406" i="25"/>
  <c r="E1831" i="25"/>
  <c r="G1981" i="1"/>
  <c r="E1827" i="25"/>
  <c r="G1977" i="1"/>
  <c r="E1823" i="25"/>
  <c r="G1973" i="1"/>
  <c r="E1819" i="25"/>
  <c r="G1969" i="1"/>
  <c r="E1815" i="25"/>
  <c r="E2695" i="25"/>
  <c r="G1965" i="1"/>
  <c r="E1811" i="25"/>
  <c r="G1957" i="1"/>
  <c r="E1803" i="25"/>
  <c r="G1953" i="1"/>
  <c r="E1799" i="25"/>
  <c r="E2164" i="25"/>
  <c r="G1949" i="1"/>
  <c r="E1795" i="25"/>
  <c r="G1945" i="1"/>
  <c r="E1791" i="25"/>
  <c r="G2065" i="1"/>
  <c r="E1775" i="25"/>
  <c r="G1921" i="1"/>
  <c r="E1771" i="25"/>
  <c r="E2810" i="25"/>
  <c r="G1912" i="1"/>
  <c r="E1767" i="25"/>
  <c r="G1904" i="1"/>
  <c r="E1759" i="25"/>
  <c r="G1892" i="1"/>
  <c r="E1747" i="25"/>
  <c r="E2336" i="25"/>
  <c r="G1888" i="1"/>
  <c r="E1744" i="25"/>
  <c r="G1884" i="1"/>
  <c r="E1740" i="25"/>
  <c r="G1876" i="1"/>
  <c r="E1732" i="25"/>
  <c r="G1864" i="1"/>
  <c r="E1720" i="25"/>
  <c r="G1860" i="1"/>
  <c r="E1716" i="25"/>
  <c r="E2846" i="25"/>
  <c r="G1848" i="1"/>
  <c r="E1705" i="25"/>
  <c r="G1844" i="1"/>
  <c r="E1701" i="25"/>
  <c r="G1836" i="1"/>
  <c r="E1693" i="25"/>
  <c r="G1832" i="1"/>
  <c r="E1689" i="25"/>
  <c r="E1962" i="25"/>
  <c r="G1828" i="1"/>
  <c r="E1685" i="25"/>
  <c r="G1820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4" i="1"/>
  <c r="E2454" i="25"/>
  <c r="G2534" i="1"/>
  <c r="E2435" i="25"/>
  <c r="G2526" i="1"/>
  <c r="E2427" i="25"/>
  <c r="G2522" i="1"/>
  <c r="E2423" i="25"/>
  <c r="G2518" i="1"/>
  <c r="E2419" i="25"/>
  <c r="G2506" i="1"/>
  <c r="E2407" i="25"/>
  <c r="G2498" i="1"/>
  <c r="E2399" i="25"/>
  <c r="G2490" i="1"/>
  <c r="E2391" i="25"/>
  <c r="G2486" i="1"/>
  <c r="E2387" i="25"/>
  <c r="G2482" i="1"/>
  <c r="E2384" i="25"/>
  <c r="G2478" i="1"/>
  <c r="E2380" i="25"/>
  <c r="G2474" i="1"/>
  <c r="E2376" i="25"/>
  <c r="G2470" i="1"/>
  <c r="E2372" i="25"/>
  <c r="G2466" i="1"/>
  <c r="E2368" i="25"/>
  <c r="G2457" i="1"/>
  <c r="E2360" i="25"/>
  <c r="G2429" i="1"/>
  <c r="E2332" i="25"/>
  <c r="G2425" i="1"/>
  <c r="E2328" i="25"/>
  <c r="G2421" i="1"/>
  <c r="E2324" i="25"/>
  <c r="G2417" i="1"/>
  <c r="E2320" i="25"/>
  <c r="G2413" i="1"/>
  <c r="E2316" i="25"/>
  <c r="G2409" i="1"/>
  <c r="E2312" i="25"/>
  <c r="G2405" i="1"/>
  <c r="E2414" i="25"/>
  <c r="E2309" i="25"/>
  <c r="G2558" i="1"/>
  <c r="E2464" i="25"/>
  <c r="G2703" i="1"/>
  <c r="E2603" i="25"/>
  <c r="G2698" i="1"/>
  <c r="E2599" i="25"/>
  <c r="G2694" i="1"/>
  <c r="E2595" i="25"/>
  <c r="G2685" i="1"/>
  <c r="E2587" i="25"/>
  <c r="G2673" i="1"/>
  <c r="E2575" i="25"/>
  <c r="G2664" i="1"/>
  <c r="E2567" i="25"/>
  <c r="G2651" i="1"/>
  <c r="E2555" i="25"/>
  <c r="G2642" i="1"/>
  <c r="E2547" i="25"/>
  <c r="G2638" i="1"/>
  <c r="E2543" i="25"/>
  <c r="G2634" i="1"/>
  <c r="E2539" i="25"/>
  <c r="G2630" i="1"/>
  <c r="E2535" i="25"/>
  <c r="G2626" i="1"/>
  <c r="E2531" i="25"/>
  <c r="G2621" i="1"/>
  <c r="E2527" i="25"/>
  <c r="G2613" i="1"/>
  <c r="E2519" i="25"/>
  <c r="G2609" i="1"/>
  <c r="E2515" i="25"/>
  <c r="G2605" i="1"/>
  <c r="E2511" i="25"/>
  <c r="G2593" i="1"/>
  <c r="E2499" i="25"/>
  <c r="G2585" i="1"/>
  <c r="E2491" i="25"/>
  <c r="G2581" i="1"/>
  <c r="E2487" i="25"/>
  <c r="G2573" i="1"/>
  <c r="E2479" i="25"/>
  <c r="G2399" i="1"/>
  <c r="E2303" i="25"/>
  <c r="G2395" i="1"/>
  <c r="E2299" i="25"/>
  <c r="G2391" i="1"/>
  <c r="E2295" i="25"/>
  <c r="G2387" i="1"/>
  <c r="E2291" i="25"/>
  <c r="G2382" i="1"/>
  <c r="E2287" i="25"/>
  <c r="G2374" i="1"/>
  <c r="E2279" i="25"/>
  <c r="G2366" i="1"/>
  <c r="E2271" i="25"/>
  <c r="G2362" i="1"/>
  <c r="E2267" i="25"/>
  <c r="G2349" i="1"/>
  <c r="E2259" i="25"/>
  <c r="G2345" i="1"/>
  <c r="E2255" i="25"/>
  <c r="G2341" i="1"/>
  <c r="E2251" i="25"/>
  <c r="G2337" i="1"/>
  <c r="E2247" i="25"/>
  <c r="G2333" i="1"/>
  <c r="E2243" i="25"/>
  <c r="G2329" i="1"/>
  <c r="E2239" i="25"/>
  <c r="G2325" i="1"/>
  <c r="E2235" i="25"/>
  <c r="G2356" i="1"/>
  <c r="E2231" i="25"/>
  <c r="G2321" i="1"/>
  <c r="E2226" i="25"/>
  <c r="G2309" i="1"/>
  <c r="E2215" i="25"/>
  <c r="G2297" i="1"/>
  <c r="E2204" i="25"/>
  <c r="G2293" i="1"/>
  <c r="E2200" i="25"/>
  <c r="G2269" i="1"/>
  <c r="E2176" i="25"/>
  <c r="G2261" i="1"/>
  <c r="E2168" i="25"/>
  <c r="G2253" i="1"/>
  <c r="E2160" i="25"/>
  <c r="G2245" i="1"/>
  <c r="E2152" i="25"/>
  <c r="G2233" i="1"/>
  <c r="E2148" i="25"/>
  <c r="G2098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8" i="1"/>
  <c r="E2073" i="25"/>
  <c r="G2236" i="1"/>
  <c r="E2069" i="25"/>
  <c r="G2227" i="1"/>
  <c r="E2065" i="25"/>
  <c r="G2223" i="1"/>
  <c r="E2061" i="25"/>
  <c r="G2219" i="1"/>
  <c r="E2057" i="25"/>
  <c r="G2215" i="1"/>
  <c r="E2053" i="25"/>
  <c r="G2195" i="1"/>
  <c r="E2037" i="25"/>
  <c r="G2183" i="1"/>
  <c r="E2283" i="25"/>
  <c r="E2025" i="25"/>
  <c r="G2179" i="1"/>
  <c r="E2021" i="25"/>
  <c r="G2175" i="1"/>
  <c r="E2017" i="25"/>
  <c r="G2171" i="1"/>
  <c r="E2013" i="25"/>
  <c r="G2167" i="1"/>
  <c r="E2009" i="25"/>
  <c r="G2159" i="1"/>
  <c r="E2001" i="25"/>
  <c r="G2155" i="1"/>
  <c r="E1997" i="25"/>
  <c r="G2151" i="1"/>
  <c r="E1993" i="25"/>
  <c r="G2147" i="1"/>
  <c r="E1989" i="25"/>
  <c r="G2143" i="1"/>
  <c r="E1985" i="25"/>
  <c r="G2139" i="1"/>
  <c r="E1981" i="25"/>
  <c r="G2135" i="1"/>
  <c r="E1977" i="25"/>
  <c r="G2127" i="1"/>
  <c r="E1969" i="25"/>
  <c r="G1929" i="1"/>
  <c r="E1949" i="25"/>
  <c r="G2109" i="1"/>
  <c r="E1945" i="25"/>
  <c r="G2088" i="1"/>
  <c r="E1930" i="25"/>
  <c r="E2821" i="25"/>
  <c r="G2084" i="1"/>
  <c r="E1926" i="25"/>
  <c r="G2080" i="1"/>
  <c r="E1922" i="25"/>
  <c r="G2072" i="1"/>
  <c r="E2812" i="25"/>
  <c r="E1914" i="25"/>
  <c r="G1932" i="1"/>
  <c r="E1910" i="25"/>
  <c r="G2101" i="1"/>
  <c r="E1906" i="25"/>
  <c r="G2060" i="1"/>
  <c r="E1902" i="25"/>
  <c r="G2056" i="1"/>
  <c r="E1898" i="25"/>
  <c r="G2052" i="1"/>
  <c r="E1894" i="25"/>
  <c r="G2048" i="1"/>
  <c r="E2356" i="25"/>
  <c r="E1890" i="25"/>
  <c r="G2044" i="1"/>
  <c r="E2583" i="25"/>
  <c r="E1886" i="25"/>
  <c r="G2040" i="1"/>
  <c r="E1882" i="25"/>
  <c r="G2036" i="1"/>
  <c r="E1878" i="25"/>
  <c r="G2032" i="1"/>
  <c r="E1875" i="25"/>
  <c r="G2024" i="1"/>
  <c r="E1868" i="25"/>
  <c r="G2016" i="1"/>
  <c r="E1860" i="25"/>
  <c r="G2008" i="1"/>
  <c r="E1852" i="25"/>
  <c r="G2004" i="1"/>
  <c r="E1848" i="25"/>
  <c r="G2000" i="1"/>
  <c r="E1844" i="25"/>
  <c r="G1996" i="1"/>
  <c r="E1840" i="25"/>
  <c r="G1976" i="1"/>
  <c r="E1822" i="25"/>
  <c r="G1972" i="1"/>
  <c r="E1818" i="25"/>
  <c r="G1960" i="1"/>
  <c r="E1806" i="25"/>
  <c r="G1956" i="1"/>
  <c r="E2379" i="25"/>
  <c r="E1802" i="25"/>
  <c r="G1944" i="1"/>
  <c r="E1790" i="25"/>
  <c r="G2064" i="1"/>
  <c r="E1774" i="25"/>
  <c r="G1918" i="1"/>
  <c r="E2234" i="25"/>
  <c r="E1770" i="25"/>
  <c r="G1911" i="1"/>
  <c r="E1766" i="25"/>
  <c r="G1907" i="1"/>
  <c r="E1762" i="25"/>
  <c r="G1903" i="1"/>
  <c r="E2495" i="25"/>
  <c r="E1758" i="25"/>
  <c r="G1899" i="1"/>
  <c r="E1754" i="25"/>
  <c r="E2038" i="25"/>
  <c r="G1887" i="1"/>
  <c r="E1743" i="25"/>
  <c r="G1883" i="1"/>
  <c r="E1739" i="25"/>
  <c r="G1879" i="1"/>
  <c r="E1735" i="25"/>
  <c r="E2530" i="25"/>
  <c r="G1875" i="1"/>
  <c r="E1731" i="25"/>
  <c r="G1871" i="1"/>
  <c r="E1727" i="25"/>
  <c r="G1867" i="1"/>
  <c r="E1723" i="25"/>
  <c r="G1863" i="1"/>
  <c r="E1719" i="25"/>
  <c r="G1859" i="1"/>
  <c r="E1715" i="25"/>
  <c r="G1851" i="1"/>
  <c r="E1708" i="25"/>
  <c r="E1836" i="25"/>
  <c r="G1847" i="1"/>
  <c r="E1704" i="25"/>
  <c r="G1843" i="1"/>
  <c r="E1700" i="25"/>
  <c r="G1839" i="1"/>
  <c r="E1696" i="25"/>
  <c r="G1835" i="1"/>
  <c r="E1692" i="25"/>
  <c r="E1965" i="25"/>
  <c r="G1831" i="1"/>
  <c r="E1688" i="25"/>
  <c r="E1961" i="25"/>
  <c r="G1827" i="1"/>
  <c r="E1958" i="25"/>
  <c r="E1684" i="25"/>
  <c r="G1823" i="1"/>
  <c r="E1680" i="25"/>
  <c r="G1819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3" i="1"/>
  <c r="E2453" i="25"/>
  <c r="G2541" i="1"/>
  <c r="E2442" i="25"/>
  <c r="G2537" i="1"/>
  <c r="E2438" i="25"/>
  <c r="G2533" i="1"/>
  <c r="E2434" i="25"/>
  <c r="G2529" i="1"/>
  <c r="E2430" i="25"/>
  <c r="G2525" i="1"/>
  <c r="E2426" i="25"/>
  <c r="G2521" i="1"/>
  <c r="E2422" i="25"/>
  <c r="G2517" i="1"/>
  <c r="E2418" i="25"/>
  <c r="G2509" i="1"/>
  <c r="E2410" i="25"/>
  <c r="G2501" i="1"/>
  <c r="E2402" i="25"/>
  <c r="G2497" i="1"/>
  <c r="E2398" i="25"/>
  <c r="G2493" i="1"/>
  <c r="E2394" i="25"/>
  <c r="G2489" i="1"/>
  <c r="E2390" i="25"/>
  <c r="G2485" i="1"/>
  <c r="E2386" i="25"/>
  <c r="G2481" i="1"/>
  <c r="E2383" i="25"/>
  <c r="G2469" i="1"/>
  <c r="E2371" i="25"/>
  <c r="G2465" i="1"/>
  <c r="E2367" i="25"/>
  <c r="G2461" i="1"/>
  <c r="E2363" i="25"/>
  <c r="G2456" i="1"/>
  <c r="E2359" i="25"/>
  <c r="G2452" i="1"/>
  <c r="E2355" i="25"/>
  <c r="G2440" i="1"/>
  <c r="E2343" i="25"/>
  <c r="E2551" i="25"/>
  <c r="G2432" i="1"/>
  <c r="E2335" i="25"/>
  <c r="G2424" i="1"/>
  <c r="E2327" i="25"/>
  <c r="G2557" i="1"/>
  <c r="E2463" i="25"/>
  <c r="G2562" i="1"/>
  <c r="E2470" i="25"/>
  <c r="G2697" i="1"/>
  <c r="E2598" i="25"/>
  <c r="G2688" i="1"/>
  <c r="E2754" i="25"/>
  <c r="E2590" i="25"/>
  <c r="G2684" i="1"/>
  <c r="E2586" i="25"/>
  <c r="G2676" i="1"/>
  <c r="E2578" i="25"/>
  <c r="G2667" i="1"/>
  <c r="E2706" i="25"/>
  <c r="E2570" i="25"/>
  <c r="G2663" i="1"/>
  <c r="E2566" i="25"/>
  <c r="G2658" i="1"/>
  <c r="E2562" i="25"/>
  <c r="G2637" i="1"/>
  <c r="E2542" i="25"/>
  <c r="G2633" i="1"/>
  <c r="E2538" i="25"/>
  <c r="G2629" i="1"/>
  <c r="E2534" i="25"/>
  <c r="G2620" i="1"/>
  <c r="E2526" i="25"/>
  <c r="G2612" i="1"/>
  <c r="E2518" i="25"/>
  <c r="G2608" i="1"/>
  <c r="E2514" i="25"/>
  <c r="G2604" i="1"/>
  <c r="E2510" i="25"/>
  <c r="G2600" i="1"/>
  <c r="E2506" i="25"/>
  <c r="G2596" i="1"/>
  <c r="E2502" i="25"/>
  <c r="G2592" i="1"/>
  <c r="E2498" i="25"/>
  <c r="G2588" i="1"/>
  <c r="E2494" i="25"/>
  <c r="G2584" i="1"/>
  <c r="E2490" i="25"/>
  <c r="G2568" i="1"/>
  <c r="E2474" i="25"/>
  <c r="K2942" i="25"/>
  <c r="V2228" i="1"/>
  <c r="V2230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4" i="1"/>
  <c r="V1926" i="1"/>
  <c r="V1928" i="1"/>
  <c r="V2241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2" i="1"/>
  <c r="V1923" i="1"/>
  <c r="V1924" i="1"/>
  <c r="V1925" i="1"/>
  <c r="V2098" i="1"/>
  <c r="V2100" i="1"/>
  <c r="V2232" i="1"/>
  <c r="V2233" i="1"/>
  <c r="V2240" i="1"/>
  <c r="Z2" i="1"/>
  <c r="Y2" i="1"/>
  <c r="V2" i="1"/>
  <c r="B2" i="19" a="1"/>
  <c r="O86" i="1"/>
  <c r="O79" i="1"/>
  <c r="O74" i="1"/>
  <c r="G3824" i="25" l="1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G3614" i="25"/>
  <c r="K3614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3" i="1"/>
  <c r="E2" i="21" a="1"/>
  <c r="E2" i="21" s="1"/>
  <c r="V2238" i="1"/>
  <c r="V2239" i="1"/>
  <c r="V2234" i="1"/>
  <c r="V2235" i="1"/>
  <c r="V2236" i="1"/>
  <c r="V2237" i="1"/>
  <c r="V2231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2" i="1"/>
  <c r="V2213" i="1"/>
  <c r="V2214" i="1"/>
  <c r="J2056" i="25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11" i="1"/>
  <c r="V2210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8" i="1"/>
  <c r="V1921" i="1"/>
  <c r="V1919" i="1"/>
  <c r="V1920" i="1"/>
  <c r="V2064" i="1"/>
  <c r="V2065" i="1"/>
  <c r="V2066" i="1"/>
  <c r="V2067" i="1"/>
  <c r="V2068" i="1"/>
  <c r="V2069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101" i="1"/>
  <c r="V2097" i="1"/>
  <c r="V1930" i="1"/>
  <c r="V1931" i="1"/>
  <c r="V1932" i="1"/>
  <c r="V1933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102" i="1"/>
  <c r="V2103" i="1"/>
  <c r="V2104" i="1"/>
  <c r="V2105" i="1"/>
  <c r="V2106" i="1"/>
  <c r="V2107" i="1"/>
  <c r="V2108" i="1"/>
  <c r="V2109" i="1"/>
  <c r="V1816" i="1"/>
  <c r="V1817" i="1"/>
  <c r="V1818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K788" i="25" l="1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30" i="25"/>
  <c r="K1074" i="25"/>
  <c r="K825" i="25"/>
  <c r="K880" i="25"/>
  <c r="K956" i="25"/>
  <c r="K749" i="25"/>
  <c r="M3" i="19" a="1"/>
  <c r="M3" i="19" s="1"/>
  <c r="O3" i="19" a="1"/>
  <c r="M9" i="19" a="1"/>
  <c r="M9" i="19" s="1"/>
  <c r="A1" i="28" a="1"/>
  <c r="A1" i="28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175" i="25" l="1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L1" i="2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2" i="1" l="1"/>
  <c r="E3514" i="25" s="1"/>
  <c r="K3514" i="25" l="1"/>
  <c r="G3514" i="25"/>
  <c r="I3514" i="25"/>
  <c r="E3509" i="25"/>
  <c r="K3509" i="25" s="1"/>
  <c r="E3513" i="25"/>
  <c r="E3512" i="25"/>
  <c r="G3512" i="25" s="1"/>
  <c r="E7" i="25"/>
  <c r="A1" i="29" a="1"/>
  <c r="N1487" i="29" s="1"/>
  <c r="E3511" i="25"/>
  <c r="G3642" i="1"/>
  <c r="G3509" i="25" l="1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<sst xmlns="http://schemas.openxmlformats.org/spreadsheetml/2006/main" count="27400" uniqueCount="5790">
  <si>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</si>
  <si>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</si>
  <si>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</si>
  <si>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</si>
  <si>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</si>
  <si>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</si>
  <si>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</si>
  <si>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</si>
  <si>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</si>
  <si>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</si>
  <si>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</si>
  <si>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</si>
  <si>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</si>
  <si>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</si>
  <si>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</si>
  <si>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</si>
  <si>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</si>
  <si>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</si>
  <si>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</si>
  <si>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</si>
  <si>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</si>
  <si>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</si>
  <si>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</si>
  <si>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</si>
  <si>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</si>
  <si>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</si>
  <si>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</si>
  <si>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</si>
  <si>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</si>
  <si>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</si>
  <si>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</si>
  <si>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</si>
  <si>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</si>
  <si>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</si>
  <si>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</si>
  <si>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</si>
  <si>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</si>
  <si>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</si>
  <si>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</si>
  <si>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</si>
  <si>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</si>
  <si>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</si>
  <si>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</si>
  <si>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</si>
  <si>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</si>
  <si>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</si>
  <si>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</si>
  <si>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</si>
  <si>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</si>
  <si>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</si>
  <si>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</si>
  <si>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</si>
  <si>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</si>
  <si>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</si>
  <si>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</si>
  <si>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</si>
  <si>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</si>
  <si>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</si>
  <si>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</si>
  <si>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</si>
  <si>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</si>
  <si>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</si>
  <si>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</si>
  <si>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</si>
  <si>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</si>
  <si>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</si>
  <si>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</si>
  <si>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</si>
  <si>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</si>
  <si>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</si>
  <si>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</si>
  <si>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</si>
  <si>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</si>
  <si>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</si>
  <si>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</si>
  <si>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</si>
  <si>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</si>
  <si>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</si>
  <si>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</si>
  <si>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</si>
  <si>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</si>
  <si>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</si>
  <si>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</si>
  <si>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</si>
  <si>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</si>
  <si>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</si>
  <si>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</si>
  <si>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</si>
  <si>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</si>
  <si>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</si>
  <si>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</si>
  <si>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</si>
  <si>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</si>
  <si>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</si>
  <si>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</si>
  <si>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</si>
  <si>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</si>
  <si>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</si>
  <si>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</si>
  <si>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</si>
  <si>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</si>
  <si>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</si>
  <si>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</si>
  <si>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</si>
  <si>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</si>
  <si>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</si>
  <si>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</si>
  <si>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</si>
  <si>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</si>
  <si>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</si>
  <si>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</si>
  <si>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</si>
  <si>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</si>
  <si>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</si>
  <si>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</si>
  <si>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</si>
  <si>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</si>
  <si>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</si>
  <si>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</si>
  <si>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</si>
  <si>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</si>
  <si>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</si>
  <si>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</si>
  <si>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</si>
  <si>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</si>
  <si>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</si>
  <si>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</si>
  <si>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</si>
  <si>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</si>
  <si>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</si>
  <si>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</si>
  <si>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</si>
  <si>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</si>
  <si>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</si>
  <si>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</si>
  <si>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</si>
  <si>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</si>
  <si>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</si>
  <si>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</si>
  <si>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</si>
  <si>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</si>
  <si>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</si>
  <si>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</si>
  <si>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</si>
  <si>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</si>
  <si>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</si>
  <si>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</si>
  <si>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</si>
  <si>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</si>
  <si>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</si>
  <si>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</si>
  <si>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</si>
  <si>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</si>
  <si>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</si>
  <si>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</si>
  <si>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</si>
  <si>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</si>
  <si>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</si>
  <si>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</si>
  <si>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</si>
  <si>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</si>
  <si>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</si>
  <si>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</si>
  <si>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</si>
  <si>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</si>
  <si>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</si>
  <si>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</si>
  <si>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</si>
  <si>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</si>
  <si>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</si>
  <si>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</si>
  <si>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</si>
  <si>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</si>
  <si>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</si>
  <si>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</si>
  <si>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</si>
  <si>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</si>
  <si>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</si>
  <si>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</si>
  <si>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</si>
  <si>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</si>
  <si>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</si>
  <si>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</si>
  <si>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</si>
  <si>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</si>
  <si>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</si>
  <si>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</si>
  <si>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</si>
  <si>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</si>
  <si>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</si>
  <si>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</si>
  <si>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</si>
  <si>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</si>
  <si>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</si>
  <si>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</si>
  <si>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</si>
  <si>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</si>
  <si>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</si>
  <si>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</si>
  <si>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</si>
  <si>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</si>
  <si>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</si>
  <si>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</si>
  <si>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</si>
  <si>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</si>
  <si>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</si>
  <si>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</si>
  <si>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</si>
  <si>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</si>
  <si>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</si>
  <si>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</si>
  <si>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</si>
  <si>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</si>
  <si>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</si>
  <si>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</si>
  <si>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</si>
  <si>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</si>
  <si>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</si>
  <si>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</si>
  <si>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</si>
  <si>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</si>
  <si>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</si>
  <si>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</si>
  <si>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</si>
  <si>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</si>
  <si>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</si>
  <si>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</si>
  <si>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</si>
  <si>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</si>
  <si>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</si>
  <si>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</si>
  <si>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</si>
  <si>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</si>
  <si>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</si>
  <si>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</si>
  <si>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</si>
  <si>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</si>
  <si>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</si>
  <si>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</si>
  <si>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</si>
  <si>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</si>
  <si>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</si>
  <si>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</si>
  <si>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</si>
  <si>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</si>
  <si>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</si>
  <si>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</si>
  <si>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</si>
  <si>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</si>
  <si>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</si>
  <si>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</si>
  <si>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</si>
  <si>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</si>
  <si>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</si>
  <si>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</si>
  <si>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</si>
  <si>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</si>
  <si>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</si>
  <si>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</si>
  <si>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</si>
  <si>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</si>
  <si>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</si>
  <si>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</si>
  <si>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</si>
  <si>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</si>
  <si>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</si>
  <si>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</si>
  <si>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</si>
  <si>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</si>
  <si>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</si>
  <si>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</si>
  <si>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</si>
  <si>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</si>
  <si>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</si>
  <si>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</si>
  <si>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</si>
  <si>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</si>
  <si>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</si>
  <si>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</si>
  <si>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</si>
  <si>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</si>
  <si>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</si>
  <si>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</si>
  <si>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</si>
  <si>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</si>
  <si>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</si>
  <si>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</si>
  <si>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</si>
  <si>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</si>
  <si>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</si>
  <si>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</si>
  <si>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</si>
  <si>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</si>
  <si>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</si>
  <si>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</si>
  <si>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</si>
  <si>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</si>
  <si>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</si>
  <si>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</si>
  <si>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</si>
  <si>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</si>
  <si>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</si>
  <si>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</si>
  <si>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</si>
  <si>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</si>
  <si>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</si>
  <si>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</si>
  <si>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</si>
  <si>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</si>
  <si>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</si>
  <si>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</si>
  <si>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</si>
  <si>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</si>
  <si>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</si>
  <si>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</si>
  <si>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</si>
  <si>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</si>
  <si>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</si>
  <si>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</si>
  <si>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</si>
  <si>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</si>
  <si>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</si>
  <si>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</si>
  <si>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</si>
  <si>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</si>
  <si>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</si>
  <si>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</si>
  <si>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</si>
  <si>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</si>
  <si>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</si>
  <si>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</si>
  <si>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</si>
  <si>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</si>
  <si>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</si>
  <si>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</si>
  <si>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</si>
  <si>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</si>
  <si>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</si>
  <si>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</si>
  <si>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</si>
  <si>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</si>
  <si>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</si>
  <si>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</si>
  <si>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</si>
  <si>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</si>
  <si>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</si>
  <si>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</si>
  <si>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</si>
  <si>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</si>
  <si>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</si>
  <si>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</si>
  <si>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</si>
  <si>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</si>
  <si>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</si>
  <si>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</si>
  <si>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</si>
  <si>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</si>
  <si>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</si>
  <si>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</si>
  <si>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</si>
  <si>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</si>
  <si>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</si>
  <si>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</si>
  <si>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</si>
  <si>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</si>
  <si>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</si>
  <si>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</si>
  <si>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</si>
  <si>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</si>
  <si>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</si>
  <si>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</si>
  <si>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</si>
  <si>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</si>
  <si>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</si>
  <si>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</si>
  <si>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</si>
  <si>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</si>
  <si>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</si>
  <si>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</si>
  <si>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</si>
  <si>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</si>
  <si>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</si>
  <si>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</si>
  <si>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</si>
  <si>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</si>
  <si>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</si>
  <si>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</si>
  <si>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</si>
  <si>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</si>
  <si>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</si>
  <si>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</si>
  <si>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</si>
  <si>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</si>
  <si>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</si>
  <si>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</si>
  <si>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</si>
  <si>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</si>
  <si>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</si>
  <si>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</si>
  <si>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</si>
  <si>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</si>
  <si>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</si>
  <si>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</si>
  <si>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</si>
  <si>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</si>
  <si>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</si>
  <si>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</si>
  <si>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</si>
  <si>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</si>
  <si>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</si>
  <si>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</si>
  <si>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</si>
  <si>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</si>
  <si>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</si>
  <si>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</si>
  <si>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</si>
  <si>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</si>
  <si>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</si>
  <si>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</si>
  <si>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</si>
  <si>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</si>
  <si>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</si>
  <si>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</si>
  <si>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</si>
  <si>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</si>
  <si>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</si>
  <si>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</si>
  <si>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</si>
  <si>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</si>
  <si>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</si>
  <si>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</si>
  <si>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</si>
  <si>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</si>
  <si>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</si>
  <si>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</si>
  <si>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</si>
  <si>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</si>
  <si>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</si>
  <si>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</si>
  <si>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</si>
  <si>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</si>
  <si>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</si>
  <si>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</si>
  <si>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</si>
  <si>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</si>
  <si>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</si>
  <si>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</si>
  <si>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</si>
  <si>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</si>
  <si>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</si>
  <si>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</si>
  <si>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</si>
  <si>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</si>
  <si>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</si>
  <si>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</si>
  <si>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</si>
  <si>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</si>
  <si>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</si>
  <si>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</si>
  <si>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</si>
  <si>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</si>
  <si>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</si>
  <si>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</si>
  <si>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</si>
  <si>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</si>
  <si>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</si>
  <si>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</si>
  <si>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</si>
  <si>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</si>
  <si>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</si>
  <si>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</si>
  <si>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</si>
  <si>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</si>
  <si>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</si>
  <si>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</si>
  <si>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</si>
  <si>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</si>
  <si>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</si>
  <si>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</si>
  <si>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</si>
  <si>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</si>
  <si>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</si>
  <si>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</si>
  <si>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</si>
  <si>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</si>
  <si>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</si>
  <si>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</si>
  <si>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</si>
  <si>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</si>
  <si>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</si>
  <si>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</si>
  <si>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</si>
  <si>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</si>
  <si>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</si>
  <si>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</si>
  <si>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</si>
  <si>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</si>
  <si>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</si>
  <si>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</si>
  <si>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</si>
  <si>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</si>
  <si>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</si>
  <si>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</si>
  <si>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</si>
  <si>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</si>
  <si>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</si>
  <si>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</si>
  <si>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</si>
  <si>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</si>
  <si>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</si>
  <si>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</si>
  <si>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</si>
  <si>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</si>
  <si>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</si>
  <si>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</si>
  <si>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</si>
  <si>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</si>
  <si>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</si>
  <si>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</si>
  <si>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</si>
  <si>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</si>
  <si>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</si>
  <si>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</si>
  <si>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</si>
  <si>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</si>
  <si>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</si>
  <si>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</si>
  <si>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</si>
  <si>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</si>
  <si>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</si>
  <si>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</si>
  <si>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</si>
  <si>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</si>
  <si>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</si>
  <si>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</si>
  <si>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</si>
  <si>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</si>
  <si>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</si>
  <si>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</si>
  <si>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</si>
  <si>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</si>
  <si>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</si>
  <si>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</si>
  <si>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</si>
  <si>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</si>
  <si>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</si>
  <si>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</si>
  <si>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</si>
  <si>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</si>
  <si>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</si>
  <si>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</si>
  <si>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</si>
  <si>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</si>
  <si>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</si>
  <si>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</si>
  <si>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</si>
  <si>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</si>
  <si>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</si>
  <si>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</si>
  <si>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</si>
  <si>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</si>
  <si>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</si>
  <si>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</si>
  <si>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</si>
  <si>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</si>
  <si>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</si>
  <si>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</si>
  <si>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</si>
  <si>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</si>
  <si>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</si>
  <si>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</si>
  <si>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</si>
  <si>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</si>
  <si>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</si>
  <si>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</si>
  <si>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</si>
  <si>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</si>
  <si>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</si>
  <si>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</si>
  <si>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</si>
  <si>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</si>
  <si>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</si>
  <si>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</si>
  <si>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</si>
  <si>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</si>
  <si>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</si>
  <si>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</si>
  <si>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</si>
  <si>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</si>
  <si>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</si>
  <si>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</si>
  <si>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</si>
  <si>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</si>
  <si>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</si>
  <si>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</si>
  <si>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</si>
  <si>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</si>
  <si>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</si>
  <si>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</si>
  <si>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</si>
  <si>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</si>
  <si>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</si>
  <si>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</si>
  <si>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</si>
  <si>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</si>
  <si>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</si>
  <si>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</si>
  <si>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</si>
  <si>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</si>
  <si>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</si>
  <si>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</si>
  <si>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</si>
  <si>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</si>
  <si>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</si>
  <si>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</si>
  <si>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</si>
  <si>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</si>
  <si>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</si>
  <si>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</si>
  <si>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</si>
  <si>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</si>
  <si>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</si>
  <si>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</si>
  <si>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</si>
  <si>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</si>
  <si>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</si>
  <si>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</si>
  <si>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</si>
  <si>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</si>
  <si>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</si>
  <si>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</si>
  <si>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</si>
  <si>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</si>
  <si>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</si>
  <si>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</si>
  <si>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</si>
  <si>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</si>
  <si>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</si>
  <si>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</si>
  <si>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</si>
  <si>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</si>
  <si>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</si>
  <si>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</si>
  <si>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</si>
  <si>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</si>
  <si>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</si>
  <si>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</si>
  <si>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</si>
  <si>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</si>
  <si>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</si>
  <si>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</si>
  <si>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</si>
  <si>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</si>
  <si>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</si>
  <si>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</si>
  <si>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</si>
  <si>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</si>
  <si>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</si>
  <si>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</si>
  <si>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</si>
  <si>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</si>
  <si>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</si>
  <si>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</si>
  <si>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</si>
  <si>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</si>
  <si>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</si>
  <si>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</si>
  <si>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</si>
  <si>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</si>
  <si>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</si>
  <si>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</si>
  <si>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</si>
  <si>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</si>
  <si>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</si>
  <si>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</si>
  <si>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</si>
  <si>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</si>
  <si>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</si>
  <si>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</si>
  <si>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</si>
  <si>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</si>
  <si>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</si>
  <si>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</si>
  <si>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</si>
  <si>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</si>
  <si>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</si>
  <si>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</si>
  <si>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</si>
  <si>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</si>
  <si>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</si>
  <si>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</si>
  <si>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</si>
  <si>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</si>
  <si>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</si>
  <si>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</si>
  <si>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</si>
  <si>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</si>
  <si>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</si>
  <si>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</si>
  <si>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</si>
  <si>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</si>
  <si>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</si>
  <si>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</si>
  <si>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</si>
  <si>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</si>
  <si>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</si>
  <si>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</si>
  <si>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</si>
  <si>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</si>
  <si>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</si>
  <si>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</si>
  <si>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</si>
  <si>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</si>
  <si>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</si>
  <si>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</si>
  <si>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</si>
  <si>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</si>
  <si>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</si>
  <si>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</si>
  <si>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</si>
  <si>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</si>
  <si>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</si>
  <si>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</si>
  <si>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</si>
  <si>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</si>
  <si>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</si>
  <si>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</si>
  <si>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</si>
  <si>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</si>
  <si>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</si>
  <si>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</si>
  <si>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</si>
  <si>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</si>
  <si>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</si>
  <si>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</si>
  <si>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</si>
  <si>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</si>
  <si>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</si>
  <si>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</si>
  <si>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</si>
  <si>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</si>
  <si>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</si>
  <si>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</si>
  <si>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</si>
  <si>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</si>
  <si>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</si>
  <si>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</si>
  <si>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</si>
  <si>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</si>
  <si>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</si>
  <si>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</si>
  <si>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</si>
  <si>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</si>
  <si>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</si>
  <si>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</si>
  <si>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</si>
  <si>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</si>
  <si>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</si>
  <si>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</si>
  <si>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</si>
  <si>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</si>
  <si>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</si>
  <si>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</si>
  <si>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</si>
  <si>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</si>
  <si>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</si>
  <si>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</si>
  <si>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</si>
  <si>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</si>
  <si>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</si>
  <si>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</si>
  <si>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</si>
  <si>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</si>
  <si>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</si>
  <si>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</si>
  <si>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</si>
  <si>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</si>
  <si>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</si>
  <si>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</si>
  <si>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</si>
  <si>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</si>
  <si>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</si>
  <si>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</si>
  <si>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</si>
  <si>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</si>
  <si>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</si>
  <si>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</si>
  <si>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</si>
  <si>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</si>
  <si>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</si>
  <si>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</si>
  <si>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</si>
  <si>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</si>
  <si>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</si>
  <si>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</si>
  <si>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</si>
  <si>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</si>
  <si>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</si>
  <si>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</si>
  <si>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</si>
  <si>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</si>
  <si>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</si>
  <si>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</si>
  <si>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</si>
  <si>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</si>
  <si>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</si>
  <si>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</si>
  <si>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</si>
  <si>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</si>
  <si>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</si>
  <si>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</si>
  <si>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</si>
  <si>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</si>
  <si>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</si>
  <si>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</si>
  <si>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</si>
  <si>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</si>
  <si>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</si>
  <si>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</si>
  <si>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</si>
  <si>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</si>
  <si>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</si>
  <si>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</si>
  <si>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</si>
  <si>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</si>
  <si>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</si>
  <si>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</si>
  <si>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</si>
  <si>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</si>
  <si>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</si>
  <si>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</si>
  <si>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</si>
  <si>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</si>
  <si>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</si>
  <si>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</si>
  <si>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</si>
  <si>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</si>
  <si>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</si>
  <si>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</si>
  <si>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</si>
  <si>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</si>
  <si>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</si>
  <si>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</si>
  <si>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</si>
  <si>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</si>
  <si>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</si>
  <si>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</si>
  <si>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</si>
  <si>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</si>
  <si>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</si>
  <si>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</si>
  <si>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</si>
  <si>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</si>
  <si>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</si>
  <si>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</si>
  <si>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</si>
  <si>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</si>
  <si>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</si>
  <si>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</si>
  <si>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</si>
  <si>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</si>
  <si>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</si>
  <si>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</si>
  <si>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</si>
  <si>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</si>
  <si>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</si>
  <si>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</si>
  <si>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</si>
  <si>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</si>
  <si>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</si>
  <si>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</si>
  <si>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</si>
  <si>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</si>
  <si>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</si>
  <si>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</si>
  <si>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</si>
  <si>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</si>
  <si>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</si>
  <si>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</si>
  <si>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</si>
  <si>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</si>
  <si>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</si>
  <si>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</si>
  <si>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</si>
  <si>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</si>
  <si>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</si>
  <si>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</si>
  <si>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</si>
  <si>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</si>
  <si>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</si>
  <si>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</si>
  <si>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</si>
  <si>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</si>
  <si>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</si>
  <si>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</si>
  <si>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</si>
  <si>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</si>
  <si>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</si>
  <si>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</si>
  <si>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</si>
  <si>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</si>
  <si>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</si>
  <si>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</si>
  <si>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</si>
  <si>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</si>
  <si>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</si>
  <si>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</si>
  <si>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</si>
  <si>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</si>
  <si>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</si>
  <si>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</si>
  <si>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</si>
  <si>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</si>
  <si>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</si>
  <si>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</si>
  <si>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</si>
  <si>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</si>
  <si>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</si>
  <si>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</si>
  <si>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</si>
  <si>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</si>
  <si>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</si>
  <si>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</si>
  <si>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</si>
  <si>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</si>
  <si>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</si>
  <si>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</si>
  <si>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</si>
  <si>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</si>
  <si>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</si>
  <si>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</si>
  <si>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</si>
  <si>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</si>
  <si>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</si>
  <si>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</si>
  <si>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</si>
  <si>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</si>
  <si>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</si>
  <si>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</si>
  <si>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</si>
  <si>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</si>
  <si>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</si>
  <si>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</si>
  <si>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</si>
  <si>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</si>
  <si>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</si>
  <si>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</si>
  <si>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</si>
  <si>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</si>
  <si>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</si>
  <si>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</si>
  <si>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</si>
  <si>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</si>
  <si>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</si>
  <si>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</si>
  <si>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</si>
  <si>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</si>
  <si>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</si>
  <si>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</si>
  <si>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</si>
  <si>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</si>
  <si>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</si>
  <si>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</si>
  <si>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</si>
  <si>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</si>
  <si>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</si>
  <si>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</si>
  <si>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</si>
  <si>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</si>
  <si>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</si>
  <si>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</si>
  <si>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</si>
  <si>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</si>
  <si>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</si>
  <si>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</si>
  <si>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</si>
  <si>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</si>
  <si>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</si>
  <si>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</si>
  <si>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</si>
  <si>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</si>
  <si>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</si>
  <si>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</si>
  <si>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</si>
  <si>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</si>
  <si>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</si>
  <si>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</si>
  <si>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</si>
  <si>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</si>
  <si>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</si>
  <si>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</si>
  <si>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</si>
  <si>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</si>
  <si>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</si>
  <si>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</si>
  <si>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</si>
  <si>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</si>
  <si>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</si>
  <si>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</si>
  <si>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</si>
  <si>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</si>
  <si>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</si>
  <si>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</si>
  <si>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</si>
  <si>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</si>
  <si>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</si>
  <si>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</si>
  <si>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</si>
  <si>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</si>
  <si>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</si>
  <si>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</si>
  <si>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</si>
  <si>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</si>
  <si>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</si>
  <si>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</si>
  <si>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</si>
  <si>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</si>
  <si>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</si>
  <si>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</si>
  <si>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</si>
  <si>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</si>
  <si>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</si>
  <si>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</si>
  <si>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</si>
  <si>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</si>
  <si>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</si>
  <si>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</si>
  <si>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</si>
  <si>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</si>
  <si>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</si>
  <si>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</si>
  <si>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</si>
  <si>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</si>
  <si>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</si>
  <si>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</si>
  <si>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</si>
  <si>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</si>
  <si>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</si>
  <si>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</si>
  <si>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</si>
  <si>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</si>
  <si>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</si>
  <si>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</si>
  <si>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</si>
  <si>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</si>
  <si>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</si>
  <si>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</si>
  <si>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</si>
  <si>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</si>
  <si>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</si>
  <si>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</si>
  <si>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</si>
  <si>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</si>
  <si>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</si>
  <si>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</si>
  <si>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</si>
  <si>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</si>
  <si>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</si>
  <si>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</si>
  <si>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</si>
  <si>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</si>
  <si>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</si>
  <si>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</si>
  <si>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</si>
  <si>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</si>
  <si>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</si>
  <si>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</si>
  <si>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</si>
  <si>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</si>
  <si>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</si>
  <si>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</si>
  <si>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</si>
  <si>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</si>
  <si>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</si>
  <si>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</si>
  <si>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</si>
  <si>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</si>
  <si>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</si>
  <si>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</si>
  <si>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</si>
  <si>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</si>
  <si>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</si>
  <si>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</si>
  <si>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</si>
  <si>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</si>
  <si>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</si>
  <si>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</si>
  <si>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</si>
  <si>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</si>
  <si>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</si>
  <si>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</si>
  <si>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</si>
  <si>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</si>
  <si>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</si>
  <si>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</si>
  <si>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</si>
  <si>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</si>
  <si>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</si>
  <si>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</si>
  <si>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</si>
  <si>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</si>
  <si>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</si>
  <si>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</si>
  <si>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</si>
  <si>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</si>
  <si>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</si>
  <si>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</si>
  <si>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</si>
  <si>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</si>
  <si>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</si>
  <si>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</si>
  <si>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</si>
  <si>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</si>
  <si>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</si>
  <si>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</si>
  <si>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</si>
  <si>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</si>
  <si>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</si>
  <si>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</si>
  <si>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</si>
  <si>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</si>
  <si>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</si>
  <si>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</si>
  <si>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</si>
  <si>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</si>
  <si>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</si>
  <si>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</si>
  <si>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</si>
  <si>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</si>
  <si>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</si>
  <si>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</si>
  <si>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</si>
  <si>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</si>
  <si>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</si>
  <si>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</si>
  <si>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</si>
  <si>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</si>
  <si>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</si>
  <si>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</si>
  <si>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</si>
  <si>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</si>
  <si>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</si>
  <si>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</si>
  <si>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</si>
  <si>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</si>
  <si>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</si>
  <si>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</si>
  <si>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</si>
  <si>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</si>
  <si>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</si>
  <si>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</si>
  <si>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</si>
  <si>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</si>
  <si>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</si>
  <si>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</si>
  <si>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</si>
  <si>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</si>
  <si>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</si>
  <si>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</si>
  <si>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</si>
  <si>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</si>
  <si>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</si>
  <si>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</si>
  <si>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</si>
  <si>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</si>
  <si>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</si>
  <si>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</si>
  <si>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</si>
  <si>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</si>
  <si>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</si>
  <si>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</si>
  <si>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</si>
  <si>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</si>
  <si>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</si>
  <si>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</si>
  <si>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</si>
  <si>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</si>
  <si>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</si>
  <si>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</si>
  <si>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</si>
  <si>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</si>
  <si>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</si>
  <si>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</si>
  <si>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</si>
  <si>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</si>
  <si>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</si>
  <si>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</si>
  <si>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</si>
  <si>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</si>
  <si>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</si>
  <si>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</si>
  <si>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</si>
  <si>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</si>
  <si>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</si>
  <si>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</si>
  <si>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</si>
  <si>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</si>
  <si>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</si>
  <si>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</si>
  <si>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</si>
  <si>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</si>
  <si>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</si>
  <si>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</si>
  <si>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</si>
  <si>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</si>
  <si>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</si>
  <si>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</si>
  <si>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</si>
  <si>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</si>
  <si>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</si>
  <si>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</si>
  <si>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</si>
  <si>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</si>
  <si>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</si>
  <si>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</si>
  <si>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</si>
  <si>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</si>
  <si>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</si>
  <si>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</si>
  <si>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</si>
  <si>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</si>
  <si>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</si>
  <si>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</si>
  <si>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</si>
  <si>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</si>
  <si>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</si>
  <si>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</si>
  <si>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</si>
  <si>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</si>
  <si>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</si>
  <si>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</si>
  <si>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</si>
  <si>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</si>
  <si>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</si>
  <si>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</si>
  <si>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</si>
  <si>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</si>
  <si>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</si>
  <si>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</si>
  <si>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</si>
  <si>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</si>
  <si>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</si>
  <si>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</si>
  <si>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</si>
  <si>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</si>
  <si>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</si>
  <si>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</si>
  <si>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</si>
  <si>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</si>
  <si>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</si>
  <si>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</si>
  <si>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</si>
  <si>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</si>
  <si>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</si>
  <si>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</si>
  <si>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</si>
  <si>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</si>
  <si>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</si>
  <si>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</si>
  <si>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</si>
  <si>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</si>
  <si>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</si>
  <si>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</si>
  <si>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</si>
  <si>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</si>
  <si>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</si>
  <si>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</si>
  <si>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</si>
  <si>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</si>
  <si>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</si>
  <si>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</si>
  <si>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</si>
  <si>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</si>
  <si>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</si>
  <si>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</si>
  <si>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</si>
  <si>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</si>
  <si>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</si>
  <si>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</si>
  <si>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</si>
  <si>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</si>
  <si>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</si>
  <si>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</si>
  <si>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</si>
  <si>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</si>
  <si>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</si>
  <si>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</si>
  <si>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</si>
  <si>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</si>
  <si>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</si>
  <si>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</si>
  <si>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</si>
  <si>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</si>
  <si>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</si>
  <si>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</si>
  <si>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</si>
  <si>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</si>
  <si>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</si>
  <si>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</si>
  <si>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</si>
  <si>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</si>
  <si>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</si>
  <si>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</si>
  <si>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</si>
  <si>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</si>
  <si>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</si>
  <si>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</si>
  <si>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</si>
  <si>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</si>
  <si>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</si>
  <si>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</si>
  <si>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</si>
  <si>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</si>
  <si>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</si>
  <si>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</si>
  <si>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</si>
  <si>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</si>
  <si>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</si>
  <si>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</si>
  <si>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</si>
  <si>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</si>
  <si>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</si>
  <si>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</si>
  <si>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</si>
  <si>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</si>
  <si>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</si>
  <si>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</si>
  <si>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</si>
  <si>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</si>
  <si>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</si>
  <si>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</si>
  <si>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</si>
  <si>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</si>
  <si>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</si>
  <si>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</si>
  <si>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</si>
  <si>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</si>
  <si>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</si>
  <si>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</si>
  <si>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</si>
  <si>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</si>
  <si>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</si>
  <si>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</si>
  <si>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</si>
  <si>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</si>
  <si>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</si>
  <si>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</si>
  <si>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</si>
  <si>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</si>
  <si>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</si>
  <si>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</si>
  <si>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</si>
  <si>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</si>
  <si>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</si>
  <si>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</si>
  <si>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</si>
  <si>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</si>
  <si>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</si>
  <si>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</si>
  <si>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</si>
  <si>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</si>
  <si>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</si>
  <si>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</si>
  <si>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</si>
  <si>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</si>
  <si>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</si>
  <si>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</si>
  <si>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</si>
  <si>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</si>
  <si>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</si>
  <si>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</si>
  <si>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</si>
  <si>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</si>
  <si>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</si>
  <si>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</si>
  <si>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</si>
  <si>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</si>
  <si>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</si>
  <si>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</si>
  <si>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</si>
  <si>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</si>
  <si>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</si>
  <si>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</si>
  <si>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</si>
  <si>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</si>
  <si>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</si>
  <si>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</si>
  <si>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</si>
  <si>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</si>
  <si>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</si>
  <si>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</si>
  <si>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</si>
  <si>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</si>
  <si>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</si>
  <si>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</si>
  <si>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</si>
  <si>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</si>
  <si>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</si>
  <si>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</si>
  <si>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</si>
  <si>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</si>
  <si>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</si>
  <si>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</si>
  <si>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</si>
  <si>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</si>
  <si>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</si>
  <si>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</si>
  <si>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</si>
  <si>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</si>
  <si>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</si>
  <si>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</si>
  <si>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</si>
  <si>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</si>
  <si>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</si>
  <si>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</si>
  <si>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</si>
  <si>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</si>
  <si>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</si>
  <si>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</si>
  <si>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</si>
  <si>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</si>
  <si>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</si>
  <si>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</si>
  <si>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</si>
  <si>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</si>
  <si>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</si>
  <si>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</si>
  <si>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</si>
  <si>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</si>
  <si>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</si>
  <si>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</si>
  <si>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</si>
  <si>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</si>
  <si>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</si>
  <si>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</si>
  <si>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</si>
  <si>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</si>
  <si>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</si>
  <si>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</si>
  <si>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</si>
  <si>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</si>
  <si>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</si>
  <si>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</si>
  <si>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</si>
  <si>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</si>
  <si>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</si>
  <si>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</si>
  <si>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</si>
  <si>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</si>
  <si>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</si>
  <si>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</si>
  <si>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</si>
  <si>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</si>
  <si>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</si>
  <si>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</si>
  <si>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</si>
  <si>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</si>
  <si>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</si>
  <si>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</si>
  <si>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</si>
  <si>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</si>
  <si>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</si>
  <si>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</si>
  <si>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</si>
  <si>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</si>
  <si>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</si>
  <si>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</si>
  <si>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</si>
  <si>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</si>
  <si>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</si>
  <si>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</si>
  <si>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</si>
  <si>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</si>
  <si>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</si>
  <si>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</si>
  <si>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</si>
  <si>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</si>
  <si>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</si>
  <si>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</si>
  <si>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</si>
  <si>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</si>
  <si>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</si>
  <si>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</si>
  <si>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</si>
  <si>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</si>
  <si>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</si>
  <si>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</si>
  <si>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</si>
  <si>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</si>
  <si>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</si>
  <si>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</si>
  <si>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</si>
  <si>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</si>
  <si>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</si>
  <si>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</si>
  <si>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</si>
  <si>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</si>
  <si>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</si>
  <si>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</si>
  <si>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</si>
  <si>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</si>
  <si>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</si>
  <si>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</si>
  <si>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</si>
  <si>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</si>
  <si>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</si>
  <si>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</si>
  <si>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</si>
  <si>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</si>
  <si>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</si>
  <si>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</si>
  <si>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</si>
  <si>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</si>
  <si>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</si>
  <si>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</si>
  <si>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</si>
  <si>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</si>
  <si>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</si>
  <si>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</si>
  <si>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</si>
  <si>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</si>
  <si>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</si>
  <si>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</si>
  <si>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</si>
  <si>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</si>
  <si>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</si>
  <si>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</si>
  <si>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</si>
  <si>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</si>
  <si>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</si>
  <si>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</si>
  <si>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</si>
  <si>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</si>
  <si>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</si>
  <si>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</si>
  <si>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</si>
  <si>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</si>
  <si>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</si>
  <si>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</si>
  <si>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</si>
  <si>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</si>
  <si>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</si>
  <si>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</si>
  <si>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</si>
  <si>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</si>
  <si>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</si>
  <si>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</si>
  <si>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</si>
  <si>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</si>
  <si>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</si>
  <si>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</si>
  <si>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</si>
  <si>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</si>
  <si>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</si>
  <si>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</si>
  <si>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</si>
  <si>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</si>
  <si>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</si>
  <si>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</si>
  <si>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</si>
  <si>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</si>
  <si>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</si>
  <si>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</si>
  <si>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</si>
  <si>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</si>
  <si>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</si>
  <si>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</si>
  <si>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</si>
  <si>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</si>
  <si>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</si>
  <si>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</si>
  <si>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</si>
  <si>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</si>
  <si>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</si>
  <si>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</si>
  <si>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</si>
  <si>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</si>
  <si>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</si>
  <si>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</si>
  <si>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</si>
  <si>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</si>
  <si>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</si>
  <si>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</si>
  <si>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</si>
  <si>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</si>
  <si>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</si>
  <si>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</si>
  <si>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</si>
  <si>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</si>
  <si>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</si>
  <si>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</si>
  <si>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</si>
  <si>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</si>
  <si>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</si>
  <si>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</si>
  <si>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</si>
  <si>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</si>
  <si>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</si>
  <si>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</si>
  <si>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</si>
  <si>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</si>
  <si>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</si>
  <si>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</si>
  <si>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</si>
  <si>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</si>
  <si>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</si>
  <si>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</si>
  <si>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</si>
  <si>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</si>
  <si>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</si>
  <si>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</si>
  <si>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</si>
  <si>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</si>
  <si>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</si>
  <si>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</si>
  <si>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</si>
  <si>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</si>
  <si>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</si>
  <si>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</si>
  <si>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</si>
  <si>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</si>
  <si>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</si>
  <si>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</si>
  <si>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</si>
  <si>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</si>
  <si>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</si>
  <si>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</si>
  <si>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</si>
  <si>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</si>
  <si>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</si>
  <si>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</si>
  <si>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</si>
  <si>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</si>
  <si>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</si>
  <si>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</si>
  <si>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</si>
  <si>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</si>
  <si>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</si>
  <si>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</si>
  <si>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</si>
  <si>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</si>
  <si>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</si>
  <si>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</si>
  <si>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</si>
  <si>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</si>
  <si>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</si>
  <si>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</si>
  <si>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</si>
  <si>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</si>
  <si>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</si>
  <si>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</si>
  <si>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</si>
  <si>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</si>
  <si>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</si>
  <si>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</si>
  <si>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</si>
  <si>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</si>
  <si>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</si>
  <si>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</si>
  <si>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</si>
  <si>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</si>
  <si>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</si>
  <si>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</si>
  <si>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</si>
  <si>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</si>
  <si>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</si>
  <si>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</si>
  <si>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</si>
  <si>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</si>
  <si>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</si>
  <si>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</si>
  <si>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</si>
  <si>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</si>
  <si>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</si>
  <si>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</si>
  <si>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</si>
  <si>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</si>
  <si>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</si>
  <si>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</si>
  <si>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</si>
  <si>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</si>
  <si>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</si>
  <si>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</si>
  <si>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</si>
  <si>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</si>
  <si>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</si>
  <si>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</si>
  <si>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</si>
  <si>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</si>
  <si>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</si>
  <si>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</si>
  <si>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</si>
  <si>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</si>
  <si>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</si>
  <si>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</si>
  <si>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</si>
  <si>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</si>
  <si>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</si>
  <si>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</si>
  <si>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</si>
  <si>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</si>
  <si>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</si>
  <si>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</si>
  <si>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</si>
  <si>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</si>
  <si>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</si>
  <si>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</si>
  <si>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</si>
  <si>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</si>
  <si>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</si>
  <si>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</si>
  <si>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</si>
  <si>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</si>
  <si>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</si>
  <si>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</si>
  <si>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</si>
  <si>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</si>
  <si>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</si>
  <si>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</si>
  <si>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</si>
  <si>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</si>
  <si>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</si>
  <si>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</si>
  <si>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</si>
  <si>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</si>
  <si>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</si>
  <si>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</si>
  <si>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</si>
  <si>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</si>
  <si>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</si>
  <si>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</si>
  <si>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</si>
  <si>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</si>
  <si>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</si>
  <si>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</si>
  <si>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</si>
  <si>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</si>
  <si>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</si>
  <si>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</si>
  <si>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</si>
  <si>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</si>
  <si>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</si>
  <si>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</si>
  <si>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</si>
  <si>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</si>
  <si>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</si>
  <si>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</si>
  <si>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</si>
  <si>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</si>
  <si>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</si>
  <si>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</si>
  <si>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</si>
  <si>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</si>
  <si>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</si>
  <si>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</si>
  <si>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</si>
  <si>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</si>
  <si>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</si>
  <si>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</si>
  <si>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</si>
  <si>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</si>
  <si>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</si>
  <si>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</si>
  <si>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</si>
  <si>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</si>
  <si>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</si>
  <si>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</si>
  <si>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</si>
  <si>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</si>
  <si>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</si>
  <si>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</si>
  <si>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</si>
  <si>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</si>
  <si>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</si>
  <si>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</si>
  <si>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</si>
  <si>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</si>
  <si>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</si>
  <si>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</si>
  <si>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</si>
  <si>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</si>
  <si>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</si>
  <si>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</si>
  <si>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</si>
  <si>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</si>
  <si>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</si>
  <si>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</si>
  <si>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</si>
  <si>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</si>
  <si>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</si>
  <si>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</si>
  <si>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</si>
  <si>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</si>
  <si>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</si>
  <si>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</si>
  <si>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</si>
  <si>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</si>
  <si>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</si>
  <si>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</si>
  <si>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</si>
  <si>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</si>
  <si>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</si>
  <si>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</si>
  <si>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</si>
  <si>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</si>
  <si>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</si>
  <si>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</si>
  <si>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</si>
  <si>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</si>
  <si>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</si>
  <si>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</si>
  <si>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</si>
  <si>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</si>
  <si>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</si>
  <si>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</si>
  <si>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</si>
  <si>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</si>
  <si>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</si>
  <si>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</si>
  <si>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</si>
  <si>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</si>
  <si>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</si>
  <si>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</si>
  <si>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</si>
  <si>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</si>
  <si>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</si>
  <si>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</si>
  <si>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</si>
  <si>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</si>
  <si>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</si>
  <si>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</si>
  <si>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</si>
  <si>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</si>
  <si>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</si>
  <si>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</si>
  <si>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</si>
  <si>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</si>
  <si>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</si>
  <si>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</si>
  <si>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</si>
  <si>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</si>
  <si>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</si>
  <si>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</si>
  <si>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</si>
  <si>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</si>
  <si>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</si>
  <si>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</si>
  <si>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</si>
  <si>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</si>
  <si>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</si>
  <si>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</si>
  <si>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</si>
  <si>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</si>
  <si>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</si>
  <si>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</si>
  <si>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</si>
  <si>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</si>
  <si>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</si>
  <si>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</si>
  <si>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</si>
  <si>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</si>
  <si>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</si>
  <si>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</si>
  <si>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</si>
  <si>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</si>
  <si>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</si>
  <si>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</si>
  <si>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</si>
  <si>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</si>
  <si>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</si>
  <si>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</si>
  <si>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</si>
  <si>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</si>
  <si>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</si>
  <si>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</si>
  <si>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</si>
  <si>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</si>
  <si>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</si>
  <si>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</si>
  <si>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</si>
  <si>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</si>
  <si>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</si>
  <si>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</si>
  <si>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</si>
  <si>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</si>
  <si>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</si>
  <si>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</si>
  <si>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</si>
  <si>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</si>
  <si>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</si>
  <si>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</si>
  <si>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</si>
  <si>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</si>
  <si>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</si>
  <si>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</si>
  <si>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</si>
  <si>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</si>
  <si>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</si>
  <si>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</si>
  <si>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</si>
  <si>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</si>
  <si>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</si>
  <si>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</si>
  <si>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</si>
  <si>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</si>
  <si>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</si>
  <si>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</si>
  <si>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</si>
  <si>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</si>
  <si>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</si>
  <si>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</si>
  <si>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</si>
  <si>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</si>
  <si>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</si>
  <si>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</si>
  <si>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</si>
  <si>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</si>
  <si>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</si>
  <si>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</si>
  <si>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</si>
  <si>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</si>
  <si>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</si>
  <si>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</si>
  <si>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</si>
  <si>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</si>
  <si>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</si>
  <si>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</si>
  <si>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</si>
  <si>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</si>
  <si>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</si>
  <si>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</si>
  <si>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</si>
  <si>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</si>
  <si>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</si>
  <si>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</si>
  <si>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</si>
  <si>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</si>
  <si>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</si>
  <si>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</si>
  <si>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</si>
  <si>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</si>
  <si>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</si>
  <si>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</si>
  <si>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</si>
  <si>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</si>
  <si>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</si>
  <si>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</si>
  <si>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</si>
  <si>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</si>
  <si>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</si>
  <si>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</si>
  <si>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</si>
  <si>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</si>
  <si>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</si>
  <si>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</si>
  <si>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</si>
  <si>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</si>
  <si>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</si>
  <si>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</si>
  <si>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</si>
  <si>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</si>
  <si>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</si>
  <si>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</si>
  <si>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</si>
  <si>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</si>
  <si>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</si>
  <si>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</si>
  <si>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</si>
  <si>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</si>
  <si>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</si>
  <si>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</si>
  <si>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</si>
  <si>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</si>
  <si>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</si>
  <si>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</si>
  <si>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</si>
  <si>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</si>
  <si>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</si>
  <si>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</si>
  <si>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</si>
  <si>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</si>
  <si>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</si>
  <si>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</si>
  <si>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</si>
  <si>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</si>
  <si>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</si>
  <si>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</si>
  <si>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</si>
  <si>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</si>
  <si>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</si>
  <si>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</si>
  <si>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</si>
  <si>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</si>
  <si>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</si>
  <si>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</si>
  <si>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</si>
  <si>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</si>
  <si>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</si>
  <si>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</si>
  <si>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</si>
  <si>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</si>
  <si>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</si>
  <si>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</si>
  <si>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</si>
  <si>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</si>
  <si>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</si>
  <si>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</si>
  <si>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</si>
  <si>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</si>
  <si>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</si>
  <si>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</si>
  <si>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</si>
  <si>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</si>
  <si>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</si>
  <si>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</si>
  <si>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</si>
  <si>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</si>
  <si>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</si>
  <si>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</si>
  <si>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</si>
  <si>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</si>
  <si>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</si>
  <si>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</si>
  <si>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</si>
  <si>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</si>
  <si>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</si>
  <si>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</si>
  <si>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</si>
  <si>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</si>
  <si>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</si>
  <si>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</si>
  <si>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</si>
  <si>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</si>
  <si>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</si>
  <si>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</si>
  <si>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</si>
  <si>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</si>
  <si>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</si>
  <si>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</si>
  <si>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</si>
  <si>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</si>
  <si>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</si>
  <si>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</si>
  <si>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</si>
  <si>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</si>
  <si>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</si>
  <si>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</si>
  <si>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</si>
  <si>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</si>
  <si>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</si>
  <si>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</si>
  <si>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</si>
  <si>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</si>
  <si>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</si>
  <si>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</si>
  <si>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</si>
  <si>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</si>
  <si>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</si>
  <si>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</si>
  <si>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</si>
  <si>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</si>
  <si>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</si>
  <si>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</si>
  <si>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</si>
  <si>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</si>
  <si>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</si>
  <si>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</si>
  <si>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</si>
  <si>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</si>
  <si>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</si>
  <si>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</si>
  <si>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</si>
  <si>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</si>
  <si>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</si>
  <si>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</si>
  <si>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</si>
  <si>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</si>
  <si>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</si>
  <si>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</si>
  <si>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</si>
  <si>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</si>
  <si>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</si>
  <si>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</si>
  <si>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</si>
  <si>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</si>
  <si>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</si>
  <si>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</si>
  <si>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</si>
  <si>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</si>
  <si>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</si>
  <si>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</si>
  <si>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</si>
  <si>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</si>
  <si>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</si>
  <si>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</si>
  <si>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</si>
  <si>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</si>
  <si>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</si>
  <si>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</si>
  <si>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</si>
  <si>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</si>
  <si>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</si>
  <si>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</si>
  <si>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</si>
  <si>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</si>
  <si>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</si>
  <si>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</si>
  <si>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</si>
  <si>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</si>
  <si>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</si>
  <si>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</si>
  <si>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</si>
  <si>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</si>
  <si>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</si>
  <si>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</si>
  <si>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</si>
  <si>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</si>
  <si>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</si>
  <si>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</si>
  <si>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</si>
  <si>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</si>
  <si>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</si>
  <si>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</si>
  <si>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</si>
  <si>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</si>
  <si>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</si>
  <si>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</si>
  <si>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</si>
  <si>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</si>
  <si>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</si>
  <si>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</si>
  <si>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</si>
  <si>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</si>
  <si>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</si>
  <si>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</si>
  <si>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</si>
  <si>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</si>
  <si>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</si>
  <si>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</si>
  <si>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</si>
  <si>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</si>
  <si>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</si>
  <si>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</si>
  <si>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</si>
  <si>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</si>
  <si>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</si>
  <si>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</si>
  <si>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</si>
  <si>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</si>
  <si>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</si>
  <si>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</si>
  <si>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</si>
  <si>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</si>
  <si>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</si>
  <si>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</si>
  <si>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</si>
  <si>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</si>
  <si>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</si>
  <si>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</si>
  <si>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</si>
  <si>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</si>
  <si>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</si>
  <si>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</si>
  <si>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</si>
  <si>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</si>
  <si>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</si>
  <si>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</si>
  <si>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</si>
  <si>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</si>
  <si>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</si>
  <si>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</si>
  <si>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</si>
  <si>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</si>
  <si>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</si>
  <si>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</si>
  <si>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</si>
  <si>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</si>
  <si>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</si>
  <si>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</si>
  <si>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</si>
  <si>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</si>
  <si>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</si>
  <si>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</si>
  <si>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</si>
  <si>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</si>
  <si>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</si>
  <si>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</si>
  <si>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</si>
  <si>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</si>
  <si>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</si>
  <si>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</si>
  <si>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</si>
  <si>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</si>
  <si>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</si>
  <si>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</si>
  <si>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</si>
  <si>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</si>
  <si>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</si>
  <si>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</si>
  <si>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</si>
  <si>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</si>
  <si>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</si>
  <si>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</si>
  <si>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</si>
  <si>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</si>
  <si>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</si>
  <si>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</si>
  <si>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</si>
  <si>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</si>
  <si>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</si>
  <si>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</si>
  <si>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</si>
  <si>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</si>
  <si>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</si>
  <si>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</si>
  <si>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</si>
  <si>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</si>
  <si>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</si>
  <si>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</si>
  <si>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</si>
  <si>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</si>
  <si>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</si>
  <si>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</si>
  <si>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</si>
  <si>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</si>
  <si>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</si>
  <si>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</si>
  <si>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</si>
  <si>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</si>
  <si>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</si>
  <si>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</si>
  <si>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</si>
  <si>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</si>
  <si>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</si>
  <si>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</si>
  <si>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</si>
  <si>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</si>
  <si>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</si>
  <si>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</si>
  <si>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</si>
  <si>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</si>
  <si>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</si>
  <si>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</si>
  <si>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</si>
  <si>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</si>
  <si>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</si>
  <si>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</si>
  <si>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</si>
  <si>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</si>
  <si>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</si>
  <si>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</si>
  <si>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</si>
  <si>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</si>
  <si>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</si>
  <si>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</si>
  <si>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</si>
  <si>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</si>
  <si>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</si>
  <si>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</si>
  <si>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</si>
  <si>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</si>
  <si>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</si>
  <si>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</si>
  <si>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</si>
  <si>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</si>
  <si>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</si>
  <si>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</si>
  <si>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</si>
  <si>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</si>
  <si>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</si>
  <si>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</si>
  <si>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</si>
  <si>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</si>
  <si>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</si>
  <si>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</si>
  <si>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</si>
  <si>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</si>
  <si>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</si>
  <si>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</si>
  <si>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</si>
  <si>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</si>
  <si>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</si>
  <si>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</si>
  <si>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</si>
  <si>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</si>
  <si>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</si>
  <si>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</si>
  <si>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</si>
  <si>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</si>
  <si>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</si>
  <si>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</si>
  <si>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</si>
  <si>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</si>
  <si>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</si>
  <si>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</si>
  <si>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</si>
  <si>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</si>
  <si>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</si>
  <si>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</si>
  <si>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</si>
  <si>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</si>
  <si>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</si>
  <si>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</si>
  <si>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</si>
  <si>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</si>
  <si>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</si>
  <si>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</si>
  <si>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</si>
  <si>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</si>
  <si>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</si>
  <si>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</si>
  <si>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</si>
  <si>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</si>
  <si>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</si>
  <si>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</si>
  <si>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</si>
  <si>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</si>
  <si>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</si>
  <si>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</si>
  <si>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</si>
  <si>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</si>
  <si>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</si>
  <si>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</si>
  <si>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</si>
  <si>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</si>
  <si>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</si>
  <si>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</si>
  <si>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</si>
  <si>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</si>
  <si>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</si>
  <si>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</si>
  <si>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</si>
  <si>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</si>
  <si>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</si>
  <si>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</si>
  <si>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</si>
  <si>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</si>
  <si>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</si>
  <si>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</si>
  <si>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</si>
  <si>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</si>
  <si>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</si>
  <si>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</si>
  <si>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</si>
  <si>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</si>
  <si>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</si>
  <si>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</si>
  <si>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</si>
  <si>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</si>
  <si>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</si>
  <si>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</si>
  <si>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</si>
  <si>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</si>
  <si>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</si>
  <si>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</si>
  <si>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</si>
  <si>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</si>
  <si>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</si>
  <si>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</si>
  <si>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</si>
  <si>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</si>
  <si>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</si>
  <si>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</si>
  <si>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</si>
  <si>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</si>
  <si>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</si>
  <si>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</si>
  <si>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</si>
  <si>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</si>
  <si>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</si>
  <si>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</si>
  <si>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</si>
  <si>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</si>
  <si>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</si>
  <si>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</si>
  <si>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</si>
  <si>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</si>
  <si>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</si>
  <si>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</si>
  <si>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</si>
  <si>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</si>
  <si>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</si>
  <si>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</si>
  <si>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</si>
  <si>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</si>
  <si>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</si>
  <si>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</si>
  <si>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</si>
  <si>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</si>
  <si>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</si>
  <si>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</si>
  <si>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</si>
  <si>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</si>
  <si>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</si>
  <si>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</si>
  <si>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</si>
  <si>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</si>
  <si>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</si>
  <si>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</si>
  <si>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</si>
  <si>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</si>
  <si>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</si>
  <si>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</si>
  <si>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</si>
  <si>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</si>
  <si>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</si>
  <si>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</si>
  <si>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</si>
  <si>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</si>
  <si>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</si>
  <si>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</si>
  <si>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</si>
  <si>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</si>
  <si>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</si>
  <si>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</si>
  <si>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</si>
  <si>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</si>
  <si>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</si>
  <si>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</si>
  <si>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</si>
  <si>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</si>
  <si>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</si>
  <si>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</si>
  <si>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</si>
  <si>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</si>
  <si>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</si>
  <si>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</si>
  <si>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</si>
  <si>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</si>
  <si>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</si>
  <si>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</si>
  <si>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</si>
  <si>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</si>
  <si>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</si>
  <si>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</si>
  <si>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</si>
  <si>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</si>
  <si>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</si>
  <si>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</si>
  <si>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</si>
  <si>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</si>
  <si>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</si>
  <si>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</si>
  <si>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</si>
  <si>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</si>
  <si>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</si>
  <si>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</si>
  <si>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</si>
  <si>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</si>
  <si>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</si>
  <si>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</si>
  <si>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</si>
  <si>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</si>
  <si>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</si>
  <si>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</si>
  <si>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</si>
  <si>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</si>
  <si>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</si>
  <si>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</si>
  <si>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</si>
  <si>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</si>
  <si>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</si>
  <si>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</si>
  <si>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</si>
  <si>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</si>
  <si>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</si>
  <si>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</si>
  <si>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</si>
  <si>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</si>
  <si>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</si>
  <si>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</si>
  <si>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</si>
  <si>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</si>
  <si>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</si>
  <si>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</si>
  <si>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</si>
  <si>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</si>
  <si>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</si>
  <si>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</si>
  <si>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</si>
  <si>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</si>
  <si>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</si>
  <si>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</si>
  <si>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</si>
  <si>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</si>
  <si>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</si>
  <si>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</si>
  <si>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</si>
  <si>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</si>
  <si>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</si>
  <si>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</si>
  <si>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</si>
  <si>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</si>
  <si>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</si>
  <si>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</si>
  <si>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</si>
  <si>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</si>
  <si>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</si>
  <si>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</si>
  <si>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</si>
  <si>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</si>
  <si>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</si>
  <si>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</si>
  <si>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</si>
  <si>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</si>
  <si>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</si>
  <si>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</si>
  <si>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</si>
  <si>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</si>
  <si>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</si>
  <si>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</si>
  <si>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</si>
  <si>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</si>
  <si>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</si>
  <si>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</si>
  <si>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</si>
  <si>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</si>
  <si>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</si>
  <si>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</si>
  <si>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</si>
  <si>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</si>
  <si>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</si>
  <si>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</si>
  <si>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</si>
  <si>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</si>
  <si>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</si>
  <si>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</si>
  <si>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</si>
  <si>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</si>
  <si>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</si>
  <si>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</si>
  <si>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</si>
  <si>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</si>
  <si>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</si>
  <si>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</si>
  <si>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</si>
  <si>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</si>
  <si>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</si>
  <si>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</si>
  <si>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</si>
  <si>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</si>
  <si>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</si>
  <si>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</si>
  <si>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</si>
  <si>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</si>
  <si>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</si>
  <si>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</si>
  <si>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</si>
  <si>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</si>
  <si>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</si>
  <si>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</si>
  <si>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</si>
  <si>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</si>
  <si>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</si>
  <si>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</si>
  <si>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</si>
  <si>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</si>
  <si>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</si>
  <si>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</si>
  <si>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</si>
  <si>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</si>
  <si>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</si>
  <si>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</si>
  <si>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</si>
  <si>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</si>
  <si>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</si>
  <si>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</si>
  <si>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</si>
  <si>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</si>
  <si>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</si>
  <si>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</si>
  <si>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</si>
  <si>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</si>
  <si>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</si>
  <si>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</si>
  <si>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</si>
  <si>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</si>
  <si>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</si>
  <si>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</si>
  <si>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</si>
  <si>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</si>
  <si>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</si>
  <si>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</si>
  <si>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</si>
  <si>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</si>
  <si>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</si>
  <si>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</si>
  <si>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</si>
  <si>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</si>
  <si>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</si>
  <si>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</si>
  <si>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</si>
  <si>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</si>
  <si>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</si>
  <si>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</si>
  <si>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</si>
  <si>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</si>
  <si>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</si>
  <si>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</si>
  <si>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</si>
  <si>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</si>
  <si>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</si>
  <si>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</si>
  <si>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</si>
  <si>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</si>
  <si>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</si>
  <si>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</si>
  <si>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</si>
  <si>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</si>
  <si>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</si>
  <si>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</si>
  <si>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</si>
  <si>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</si>
  <si>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</si>
  <si>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</si>
  <si>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</si>
  <si>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</si>
  <si>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</si>
  <si>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</si>
  <si>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</si>
  <si>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</si>
  <si>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</si>
  <si>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</si>
  <si>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</si>
  <si>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</si>
  <si>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</si>
  <si>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</si>
  <si>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</si>
  <si>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</si>
  <si>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</si>
  <si>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</si>
  <si>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</si>
  <si>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</si>
  <si>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</si>
  <si>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</si>
  <si>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</si>
  <si>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</si>
  <si>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</si>
  <si>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</si>
  <si>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</si>
  <si>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</si>
  <si>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</si>
  <si>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</si>
  <si>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</si>
  <si>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</si>
  <si>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</si>
  <si>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</si>
  <si>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</si>
  <si>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</si>
  <si>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</si>
  <si>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</si>
  <si>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</si>
  <si>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</si>
  <si>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</si>
  <si>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</si>
  <si>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</si>
  <si>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</si>
  <si>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</si>
  <si>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</si>
  <si>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</si>
  <si>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</si>
  <si>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</si>
  <si>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</si>
  <si>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</si>
  <si>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</si>
  <si>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</si>
  <si>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</si>
  <si>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</si>
  <si>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</si>
  <si>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</si>
  <si>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</si>
  <si>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</si>
  <si>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</si>
  <si>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</si>
  <si>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</si>
  <si>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</si>
  <si>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</si>
  <si>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</si>
  <si>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</si>
  <si>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</si>
  <si>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</si>
  <si>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</si>
  <si>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</si>
  <si>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</si>
  <si>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</si>
  <si>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</si>
  <si>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</si>
  <si>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</si>
  <si>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</si>
  <si>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</si>
  <si>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</si>
  <si>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</si>
  <si>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</si>
  <si>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</si>
  <si>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</si>
  <si>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</si>
  <si>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</si>
  <si>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</si>
  <si>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</si>
  <si>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</si>
  <si>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</si>
  <si>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</si>
  <si>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</si>
  <si>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</si>
  <si>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</si>
  <si>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</si>
  <si>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</si>
  <si>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</si>
  <si>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</si>
  <si>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</si>
  <si>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</si>
  <si>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</si>
  <si>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</si>
  <si>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</si>
  <si>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</si>
  <si>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</si>
  <si>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</si>
  <si>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</si>
  <si>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</si>
  <si>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</si>
  <si>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</si>
  <si>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</si>
  <si>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</si>
  <si>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</si>
  <si>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</si>
  <si>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</si>
  <si>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</si>
  <si>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</si>
  <si>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</si>
  <si>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</si>
  <si>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</si>
  <si>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</si>
  <si>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</si>
  <si>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</si>
  <si>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</si>
  <si>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</si>
  <si>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</si>
  <si>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</si>
  <si>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</si>
  <si>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</si>
  <si>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</si>
  <si>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</si>
  <si>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</si>
  <si>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</si>
  <si>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</si>
  <si>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</si>
  <si>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</si>
  <si>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</si>
  <si>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</si>
  <si>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</si>
  <si>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</si>
  <si>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</si>
  <si>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</si>
  <si>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</si>
  <si>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</si>
  <si>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</si>
  <si>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</si>
  <si>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</si>
  <si>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</si>
  <si>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</si>
  <si>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</si>
  <si>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</si>
  <si>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</si>
  <si>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</si>
  <si>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</si>
  <si>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</si>
  <si>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</si>
  <si>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</si>
  <si>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</si>
  <si>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</si>
  <si>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</si>
  <si>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</si>
  <si>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</si>
  <si>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</si>
  <si>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</si>
  <si>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</si>
  <si>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</si>
  <si>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</si>
  <si>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</si>
  <si>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</si>
  <si>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</si>
  <si>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</si>
  <si>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</si>
  <si>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</si>
  <si>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</si>
  <si>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</si>
  <si>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</si>
  <si>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</si>
  <si>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</si>
  <si>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</si>
  <si>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</si>
  <si>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</si>
  <si>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</si>
  <si>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</si>
  <si>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</si>
  <si>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</si>
  <si>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</si>
  <si>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</si>
  <si>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</si>
  <si>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</si>
  <si>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</si>
  <si>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</si>
  <si>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</si>
  <si>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</si>
  <si>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</si>
  <si>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</si>
  <si>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</si>
  <si>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</si>
  <si>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</si>
  <si>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</si>
  <si>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</si>
  <si>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</si>
  <si>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</si>
  <si>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</si>
  <si>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</si>
  <si>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</si>
  <si>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</si>
  <si>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</si>
  <si>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</si>
  <si>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</si>
  <si>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</si>
  <si>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</si>
  <si>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</si>
  <si>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</si>
  <si>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</si>
  <si>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</si>
  <si>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</si>
  <si>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</si>
  <si>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</si>
  <si>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</si>
  <si>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</si>
  <si>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</si>
  <si>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</si>
  <si>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</si>
  <si>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</si>
  <si>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</si>
  <si>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</si>
  <si>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</si>
  <si>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</si>
  <si>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</si>
  <si>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</si>
  <si>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</si>
  <si>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</si>
  <si>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</si>
  <si>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</si>
  <si>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</si>
  <si>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</si>
  <si>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</si>
  <si>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</si>
  <si>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</si>
  <si>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</si>
  <si>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</si>
  <si>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</si>
  <si>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</si>
  <si>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</si>
  <si>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</si>
  <si>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</si>
  <si>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</si>
  <si>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</si>
  <si>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</si>
  <si>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</si>
  <si>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</si>
  <si>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</si>
  <si>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</si>
  <si>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</si>
  <si>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</si>
  <si>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</si>
  <si>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</si>
  <si>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</si>
  <si>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</si>
  <si>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</si>
  <si>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</si>
  <si>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</si>
  <si>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</si>
  <si>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</si>
  <si>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</si>
  <si>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</si>
  <si>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</si>
  <si>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</si>
  <si>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</si>
  <si>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</si>
  <si>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</si>
  <si>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</si>
  <si>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</si>
  <si>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</si>
  <si>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</si>
  <si>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</si>
  <si>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</si>
  <si>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</si>
  <si>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</si>
  <si>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</si>
  <si>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</si>
  <si>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</si>
  <si>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</si>
  <si>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</si>
  <si>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</si>
  <si>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</si>
  <si>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</si>
  <si>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</si>
  <si>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</si>
  <si>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</si>
  <si>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</si>
  <si>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</si>
  <si>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</si>
  <si>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</si>
  <si>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</si>
  <si>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</si>
  <si>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</si>
  <si>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</si>
  <si>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</si>
  <si>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</si>
  <si>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</si>
  <si>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</si>
  <si>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</si>
  <si>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</si>
  <si>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</si>
  <si>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</si>
  <si>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</si>
  <si>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</si>
  <si>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</si>
  <si>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</si>
  <si>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</si>
  <si>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</si>
  <si>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</si>
  <si>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</si>
  <si>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</si>
  <si>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</si>
  <si>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</si>
  <si>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</si>
  <si>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</si>
  <si>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</si>
  <si>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</si>
  <si>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</si>
  <si>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</si>
  <si>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</si>
  <si>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</si>
  <si>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</si>
  <si>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</si>
  <si>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</si>
  <si>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</si>
  <si>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</si>
  <si>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</si>
  <si>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</si>
  <si>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</si>
  <si>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</si>
  <si>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</si>
  <si>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</si>
  <si>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</si>
  <si>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</si>
  <si>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</si>
  <si>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</si>
  <si>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</si>
  <si>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</si>
  <si>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</si>
  <si>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</si>
  <si>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</si>
  <si>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</si>
  <si>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</si>
  <si>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</si>
  <si>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</si>
  <si>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</si>
  <si>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</si>
  <si>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</si>
  <si>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</si>
  <si>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</si>
  <si>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</si>
  <si>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</si>
  <si>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</si>
  <si>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</si>
  <si>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</si>
  <si>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</si>
  <si>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</si>
  <si>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</si>
  <si>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</si>
  <si>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</si>
  <si>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</si>
  <si>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</si>
  <si>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</si>
  <si>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</si>
  <si>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</si>
  <si>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</si>
  <si>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</si>
  <si>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</si>
  <si>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</si>
  <si>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</si>
  <si>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</si>
  <si>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</si>
  <si>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</si>
  <si>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</si>
  <si>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</si>
  <si>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</si>
  <si>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</si>
  <si>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</si>
  <si>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</si>
  <si>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</si>
  <si>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</si>
  <si>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</si>
  <si>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</si>
  <si>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</si>
  <si>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</si>
  <si>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</si>
  <si>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</si>
  <si>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</si>
  <si>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</si>
  <si>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</si>
  <si>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</si>
  <si>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</si>
  <si>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</si>
  <si>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</si>
  <si>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</si>
  <si>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</si>
  <si>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</si>
  <si>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</si>
  <si>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</si>
  <si>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</si>
  <si>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</si>
  <si>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</si>
  <si>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</si>
  <si>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</si>
  <si>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</si>
  <si>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</si>
  <si>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</si>
  <si>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</si>
  <si>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</si>
  <si>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</si>
  <si>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</si>
  <si>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</si>
  <si>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</si>
  <si>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</si>
  <si>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</si>
  <si>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</si>
  <si>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</si>
  <si>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</si>
  <si>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</si>
  <si>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</si>
  <si>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</si>
  <si>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</si>
  <si>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</si>
  <si>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</si>
  <si>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</si>
  <si>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</si>
  <si>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</si>
  <si>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</si>
  <si>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</si>
  <si>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</si>
  <si>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</si>
  <si>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</si>
  <si>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</si>
  <si>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</si>
  <si>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</si>
  <si>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</si>
  <si>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</si>
  <si>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</si>
  <si>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</si>
  <si>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</si>
  <si>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</si>
  <si>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</si>
  <si>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</si>
  <si>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</si>
  <si>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</si>
  <si>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</si>
  <si>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</si>
  <si>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</si>
  <si>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</si>
  <si>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</si>
  <si>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</si>
  <si>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</si>
  <si>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</si>
  <si>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</si>
  <si>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</si>
  <si>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</si>
  <si>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</si>
  <si>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</si>
  <si>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</si>
  <si>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</si>
  <si>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</si>
  <si>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</si>
  <si>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</si>
  <si>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</si>
  <si>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</si>
  <si>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</si>
  <si>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</si>
  <si>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</si>
  <si>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</si>
  <si>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</si>
  <si>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</si>
  <si>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</si>
  <si>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</si>
  <si>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</si>
  <si>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</si>
  <si>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</si>
  <si>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</si>
  <si>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</si>
  <si>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</si>
  <si>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</si>
  <si>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</si>
  <si>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</si>
  <si>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</si>
  <si>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</si>
  <si>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</si>
  <si>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</si>
  <si>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</si>
  <si>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</si>
  <si>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</si>
  <si>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</si>
  <si>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</si>
  <si>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</si>
  <si>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</si>
  <si>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</si>
  <si>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</si>
  <si>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</si>
  <si>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</si>
  <si>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</si>
  <si>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</si>
  <si>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</si>
  <si>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</si>
  <si>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</si>
  <si>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</si>
  <si>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</si>
  <si>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</si>
  <si>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</si>
  <si>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</si>
  <si>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</si>
  <si>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</si>
  <si>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</si>
  <si>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</si>
  <si>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</si>
  <si>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</si>
  <si>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</si>
  <si>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</si>
  <si>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</si>
  <si>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</si>
  <si>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</si>
  <si>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</si>
  <si>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</si>
  <si>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</si>
  <si>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</si>
  <si>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</si>
  <si>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</si>
  <si>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</si>
  <si>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</si>
  <si>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</si>
  <si>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</si>
  <si>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</si>
  <si>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</si>
  <si>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</si>
  <si>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</si>
  <si>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</si>
  <si>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</si>
  <si>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</si>
  <si>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</si>
  <si>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</si>
  <si>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</si>
  <si>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</si>
  <si>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</si>
  <si>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</si>
  <si>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</si>
  <si>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</si>
  <si>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</si>
  <si>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</si>
  <si>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</si>
  <si>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</si>
  <si>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</si>
  <si>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</si>
  <si>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</si>
  <si>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</si>
  <si>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</si>
  <si>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</si>
  <si>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</si>
  <si>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</si>
  <si>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</si>
  <si>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</si>
  <si>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</si>
  <si>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</si>
  <si>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</si>
  <si>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</si>
  <si>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</si>
  <si>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</si>
  <si>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</si>
  <si>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</si>
  <si>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</si>
  <si>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</si>
  <si>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</si>
  <si>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</si>
  <si>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</si>
  <si>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</si>
  <si>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</si>
  <si>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</si>
  <si>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</si>
  <si>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</si>
  <si>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</si>
  <si>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</si>
  <si>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</si>
  <si>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</si>
  <si>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</si>
  <si>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</si>
  <si>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</si>
  <si>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</si>
  <si>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</si>
  <si>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</si>
  <si>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</si>
  <si>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</si>
  <si>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</si>
  <si>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</si>
  <si>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</si>
  <si>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</si>
  <si>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</si>
  <si>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</si>
  <si>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</si>
  <si>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</si>
  <si>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</si>
  <si>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</si>
  <si>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</si>
  <si>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</si>
  <si>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</si>
  <si>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</si>
  <si>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</si>
  <si>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</si>
  <si>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</si>
  <si>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</si>
  <si>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</si>
  <si>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</si>
  <si>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</si>
  <si>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</si>
  <si>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</si>
  <si>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</si>
  <si>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</si>
  <si>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</si>
  <si>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</si>
  <si>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</si>
  <si>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</si>
  <si>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</si>
  <si>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</si>
  <si>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</si>
  <si>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</si>
  <si>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</si>
  <si>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</si>
  <si>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</si>
  <si>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</si>
  <si>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</si>
  <si>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</si>
  <si>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</si>
  <si>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</si>
  <si>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</si>
  <si>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</si>
  <si>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</si>
  <si>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</si>
  <si>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</si>
  <si>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</si>
  <si>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</si>
  <si>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</si>
  <si>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</si>
  <si>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</si>
  <si>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</si>
  <si>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</si>
  <si>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</si>
  <si>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</si>
  <si>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</si>
  <si>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</si>
  <si>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</si>
  <si>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</si>
  <si>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</si>
  <si>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</si>
  <si>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</si>
  <si>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</si>
  <si>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</si>
  <si>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</si>
  <si>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</si>
  <si>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</si>
  <si>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</si>
  <si>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</si>
  <si>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</si>
  <si>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</si>
  <si>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</si>
  <si>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</si>
  <si>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</si>
  <si>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</si>
  <si>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</si>
  <si>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</si>
  <si>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</si>
  <si>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</si>
  <si>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</si>
  <si>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</si>
  <si>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</si>
  <si>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</si>
  <si>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</si>
  <si>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</si>
  <si>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</si>
  <si>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</si>
  <si>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</si>
  <si>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</si>
  <si>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</si>
  <si>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</si>
  <si>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</si>
  <si>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</si>
  <si>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</si>
  <si>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</si>
  <si>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</si>
  <si>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</si>
  <si>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</si>
  <si>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</si>
  <si>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</si>
  <si>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</si>
  <si>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</si>
  <si>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</si>
  <si>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</si>
  <si>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</si>
  <si>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</si>
  <si>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</si>
  <si>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</si>
  <si>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</si>
  <si>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</si>
  <si>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</si>
  <si>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</si>
  <si>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</si>
  <si>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</si>
  <si>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</si>
  <si>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</si>
  <si>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</si>
  <si>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</si>
  <si>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</si>
  <si>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</si>
  <si>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</si>
  <si>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</si>
  <si>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</si>
  <si>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</si>
  <si>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</si>
  <si>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</si>
  <si>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</si>
  <si>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</si>
  <si>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</si>
  <si>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</si>
  <si>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</si>
  <si>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</si>
  <si>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</si>
  <si>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</si>
  <si>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</si>
  <si>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</si>
  <si>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</si>
  <si>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</si>
  <si>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</si>
  <si>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</si>
  <si>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</si>
  <si>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</si>
  <si>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</si>
  <si>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</si>
  <si>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</si>
  <si>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</si>
  <si>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</si>
  <si>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</si>
  <si>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</si>
  <si>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</si>
  <si>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</si>
  <si>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</si>
  <si>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</si>
  <si>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</si>
  <si>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</si>
  <si>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</si>
  <si>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</si>
  <si>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</si>
  <si>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</si>
  <si>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</si>
  <si>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</si>
  <si>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</si>
  <si>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</si>
  <si>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</si>
  <si>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</si>
  <si>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</si>
  <si>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</si>
  <si>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</si>
  <si>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</si>
  <si>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</si>
  <si>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</si>
  <si>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</si>
  <si>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</si>
  <si>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</si>
  <si>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</si>
  <si>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</si>
  <si>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</si>
  <si>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</si>
  <si>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</si>
  <si>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</si>
  <si>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</si>
  <si>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</si>
  <si>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</si>
  <si>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</si>
  <si>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</si>
  <si>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</si>
  <si>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</si>
  <si>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</si>
  <si>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</si>
  <si>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</si>
  <si>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</si>
  <si>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</si>
  <si>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</si>
  <si>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</si>
  <si>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</si>
  <si>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</si>
  <si>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</si>
  <si>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</si>
  <si>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</si>
  <si>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</si>
  <si>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</si>
  <si>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</si>
  <si>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</si>
  <si>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</si>
  <si>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</si>
  <si>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</si>
  <si>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</si>
  <si>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</si>
  <si>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</si>
  <si>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</si>
  <si>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</si>
  <si>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</si>
  <si>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</si>
  <si>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</si>
  <si>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</si>
  <si>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</si>
  <si>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</si>
  <si>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</si>
  <si>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</si>
  <si>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</si>
  <si>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</si>
  <si>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</si>
  <si>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</si>
  <si>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</si>
  <si>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</si>
  <si>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</si>
  <si>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</si>
  <si>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</si>
  <si>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</si>
  <si>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</si>
  <si>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</si>
  <si>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</si>
  <si>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</si>
  <si>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</si>
  <si>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</si>
  <si>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</si>
  <si>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</si>
  <si>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</si>
  <si>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</si>
  <si>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</si>
  <si>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</si>
  <si>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</si>
  <si>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</si>
  <si>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</si>
  <si>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</si>
  <si>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</si>
  <si>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</si>
  <si>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</si>
  <si>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</si>
  <si>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</si>
  <si>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</si>
  <si>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</si>
  <si>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</si>
  <si>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</si>
  <si>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</si>
  <si>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</si>
  <si>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</si>
  <si>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</si>
  <si>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</si>
  <si>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</si>
  <si>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</si>
  <si>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</si>
  <si>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</si>
  <si>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</si>
  <si>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</si>
  <si>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</si>
  <si>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</si>
  <si>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</si>
  <si>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</si>
  <si>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</si>
  <si>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</si>
  <si>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</si>
  <si>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</si>
  <si>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</si>
  <si>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</si>
  <si>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</si>
  <si>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</si>
  <si>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</si>
  <si>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</si>
  <si>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</si>
  <si>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</si>
  <si>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</si>
  <si>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</si>
  <si>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</si>
  <si>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</si>
  <si>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</si>
  <si>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</si>
  <si>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</si>
  <si>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</si>
  <si>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</si>
  <si>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</si>
  <si>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</si>
  <si>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</si>
  <si>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</si>
  <si>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</si>
  <si>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</si>
  <si>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</si>
  <si>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</si>
  <si>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</si>
  <si>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</si>
  <si>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</si>
  <si>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</si>
  <si>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</si>
  <si>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</si>
  <si>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</si>
  <si>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</si>
  <si>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</si>
  <si>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</si>
  <si>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</si>
  <si>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</si>
  <si>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</si>
  <si>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</si>
  <si>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</si>
  <si>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</si>
  <si>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</si>
  <si>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</si>
  <si>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</si>
  <si>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</si>
  <si>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</si>
  <si>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</si>
  <si>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</si>
  <si>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</si>
  <si>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</si>
  <si>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</si>
  <si>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</si>
  <si>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</si>
  <si>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</si>
  <si>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</si>
  <si>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</si>
  <si>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</si>
  <si>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</si>
  <si>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</si>
  <si>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</si>
  <si>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</si>
  <si>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</si>
  <si>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</si>
  <si>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</si>
  <si>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</si>
  <si>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</si>
  <si>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</si>
  <si>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</si>
  <si>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</si>
  <si>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</si>
  <si>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</si>
  <si>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</si>
  <si>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</si>
  <si>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</si>
  <si>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</si>
  <si>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</si>
  <si>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</si>
  <si>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</si>
  <si>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</si>
  <si>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</si>
  <si>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</si>
  <si>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</si>
  <si>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</si>
  <si>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</si>
  <si>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</si>
  <si>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</si>
  <si>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</si>
  <si>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</si>
  <si>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</si>
  <si>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</si>
  <si>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</si>
  <si>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</si>
  <si>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</si>
  <si>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</si>
  <si>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</si>
  <si>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</si>
  <si>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</si>
  <si>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</si>
  <si>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</si>
  <si>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</si>
  <si>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</si>
  <si>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</si>
  <si>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</si>
  <si>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</si>
  <si>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</si>
  <si>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</si>
  <si>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</si>
  <si>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</si>
  <si>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</si>
  <si>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</si>
  <si>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</si>
  <si>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</si>
  <si>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</si>
  <si>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</si>
  <si>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</si>
  <si>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</si>
  <si>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</si>
  <si>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</si>
  <si>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</si>
  <si>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</si>
  <si>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</si>
  <si>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</si>
  <si>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</si>
  <si>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</si>
  <si>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</si>
  <si>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</si>
  <si>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</si>
  <si>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</si>
  <si>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</si>
  <si>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</si>
  <si>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</si>
  <si>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</si>
  <si>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</si>
  <si>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</si>
  <si>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</si>
  <si>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</si>
  <si>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</si>
  <si>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</si>
  <si>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</si>
  <si>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</si>
  <si>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</si>
  <si>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</si>
  <si>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</si>
  <si>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</si>
  <si>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</si>
  <si>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</si>
  <si>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</si>
  <si>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</si>
  <si>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</si>
  <si>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</si>
  <si>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</si>
  <si>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</si>
  <si>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</si>
  <si>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</si>
  <si>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</si>
  <si>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</si>
  <si>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</si>
  <si>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</si>
  <si>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</si>
  <si>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</si>
  <si>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</si>
  <si>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</si>
  <si>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</si>
  <si>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</si>
  <si>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</si>
  <si>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</si>
  <si>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</si>
  <si>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</si>
  <si>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</si>
  <si>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</si>
  <si>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</si>
  <si>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</si>
  <si>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</si>
  <si>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</si>
  <si>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</si>
  <si>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</si>
  <si>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</si>
  <si>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</si>
  <si>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</si>
  <si>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</si>
  <si>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</si>
  <si>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</si>
  <si>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</si>
  <si>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</si>
  <si>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</si>
  <si>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</si>
  <si>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</si>
  <si>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</si>
  <si>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</si>
  <si>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</si>
  <si>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</si>
  <si>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</si>
  <si>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</si>
  <si>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</si>
  <si>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</si>
  <si>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</si>
  <si>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</si>
  <si>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</si>
  <si>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</si>
  <si>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</si>
  <si>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</si>
  <si>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</si>
  <si>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</si>
  <si>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</si>
  <si>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</si>
  <si>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</si>
  <si>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</si>
  <si>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</si>
  <si>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</si>
  <si>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</si>
  <si>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</si>
  <si>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</si>
  <si>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</si>
  <si>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</si>
  <si>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</si>
  <si>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</si>
  <si>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</si>
  <si>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</si>
  <si>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</si>
  <si>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</si>
  <si>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</si>
  <si>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</si>
  <si>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</si>
  <si>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</si>
  <si>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</si>
  <si>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</si>
  <si>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</si>
  <si>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</si>
  <si>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</si>
  <si>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</si>
  <si>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</si>
  <si>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</si>
  <si>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</si>
  <si>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</si>
  <si>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</si>
  <si>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</si>
  <si>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</si>
  <si>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</si>
  <si>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</si>
  <si>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</si>
  <si>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</si>
  <si>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</si>
  <si>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</si>
  <si>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</si>
  <si>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</si>
  <si>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</si>
  <si>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</si>
  <si>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</si>
  <si>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</si>
  <si>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</si>
  <si>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</si>
  <si>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</si>
  <si>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</si>
  <si>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</si>
  <si>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</si>
  <si>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</si>
  <si>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</si>
  <si>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</si>
  <si>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</si>
  <si>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</si>
  <si>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</si>
  <si>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</si>
  <si>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</si>
  <si>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</si>
  <si>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</si>
  <si>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</si>
  <si>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</si>
  <si>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</si>
  <si>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</si>
  <si>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</si>
  <si>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</si>
  <si>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</si>
  <si>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</si>
  <si>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</si>
  <si>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</si>
  <si>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</si>
  <si>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</si>
  <si>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</si>
  <si>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</si>
  <si>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</si>
  <si>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</si>
  <si>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</si>
  <si>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</si>
  <si>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</si>
  <si>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</si>
  <si>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</si>
  <si>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</si>
  <si>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</si>
  <si>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</si>
  <si>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</si>
  <si>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</si>
  <si>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</si>
  <si>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</si>
  <si>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</si>
  <si>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</si>
  <si>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</si>
  <si>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</si>
  <si>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</si>
  <si>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</si>
  <si>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</si>
  <si>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</si>
  <si>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</si>
  <si>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</si>
  <si>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</si>
  <si>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</si>
  <si>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</si>
  <si>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</si>
  <si>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</si>
  <si>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</si>
  <si>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</si>
  <si>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</si>
  <si>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</si>
  <si>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</si>
  <si>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</si>
  <si>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</si>
  <si>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</si>
  <si>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</si>
  <si>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</si>
  <si>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</si>
  <si>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</si>
  <si>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</si>
  <si>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</si>
  <si>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</si>
  <si>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</si>
  <si>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</si>
  <si>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</si>
  <si>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</si>
  <si>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</si>
  <si>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</si>
  <si>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</si>
  <si>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</si>
  <si>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</si>
  <si>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</si>
  <si>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</si>
  <si>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</si>
  <si>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</si>
  <si>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</si>
  <si>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</si>
  <si>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</si>
  <si>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</si>
  <si>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</si>
  <si>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</si>
  <si>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</si>
  <si>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</si>
  <si>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</si>
  <si>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</si>
  <si>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</si>
  <si>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</si>
  <si>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</si>
  <si>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</si>
  <si>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</si>
  <si>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</si>
  <si>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</si>
  <si>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</si>
  <si>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</si>
  <si>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</si>
  <si>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</si>
  <si>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</si>
  <si>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</si>
  <si>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</si>
  <si>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</si>
  <si>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</si>
  <si>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</si>
  <si>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</si>
  <si>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</si>
  <si>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</si>
  <si>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</si>
  <si>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</si>
  <si>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</si>
  <si>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</si>
  <si>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</si>
  <si>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</si>
  <si>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</si>
  <si>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</si>
  <si>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</si>
  <si>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</si>
  <si>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</si>
  <si>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</si>
  <si>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</si>
  <si>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</si>
  <si>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</si>
  <si>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</si>
  <si>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</si>
  <si>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</si>
  <si>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</si>
  <si>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</si>
  <si>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</si>
  <si>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</si>
  <si>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</si>
  <si>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</si>
  <si>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</si>
  <si>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</si>
  <si>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</si>
  <si>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</si>
  <si>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</si>
  <si>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</si>
  <si>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</si>
  <si>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</si>
  <si>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</si>
  <si>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</si>
  <si>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</si>
  <si>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</si>
  <si>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</si>
  <si>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</si>
  <si>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</si>
  <si>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</si>
  <si>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</si>
  <si>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</si>
  <si>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</si>
  <si>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</si>
  <si>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</si>
  <si>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</si>
  <si>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</si>
  <si>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</si>
  <si>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</si>
  <si>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</si>
  <si>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</si>
  <si>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</si>
  <si>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</si>
  <si>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</si>
  <si>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</si>
  <si>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</si>
  <si>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</si>
  <si>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</si>
  <si>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</si>
  <si>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</si>
  <si>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</si>
  <si>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</si>
  <si>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</si>
  <si>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</si>
  <si>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</si>
  <si>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</si>
  <si>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</si>
  <si>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</si>
  <si>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</si>
  <si>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</si>
  <si>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</si>
  <si>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</si>
  <si>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</si>
  <si>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</si>
  <si>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</si>
  <si>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</si>
  <si>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</si>
  <si>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</si>
  <si>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</si>
  <si>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</si>
  <si>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</si>
  <si>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</si>
  <si>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</si>
  <si>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</si>
  <si>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</si>
  <si>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</si>
  <si>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</si>
  <si>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</si>
  <si>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</si>
  <si>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</si>
  <si>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</si>
  <si>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</si>
  <si>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</si>
  <si>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</si>
  <si>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</si>
  <si>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</si>
  <si>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</si>
  <si>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</si>
  <si>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</si>
  <si>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</si>
  <si>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</si>
  <si>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</si>
  <si>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</si>
  <si>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</si>
  <si>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</si>
  <si>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</si>
  <si>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</si>
  <si>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</si>
  <si>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</si>
  <si>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</si>
  <si>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</si>
  <si>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</si>
  <si>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</si>
  <si>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</si>
  <si>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</si>
  <si>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</si>
  <si>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</si>
  <si>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</si>
  <si>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</si>
  <si>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</si>
  <si>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</si>
  <si>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</si>
  <si>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</si>
  <si>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</si>
  <si>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</si>
  <si>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</si>
  <si>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</si>
  <si>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</si>
  <si>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</si>
  <si>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</si>
  <si>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</si>
  <si>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</si>
  <si>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</si>
  <si>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</si>
  <si>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</si>
  <si>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</si>
  <si>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</si>
  <si>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</si>
  <si>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</si>
  <si>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</si>
  <si>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</si>
  <si>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</si>
  <si>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</si>
  <si>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</si>
  <si>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</si>
  <si>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</si>
  <si>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</si>
  <si>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</si>
  <si>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</si>
  <si>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</si>
  <si>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</si>
  <si>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</si>
  <si>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</si>
  <si>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</si>
  <si>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</si>
  <si>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</si>
  <si>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</si>
  <si>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</si>
  <si>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</si>
  <si>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</si>
  <si>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</si>
  <si>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</si>
  <si>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</si>
  <si>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</si>
  <si>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</si>
  <si>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</si>
  <si>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</si>
  <si>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</si>
  <si>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</si>
  <si>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</si>
  <si>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</si>
  <si>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</si>
  <si>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</si>
  <si>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</si>
  <si>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</si>
  <si>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</si>
  <si>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</si>
  <si>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</si>
  <si>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</si>
  <si>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</si>
  <si>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</si>
  <si>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</si>
  <si>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</si>
  <si>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</si>
  <si>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</si>
  <si>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</si>
  <si>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</si>
  <si>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</si>
  <si>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</si>
  <si>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</si>
  <si>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</si>
  <si>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</si>
  <si>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</si>
  <si>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</si>
  <si>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</si>
  <si>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</si>
  <si>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</si>
  <si>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</si>
  <si>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</si>
  <si>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</si>
  <si>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</si>
  <si>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</si>
  <si>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</si>
  <si>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</si>
  <si>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</si>
  <si>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</si>
  <si>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</si>
  <si>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</si>
  <si>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</si>
  <si>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</si>
  <si>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</si>
  <si>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</si>
  <si>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</si>
  <si>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</si>
  <si>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</si>
  <si>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</si>
  <si>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</si>
  <si>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</si>
  <si>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</si>
  <si>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</si>
  <si>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</si>
  <si>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</si>
  <si>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</si>
  <si>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</si>
  <si>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</si>
  <si>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</si>
  <si>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</si>
  <si>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</si>
  <si>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</si>
  <si>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</si>
  <si>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</si>
  <si>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</si>
  <si>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</si>
  <si>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</si>
  <si>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</si>
  <si>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</si>
  <si>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</si>
  <si>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</si>
  <si>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</si>
  <si>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</si>
  <si>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</si>
  <si>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</si>
  <si>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</si>
  <si>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</si>
  <si>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</si>
  <si>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</si>
  <si>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</si>
  <si>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</si>
  <si>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</si>
  <si>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</si>
  <si>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</si>
  <si>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</si>
  <si>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</si>
  <si>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</si>
  <si>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</si>
  <si>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</si>
  <si>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</si>
  <si>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</si>
  <si>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</si>
  <si>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</si>
  <si>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</si>
  <si>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</si>
  <si>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</si>
  <si>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</si>
  <si>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</si>
  <si>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</si>
  <si>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</si>
  <si>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</si>
  <si>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</si>
  <si>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</si>
  <si>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</si>
  <si>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</si>
  <si>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</si>
  <si>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</si>
  <si>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</si>
  <si>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</si>
  <si>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</si>
  <si>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</si>
  <si>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</si>
  <si>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</si>
  <si>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</si>
  <si>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</si>
  <si>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</si>
  <si>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</si>
  <si>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</si>
  <si>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</si>
  <si>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</si>
  <si>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</si>
  <si>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</si>
  <si>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</si>
  <si>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</si>
  <si>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</si>
  <si>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</si>
  <si>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</si>
  <si>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</si>
  <si>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</si>
  <si>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</si>
  <si>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</si>
  <si>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</si>
  <si>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</si>
  <si>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</si>
  <si>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</si>
  <si>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</si>
  <si>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</si>
  <si>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</si>
  <si>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</si>
  <si>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</si>
  <si>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</si>
  <si>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</si>
  <si>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</si>
  <si>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</si>
  <si>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</si>
  <si>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</si>
  <si>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</si>
  <si>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</si>
  <si>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</si>
  <si>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</si>
  <si>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</si>
  <si>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</si>
  <si>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</si>
  <si>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</si>
  <si>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</si>
  <si>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</si>
  <si>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</si>
  <si>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</si>
  <si>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</si>
  <si>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</si>
  <si>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</si>
  <si>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</si>
  <si>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</si>
  <si>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</si>
  <si>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</si>
  <si>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</si>
  <si>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</si>
  <si>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</si>
  <si>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</si>
  <si>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</si>
  <si>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</si>
  <si>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</si>
  <si>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</si>
  <si>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</si>
  <si>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</si>
  <si>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</si>
  <si>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</si>
  <si>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</si>
  <si>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</si>
  <si>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</si>
  <si>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</si>
  <si>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</si>
  <si>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</si>
  <si>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</si>
  <si>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</si>
  <si>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</si>
  <si>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</si>
  <si>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</si>
  <si>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</si>
  <si>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</si>
  <si>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</si>
  <si>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</si>
  <si>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</si>
  <si>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</si>
  <si>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</si>
  <si>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</si>
  <si>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</si>
  <si>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</si>
  <si>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</si>
  <si>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</si>
  <si>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</si>
  <si>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</si>
  <si>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</si>
  <si>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</si>
  <si>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</si>
  <si>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</si>
  <si>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</si>
  <si>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</si>
  <si>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</si>
  <si>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</si>
  <si>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</si>
  <si>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</si>
  <si>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</si>
  <si>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</si>
  <si>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</si>
  <si>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</si>
  <si>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</si>
  <si>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</si>
  <si>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</si>
  <si>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</si>
  <si>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</si>
  <si>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</si>
  <si>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</si>
  <si>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</si>
  <si>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</si>
  <si>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</si>
  <si>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</si>
  <si>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</si>
  <si>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</si>
  <si>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</si>
  <si>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</si>
  <si>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</si>
  <si>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</si>
  <si>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</si>
  <si>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</si>
  <si>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</si>
  <si>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</si>
  <si>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</si>
  <si>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</si>
  <si>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</si>
  <si>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</si>
  <si>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</si>
  <si>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</si>
  <si>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</si>
  <si>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</si>
  <si>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</si>
  <si>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</si>
  <si>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</si>
  <si>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</si>
  <si>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</si>
  <si>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</si>
  <si>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</si>
  <si>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</si>
  <si>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</si>
  <si>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</si>
  <si>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</si>
  <si>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</si>
  <si>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</si>
  <si>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</si>
  <si>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</si>
  <si>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</si>
  <si>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</si>
  <si>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</si>
  <si>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</si>
  <si>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</si>
  <si>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</si>
  <si>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</si>
  <si>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</si>
  <si>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</si>
  <si>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</si>
  <si>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</si>
  <si>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</si>
  <si>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</si>
  <si>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</si>
  <si>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</si>
  <si>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</si>
  <si>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</si>
  <si>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</si>
  <si>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</si>
  <si>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</si>
  <si>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</si>
  <si>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</si>
  <si>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</si>
  <si>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</si>
  <si>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</si>
  <si>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</si>
  <si>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</si>
  <si>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</si>
  <si>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</si>
  <si>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</si>
  <si>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</si>
  <si>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</si>
  <si>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</si>
  <si>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</si>
  <si>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</si>
  <si>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</si>
  <si>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</si>
  <si>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</si>
  <si>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</si>
  <si>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</si>
  <si>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</si>
  <si>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</si>
  <si>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</si>
  <si>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</si>
  <si>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</si>
  <si>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</si>
  <si>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</si>
  <si>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</si>
  <si>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</si>
  <si>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</si>
  <si>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</si>
  <si>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</si>
  <si>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</si>
  <si>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</si>
  <si>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</si>
  <si>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</si>
  <si>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</si>
  <si>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</si>
  <si>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</si>
  <si>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</si>
  <si>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</si>
  <si>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</si>
  <si>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</si>
  <si>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</si>
  <si>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</si>
  <si>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</si>
  <si>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</si>
  <si>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</si>
  <si>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</si>
  <si>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</si>
  <si>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</si>
  <si>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</si>
  <si>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</si>
  <si>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</si>
  <si>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</si>
  <si>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</si>
  <si>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</si>
  <si>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</si>
  <si>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</si>
  <si>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</si>
  <si>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</si>
  <si>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</si>
  <si>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</si>
  <si>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</si>
  <si>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</si>
  <si>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</si>
  <si>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</si>
  <si>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</si>
  <si>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</si>
  <si>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</si>
  <si>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</si>
  <si>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</si>
  <si>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</si>
  <si>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</si>
  <si>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</si>
  <si>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</si>
  <si>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</si>
  <si>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</si>
  <si>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</si>
  <si>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</si>
  <si>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</si>
  <si>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</si>
  <si>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</si>
  <si>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</si>
  <si>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</si>
  <si>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</si>
  <si>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</si>
  <si>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</si>
  <si>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</si>
  <si>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</si>
  <si>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</si>
  <si>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</si>
  <si>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</si>
  <si>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</si>
  <si>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</si>
  <si>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</si>
  <si>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</si>
  <si>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</si>
  <si>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</si>
  <si>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</si>
  <si>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</si>
  <si>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</si>
  <si>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</si>
  <si>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</si>
  <si>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</si>
  <si>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</si>
  <si>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</si>
  <si>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</si>
  <si>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</si>
  <si>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</si>
  <si>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</si>
  <si>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</si>
  <si>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</si>
  <si>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</si>
  <si>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</si>
  <si>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</si>
  <si>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</si>
  <si>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</si>
  <si>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</si>
  <si>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</si>
  <si>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</si>
  <si>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</si>
  <si>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</si>
  <si>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</si>
  <si>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</si>
  <si>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</si>
  <si>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</si>
  <si>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</si>
  <si>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</si>
  <si>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</si>
  <si>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</si>
  <si>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</si>
  <si>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</si>
  <si>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</si>
  <si>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</si>
  <si>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</si>
  <si>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</si>
  <si>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</si>
  <si>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</si>
  <si>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</si>
  <si>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</si>
  <si>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</si>
  <si>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</si>
  <si>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</si>
  <si>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</si>
  <si>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</si>
  <si>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</si>
  <si>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</si>
  <si>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</si>
  <si>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</si>
  <si>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</si>
  <si>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</si>
  <si>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</si>
  <si>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</si>
  <si>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</si>
  <si>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</si>
  <si>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</si>
  <si>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</si>
  <si>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</si>
  <si>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</si>
  <si>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</si>
  <si>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</si>
  <si>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</si>
  <si>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</si>
  <si>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</si>
  <si>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</si>
  <si>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</si>
  <si>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</si>
  <si>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</si>
  <si>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</si>
  <si>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</si>
  <si>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</si>
  <si>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</si>
  <si>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</si>
  <si>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</si>
  <si>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</si>
  <si>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</si>
  <si>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</si>
  <si>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</si>
  <si>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</si>
  <si>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</si>
  <si>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</si>
  <si>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</si>
  <si>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</si>
  <si>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</si>
  <si>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</si>
  <si>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</si>
  <si>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</si>
  <si>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</si>
  <si>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</si>
  <si>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</si>
  <si>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</si>
  <si>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</si>
  <si>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</si>
  <si>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</si>
  <si>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</si>
  <si>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</si>
  <si>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</si>
  <si>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</si>
  <si>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</si>
  <si>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</si>
  <si>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</si>
  <si>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</si>
  <si>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</si>
  <si>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</si>
  <si>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</si>
  <si>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</si>
  <si>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</si>
  <si>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</si>
  <si>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</si>
  <si>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</si>
  <si>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</si>
  <si>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</si>
  <si>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</si>
  <si>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</si>
  <si>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</si>
  <si>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</si>
  <si>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</si>
  <si>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</si>
  <si>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</si>
  <si>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</si>
  <si>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</si>
  <si>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</si>
  <si>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</si>
  <si>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</si>
  <si>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</si>
  <si>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</si>
  <si>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</si>
  <si>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</si>
  <si>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</si>
  <si>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</si>
  <si>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</si>
  <si>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</si>
  <si>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</si>
  <si>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</si>
  <si>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</si>
  <si>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</si>
  <si>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</si>
  <si>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</si>
  <si>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</si>
  <si>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</si>
  <si>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</si>
  <si>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</si>
  <si>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</si>
  <si>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</si>
  <si>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</si>
  <si>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</si>
  <si>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</si>
  <si>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</si>
  <si>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</si>
  <si>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</si>
  <si>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</si>
  <si>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</si>
  <si>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</si>
  <si>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</si>
  <si>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</si>
  <si>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</si>
  <si>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</si>
  <si>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</si>
  <si>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</si>
  <si>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</si>
  <si>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</si>
  <si>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</si>
  <si>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</si>
  <si>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</si>
  <si>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</si>
  <si>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</si>
  <si>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</si>
  <si>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</si>
  <si>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</si>
  <si>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</si>
  <si>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</si>
  <si>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</si>
  <si>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</si>
  <si>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</si>
  <si>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</si>
  <si>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</si>
  <si>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</si>
  <si>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</si>
  <si>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</si>
  <si>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</si>
  <si>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</si>
  <si>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</si>
  <si>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</si>
  <si>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</si>
  <si>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</si>
  <si>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</si>
  <si>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</si>
  <si>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</si>
  <si>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</si>
  <si>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</si>
  <si>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</si>
  <si>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</si>
  <si>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</si>
  <si>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</si>
  <si>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</si>
  <si>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</si>
  <si>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</si>
  <si>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</si>
  <si>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</si>
  <si>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</si>
  <si>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</si>
  <si>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</si>
  <si>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</si>
  <si>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</si>
  <si>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</si>
  <si>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</si>
  <si>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</si>
  <si>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</si>
  <si>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</si>
  <si>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</si>
  <si>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</si>
  <si>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</si>
  <si>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</si>
  <si>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</si>
  <si>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</si>
  <si>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</si>
  <si>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</si>
  <si>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</si>
  <si>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</si>
  <si>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</si>
  <si>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</si>
  <si>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</si>
  <si>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</si>
  <si>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</si>
  <si>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</si>
  <si>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</si>
  <si>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</si>
  <si>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</si>
  <si>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</si>
  <si>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</si>
  <si>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</si>
  <si>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</si>
  <si>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</si>
  <si>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</si>
  <si>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</si>
  <si>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</si>
  <si>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</si>
  <si>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</si>
  <si>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</si>
  <si>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</si>
  <si>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</si>
  <si>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</si>
  <si>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</si>
  <si>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</si>
  <si>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</si>
  <si>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</si>
  <si>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</si>
  <si>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</si>
  <si>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</si>
  <si>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</si>
  <si>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</si>
  <si>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</si>
  <si>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</si>
  <si>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</si>
  <si>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</si>
  <si>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</si>
  <si>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</si>
  <si>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</si>
  <si>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</si>
  <si>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</si>
  <si>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</si>
  <si>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</si>
  <si>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</si>
  <si>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</si>
  <si>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</si>
  <si>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</si>
  <si>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</si>
  <si>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</si>
  <si>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</si>
  <si>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</si>
  <si>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</si>
  <si>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</si>
  <si>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</si>
  <si>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</si>
  <si>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</si>
  <si>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</si>
  <si>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</si>
  <si>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</si>
  <si>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</si>
  <si>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</si>
  <si>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</si>
  <si>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</si>
  <si>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</si>
  <si>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</si>
  <si>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</si>
  <si>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</si>
  <si>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</si>
  <si>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</si>
  <si>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</si>
  <si>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</si>
  <si>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</si>
  <si>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</si>
  <si>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</si>
  <si>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</si>
  <si>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</si>
  <si>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</si>
  <si>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</si>
  <si>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</si>
  <si>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</si>
  <si>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</si>
  <si>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</si>
  <si>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</si>
  <si>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</si>
  <si>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</si>
  <si>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</si>
  <si>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</si>
  <si>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</si>
  <si>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</si>
  <si>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</si>
  <si>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</si>
  <si>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</si>
  <si>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</si>
  <si>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</si>
  <si>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</si>
  <si>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</si>
  <si>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</si>
  <si>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</si>
  <si>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</si>
  <si>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</si>
  <si>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</si>
  <si>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</si>
  <si>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</si>
  <si>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</si>
  <si>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</si>
  <si>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</si>
  <si>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</si>
  <si>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</si>
  <si>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</si>
  <si>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</si>
  <si>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</si>
  <si>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</si>
  <si>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</si>
  <si>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</si>
  <si>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</si>
  <si>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</si>
  <si>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</si>
  <si>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</si>
  <si>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</si>
  <si>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</si>
  <si>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</si>
  <si>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</si>
  <si>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</si>
  <si>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</si>
  <si>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</si>
  <si>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</si>
  <si>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</si>
  <si>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</si>
  <si>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</si>
  <si>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</si>
  <si>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</si>
  <si>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</si>
  <si>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</si>
  <si>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</si>
  <si>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</si>
  <si>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</si>
  <si>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</si>
  <si>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</si>
  <si>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</si>
  <si>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</si>
  <si>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</si>
  <si>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</si>
  <si>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</si>
  <si>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</si>
  <si>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</si>
  <si>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</si>
  <si>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</si>
  <si>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</si>
  <si>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</si>
  <si>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</si>
  <si>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</si>
  <si>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</si>
  <si>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</si>
  <si>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</si>
  <si>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</si>
  <si>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</si>
  <si>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</si>
  <si>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</si>
  <si>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</si>
  <si>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</si>
  <si>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</si>
  <si>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</si>
  <si>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</si>
  <si>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</si>
  <si>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</si>
  <si>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</si>
  <si>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</si>
  <si>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</si>
  <si>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</si>
  <si>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</si>
  <si>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</si>
  <si>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</si>
  <si>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</si>
  <si>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</si>
  <si>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</si>
  <si>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</si>
  <si>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</si>
  <si>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</si>
  <si>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</si>
  <si>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</si>
  <si>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</si>
  <si>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</si>
  <si>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</si>
  <si>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</si>
  <si>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</si>
  <si>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</si>
  <si>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</si>
  <si>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</si>
  <si>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</si>
  <si>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</si>
  <si>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</si>
  <si>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</si>
  <si>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</si>
  <si>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</si>
  <si>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</si>
  <si>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</si>
  <si>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</si>
  <si>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</si>
  <si>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</si>
  <si>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</si>
  <si>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</si>
  <si>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</si>
  <si>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</si>
  <si>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</si>
  <si>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</si>
  <si>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</si>
  <si>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</si>
  <si>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</si>
  <si>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</si>
  <si>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</si>
  <si>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</si>
  <si>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</si>
  <si>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</si>
  <si>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</si>
  <si>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</si>
  <si>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</si>
  <si>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</si>
  <si>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</si>
  <si>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</si>
  <si>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</si>
  <si>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</si>
  <si>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</si>
  <si>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</si>
  <si>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</si>
  <si>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</si>
  <si>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</si>
  <si>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</si>
  <si>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</si>
  <si>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</si>
  <si>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</si>
  <si>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</si>
  <si>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</si>
  <si>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</si>
  <si>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</si>
  <si>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</si>
  <si>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</si>
  <si>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</si>
  <si>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</si>
  <si>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</si>
  <si>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</si>
  <si>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</si>
  <si>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</si>
  <si>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</si>
  <si>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</si>
  <si>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</si>
  <si>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</si>
  <si>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</si>
  <si>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</si>
  <si>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</si>
  <si>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</si>
  <si>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</si>
  <si>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</si>
  <si>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</si>
  <si>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</si>
  <si>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</si>
  <si>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</si>
  <si>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</si>
  <si>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</si>
  <si>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</si>
  <si>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</si>
  <si>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</si>
  <si>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</si>
  <si>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</si>
  <si>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</si>
  <si>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</si>
  <si>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</si>
  <si>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</si>
  <si>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</si>
  <si>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</si>
  <si>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</si>
  <si>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</si>
  <si>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</si>
  <si>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</si>
  <si>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</si>
  <si>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</si>
  <si>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</si>
  <si>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</si>
  <si>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</si>
  <si>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</si>
  <si>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</si>
  <si>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</si>
  <si>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</si>
  <si>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</si>
  <si>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</si>
  <si>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</si>
  <si>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</si>
  <si>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</si>
  <si>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</si>
  <si>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</si>
  <si>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</si>
  <si>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</si>
  <si>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</si>
  <si>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</si>
  <si>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</si>
  <si>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</si>
  <si>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</si>
  <si>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</si>
  <si>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</si>
  <si>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</si>
  <si>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</si>
  <si>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</si>
  <si>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</si>
  <si>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</si>
  <si>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</si>
  <si>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</si>
  <si>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</si>
  <si>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</si>
  <si>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</si>
  <si>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</si>
  <si>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</si>
  <si>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</si>
  <si>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</si>
  <si>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</si>
  <si>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</si>
  <si>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</si>
  <si>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</si>
  <si>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</si>
  <si>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</si>
  <si>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</si>
  <si>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</si>
  <si>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</si>
  <si>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</si>
  <si>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</si>
  <si>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</si>
  <si>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</si>
  <si>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</si>
  <si>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</si>
  <si>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</si>
  <si>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</si>
  <si>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</si>
  <si>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</si>
  <si>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</si>
  <si>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</si>
  <si>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</si>
  <si>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</si>
  <si>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</si>
  <si>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</si>
  <si>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</si>
  <si>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</si>
  <si>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</si>
  <si>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</si>
  <si>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</si>
  <si>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</si>
  <si>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</si>
  <si>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</si>
  <si>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</si>
  <si>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</si>
  <si>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</si>
  <si>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</si>
  <si>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</si>
  <si>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</si>
  <si>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</si>
  <si>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</si>
  <si>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</si>
  <si>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</si>
  <si>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</si>
  <si>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</si>
  <si>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</si>
  <si>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</si>
  <si>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</si>
  <si>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</si>
  <si>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</si>
  <si>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</si>
  <si>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</si>
  <si>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</si>
  <si>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</si>
  <si>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</si>
  <si>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</si>
  <si>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</si>
  <si>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</si>
  <si>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</si>
  <si>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</si>
  <si>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</si>
  <si>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</si>
  <si>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</si>
  <si>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</si>
  <si>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</si>
  <si>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</si>
  <si>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</si>
  <si>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</si>
  <si>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</si>
  <si>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</si>
  <si>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</si>
  <si>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</si>
  <si>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</si>
  <si>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</si>
  <si>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</si>
  <si>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</si>
  <si>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</si>
  <si>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</si>
  <si>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</si>
  <si>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</si>
  <si>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</si>
  <si>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</si>
  <si>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</si>
  <si>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</si>
  <si>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</si>
  <si>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</si>
  <si>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</si>
  <si>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</si>
  <si>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</si>
  <si>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</si>
  <si>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</si>
  <si>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</si>
  <si>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</si>
  <si>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</si>
  <si>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</si>
  <si>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</si>
  <si>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</si>
  <si>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</si>
  <si>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</si>
  <si>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</si>
  <si>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</si>
  <si>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</si>
  <si>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</si>
  <si>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</si>
  <si>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</si>
  <si>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</si>
  <si>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</si>
  <si>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</si>
  <si>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</si>
  <si>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</si>
  <si>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</si>
  <si>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</si>
  <si>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</si>
  <si>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</si>
  <si>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</si>
  <si>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</si>
  <si>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</si>
  <si>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</si>
  <si>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</si>
  <si>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</si>
  <si>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</si>
  <si>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</si>
  <si>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</si>
  <si>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</si>
  <si>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</si>
  <si>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</si>
  <si>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</si>
  <si>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</si>
  <si>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</si>
  <si>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</si>
  <si>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</si>
  <si>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</si>
  <si>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</si>
  <si>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</si>
  <si>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</si>
  <si>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</si>
  <si>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</si>
  <si>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</si>
  <si>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</si>
  <si>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</si>
  <si>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</si>
  <si>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</si>
  <si>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</si>
  <si>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</si>
  <si>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</si>
  <si>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</si>
  <si>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</si>
  <si>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</si>
  <si>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</si>
  <si>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</si>
  <si>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</si>
  <si>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</si>
  <si>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</si>
  <si>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</si>
  <si>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</si>
  <si>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</si>
  <si>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</si>
  <si>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</si>
  <si>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</si>
  <si>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</si>
  <si>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</si>
  <si>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</si>
  <si>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</si>
  <si>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</si>
  <si>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</si>
  <si>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</si>
  <si>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</si>
  <si>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</si>
  <si>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</si>
  <si>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</si>
  <si>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</si>
  <si>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</si>
  <si>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</si>
  <si>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</si>
  <si>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</si>
  <si>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</si>
  <si>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</si>
  <si>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</si>
  <si>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</si>
  <si>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</si>
  <si>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</si>
  <si>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</si>
  <si>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</si>
  <si>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</si>
  <si>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</si>
  <si>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</si>
  <si>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</si>
  <si>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</si>
  <si>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</si>
  <si>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</si>
  <si>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</si>
  <si>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</si>
  <si>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</si>
  <si>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</si>
  <si>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</si>
  <si>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</si>
  <si>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</si>
  <si>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</si>
  <si>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</si>
  <si>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</si>
  <si>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</si>
  <si>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</si>
  <si>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</si>
  <si>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</si>
  <si>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</si>
  <si>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</si>
  <si>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</si>
  <si>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</si>
  <si>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</si>
  <si>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</si>
  <si>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</si>
  <si>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</si>
  <si>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</si>
  <si>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</si>
  <si>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</si>
  <si>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</si>
  <si>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</si>
  <si>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</si>
  <si>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</si>
  <si>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</si>
  <si>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</si>
  <si>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</si>
  <si>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</si>
  <si>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</si>
  <si>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</si>
  <si>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</si>
  <si>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</si>
  <si>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</si>
  <si>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</si>
  <si>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</si>
  <si>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</si>
  <si>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</si>
  <si>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</si>
  <si>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</si>
  <si>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</si>
  <si>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</si>
  <si>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</si>
  <si>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</si>
  <si>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</si>
  <si>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</si>
  <si>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</si>
  <si>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</si>
  <si>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</si>
  <si>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</si>
  <si>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</si>
  <si>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</si>
  <si>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</si>
  <si>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</si>
  <si>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</si>
  <si>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</si>
  <si>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</si>
  <si>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</si>
  <si>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</si>
  <si>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</si>
  <si>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</si>
  <si>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</si>
  <si>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</si>
  <si>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</si>
  <si>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</si>
  <si>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</si>
  <si>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</si>
  <si>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</si>
  <si>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</si>
  <si>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</si>
  <si>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</si>
  <si>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</si>
  <si>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</si>
  <si>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</si>
  <si>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</si>
  <si>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</si>
  <si>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</si>
  <si>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</si>
  <si>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</si>
  <si>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</si>
  <si>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</si>
  <si>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</si>
  <si>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</si>
  <si>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</si>
  <si>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</si>
  <si>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</si>
  <si>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</si>
  <si>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</si>
  <si>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</si>
  <si>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</si>
  <si>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</si>
  <si>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</si>
  <si>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</si>
  <si>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</si>
  <si>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</si>
  <si>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</si>
  <si>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</si>
  <si>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</si>
  <si>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</si>
  <si>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</si>
  <si>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</si>
  <si>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</si>
  <si>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</si>
  <si>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</si>
  <si>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</si>
  <si>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</si>
  <si>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</si>
  <si>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</si>
  <si>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</si>
  <si>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</si>
  <si>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</si>
  <si>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</si>
  <si>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</si>
  <si>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</si>
  <si>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</si>
  <si>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</si>
  <si>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</si>
  <si>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</si>
  <si>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</si>
  <si>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</si>
  <si>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</si>
  <si>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</si>
  <si>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</si>
  <si>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</si>
  <si>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</si>
  <si>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</si>
  <si>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</si>
  <si>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</si>
  <si>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</si>
  <si>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</si>
  <si>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</si>
  <si>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</si>
  <si>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</si>
  <si>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</si>
  <si>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</si>
  <si>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</si>
  <si>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</si>
  <si>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</si>
  <si>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</si>
  <si>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</si>
  <si>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</si>
  <si>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</si>
  <si>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</si>
  <si>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</si>
  <si>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</si>
  <si>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</si>
  <si>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</si>
  <si>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</si>
  <si>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</si>
  <si>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</si>
  <si>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</si>
  <si>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</si>
  <si>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</si>
  <si>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</si>
  <si>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</si>
  <si>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</si>
  <si>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</si>
  <si>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</si>
  <si>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</si>
  <si>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</si>
  <si>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</si>
  <si>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</si>
  <si>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</si>
  <si>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</si>
  <si>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</si>
  <si>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</si>
  <si>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</si>
  <si>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</si>
  <si>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</si>
  <si>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</si>
  <si>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</si>
  <si>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</si>
  <si>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</si>
  <si>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</si>
  <si>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</si>
  <si>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</si>
  <si>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</si>
  <si>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</si>
  <si>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</si>
  <si>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</si>
  <si>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</si>
  <si>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</si>
  <si>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</si>
  <si>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</si>
  <si>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</si>
  <si>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</si>
  <si>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</si>
  <si>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</si>
  <si>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</si>
  <si>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</si>
  <si>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</si>
  <si>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</si>
  <si>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</si>
  <si>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</si>
  <si>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</si>
  <si>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</si>
  <si>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</si>
  <si>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</si>
  <si>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</si>
  <si>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</si>
  <si>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</si>
  <si>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</si>
  <si>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</si>
  <si>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</si>
  <si>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</si>
  <si>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</si>
  <si>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</si>
  <si>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</si>
  <si>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</si>
  <si>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</si>
  <si>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</si>
  <si>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</si>
  <si>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</si>
  <si>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</si>
  <si>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</si>
  <si>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</si>
  <si>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</si>
  <si>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</si>
  <si>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</si>
  <si>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</si>
  <si>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</si>
  <si>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</si>
  <si>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</si>
  <si>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</si>
  <si>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</si>
  <si>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</si>
  <si>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</si>
  <si>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</si>
  <si>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</si>
  <si>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</si>
  <si>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</si>
  <si>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</si>
  <si>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</si>
  <si>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</si>
  <si>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</si>
  <si>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</si>
  <si>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</si>
  <si>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</si>
  <si>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</si>
  <si>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</si>
  <si>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</si>
  <si>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</si>
  <si>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</si>
  <si>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</si>
  <si>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</si>
  <si>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</si>
  <si>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</si>
  <si>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</si>
  <si>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</si>
  <si>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</si>
  <si>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</si>
  <si>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</si>
  <si>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</si>
  <si>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</si>
  <si>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</si>
  <si>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</si>
  <si>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</si>
  <si>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</si>
  <si>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</si>
  <si>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</si>
  <si>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</si>
  <si>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</si>
  <si>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</si>
  <si>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</si>
  <si>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</si>
  <si>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</si>
  <si>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</si>
  <si>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</si>
  <si>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</si>
  <si>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</si>
  <si>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</si>
  <si>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</si>
  <si>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</si>
  <si>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</si>
  <si>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</si>
  <si>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</si>
  <si>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</si>
  <si>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</si>
  <si>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</si>
  <si>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</si>
  <si>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</si>
  <si>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</si>
  <si>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</si>
  <si>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</si>
  <si>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</si>
  <si>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</si>
  <si>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</si>
  <si>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</si>
  <si>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</si>
  <si>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</si>
  <si>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</si>
  <si>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</si>
  <si>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</si>
  <si>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</si>
  <si>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</si>
  <si>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</si>
  <si>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</si>
  <si>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</si>
  <si>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</si>
  <si>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</si>
  <si>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</si>
  <si>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</si>
  <si>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</si>
  <si>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</si>
  <si>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</si>
  <si>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</si>
  <si>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</si>
  <si>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</si>
  <si>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</si>
  <si>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</si>
  <si>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</si>
  <si>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</si>
  <si>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</si>
  <si>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</si>
  <si>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</si>
  <si>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</si>
  <si>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</si>
  <si>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</si>
  <si>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</si>
  <si>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</si>
  <si>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</si>
  <si>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</si>
  <si>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</si>
  <si>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</si>
  <si>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</si>
  <si>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</si>
  <si>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</si>
  <si>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</si>
  <si>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</si>
  <si>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</si>
  <si>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</si>
  <si>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</si>
  <si>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</si>
  <si>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</si>
  <si>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</si>
  <si>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</si>
  <si>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</si>
  <si>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</si>
  <si>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</si>
  <si>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</si>
  <si>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</si>
  <si>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</si>
  <si>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</si>
  <si>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</si>
  <si>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</si>
  <si>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</si>
  <si>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</si>
  <si>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</si>
  <si>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</si>
  <si>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</si>
  <si>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</si>
  <si>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</si>
  <si>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</si>
  <si>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</si>
  <si>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</si>
  <si>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</si>
  <si>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</si>
  <si>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</si>
  <si>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</si>
  <si>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</si>
  <si>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</si>
  <si>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</si>
  <si>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</si>
  <si>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</si>
  <si>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</si>
  <si>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</si>
  <si>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</si>
  <si>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</si>
  <si>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</si>
  <si>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</si>
  <si>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</si>
  <si>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</si>
  <si>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</si>
  <si>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</si>
  <si>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</si>
  <si>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</si>
  <si>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</si>
  <si>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</si>
  <si>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</si>
  <si>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</si>
  <si>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</si>
  <si>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</si>
  <si>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</si>
  <si>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</si>
  <si>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</si>
  <si>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</si>
  <si>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</si>
  <si>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</si>
  <si>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</si>
  <si>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</si>
  <si>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</si>
  <si>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</si>
  <si>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</si>
  <si>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</si>
  <si>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</si>
  <si>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</si>
  <si>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</si>
  <si>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</si>
  <si>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</si>
  <si>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</si>
  <si>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</si>
  <si>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</si>
  <si>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</si>
  <si>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</si>
  <si>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</si>
  <si>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</si>
  <si>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</si>
  <si>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</si>
  <si>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</si>
  <si>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</si>
  <si>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</si>
  <si>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</si>
  <si>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</si>
  <si>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</si>
  <si>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</si>
  <si>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</si>
  <si>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</si>
  <si>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</si>
  <si>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</si>
  <si>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</si>
  <si>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</si>
  <si>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</si>
  <si>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</si>
  <si>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</si>
  <si>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</si>
  <si>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</si>
  <si>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</si>
  <si>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</si>
  <si>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</si>
  <si>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</si>
  <si>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</si>
  <si>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</si>
  <si>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</si>
  <si>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</si>
  <si>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</si>
  <si>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</si>
  <si>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</si>
  <si>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</si>
  <si>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</si>
  <si>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</si>
  <si>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</si>
  <si>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</si>
  <si>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</si>
  <si>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</si>
  <si>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</si>
  <si>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</si>
  <si>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</si>
  <si>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</si>
  <si>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</si>
  <si>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</si>
  <si>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</si>
  <si>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</si>
  <si>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</si>
  <si>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</si>
  <si>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</si>
  <si>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</si>
  <si>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</si>
  <si>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</si>
  <si>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</si>
  <si>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</si>
  <si>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</si>
  <si>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</si>
  <si>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</si>
  <si>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</si>
  <si>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</si>
  <si>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</si>
  <si>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</si>
  <si>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</si>
  <si>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</si>
  <si>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</si>
  <si>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</si>
  <si>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</si>
  <si>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</si>
  <si>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</si>
  <si>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</si>
  <si>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</si>
  <si>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</si>
  <si>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</si>
  <si>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</si>
  <si>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</si>
  <si>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</si>
  <si>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</si>
  <si>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</si>
  <si>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</si>
  <si>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</si>
  <si>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</si>
  <si>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</si>
  <si>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</si>
  <si>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</si>
  <si>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</si>
  <si>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</si>
  <si>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</si>
  <si>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</si>
  <si>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</si>
  <si>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</si>
  <si>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</si>
  <si>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</si>
  <si>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</si>
  <si>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</si>
  <si>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</si>
  <si>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</si>
  <si>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</si>
  <si>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</si>
  <si>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</si>
  <si>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</si>
  <si>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</si>
  <si>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</si>
  <si>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</si>
  <si>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</si>
  <si>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</si>
  <si>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</si>
  <si>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</si>
  <si>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</si>
  <si>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</si>
  <si>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</si>
  <si>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</si>
  <si>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</si>
  <si>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</si>
  <si>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</si>
  <si>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</si>
  <si>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</si>
  <si>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</si>
  <si>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</si>
  <si>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</si>
  <si>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</si>
  <si>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</si>
  <si>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</si>
  <si>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</si>
  <si>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</si>
  <si>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</si>
  <si>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</si>
  <si>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</si>
  <si>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</si>
  <si>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</si>
  <si>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</si>
  <si>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</si>
  <si>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</si>
  <si>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</si>
  <si>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</si>
  <si>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</si>
  <si>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</si>
  <si>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</si>
  <si>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</si>
  <si>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</si>
  <si>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</si>
  <si>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</si>
  <si>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</si>
  <si>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</si>
  <si>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</si>
  <si>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</si>
  <si>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</si>
  <si>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</si>
  <si>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</si>
  <si>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</si>
  <si>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</si>
  <si>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</si>
  <si>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</si>
  <si>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</si>
  <si>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</si>
  <si>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</si>
  <si>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</si>
  <si>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</si>
  <si>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</si>
  <si>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</si>
  <si>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</si>
  <si>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</si>
  <si>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</si>
  <si>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</si>
  <si>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</si>
  <si>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</si>
  <si>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</si>
  <si>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</si>
  <si>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</si>
  <si>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</si>
  <si>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</si>
  <si>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</si>
  <si>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</si>
  <si>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</si>
  <si>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</si>
  <si>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</si>
  <si>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</si>
  <si>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</si>
  <si>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</si>
  <si>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</si>
  <si>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</si>
  <si>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</si>
  <si>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CYTOSKELETON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</si>
  <si>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</si>
  <si>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</si>
  <si>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</si>
  <si>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</si>
  <si>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</si>
  <si>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</si>
  <si>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</si>
  <si>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</si>
  <si>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</si>
  <si>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</si>
  <si>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</si>
  <si>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</si>
  <si>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</si>
  <si>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</si>
  <si>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</si>
  <si>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</si>
  <si>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</si>
  <si>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</si>
  <si>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</si>
  <si>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</si>
  <si>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</si>
  <si>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</si>
  <si>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</si>
  <si>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</si>
  <si>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</si>
  <si>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</si>
  <si>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</si>
  <si>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</si>
  <si>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</si>
  <si>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</si>
  <si>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</si>
  <si>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</si>
  <si>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</si>
  <si>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</si>
  <si>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</si>
  <si>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</si>
  <si>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</si>
  <si>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</si>
  <si>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</si>
  <si>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</si>
  <si>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</si>
  <si>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</si>
  <si>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</si>
  <si>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</si>
  <si>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</si>
  <si>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</si>
  <si>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</si>
  <si>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</si>
  <si>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</si>
  <si>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</si>
  <si>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</si>
  <si>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</si>
  <si>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</si>
  <si>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</si>
  <si>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</si>
  <si>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</si>
  <si>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</si>
  <si>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</si>
  <si>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</si>
  <si>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</si>
  <si>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</si>
  <si>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PAYMENT PENDING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</si>
  <si>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</si>
  <si>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</si>
  <si>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</si>
  <si>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</si>
  <si>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</si>
  <si>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</si>
  <si>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</si>
  <si>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</si>
  <si>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</si>
  <si>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</si>
  <si>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</si>
  <si>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</si>
  <si>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</si>
  <si>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</si>
  <si>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</si>
  <si>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</si>
  <si>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</si>
  <si>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</si>
  <si>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</si>
  <si>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</si>
  <si>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</si>
  <si>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</si>
  <si>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</si>
  <si>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</si>
  <si>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</si>
  <si>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immunocon</t>
  </si>
  <si>
    <t>allahabad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</si>
</sst>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4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49" fontId="2" fillId="0" borderId="7" xfId="0" applyNumberFormat="1" applyFont="1" applyFill="1" applyBorder="1" applyAlignment="1">
      <alignment horizontal="center" vertic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4007"/>
  <sheetViews>
    <sheetView tabSelected="1" zoomScaleNormal="100" workbookViewId="0">
      <pane ySplit="1" topLeftCell="A2" activePane="bottomLeft" state="frozen"/>
      <selection activeCell="B16" sqref="B16"/>
      <selection pane="bottomLeft" activeCell="A2" sqref="A2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3470</v>
      </c>
      <c r="F1" s="45" t="s">
        <v>3291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4991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IF(OR(R3377 = "PRIYANKA MADAM", R3377 = "DEEPAK"), N3377,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4429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13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13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4915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5314</v>
      </c>
      <c r="N22" s="30">
        <v>45955</v>
      </c>
      <c r="O22" s="48">
        <v>12499.2</v>
      </c>
      <c r="P22" s="21" t="s">
        <v>4751</v>
      </c>
      <c r="Q22" s="56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13</v>
      </c>
      <c r="Q23" s="57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4961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13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5314</v>
      </c>
      <c r="N31" s="30">
        <v>45955</v>
      </c>
      <c r="O31" s="48">
        <v>10490.4</v>
      </c>
      <c r="P31" s="21" t="s">
        <v>4751</v>
      </c>
      <c r="Q31" s="56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13</v>
      </c>
      <c r="Q32" s="57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3631</v>
      </c>
      <c r="N33" s="30"/>
      <c r="O33" s="48"/>
      <c r="P33" s="21" t="s">
        <v>5530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3322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4676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3539</v>
      </c>
      <c r="N38" s="30">
        <v>45915</v>
      </c>
      <c r="O38" s="48">
        <v>8060</v>
      </c>
      <c r="P38" s="21" t="s">
        <v>3423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13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13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13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3338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4676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3339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3338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4961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3339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3552</v>
      </c>
      <c r="I50" s="21" t="s">
        <v>4660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13</v>
      </c>
      <c r="Q50" s="21"/>
      <c r="R50" s="21"/>
      <c r="S50" s="3">
        <v>-20</v>
      </c>
      <c r="T50" s="37" t="s">
        <v>3551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2017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/>
      <c r="N55" s="30">
        <v>45969</v>
      </c>
      <c r="O55" s="48"/>
      <c r="P55" s="21" t="s">
        <v>2513</v>
      </c>
      <c r="Q55" s="21">
        <v>58157937961</v>
      </c>
      <c r="R55" s="21"/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5709</v>
      </c>
      <c r="X55" s="30" t="str">
        <f>IF(OR(R55 = "PRIYANKA MADAM", R55 = "DEEPAK", R55 = "PORTER"),N55,"")</f>
        <v/>
      </c>
      <c r="Y55" s="21" t="str">
        <f t="shared" si="3"/>
        <v/>
      </c>
      <c r="Z55" s="21" t="str">
        <f t="shared" si="4"/>
        <v>Saturday</v>
      </c>
      <c r="AA55" s="21" t="str">
        <f t="shared" si="5"/>
        <v/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3338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3587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3586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3338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3661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1" si="9">IF(AB66="DOLLAR",E66*88,E66)</f>
        <v>3811.2</v>
      </c>
      <c r="G66" s="48">
        <f t="shared" ref="G66:G131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31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1" si="12">IF(X66="", "", X66-N66)</f>
        <v/>
      </c>
      <c r="Z66" s="21" t="str">
        <f t="shared" ref="Z66:Z131" si="13">IF(N66="", "", TEXT(N66, "dddd"))</f>
        <v/>
      </c>
      <c r="AA66" s="21" t="str">
        <f t="shared" ref="AA66:AA131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2017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3286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1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3624</v>
      </c>
      <c r="N77" s="30">
        <v>45940</v>
      </c>
      <c r="O77" s="48">
        <v>0</v>
      </c>
      <c r="P77" s="21" t="s">
        <v>3286</v>
      </c>
      <c r="Q77" s="21" t="s">
        <v>2071</v>
      </c>
      <c r="R77" s="21" t="s">
        <v>637</v>
      </c>
      <c r="S77" s="3" t="s">
        <v>299</v>
      </c>
      <c r="T77" s="37" t="s">
        <v>4978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3537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2017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ref="F82" si="16">IF(AB82="DOLLAR",E82*88,E82)</f>
        <v>2350</v>
      </c>
      <c r="G82" s="48">
        <f t="shared" ref="G82" si="17">F82*J82</f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ref="L82" si="18">J82-K82</f>
        <v>0</v>
      </c>
      <c r="M82" s="21" t="s">
        <v>5722</v>
      </c>
      <c r="N82" s="30">
        <v>45955</v>
      </c>
      <c r="O82" s="48">
        <v>10400</v>
      </c>
      <c r="P82" s="21" t="s">
        <v>5723</v>
      </c>
      <c r="Q82" s="21" t="s">
        <v>5724</v>
      </c>
      <c r="R82" s="21" t="s">
        <v>5725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ref="X82" si="19">IF(OR(R82 = "PRIYANKA MADAM", R82 = "DEEPAK", R82 = "PORTER"),N82,"")</f>
        <v/>
      </c>
      <c r="Y82" s="21" t="str">
        <f t="shared" ref="Y82" si="20">IF(X82="", "", X82-N82)</f>
        <v/>
      </c>
      <c r="Z82" s="21" t="str">
        <f t="shared" ref="Z82" si="21">IF(N82="", "", TEXT(N82, "dddd"))</f>
        <v>Saturday</v>
      </c>
      <c r="AA82" s="21" t="str">
        <f t="shared" ref="AA82" si="22">IF(X82="", "", TEXT(X82, "dddd"))</f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3631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2017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3541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3542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5710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5710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5710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5711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23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5712</v>
      </c>
      <c r="J96" s="21">
        <v>1</v>
      </c>
      <c r="K96" s="21">
        <v>1</v>
      </c>
      <c r="L96" s="21">
        <f t="shared" si="11"/>
        <v>0</v>
      </c>
      <c r="M96" s="21" t="s">
        <v>5681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5682</v>
      </c>
      <c r="U96" s="21" t="s">
        <v>2085</v>
      </c>
      <c r="V96" s="21" t="str">
        <f>VLOOKUP(P96,'Customer List'!B:C,2,)</f>
        <v>Delhi</v>
      </c>
      <c r="W96" s="38"/>
      <c r="X96" s="30">
        <f t="shared" si="23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5712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23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5713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5713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4853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23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4854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4853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23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4855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5714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4852</v>
      </c>
      <c r="J106" s="21">
        <v>4</v>
      </c>
      <c r="K106" s="21">
        <v>4</v>
      </c>
      <c r="L106" s="21">
        <f t="shared" si="11"/>
        <v>0</v>
      </c>
      <c r="M106" s="21" t="s">
        <v>5024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4852</v>
      </c>
      <c r="J107" s="21">
        <v>2</v>
      </c>
      <c r="K107" s="21">
        <v>2</v>
      </c>
      <c r="L107" s="21">
        <f t="shared" si="11"/>
        <v>0</v>
      </c>
      <c r="M107" s="21" t="s">
        <v>3537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4856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106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ref="F109" si="24">IF(AB109="DOLLAR",E109*88,E109)</f>
        <v>8500</v>
      </c>
      <c r="G109" s="48">
        <f t="shared" ref="G109" si="25">F109*J109</f>
        <v>8500</v>
      </c>
      <c r="H109" s="21" t="s">
        <v>2600</v>
      </c>
      <c r="I109" s="21" t="s">
        <v>4856</v>
      </c>
      <c r="J109" s="21">
        <v>1</v>
      </c>
      <c r="K109" s="21">
        <v>1</v>
      </c>
      <c r="L109" s="21">
        <f t="shared" ref="L109" si="26">J109-K109</f>
        <v>0</v>
      </c>
      <c r="M109" s="21" t="s">
        <v>3631</v>
      </c>
      <c r="N109" s="30"/>
      <c r="O109" s="48"/>
      <c r="P109" s="21" t="s">
        <v>5649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ref="Y109" si="27">IF(X109="", "", X109-N109)</f>
        <v>0</v>
      </c>
      <c r="Z109" s="21" t="str">
        <f t="shared" ref="Z109" si="28">IF(N109="", "", TEXT(N109, "dddd"))</f>
        <v/>
      </c>
      <c r="AA109" s="21" t="str">
        <f t="shared" ref="AA109" si="29">IF(X109="", "", TEXT(X109, "dddd"))</f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107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3631</v>
      </c>
      <c r="N110" s="30"/>
      <c r="O110" s="48"/>
      <c r="P110" s="21" t="s">
        <v>5649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108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3631</v>
      </c>
      <c r="N111" s="30"/>
      <c r="O111" s="48"/>
      <c r="P111" s="21" t="s">
        <v>5649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109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110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111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112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30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113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30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114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30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115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30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116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30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117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30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118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30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119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30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120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30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121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30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122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30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123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30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124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30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125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30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126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30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127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si="9"/>
        <v>431800.16</v>
      </c>
      <c r="G130" s="48">
        <f t="shared" si="10"/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si="11"/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30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128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9"/>
        <v>13728</v>
      </c>
      <c r="G131" s="48">
        <f t="shared" si="10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11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30"/>
        <v/>
      </c>
      <c r="Y131" s="21" t="str">
        <f t="shared" si="12"/>
        <v/>
      </c>
      <c r="Z131" s="21" t="str">
        <f t="shared" si="13"/>
        <v>Saturday</v>
      </c>
      <c r="AA131" s="21" t="str">
        <f t="shared" si="14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129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ref="F132:F195" si="31">IF(AB132="DOLLAR",E132*88,E132)</f>
        <v>13398</v>
      </c>
      <c r="G132" s="48">
        <f t="shared" ref="G132:G195" si="32">F132*J132</f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ref="L132:L195" si="33">J132-K132</f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30"/>
        <v/>
      </c>
      <c r="Y132" s="21" t="str">
        <f t="shared" ref="Y132:Y195" si="34">IF(X132="", "", X132-N132)</f>
        <v/>
      </c>
      <c r="Z132" s="21" t="str">
        <f t="shared" ref="Z132:Z195" si="35">IF(N132="", "", TEXT(N132, "dddd"))</f>
        <v>Saturday</v>
      </c>
      <c r="AA132" s="21" t="str">
        <f t="shared" ref="AA132:AA195" si="36">IF(X132="", "", TEXT(X132, "dddd"))</f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130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31"/>
        <v>9280.48</v>
      </c>
      <c r="G133" s="48">
        <f t="shared" si="32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33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30"/>
        <v/>
      </c>
      <c r="Y133" s="21" t="str">
        <f t="shared" si="34"/>
        <v/>
      </c>
      <c r="Z133" s="21" t="str">
        <f t="shared" si="35"/>
        <v>Saturday</v>
      </c>
      <c r="AA133" s="21" t="str">
        <f t="shared" si="36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131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31"/>
        <v>32912</v>
      </c>
      <c r="G134" s="48">
        <f t="shared" si="32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33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30"/>
        <v/>
      </c>
      <c r="Y134" s="21" t="str">
        <f t="shared" si="34"/>
        <v/>
      </c>
      <c r="Z134" s="21" t="str">
        <f t="shared" si="35"/>
        <v>Saturday</v>
      </c>
      <c r="AA134" s="21" t="str">
        <f t="shared" si="36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132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31"/>
        <v>32912</v>
      </c>
      <c r="G135" s="48">
        <f t="shared" si="32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33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30"/>
        <v/>
      </c>
      <c r="Y135" s="21" t="str">
        <f t="shared" si="34"/>
        <v/>
      </c>
      <c r="Z135" s="21" t="str">
        <f t="shared" si="35"/>
        <v>Saturday</v>
      </c>
      <c r="AA135" s="21" t="str">
        <f t="shared" si="36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133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31"/>
        <v>16544</v>
      </c>
      <c r="G136" s="48">
        <f t="shared" si="32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33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30"/>
        <v/>
      </c>
      <c r="Y136" s="21" t="str">
        <f t="shared" si="34"/>
        <v/>
      </c>
      <c r="Z136" s="21" t="str">
        <f t="shared" si="35"/>
        <v>Saturday</v>
      </c>
      <c r="AA136" s="21" t="str">
        <f t="shared" si="36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134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31"/>
        <v>32912</v>
      </c>
      <c r="G137" s="48">
        <f t="shared" si="32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33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30"/>
        <v/>
      </c>
      <c r="Y137" s="21" t="str">
        <f t="shared" si="34"/>
        <v/>
      </c>
      <c r="Z137" s="21" t="str">
        <f t="shared" si="35"/>
        <v>Saturday</v>
      </c>
      <c r="AA137" s="21" t="str">
        <f t="shared" si="36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135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31"/>
        <v>38808</v>
      </c>
      <c r="G138" s="48">
        <f t="shared" si="32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33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30"/>
        <v/>
      </c>
      <c r="Y138" s="21" t="str">
        <f t="shared" si="34"/>
        <v/>
      </c>
      <c r="Z138" s="21" t="str">
        <f t="shared" si="35"/>
        <v>Wednesday</v>
      </c>
      <c r="AA138" s="21" t="str">
        <f t="shared" si="36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136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31"/>
        <v>51656</v>
      </c>
      <c r="G139" s="48">
        <f t="shared" si="32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33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30"/>
        <v/>
      </c>
      <c r="Y139" s="21" t="str">
        <f t="shared" si="34"/>
        <v/>
      </c>
      <c r="Z139" s="21" t="str">
        <f t="shared" si="35"/>
        <v>Wednesday</v>
      </c>
      <c r="AA139" s="21" t="str">
        <f t="shared" si="36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137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31"/>
        <v>7744</v>
      </c>
      <c r="G140" s="48">
        <f t="shared" si="32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33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30"/>
        <v/>
      </c>
      <c r="Y140" s="21" t="str">
        <f t="shared" si="34"/>
        <v/>
      </c>
      <c r="Z140" s="21" t="str">
        <f t="shared" si="35"/>
        <v>Saturday</v>
      </c>
      <c r="AA140" s="21" t="str">
        <f t="shared" si="36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138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31"/>
        <v>7744</v>
      </c>
      <c r="G141" s="48">
        <f t="shared" si="32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33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30"/>
        <v/>
      </c>
      <c r="Y141" s="21" t="str">
        <f t="shared" si="34"/>
        <v/>
      </c>
      <c r="Z141" s="21" t="str">
        <f t="shared" si="35"/>
        <v>Saturday</v>
      </c>
      <c r="AA141" s="21" t="str">
        <f t="shared" si="36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139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31"/>
        <v>7128</v>
      </c>
      <c r="G142" s="48">
        <f t="shared" si="32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33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30"/>
        <v/>
      </c>
      <c r="Y142" s="21" t="str">
        <f t="shared" si="34"/>
        <v/>
      </c>
      <c r="Z142" s="21" t="str">
        <f t="shared" si="35"/>
        <v>Saturday</v>
      </c>
      <c r="AA142" s="21" t="str">
        <f t="shared" si="36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140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31"/>
        <v>7128</v>
      </c>
      <c r="G143" s="48">
        <f t="shared" si="32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33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34"/>
        <v>0</v>
      </c>
      <c r="Z143" s="21" t="str">
        <f t="shared" si="35"/>
        <v>Friday</v>
      </c>
      <c r="AA143" s="21" t="str">
        <f t="shared" si="36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141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31"/>
        <v>237283.20000000001</v>
      </c>
      <c r="G144" s="48">
        <f t="shared" si="32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33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34"/>
        <v/>
      </c>
      <c r="Z144" s="21" t="str">
        <f t="shared" si="35"/>
        <v>Saturday</v>
      </c>
      <c r="AA144" s="21" t="str">
        <f t="shared" si="36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142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31"/>
        <v>2895.2</v>
      </c>
      <c r="G145" s="48">
        <f t="shared" si="32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33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34"/>
        <v>0</v>
      </c>
      <c r="Z145" s="21" t="str">
        <f t="shared" si="35"/>
        <v>Tuesday</v>
      </c>
      <c r="AA145" s="21" t="str">
        <f t="shared" si="36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143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31"/>
        <v>14106.400000000001</v>
      </c>
      <c r="G146" s="48">
        <f t="shared" si="32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33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34"/>
        <v>0</v>
      </c>
      <c r="Z146" s="21" t="str">
        <f t="shared" si="35"/>
        <v>Tuesday</v>
      </c>
      <c r="AA146" s="21" t="str">
        <f t="shared" si="36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144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31"/>
        <v>8685.6</v>
      </c>
      <c r="G147" s="48">
        <f t="shared" si="32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33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34"/>
        <v>0</v>
      </c>
      <c r="Z147" s="21" t="str">
        <f t="shared" si="35"/>
        <v>Tuesday</v>
      </c>
      <c r="AA147" s="21" t="str">
        <f t="shared" si="36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145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31"/>
        <v>12073.599999999999</v>
      </c>
      <c r="G148" s="48">
        <f t="shared" si="32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33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34"/>
        <v>0</v>
      </c>
      <c r="Z148" s="21" t="str">
        <f t="shared" si="35"/>
        <v>Tuesday</v>
      </c>
      <c r="AA148" s="21" t="str">
        <f t="shared" si="36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146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31"/>
        <v>5262.4</v>
      </c>
      <c r="G149" s="48">
        <f t="shared" si="32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33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34"/>
        <v>0</v>
      </c>
      <c r="Z149" s="21" t="str">
        <f t="shared" si="35"/>
        <v>Tuesday</v>
      </c>
      <c r="AA149" s="21" t="str">
        <f t="shared" si="36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147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31"/>
        <v>4435.2</v>
      </c>
      <c r="G150" s="48">
        <f t="shared" si="32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33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34"/>
        <v>0</v>
      </c>
      <c r="Z150" s="21" t="str">
        <f t="shared" si="35"/>
        <v>Tuesday</v>
      </c>
      <c r="AA150" s="21" t="str">
        <f t="shared" si="36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148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31"/>
        <v>17987.2</v>
      </c>
      <c r="G151" s="48">
        <f t="shared" si="32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33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34"/>
        <v>0</v>
      </c>
      <c r="Z151" s="21" t="str">
        <f t="shared" si="35"/>
        <v>Tuesday</v>
      </c>
      <c r="AA151" s="21" t="str">
        <f t="shared" si="36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149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31"/>
        <v>4004</v>
      </c>
      <c r="G152" s="48">
        <f t="shared" si="32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33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34"/>
        <v>0</v>
      </c>
      <c r="Z152" s="21" t="str">
        <f t="shared" si="35"/>
        <v>Tuesday</v>
      </c>
      <c r="AA152" s="21" t="str">
        <f t="shared" si="36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150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31"/>
        <v>16698</v>
      </c>
      <c r="G153" s="48">
        <f t="shared" si="32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33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34"/>
        <v>0</v>
      </c>
      <c r="Z153" s="21" t="str">
        <f t="shared" si="35"/>
        <v>Tuesday</v>
      </c>
      <c r="AA153" s="21" t="str">
        <f t="shared" si="36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151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31"/>
        <v>8377.6</v>
      </c>
      <c r="G154" s="48">
        <f t="shared" si="32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33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34"/>
        <v>0</v>
      </c>
      <c r="Z154" s="21" t="str">
        <f t="shared" si="35"/>
        <v>Tuesday</v>
      </c>
      <c r="AA154" s="21" t="str">
        <f t="shared" si="36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152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31"/>
        <v>20636</v>
      </c>
      <c r="G155" s="48">
        <f t="shared" si="32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33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34"/>
        <v>0</v>
      </c>
      <c r="Z155" s="21" t="str">
        <f t="shared" si="35"/>
        <v>Tuesday</v>
      </c>
      <c r="AA155" s="21" t="str">
        <f t="shared" si="36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153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31"/>
        <v>18233.599999999999</v>
      </c>
      <c r="G156" s="48">
        <f t="shared" si="32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33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34"/>
        <v>0</v>
      </c>
      <c r="Z156" s="21" t="str">
        <f t="shared" si="35"/>
        <v>Tuesday</v>
      </c>
      <c r="AA156" s="21" t="str">
        <f t="shared" si="36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154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31"/>
        <v>5482.4</v>
      </c>
      <c r="G157" s="48">
        <f t="shared" si="32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33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34"/>
        <v>0</v>
      </c>
      <c r="Z157" s="21" t="str">
        <f t="shared" si="35"/>
        <v>Tuesday</v>
      </c>
      <c r="AA157" s="21" t="str">
        <f t="shared" si="36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155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31"/>
        <v>9424.7999999999993</v>
      </c>
      <c r="G158" s="48">
        <f t="shared" si="32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33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34"/>
        <v>0</v>
      </c>
      <c r="Z158" s="21" t="str">
        <f t="shared" si="35"/>
        <v>Tuesday</v>
      </c>
      <c r="AA158" s="21" t="str">
        <f t="shared" si="36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156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31"/>
        <v>34311.199999999997</v>
      </c>
      <c r="G159" s="48">
        <f t="shared" si="32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33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34"/>
        <v>0</v>
      </c>
      <c r="Z159" s="21" t="str">
        <f t="shared" si="35"/>
        <v>Tuesday</v>
      </c>
      <c r="AA159" s="21" t="str">
        <f t="shared" si="36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157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31"/>
        <v>12038.400000000001</v>
      </c>
      <c r="G160" s="48">
        <f t="shared" si="32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33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34"/>
        <v/>
      </c>
      <c r="Z160" s="21" t="str">
        <f t="shared" si="35"/>
        <v>Tuesday</v>
      </c>
      <c r="AA160" s="21" t="str">
        <f t="shared" si="36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158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31"/>
        <v>12038.400000000001</v>
      </c>
      <c r="G161" s="48">
        <f t="shared" si="32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33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34"/>
        <v/>
      </c>
      <c r="Z161" s="21" t="str">
        <f t="shared" si="35"/>
        <v>Tuesday</v>
      </c>
      <c r="AA161" s="21" t="str">
        <f t="shared" si="36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159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31"/>
        <v>10507.2</v>
      </c>
      <c r="G162" s="48">
        <f t="shared" si="32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33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34"/>
        <v/>
      </c>
      <c r="Z162" s="21" t="str">
        <f t="shared" si="35"/>
        <v>Tuesday</v>
      </c>
      <c r="AA162" s="21" t="str">
        <f t="shared" si="36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160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31"/>
        <v>17001.599999999999</v>
      </c>
      <c r="G163" s="48">
        <f t="shared" si="32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33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34"/>
        <v/>
      </c>
      <c r="Z163" s="21" t="str">
        <f t="shared" si="35"/>
        <v>Tuesday</v>
      </c>
      <c r="AA163" s="21" t="str">
        <f t="shared" si="36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161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31"/>
        <v>5376.8</v>
      </c>
      <c r="G164" s="48">
        <f t="shared" si="32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33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34"/>
        <v>0</v>
      </c>
      <c r="Z164" s="21" t="str">
        <f t="shared" si="35"/>
        <v>Thursday</v>
      </c>
      <c r="AA164" s="21" t="str">
        <f t="shared" si="36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162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31"/>
        <v>8179.6</v>
      </c>
      <c r="G165" s="48">
        <f t="shared" si="32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33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34"/>
        <v>0</v>
      </c>
      <c r="Z165" s="21" t="str">
        <f t="shared" si="35"/>
        <v>Thursday</v>
      </c>
      <c r="AA165" s="21" t="str">
        <f t="shared" si="36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163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31"/>
        <v>10841.6</v>
      </c>
      <c r="G166" s="48">
        <f t="shared" si="32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33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34"/>
        <v>0</v>
      </c>
      <c r="Z166" s="21" t="str">
        <f t="shared" si="35"/>
        <v>Thursday</v>
      </c>
      <c r="AA166" s="21" t="str">
        <f t="shared" si="36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164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31"/>
        <v>14520</v>
      </c>
      <c r="G167" s="48">
        <f t="shared" si="32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33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34"/>
        <v>0</v>
      </c>
      <c r="Z167" s="21" t="str">
        <f t="shared" si="35"/>
        <v>Friday</v>
      </c>
      <c r="AA167" s="21" t="str">
        <f t="shared" si="36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165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31"/>
        <v>13552</v>
      </c>
      <c r="G168" s="48">
        <f t="shared" si="32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33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34"/>
        <v>0</v>
      </c>
      <c r="Z168" s="21" t="str">
        <f t="shared" si="35"/>
        <v>Thursday</v>
      </c>
      <c r="AA168" s="21" t="str">
        <f t="shared" si="36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166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31"/>
        <v>15584.8</v>
      </c>
      <c r="G169" s="48">
        <f t="shared" si="32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33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34"/>
        <v/>
      </c>
      <c r="Z169" s="21" t="str">
        <f t="shared" si="35"/>
        <v>Tuesday</v>
      </c>
      <c r="AA169" s="21" t="str">
        <f t="shared" si="36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167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31"/>
        <v>4435.2</v>
      </c>
      <c r="G170" s="48">
        <f t="shared" si="32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33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34"/>
        <v>0</v>
      </c>
      <c r="Z170" s="21" t="str">
        <f t="shared" si="35"/>
        <v>Friday</v>
      </c>
      <c r="AA170" s="21" t="str">
        <f t="shared" si="36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168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31"/>
        <v>4435.2</v>
      </c>
      <c r="G171" s="48">
        <f t="shared" si="32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33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34"/>
        <v/>
      </c>
      <c r="Z171" s="21" t="str">
        <f t="shared" si="35"/>
        <v>Wednesday</v>
      </c>
      <c r="AA171" s="21" t="str">
        <f t="shared" si="36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169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31"/>
        <v>15972</v>
      </c>
      <c r="G172" s="48">
        <f t="shared" si="32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33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34"/>
        <v>0</v>
      </c>
      <c r="Z172" s="21" t="str">
        <f t="shared" si="35"/>
        <v>Friday</v>
      </c>
      <c r="AA172" s="21" t="str">
        <f t="shared" si="36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170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31"/>
        <v>8131.2000000000007</v>
      </c>
      <c r="G173" s="48">
        <f t="shared" si="32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33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34"/>
        <v>0</v>
      </c>
      <c r="Z173" s="21" t="str">
        <f t="shared" si="35"/>
        <v>Friday</v>
      </c>
      <c r="AA173" s="21" t="str">
        <f t="shared" si="36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171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31"/>
        <v>5662.7999999999993</v>
      </c>
      <c r="G174" s="48">
        <f t="shared" si="32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33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34"/>
        <v>0</v>
      </c>
      <c r="Z174" s="21" t="str">
        <f t="shared" si="35"/>
        <v>Thursday</v>
      </c>
      <c r="AA174" s="21" t="str">
        <f t="shared" si="36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172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31"/>
        <v>14599.2</v>
      </c>
      <c r="G175" s="48">
        <f t="shared" si="32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33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34"/>
        <v>0</v>
      </c>
      <c r="Z175" s="21" t="str">
        <f t="shared" si="35"/>
        <v>Friday</v>
      </c>
      <c r="AA175" s="21" t="str">
        <f t="shared" si="36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173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31"/>
        <v>5891.6</v>
      </c>
      <c r="G176" s="48">
        <f t="shared" si="32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33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34"/>
        <v>0</v>
      </c>
      <c r="Z176" s="21" t="str">
        <f t="shared" si="35"/>
        <v>Thursday</v>
      </c>
      <c r="AA176" s="21" t="str">
        <f t="shared" si="36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174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31"/>
        <v>18018</v>
      </c>
      <c r="G177" s="48">
        <f t="shared" si="32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33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34"/>
        <v>0</v>
      </c>
      <c r="Z177" s="21" t="str">
        <f t="shared" si="35"/>
        <v>Friday</v>
      </c>
      <c r="AA177" s="21" t="str">
        <f t="shared" si="36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175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31"/>
        <v>6098.4</v>
      </c>
      <c r="G178" s="48">
        <f t="shared" si="32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33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34"/>
        <v>0</v>
      </c>
      <c r="Z178" s="21" t="str">
        <f t="shared" si="35"/>
        <v>Friday</v>
      </c>
      <c r="AA178" s="21" t="str">
        <f t="shared" si="36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176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31"/>
        <v>12771</v>
      </c>
      <c r="G179" s="48">
        <f t="shared" si="32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33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34"/>
        <v>0</v>
      </c>
      <c r="Z179" s="21" t="str">
        <f t="shared" si="35"/>
        <v>Thursday</v>
      </c>
      <c r="AA179" s="21" t="str">
        <f t="shared" si="36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177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31"/>
        <v>12771</v>
      </c>
      <c r="G180" s="48">
        <f t="shared" si="32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33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34"/>
        <v>0</v>
      </c>
      <c r="Z180" s="21" t="str">
        <f t="shared" si="35"/>
        <v>Friday</v>
      </c>
      <c r="AA180" s="21" t="str">
        <f t="shared" si="36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178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31"/>
        <v>12196.8</v>
      </c>
      <c r="G181" s="48">
        <f t="shared" si="32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33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34"/>
        <v>0</v>
      </c>
      <c r="Z181" s="21" t="str">
        <f t="shared" si="35"/>
        <v>Friday</v>
      </c>
      <c r="AA181" s="21" t="str">
        <f t="shared" si="36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179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31"/>
        <v>3449.6000000000004</v>
      </c>
      <c r="G182" s="48">
        <f t="shared" si="32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33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34"/>
        <v>0</v>
      </c>
      <c r="Z182" s="21" t="str">
        <f t="shared" si="35"/>
        <v>Tuesday</v>
      </c>
      <c r="AA182" s="21" t="str">
        <f t="shared" si="36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180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31"/>
        <v>12997.599999999999</v>
      </c>
      <c r="G183" s="48">
        <f t="shared" si="32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33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34"/>
        <v>0</v>
      </c>
      <c r="Z183" s="21" t="str">
        <f t="shared" si="35"/>
        <v>Friday</v>
      </c>
      <c r="AA183" s="21" t="str">
        <f t="shared" si="36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181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31"/>
        <v>12355.2</v>
      </c>
      <c r="G184" s="48">
        <f t="shared" si="32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33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34"/>
        <v>0</v>
      </c>
      <c r="Z184" s="21" t="str">
        <f t="shared" si="35"/>
        <v>Thursday</v>
      </c>
      <c r="AA184" s="21" t="str">
        <f t="shared" si="36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182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31"/>
        <v>8923.2000000000007</v>
      </c>
      <c r="G185" s="48">
        <f t="shared" si="32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33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34"/>
        <v>0</v>
      </c>
      <c r="Z185" s="21" t="str">
        <f t="shared" si="35"/>
        <v>Thursday</v>
      </c>
      <c r="AA185" s="21" t="str">
        <f t="shared" si="36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183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31"/>
        <v>7264.4</v>
      </c>
      <c r="G186" s="48">
        <f t="shared" si="32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33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34"/>
        <v>0</v>
      </c>
      <c r="Z186" s="21" t="str">
        <f t="shared" si="35"/>
        <v>Thursday</v>
      </c>
      <c r="AA186" s="21" t="str">
        <f t="shared" si="36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184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31"/>
        <v>6776</v>
      </c>
      <c r="G187" s="48">
        <f t="shared" si="32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33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34"/>
        <v>0</v>
      </c>
      <c r="Z187" s="21" t="str">
        <f t="shared" si="35"/>
        <v>Friday</v>
      </c>
      <c r="AA187" s="21" t="str">
        <f t="shared" si="36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185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31"/>
        <v>8351.2000000000007</v>
      </c>
      <c r="G188" s="48">
        <f t="shared" si="32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33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34"/>
        <v>0</v>
      </c>
      <c r="Z188" s="21" t="str">
        <f t="shared" si="35"/>
        <v>Thursday</v>
      </c>
      <c r="AA188" s="21" t="str">
        <f t="shared" si="36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186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31"/>
        <v>5359.2</v>
      </c>
      <c r="G189" s="48">
        <f t="shared" si="32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33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34"/>
        <v>0</v>
      </c>
      <c r="Z189" s="21" t="str">
        <f t="shared" si="35"/>
        <v>Friday</v>
      </c>
      <c r="AA189" s="21" t="str">
        <f t="shared" si="36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187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31"/>
        <v>6221.6</v>
      </c>
      <c r="G190" s="48">
        <f t="shared" si="32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33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34"/>
        <v/>
      </c>
      <c r="Z190" s="21" t="str">
        <f t="shared" si="35"/>
        <v>Tuesday</v>
      </c>
      <c r="AA190" s="21" t="str">
        <f t="shared" si="36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188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31"/>
        <v>20636</v>
      </c>
      <c r="G191" s="48">
        <f t="shared" si="32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33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34"/>
        <v>0</v>
      </c>
      <c r="Z191" s="21" t="str">
        <f t="shared" si="35"/>
        <v>Friday</v>
      </c>
      <c r="AA191" s="21" t="str">
        <f t="shared" si="36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189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31"/>
        <v>11888.8</v>
      </c>
      <c r="G192" s="48">
        <f t="shared" si="32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33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34"/>
        <v>0</v>
      </c>
      <c r="Z192" s="21" t="str">
        <f t="shared" si="35"/>
        <v>Friday</v>
      </c>
      <c r="AA192" s="21" t="str">
        <f t="shared" si="36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190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31"/>
        <v>17740.8</v>
      </c>
      <c r="G193" s="48">
        <f t="shared" si="32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33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34"/>
        <v>0</v>
      </c>
      <c r="Z193" s="21" t="str">
        <f t="shared" si="35"/>
        <v>Friday</v>
      </c>
      <c r="AA193" s="21" t="str">
        <f t="shared" si="36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191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si="31"/>
        <v>18048.8</v>
      </c>
      <c r="G194" s="48">
        <f t="shared" si="32"/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si="33"/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si="34"/>
        <v/>
      </c>
      <c r="Z194" s="21" t="str">
        <f t="shared" si="35"/>
        <v>Tuesday</v>
      </c>
      <c r="AA194" s="21" t="str">
        <f t="shared" si="36"/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192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31"/>
        <v>5376.8</v>
      </c>
      <c r="G195" s="48">
        <f t="shared" si="32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33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34"/>
        <v>0</v>
      </c>
      <c r="Z195" s="21" t="str">
        <f t="shared" si="35"/>
        <v>Thursday</v>
      </c>
      <c r="AA195" s="21" t="str">
        <f t="shared" si="36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193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ref="F196:F259" si="37">IF(AB196="DOLLAR",E196*88,E196)</f>
        <v>6036.7999999999993</v>
      </c>
      <c r="G196" s="48">
        <f t="shared" ref="G196:G259" si="38">F196*J196</f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ref="L196:L259" si="39">J196-K196</f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ref="Y196:Y259" si="40">IF(X196="", "", X196-N196)</f>
        <v>0</v>
      </c>
      <c r="Z196" s="21" t="str">
        <f t="shared" ref="Z196:Z259" si="41">IF(N196="", "", TEXT(N196, "dddd"))</f>
        <v>Friday</v>
      </c>
      <c r="AA196" s="21" t="str">
        <f t="shared" ref="AA196:AA259" si="42">IF(X196="", "", TEXT(X196, "dddd"))</f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194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37"/>
        <v>5262.4</v>
      </c>
      <c r="G197" s="48">
        <f t="shared" si="38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39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40"/>
        <v>0</v>
      </c>
      <c r="Z197" s="21" t="str">
        <f t="shared" si="41"/>
        <v>Thursday</v>
      </c>
      <c r="AA197" s="21" t="str">
        <f t="shared" si="42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195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37"/>
        <v>11888.8</v>
      </c>
      <c r="G198" s="48">
        <f t="shared" si="38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39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40"/>
        <v>0</v>
      </c>
      <c r="Z198" s="21" t="str">
        <f t="shared" si="41"/>
        <v>Thursday</v>
      </c>
      <c r="AA198" s="21" t="str">
        <f t="shared" si="42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196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37"/>
        <v>17740.8</v>
      </c>
      <c r="G199" s="48">
        <f t="shared" si="38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39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40"/>
        <v>0</v>
      </c>
      <c r="Z199" s="21" t="str">
        <f t="shared" si="41"/>
        <v>Friday</v>
      </c>
      <c r="AA199" s="21" t="str">
        <f t="shared" si="42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197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37"/>
        <v>6635.2000000000007</v>
      </c>
      <c r="G200" s="48">
        <f t="shared" si="38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39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40"/>
        <v>0</v>
      </c>
      <c r="Z200" s="21" t="str">
        <f t="shared" si="41"/>
        <v>Thursday</v>
      </c>
      <c r="AA200" s="21" t="str">
        <f t="shared" si="42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198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37"/>
        <v>6468</v>
      </c>
      <c r="G201" s="48">
        <f t="shared" si="38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39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40"/>
        <v>0</v>
      </c>
      <c r="Z201" s="21" t="str">
        <f t="shared" si="41"/>
        <v>Tuesday</v>
      </c>
      <c r="AA201" s="21" t="str">
        <f t="shared" si="42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199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37"/>
        <v>18295.2</v>
      </c>
      <c r="G202" s="48">
        <f t="shared" si="38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39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40"/>
        <v>0</v>
      </c>
      <c r="Z202" s="21" t="str">
        <f t="shared" si="41"/>
        <v>Thursday</v>
      </c>
      <c r="AA202" s="21" t="str">
        <f t="shared" si="42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200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37"/>
        <v>7638.4</v>
      </c>
      <c r="G203" s="48">
        <f t="shared" si="38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39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40"/>
        <v>0</v>
      </c>
      <c r="Z203" s="21" t="str">
        <f t="shared" si="41"/>
        <v>Tuesday</v>
      </c>
      <c r="AA203" s="21" t="str">
        <f t="shared" si="42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201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37"/>
        <v>17617.599999999999</v>
      </c>
      <c r="G204" s="48">
        <f t="shared" si="38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39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40"/>
        <v>0</v>
      </c>
      <c r="Z204" s="21" t="str">
        <f t="shared" si="41"/>
        <v>Thursday</v>
      </c>
      <c r="AA204" s="21" t="str">
        <f t="shared" si="42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202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37"/>
        <v>21560</v>
      </c>
      <c r="G205" s="48">
        <f t="shared" si="38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39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40"/>
        <v>0</v>
      </c>
      <c r="Z205" s="21" t="str">
        <f t="shared" si="41"/>
        <v>Friday</v>
      </c>
      <c r="AA205" s="21" t="str">
        <f t="shared" si="42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203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37"/>
        <v>17987.2</v>
      </c>
      <c r="G206" s="48">
        <f t="shared" si="38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39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40"/>
        <v>0</v>
      </c>
      <c r="Z206" s="21" t="str">
        <f t="shared" si="41"/>
        <v>Thursday</v>
      </c>
      <c r="AA206" s="21" t="str">
        <f t="shared" si="42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204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37"/>
        <v>29629.599999999999</v>
      </c>
      <c r="G207" s="48">
        <f t="shared" si="38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39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40"/>
        <v>0</v>
      </c>
      <c r="Z207" s="21" t="str">
        <f t="shared" si="41"/>
        <v>Friday</v>
      </c>
      <c r="AA207" s="21" t="str">
        <f t="shared" si="42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205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37"/>
        <v>21683.200000000001</v>
      </c>
      <c r="G208" s="48">
        <f t="shared" si="38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39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40"/>
        <v>0</v>
      </c>
      <c r="Z208" s="21" t="str">
        <f t="shared" si="41"/>
        <v>Friday</v>
      </c>
      <c r="AA208" s="21" t="str">
        <f t="shared" si="42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206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37"/>
        <v>8408.4</v>
      </c>
      <c r="G209" s="48">
        <f t="shared" si="38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39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40"/>
        <v>0</v>
      </c>
      <c r="Z209" s="21" t="str">
        <f t="shared" si="41"/>
        <v>Thursday</v>
      </c>
      <c r="AA209" s="21" t="str">
        <f t="shared" si="42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207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37"/>
        <v>15954.400000000001</v>
      </c>
      <c r="G210" s="48">
        <f t="shared" si="38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39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40"/>
        <v>0</v>
      </c>
      <c r="Z210" s="21" t="str">
        <f t="shared" si="41"/>
        <v>Thursday</v>
      </c>
      <c r="AA210" s="21" t="str">
        <f t="shared" si="42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208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37"/>
        <v>17292</v>
      </c>
      <c r="G211" s="48">
        <f t="shared" si="38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39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40"/>
        <v>0</v>
      </c>
      <c r="Z211" s="21" t="str">
        <f t="shared" si="41"/>
        <v>Friday</v>
      </c>
      <c r="AA211" s="21" t="str">
        <f t="shared" si="42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209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37"/>
        <v>9094.7999999999993</v>
      </c>
      <c r="G212" s="48">
        <f t="shared" si="38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39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40"/>
        <v>0</v>
      </c>
      <c r="Z212" s="21" t="str">
        <f t="shared" si="41"/>
        <v>Thursday</v>
      </c>
      <c r="AA212" s="21" t="str">
        <f t="shared" si="42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210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37"/>
        <v>5790.4</v>
      </c>
      <c r="G213" s="48">
        <f t="shared" si="38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39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40"/>
        <v/>
      </c>
      <c r="Z213" s="21" t="str">
        <f t="shared" si="41"/>
        <v>Tuesday</v>
      </c>
      <c r="AA213" s="21" t="str">
        <f t="shared" si="42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211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37"/>
        <v>8522.7999999999993</v>
      </c>
      <c r="G214" s="48">
        <f t="shared" si="38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39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40"/>
        <v>0</v>
      </c>
      <c r="Z214" s="21" t="str">
        <f t="shared" si="41"/>
        <v>Thursday</v>
      </c>
      <c r="AA214" s="21" t="str">
        <f t="shared" si="42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212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37"/>
        <v>12342</v>
      </c>
      <c r="G215" s="48">
        <f t="shared" si="38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39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40"/>
        <v/>
      </c>
      <c r="Z215" s="21" t="str">
        <f t="shared" si="41"/>
        <v>Tuesday</v>
      </c>
      <c r="AA215" s="21" t="str">
        <f t="shared" si="42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213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37"/>
        <v>8408.4</v>
      </c>
      <c r="G216" s="48">
        <f t="shared" si="38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39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40"/>
        <v>0</v>
      </c>
      <c r="Z216" s="21" t="str">
        <f t="shared" si="41"/>
        <v>Thursday</v>
      </c>
      <c r="AA216" s="21" t="str">
        <f t="shared" si="42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214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37"/>
        <v>21868</v>
      </c>
      <c r="G217" s="48">
        <f t="shared" si="38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39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40"/>
        <v>0</v>
      </c>
      <c r="Z217" s="21" t="str">
        <f t="shared" si="41"/>
        <v>Friday</v>
      </c>
      <c r="AA217" s="21" t="str">
        <f t="shared" si="42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215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37"/>
        <v>12755.599999999999</v>
      </c>
      <c r="G218" s="48">
        <f t="shared" si="38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39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40"/>
        <v>0</v>
      </c>
      <c r="Z218" s="21" t="str">
        <f t="shared" si="41"/>
        <v>Thursday</v>
      </c>
      <c r="AA218" s="21" t="str">
        <f t="shared" si="42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216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37"/>
        <v>11096.8</v>
      </c>
      <c r="G219" s="48">
        <f t="shared" si="38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39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40"/>
        <v>0</v>
      </c>
      <c r="Z219" s="21" t="str">
        <f t="shared" si="41"/>
        <v>Thursday</v>
      </c>
      <c r="AA219" s="21" t="str">
        <f t="shared" si="42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217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37"/>
        <v>23100</v>
      </c>
      <c r="G220" s="48">
        <f t="shared" si="38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39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40"/>
        <v>0</v>
      </c>
      <c r="Z220" s="21" t="str">
        <f t="shared" si="41"/>
        <v>Friday</v>
      </c>
      <c r="AA220" s="21" t="str">
        <f t="shared" si="42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218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37"/>
        <v>21450</v>
      </c>
      <c r="G221" s="48">
        <f t="shared" si="38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39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40"/>
        <v>0</v>
      </c>
      <c r="Z221" s="21" t="str">
        <f t="shared" si="41"/>
        <v>Thursday</v>
      </c>
      <c r="AA221" s="21" t="str">
        <f t="shared" si="42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219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37"/>
        <v>8065.2000000000007</v>
      </c>
      <c r="G222" s="48">
        <f t="shared" si="38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39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40"/>
        <v>0</v>
      </c>
      <c r="Z222" s="21" t="str">
        <f t="shared" si="41"/>
        <v>Thursday</v>
      </c>
      <c r="AA222" s="21" t="str">
        <f t="shared" si="42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220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37"/>
        <v>20020</v>
      </c>
      <c r="G223" s="48">
        <f t="shared" si="38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39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40"/>
        <v>0</v>
      </c>
      <c r="Z223" s="21" t="str">
        <f t="shared" si="41"/>
        <v>Thursday</v>
      </c>
      <c r="AA223" s="21" t="str">
        <f t="shared" si="42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221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37"/>
        <v>19404</v>
      </c>
      <c r="G224" s="48">
        <f t="shared" si="38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39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40"/>
        <v/>
      </c>
      <c r="Z224" s="21" t="str">
        <f t="shared" si="41"/>
        <v>Tuesday</v>
      </c>
      <c r="AA224" s="21" t="str">
        <f t="shared" si="42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222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37"/>
        <v>3326.3999999999996</v>
      </c>
      <c r="G225" s="48">
        <f t="shared" si="38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39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40"/>
        <v>0</v>
      </c>
      <c r="Z225" s="21" t="str">
        <f t="shared" si="41"/>
        <v>Tuesday</v>
      </c>
      <c r="AA225" s="21" t="str">
        <f t="shared" si="42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223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37"/>
        <v>16077.599999999999</v>
      </c>
      <c r="G226" s="48">
        <f t="shared" si="38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39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40"/>
        <v>0</v>
      </c>
      <c r="Z226" s="21" t="str">
        <f t="shared" si="41"/>
        <v>Friday</v>
      </c>
      <c r="AA226" s="21" t="str">
        <f t="shared" si="42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224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37"/>
        <v>10582</v>
      </c>
      <c r="G227" s="48">
        <f t="shared" si="38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39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40"/>
        <v>0</v>
      </c>
      <c r="Z227" s="21" t="str">
        <f t="shared" si="41"/>
        <v>Thursday</v>
      </c>
      <c r="AA227" s="21" t="str">
        <f t="shared" si="42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225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37"/>
        <v>14128.400000000001</v>
      </c>
      <c r="G228" s="48">
        <f t="shared" si="38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39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40"/>
        <v>0</v>
      </c>
      <c r="Z228" s="21" t="str">
        <f t="shared" si="41"/>
        <v>Thursday</v>
      </c>
      <c r="AA228" s="21" t="str">
        <f t="shared" si="42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226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37"/>
        <v>6776</v>
      </c>
      <c r="G229" s="48">
        <f t="shared" si="38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39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40"/>
        <v/>
      </c>
      <c r="Z229" s="21" t="str">
        <f t="shared" si="41"/>
        <v>Tuesday</v>
      </c>
      <c r="AA229" s="21" t="str">
        <f t="shared" si="42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227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37"/>
        <v>3080</v>
      </c>
      <c r="G230" s="48">
        <f t="shared" si="38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39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40"/>
        <v/>
      </c>
      <c r="Z230" s="21" t="str">
        <f t="shared" si="41"/>
        <v>Tuesday</v>
      </c>
      <c r="AA230" s="21" t="str">
        <f t="shared" si="42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228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37"/>
        <v>6406.4</v>
      </c>
      <c r="G231" s="48">
        <f t="shared" si="38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39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40"/>
        <v>0</v>
      </c>
      <c r="Z231" s="21" t="str">
        <f t="shared" si="41"/>
        <v>Thursday</v>
      </c>
      <c r="AA231" s="21" t="str">
        <f t="shared" si="42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229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37"/>
        <v>8734</v>
      </c>
      <c r="G232" s="48">
        <f t="shared" si="38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39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40"/>
        <v>0</v>
      </c>
      <c r="Z232" s="21" t="str">
        <f t="shared" si="41"/>
        <v>Thursday</v>
      </c>
      <c r="AA232" s="21" t="str">
        <f t="shared" si="42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230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37"/>
        <v>17987.2</v>
      </c>
      <c r="G233" s="48">
        <f t="shared" si="38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39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40"/>
        <v/>
      </c>
      <c r="Z233" s="21" t="str">
        <f t="shared" si="41"/>
        <v>Friday</v>
      </c>
      <c r="AA233" s="21" t="str">
        <f t="shared" si="42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231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37"/>
        <v>8131.2000000000007</v>
      </c>
      <c r="G234" s="48">
        <f t="shared" si="38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39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40"/>
        <v/>
      </c>
      <c r="Z234" s="21" t="str">
        <f t="shared" si="41"/>
        <v>Friday</v>
      </c>
      <c r="AA234" s="21" t="str">
        <f t="shared" si="42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232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37"/>
        <v>24816</v>
      </c>
      <c r="G235" s="48">
        <f t="shared" si="38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39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40"/>
        <v/>
      </c>
      <c r="Z235" s="21" t="str">
        <f t="shared" si="41"/>
        <v>Friday</v>
      </c>
      <c r="AA235" s="21" t="str">
        <f t="shared" si="42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233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37"/>
        <v>27984</v>
      </c>
      <c r="G236" s="48">
        <f t="shared" si="38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39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40"/>
        <v/>
      </c>
      <c r="Z236" s="21" t="str">
        <f t="shared" si="41"/>
        <v>Friday</v>
      </c>
      <c r="AA236" s="21" t="str">
        <f t="shared" si="42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234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37"/>
        <v>6292</v>
      </c>
      <c r="G237" s="48">
        <f t="shared" si="38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39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40"/>
        <v>0</v>
      </c>
      <c r="Z237" s="21" t="str">
        <f t="shared" si="41"/>
        <v>Thursday</v>
      </c>
      <c r="AA237" s="21" t="str">
        <f t="shared" si="42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235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37"/>
        <v>2933.04</v>
      </c>
      <c r="G238" s="48">
        <f t="shared" si="38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39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40"/>
        <v>0</v>
      </c>
      <c r="Z238" s="21" t="str">
        <f t="shared" si="41"/>
        <v>Thursday</v>
      </c>
      <c r="AA238" s="21" t="str">
        <f t="shared" si="42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236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7"/>
        <v>2933.04</v>
      </c>
      <c r="G239" s="48">
        <f t="shared" si="38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39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40"/>
        <v/>
      </c>
      <c r="Z239" s="21" t="str">
        <f t="shared" si="41"/>
        <v>Tuesday</v>
      </c>
      <c r="AA239" s="21" t="str">
        <f t="shared" si="42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237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37"/>
        <v>6160</v>
      </c>
      <c r="G240" s="48">
        <f t="shared" si="38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39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40"/>
        <v>0</v>
      </c>
      <c r="Z240" s="21" t="str">
        <f t="shared" si="41"/>
        <v>Thursday</v>
      </c>
      <c r="AA240" s="21" t="str">
        <f t="shared" si="42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238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37"/>
        <v>6960.7999999999993</v>
      </c>
      <c r="G241" s="48">
        <f t="shared" si="38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39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40"/>
        <v/>
      </c>
      <c r="Z241" s="21" t="str">
        <f t="shared" si="41"/>
        <v>Tuesday</v>
      </c>
      <c r="AA241" s="21" t="str">
        <f t="shared" si="42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239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37"/>
        <v>25146</v>
      </c>
      <c r="G242" s="48">
        <f t="shared" si="38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39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40"/>
        <v/>
      </c>
      <c r="Z242" s="21" t="str">
        <f t="shared" si="41"/>
        <v>Friday</v>
      </c>
      <c r="AA242" s="21" t="str">
        <f t="shared" si="42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240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37"/>
        <v>4435.2</v>
      </c>
      <c r="G243" s="48">
        <f t="shared" si="38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39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40"/>
        <v/>
      </c>
      <c r="Z243" s="21" t="str">
        <f t="shared" si="41"/>
        <v>Tuesday</v>
      </c>
      <c r="AA243" s="21" t="str">
        <f t="shared" si="42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241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37"/>
        <v>8065.2000000000007</v>
      </c>
      <c r="G244" s="48">
        <f t="shared" si="38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39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40"/>
        <v>0</v>
      </c>
      <c r="Z244" s="21" t="str">
        <f t="shared" si="41"/>
        <v>Thursday</v>
      </c>
      <c r="AA244" s="21" t="str">
        <f t="shared" si="42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242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37"/>
        <v>11704</v>
      </c>
      <c r="G245" s="48">
        <f t="shared" si="38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39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40"/>
        <v>0</v>
      </c>
      <c r="Z245" s="21" t="str">
        <f t="shared" si="41"/>
        <v>Thursday</v>
      </c>
      <c r="AA245" s="21" t="str">
        <f t="shared" si="42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243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37"/>
        <v>28710</v>
      </c>
      <c r="G246" s="48">
        <f t="shared" si="38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39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43">IF(OR(R246 = "PRIYANKA MADAM", R246 = "DEEPAK", R246 = "PORTER"),N246,"")</f>
        <v/>
      </c>
      <c r="Y246" s="21" t="str">
        <f t="shared" si="40"/>
        <v/>
      </c>
      <c r="Z246" s="21" t="str">
        <f t="shared" si="41"/>
        <v>Tuesday</v>
      </c>
      <c r="AA246" s="21" t="str">
        <f t="shared" si="42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244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37"/>
        <v>8808.7999999999993</v>
      </c>
      <c r="G247" s="48">
        <f t="shared" si="38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39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43"/>
        <v/>
      </c>
      <c r="Y247" s="21" t="str">
        <f t="shared" si="40"/>
        <v/>
      </c>
      <c r="Z247" s="21" t="str">
        <f t="shared" si="41"/>
        <v>Tuesday</v>
      </c>
      <c r="AA247" s="21" t="str">
        <f t="shared" si="42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245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37"/>
        <v>12689.599999999999</v>
      </c>
      <c r="G248" s="48">
        <f t="shared" si="38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39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43"/>
        <v/>
      </c>
      <c r="Y248" s="21" t="str">
        <f t="shared" si="40"/>
        <v/>
      </c>
      <c r="Z248" s="21" t="str">
        <f t="shared" si="41"/>
        <v>Tuesday</v>
      </c>
      <c r="AA248" s="21" t="str">
        <f t="shared" si="42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246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37"/>
        <v>15892.8</v>
      </c>
      <c r="G249" s="48">
        <f t="shared" si="38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39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43"/>
        <v/>
      </c>
      <c r="Y249" s="21" t="str">
        <f t="shared" si="40"/>
        <v/>
      </c>
      <c r="Z249" s="21" t="str">
        <f t="shared" si="41"/>
        <v>Tuesday</v>
      </c>
      <c r="AA249" s="21" t="str">
        <f t="shared" si="42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247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37"/>
        <v>8808.7999999999993</v>
      </c>
      <c r="G250" s="48">
        <f t="shared" si="38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39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43"/>
        <v/>
      </c>
      <c r="Y250" s="21" t="str">
        <f t="shared" si="40"/>
        <v/>
      </c>
      <c r="Z250" s="21" t="str">
        <f t="shared" si="41"/>
        <v>Tuesday</v>
      </c>
      <c r="AA250" s="21" t="str">
        <f t="shared" si="42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248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37"/>
        <v>10164</v>
      </c>
      <c r="G251" s="48">
        <f t="shared" si="38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39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43"/>
        <v/>
      </c>
      <c r="Y251" s="21" t="str">
        <f t="shared" si="40"/>
        <v/>
      </c>
      <c r="Z251" s="21" t="str">
        <f t="shared" si="41"/>
        <v>Friday</v>
      </c>
      <c r="AA251" s="21" t="str">
        <f t="shared" si="42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249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37"/>
        <v>3146</v>
      </c>
      <c r="G252" s="48">
        <f t="shared" si="38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39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40"/>
        <v>0</v>
      </c>
      <c r="Z252" s="21" t="str">
        <f t="shared" si="41"/>
        <v>Thursday</v>
      </c>
      <c r="AA252" s="21" t="str">
        <f t="shared" si="42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250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37"/>
        <v>12381.599999999999</v>
      </c>
      <c r="G253" s="48">
        <f t="shared" si="38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39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40"/>
        <v>0</v>
      </c>
      <c r="Z253" s="21" t="str">
        <f t="shared" si="41"/>
        <v>Thursday</v>
      </c>
      <c r="AA253" s="21" t="str">
        <f t="shared" si="42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251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37"/>
        <v>12997.599999999999</v>
      </c>
      <c r="G254" s="48">
        <f t="shared" si="38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39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40"/>
        <v/>
      </c>
      <c r="Z254" s="21" t="str">
        <f t="shared" si="41"/>
        <v>Tuesday</v>
      </c>
      <c r="AA254" s="21" t="str">
        <f t="shared" si="42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252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37"/>
        <v>9424.7999999999993</v>
      </c>
      <c r="G255" s="48">
        <f t="shared" si="38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39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40"/>
        <v/>
      </c>
      <c r="Z255" s="21" t="str">
        <f t="shared" si="41"/>
        <v>Friday</v>
      </c>
      <c r="AA255" s="21" t="str">
        <f t="shared" si="42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253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37"/>
        <v>10533.6</v>
      </c>
      <c r="G256" s="48">
        <f t="shared" si="38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39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40"/>
        <v/>
      </c>
      <c r="Z256" s="21" t="str">
        <f t="shared" si="41"/>
        <v>Tuesday</v>
      </c>
      <c r="AA256" s="21" t="str">
        <f t="shared" si="42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254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37"/>
        <v>16508.8</v>
      </c>
      <c r="G257" s="48">
        <f t="shared" si="38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39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40"/>
        <v/>
      </c>
      <c r="Z257" s="21" t="str">
        <f t="shared" si="41"/>
        <v>Tuesday</v>
      </c>
      <c r="AA257" s="21" t="str">
        <f t="shared" si="42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255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si="37"/>
        <v>14106.400000000001</v>
      </c>
      <c r="G258" s="48">
        <f t="shared" si="38"/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si="39"/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si="40"/>
        <v/>
      </c>
      <c r="Z258" s="21" t="str">
        <f t="shared" si="41"/>
        <v>Tuesday</v>
      </c>
      <c r="AA258" s="21" t="str">
        <f t="shared" si="42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256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7"/>
        <v>12566.400000000001</v>
      </c>
      <c r="G259" s="48">
        <f t="shared" si="38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9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40"/>
        <v>0</v>
      </c>
      <c r="Z259" s="21" t="str">
        <f t="shared" si="41"/>
        <v>Thursday</v>
      </c>
      <c r="AA259" s="21" t="str">
        <f t="shared" si="42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257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ref="F260:F323" si="44">IF(AB260="DOLLAR",E260*88,E260)</f>
        <v>16508.8</v>
      </c>
      <c r="G260" s="48">
        <f t="shared" ref="G260:G323" si="45">F260*J260</f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ref="L260:L323" si="46">J260-K260</f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ref="Y260:Y323" si="47">IF(X260="", "", X260-N260)</f>
        <v/>
      </c>
      <c r="Z260" s="21" t="str">
        <f t="shared" ref="Z260:Z323" si="48">IF(N260="", "", TEXT(N260, "dddd"))</f>
        <v>Tuesday</v>
      </c>
      <c r="AA260" s="21" t="str">
        <f t="shared" ref="AA260:AA323" si="49">IF(X260="", "", TEXT(X260, "dddd"))</f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258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44"/>
        <v>22052.799999999999</v>
      </c>
      <c r="G261" s="48">
        <f t="shared" si="45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46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47"/>
        <v>0</v>
      </c>
      <c r="Z261" s="21" t="str">
        <f t="shared" si="48"/>
        <v>Thursday</v>
      </c>
      <c r="AA261" s="21" t="str">
        <f t="shared" si="49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259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44"/>
        <v>3146</v>
      </c>
      <c r="G262" s="48">
        <f t="shared" si="45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46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7"/>
        <v>0</v>
      </c>
      <c r="Z262" s="21" t="str">
        <f t="shared" si="48"/>
        <v>Thursday</v>
      </c>
      <c r="AA262" s="21" t="str">
        <f t="shared" si="49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260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44"/>
        <v>18048.8</v>
      </c>
      <c r="G263" s="48">
        <f t="shared" si="45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46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47"/>
        <v/>
      </c>
      <c r="Z263" s="21" t="str">
        <f t="shared" si="48"/>
        <v>Tuesday</v>
      </c>
      <c r="AA263" s="21" t="str">
        <f t="shared" si="49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261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44"/>
        <v>6591.2000000000007</v>
      </c>
      <c r="G264" s="48">
        <f t="shared" si="45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46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47"/>
        <v>0</v>
      </c>
      <c r="Z264" s="21" t="str">
        <f t="shared" si="48"/>
        <v>Thursday</v>
      </c>
      <c r="AA264" s="21" t="str">
        <f t="shared" si="49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262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44"/>
        <v>8408.4</v>
      </c>
      <c r="G265" s="48">
        <f t="shared" si="45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46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7"/>
        <v>0</v>
      </c>
      <c r="Z265" s="21" t="str">
        <f t="shared" si="48"/>
        <v>Thursday</v>
      </c>
      <c r="AA265" s="21" t="str">
        <f t="shared" si="49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263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44"/>
        <v>21375.200000000001</v>
      </c>
      <c r="G266" s="48">
        <f t="shared" si="45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46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47"/>
        <v/>
      </c>
      <c r="Z266" s="21" t="str">
        <f t="shared" si="48"/>
        <v>Tuesday</v>
      </c>
      <c r="AA266" s="21" t="str">
        <f t="shared" si="49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264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44"/>
        <v>29436</v>
      </c>
      <c r="G267" s="48">
        <f t="shared" si="45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46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47"/>
        <v/>
      </c>
      <c r="Z267" s="21" t="str">
        <f t="shared" si="48"/>
        <v>Tuesday</v>
      </c>
      <c r="AA267" s="21" t="str">
        <f t="shared" si="49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265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44"/>
        <v>14907.2</v>
      </c>
      <c r="G268" s="48">
        <f t="shared" si="45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46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47"/>
        <v>0</v>
      </c>
      <c r="Z268" s="21" t="str">
        <f t="shared" si="48"/>
        <v>Thursday</v>
      </c>
      <c r="AA268" s="21" t="str">
        <f t="shared" si="49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266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44"/>
        <v>15276.8</v>
      </c>
      <c r="G269" s="48">
        <f t="shared" si="45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46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7"/>
        <v>0</v>
      </c>
      <c r="Z269" s="21" t="str">
        <f t="shared" si="48"/>
        <v>Thursday</v>
      </c>
      <c r="AA269" s="21" t="str">
        <f t="shared" si="49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267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44"/>
        <v>9094.7999999999993</v>
      </c>
      <c r="G270" s="48">
        <f t="shared" si="45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46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7"/>
        <v>0</v>
      </c>
      <c r="Z270" s="21" t="str">
        <f t="shared" si="48"/>
        <v>Thursday</v>
      </c>
      <c r="AA270" s="21" t="str">
        <f t="shared" si="49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268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44"/>
        <v>8122.4</v>
      </c>
      <c r="G271" s="48">
        <f t="shared" si="45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46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7"/>
        <v>0</v>
      </c>
      <c r="Z271" s="21" t="str">
        <f t="shared" si="48"/>
        <v>Thursday</v>
      </c>
      <c r="AA271" s="21" t="str">
        <f t="shared" si="49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269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44"/>
        <v>9094.7999999999993</v>
      </c>
      <c r="G272" s="48">
        <f t="shared" si="45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46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7"/>
        <v>0</v>
      </c>
      <c r="Z272" s="21" t="str">
        <f t="shared" si="48"/>
        <v>Thursday</v>
      </c>
      <c r="AA272" s="21" t="str">
        <f t="shared" si="49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270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44"/>
        <v>23716</v>
      </c>
      <c r="G273" s="48">
        <f t="shared" si="45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46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47"/>
        <v/>
      </c>
      <c r="Z273" s="21" t="str">
        <f t="shared" si="48"/>
        <v>Friday</v>
      </c>
      <c r="AA273" s="21" t="str">
        <f t="shared" si="49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271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44"/>
        <v>6899.2000000000007</v>
      </c>
      <c r="G274" s="48">
        <f t="shared" si="45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46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47"/>
        <v/>
      </c>
      <c r="Z274" s="21" t="str">
        <f t="shared" si="48"/>
        <v>Tuesday</v>
      </c>
      <c r="AA274" s="21" t="str">
        <f t="shared" si="49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272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44"/>
        <v>22792</v>
      </c>
      <c r="G275" s="48">
        <f t="shared" si="45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46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47"/>
        <v/>
      </c>
      <c r="Z275" s="21" t="str">
        <f t="shared" si="48"/>
        <v>Tuesday</v>
      </c>
      <c r="AA275" s="21" t="str">
        <f t="shared" si="49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273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44"/>
        <v>26426.400000000001</v>
      </c>
      <c r="G276" s="48">
        <f t="shared" si="45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46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7"/>
        <v/>
      </c>
      <c r="Z276" s="21" t="str">
        <f t="shared" si="48"/>
        <v>Tuesday</v>
      </c>
      <c r="AA276" s="21" t="str">
        <f t="shared" si="49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274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44"/>
        <v>8008</v>
      </c>
      <c r="G277" s="48">
        <f t="shared" si="45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46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47"/>
        <v>0</v>
      </c>
      <c r="Z277" s="21" t="str">
        <f t="shared" si="48"/>
        <v>Thursday</v>
      </c>
      <c r="AA277" s="21" t="str">
        <f t="shared" si="49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275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44"/>
        <v>35050.400000000001</v>
      </c>
      <c r="G278" s="48">
        <f t="shared" si="45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46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47"/>
        <v>0</v>
      </c>
      <c r="Z278" s="21" t="str">
        <f t="shared" si="48"/>
        <v>Tuesday</v>
      </c>
      <c r="AA278" s="21" t="str">
        <f t="shared" si="49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276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44"/>
        <v>28710</v>
      </c>
      <c r="G279" s="48">
        <f t="shared" si="45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46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47"/>
        <v>0</v>
      </c>
      <c r="Z279" s="21" t="str">
        <f t="shared" si="48"/>
        <v>Friday</v>
      </c>
      <c r="AA279" s="21" t="str">
        <f t="shared" si="49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277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44"/>
        <v>6591.2000000000007</v>
      </c>
      <c r="G280" s="48">
        <f t="shared" si="45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46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47"/>
        <v/>
      </c>
      <c r="Z280" s="21" t="str">
        <f t="shared" si="48"/>
        <v>Tuesday</v>
      </c>
      <c r="AA280" s="21" t="str">
        <f t="shared" si="49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278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44"/>
        <v>11783.2</v>
      </c>
      <c r="G281" s="48">
        <f t="shared" si="45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46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47"/>
        <v>0</v>
      </c>
      <c r="Z281" s="21" t="str">
        <f t="shared" si="48"/>
        <v>Thursday</v>
      </c>
      <c r="AA281" s="21" t="str">
        <f t="shared" si="49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279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44"/>
        <v>1848</v>
      </c>
      <c r="G282" s="48">
        <f t="shared" si="45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46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47"/>
        <v/>
      </c>
      <c r="Z282" s="21" t="str">
        <f t="shared" si="48"/>
        <v>Tuesday</v>
      </c>
      <c r="AA282" s="21" t="str">
        <f t="shared" si="49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280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44"/>
        <v>4004</v>
      </c>
      <c r="G283" s="48">
        <f t="shared" si="45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46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47"/>
        <v/>
      </c>
      <c r="Z283" s="21" t="str">
        <f t="shared" si="48"/>
        <v>Tuesday</v>
      </c>
      <c r="AA283" s="21" t="str">
        <f t="shared" si="49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281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44"/>
        <v>3374.8</v>
      </c>
      <c r="G284" s="48">
        <f t="shared" si="45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46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47"/>
        <v>0</v>
      </c>
      <c r="Z284" s="21" t="str">
        <f t="shared" si="48"/>
        <v>Thursday</v>
      </c>
      <c r="AA284" s="21" t="str">
        <f t="shared" si="49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282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44"/>
        <v>5376.8</v>
      </c>
      <c r="G285" s="48">
        <f t="shared" si="45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46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7"/>
        <v>0</v>
      </c>
      <c r="Z285" s="21" t="str">
        <f t="shared" si="48"/>
        <v>Thursday</v>
      </c>
      <c r="AA285" s="21" t="str">
        <f t="shared" si="49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283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44"/>
        <v>6221.6</v>
      </c>
      <c r="G286" s="48">
        <f t="shared" si="45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46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47"/>
        <v/>
      </c>
      <c r="Z286" s="21" t="str">
        <f t="shared" si="48"/>
        <v>Tuesday</v>
      </c>
      <c r="AA286" s="21" t="str">
        <f t="shared" si="49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284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44"/>
        <v>8685.6</v>
      </c>
      <c r="G287" s="48">
        <f t="shared" si="45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46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47"/>
        <v>0</v>
      </c>
      <c r="Z287" s="21" t="str">
        <f t="shared" si="48"/>
        <v>Tuesday</v>
      </c>
      <c r="AA287" s="21" t="str">
        <f t="shared" si="49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285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44"/>
        <v>20636</v>
      </c>
      <c r="G288" s="48">
        <f t="shared" si="45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46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47"/>
        <v>0</v>
      </c>
      <c r="Z288" s="21" t="str">
        <f t="shared" si="48"/>
        <v>Friday</v>
      </c>
      <c r="AA288" s="21" t="str">
        <f t="shared" si="49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286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44"/>
        <v>20636</v>
      </c>
      <c r="G289" s="48">
        <f t="shared" si="45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46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47"/>
        <v/>
      </c>
      <c r="Z289" s="21" t="str">
        <f t="shared" si="48"/>
        <v>Tuesday</v>
      </c>
      <c r="AA289" s="21" t="str">
        <f t="shared" si="49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287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44"/>
        <v>9438</v>
      </c>
      <c r="G290" s="48">
        <f t="shared" si="45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46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47"/>
        <v>0</v>
      </c>
      <c r="Z290" s="21" t="str">
        <f t="shared" si="48"/>
        <v>Thursday</v>
      </c>
      <c r="AA290" s="21" t="str">
        <f t="shared" si="49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288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44"/>
        <v>5482.4</v>
      </c>
      <c r="G291" s="48">
        <f t="shared" si="45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46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47"/>
        <v/>
      </c>
      <c r="Z291" s="21" t="str">
        <f t="shared" si="48"/>
        <v>Tuesday</v>
      </c>
      <c r="AA291" s="21" t="str">
        <f t="shared" si="49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289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44"/>
        <v>36097.599999999999</v>
      </c>
      <c r="G292" s="48">
        <f t="shared" si="45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46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47"/>
        <v/>
      </c>
      <c r="Z292" s="21" t="str">
        <f t="shared" si="48"/>
        <v>Tuesday</v>
      </c>
      <c r="AA292" s="21" t="str">
        <f t="shared" si="49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290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44"/>
        <v>16324</v>
      </c>
      <c r="G293" s="48">
        <f t="shared" si="45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46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47"/>
        <v>0</v>
      </c>
      <c r="Z293" s="21" t="str">
        <f t="shared" si="48"/>
        <v>Friday</v>
      </c>
      <c r="AA293" s="21" t="str">
        <f t="shared" si="49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291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44"/>
        <v>15584.8</v>
      </c>
      <c r="G294" s="48">
        <f t="shared" si="45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46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7"/>
        <v>0</v>
      </c>
      <c r="Z294" s="21" t="str">
        <f t="shared" si="48"/>
        <v>Friday</v>
      </c>
      <c r="AA294" s="21" t="str">
        <f t="shared" si="49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292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44"/>
        <v>15584.8</v>
      </c>
      <c r="G295" s="48">
        <f t="shared" si="45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6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7"/>
        <v>0</v>
      </c>
      <c r="Z295" s="21" t="str">
        <f t="shared" si="48"/>
        <v>Friday</v>
      </c>
      <c r="AA295" s="21" t="str">
        <f t="shared" si="49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293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44"/>
        <v>20636</v>
      </c>
      <c r="G296" s="48">
        <f t="shared" si="45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46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7"/>
        <v>0</v>
      </c>
      <c r="Z296" s="21" t="str">
        <f t="shared" si="48"/>
        <v>Friday</v>
      </c>
      <c r="AA296" s="21" t="str">
        <f t="shared" si="49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294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44"/>
        <v>20636</v>
      </c>
      <c r="G297" s="48">
        <f t="shared" si="45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46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7"/>
        <v>0</v>
      </c>
      <c r="Z297" s="21" t="str">
        <f t="shared" si="48"/>
        <v>Friday</v>
      </c>
      <c r="AA297" s="21" t="str">
        <f t="shared" si="49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295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44"/>
        <v>18150</v>
      </c>
      <c r="G298" s="48">
        <f t="shared" si="45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46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7"/>
        <v>0</v>
      </c>
      <c r="Z298" s="21" t="str">
        <f t="shared" si="48"/>
        <v>Friday</v>
      </c>
      <c r="AA298" s="21" t="str">
        <f t="shared" si="49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296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44"/>
        <v>6776</v>
      </c>
      <c r="G299" s="48">
        <f t="shared" si="45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46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7"/>
        <v>0</v>
      </c>
      <c r="Z299" s="21" t="str">
        <f t="shared" si="48"/>
        <v>Friday</v>
      </c>
      <c r="AA299" s="21" t="str">
        <f t="shared" si="49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297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44"/>
        <v>8131.2000000000007</v>
      </c>
      <c r="G300" s="48">
        <f t="shared" si="45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46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7"/>
        <v>0</v>
      </c>
      <c r="Z300" s="21" t="str">
        <f t="shared" si="48"/>
        <v>Friday</v>
      </c>
      <c r="AA300" s="21" t="str">
        <f t="shared" si="49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298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44"/>
        <v>17094</v>
      </c>
      <c r="G301" s="48">
        <f t="shared" si="45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46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7"/>
        <v>0</v>
      </c>
      <c r="Z301" s="21" t="str">
        <f t="shared" si="48"/>
        <v>Friday</v>
      </c>
      <c r="AA301" s="21" t="str">
        <f t="shared" si="49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299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44"/>
        <v>19527.2</v>
      </c>
      <c r="G302" s="48">
        <f t="shared" si="45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46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7"/>
        <v>0</v>
      </c>
      <c r="Z302" s="21" t="str">
        <f t="shared" si="48"/>
        <v>Friday</v>
      </c>
      <c r="AA302" s="21" t="str">
        <f t="shared" si="49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300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44"/>
        <v>17248</v>
      </c>
      <c r="G303" s="48">
        <f t="shared" si="45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46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7"/>
        <v>0</v>
      </c>
      <c r="Z303" s="21" t="str">
        <f t="shared" si="48"/>
        <v>Friday</v>
      </c>
      <c r="AA303" s="21" t="str">
        <f t="shared" si="49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301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44"/>
        <v>21375.200000000001</v>
      </c>
      <c r="G304" s="48">
        <f t="shared" si="45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46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7"/>
        <v>0</v>
      </c>
      <c r="Z304" s="21" t="str">
        <f t="shared" si="48"/>
        <v>Friday</v>
      </c>
      <c r="AA304" s="21" t="str">
        <f t="shared" si="49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302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44"/>
        <v>21375.200000000001</v>
      </c>
      <c r="G305" s="48">
        <f t="shared" si="45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46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7"/>
        <v>0</v>
      </c>
      <c r="Z305" s="21" t="str">
        <f t="shared" si="48"/>
        <v>Friday</v>
      </c>
      <c r="AA305" s="21" t="str">
        <f t="shared" si="49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303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44"/>
        <v>21375.200000000001</v>
      </c>
      <c r="G306" s="48">
        <f t="shared" si="45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46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47"/>
        <v/>
      </c>
      <c r="Z306" s="21" t="str">
        <f t="shared" si="48"/>
        <v>Tuesday</v>
      </c>
      <c r="AA306" s="21" t="str">
        <f t="shared" si="49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304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44"/>
        <v>15584.8</v>
      </c>
      <c r="G307" s="48">
        <f t="shared" si="45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46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7"/>
        <v/>
      </c>
      <c r="Z307" s="21" t="str">
        <f t="shared" si="48"/>
        <v>Tuesday</v>
      </c>
      <c r="AA307" s="21" t="str">
        <f t="shared" si="49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305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44"/>
        <v>46939.199999999997</v>
      </c>
      <c r="G308" s="48">
        <f t="shared" si="45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46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47"/>
        <v>0</v>
      </c>
      <c r="Z308" s="21" t="str">
        <f t="shared" si="48"/>
        <v>Thursday</v>
      </c>
      <c r="AA308" s="21" t="str">
        <f t="shared" si="49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306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44"/>
        <v>21375.200000000001</v>
      </c>
      <c r="G309" s="48">
        <f t="shared" si="45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46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7"/>
        <v>0</v>
      </c>
      <c r="Z309" s="21" t="str">
        <f t="shared" si="48"/>
        <v>Thursday</v>
      </c>
      <c r="AA309" s="21" t="str">
        <f t="shared" si="49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307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44"/>
        <v>46939.199999999997</v>
      </c>
      <c r="G310" s="48">
        <f t="shared" si="45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46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7"/>
        <v>0</v>
      </c>
      <c r="Z310" s="21" t="str">
        <f t="shared" si="48"/>
        <v>Thursday</v>
      </c>
      <c r="AA310" s="21" t="str">
        <f t="shared" si="49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308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44"/>
        <v>9548</v>
      </c>
      <c r="G311" s="48">
        <f t="shared" si="45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46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47"/>
        <v>0</v>
      </c>
      <c r="Z311" s="21" t="str">
        <f t="shared" si="48"/>
        <v>Monday</v>
      </c>
      <c r="AA311" s="21" t="str">
        <f t="shared" si="49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309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44"/>
        <v>15584.8</v>
      </c>
      <c r="G312" s="48">
        <f t="shared" si="45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46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47"/>
        <v/>
      </c>
      <c r="Z312" s="21" t="str">
        <f t="shared" si="48"/>
        <v>Tuesday</v>
      </c>
      <c r="AA312" s="21" t="str">
        <f t="shared" si="49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310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44"/>
        <v>43428</v>
      </c>
      <c r="G313" s="48">
        <f t="shared" si="45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46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47"/>
        <v/>
      </c>
      <c r="Z313" s="21" t="str">
        <f t="shared" si="48"/>
        <v>Tuesday</v>
      </c>
      <c r="AA313" s="21" t="str">
        <f t="shared" si="49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311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44"/>
        <v>67152.800000000003</v>
      </c>
      <c r="G314" s="48">
        <f t="shared" si="45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46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47"/>
        <v>0</v>
      </c>
      <c r="Z314" s="21" t="str">
        <f t="shared" si="48"/>
        <v>Thursday</v>
      </c>
      <c r="AA314" s="21" t="str">
        <f t="shared" si="49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312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44"/>
        <v>6899.2000000000007</v>
      </c>
      <c r="G315" s="48">
        <f t="shared" si="45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46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50">IF(OR(R315 = "PRIYANKA MADAM", R315 = "DEEPAK", R315 = "PORTER"),N315,"")</f>
        <v/>
      </c>
      <c r="Y315" s="21" t="str">
        <f t="shared" si="47"/>
        <v/>
      </c>
      <c r="Z315" s="21" t="str">
        <f t="shared" si="48"/>
        <v>Friday</v>
      </c>
      <c r="AA315" s="21" t="str">
        <f t="shared" si="49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313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44"/>
        <v>9081.6</v>
      </c>
      <c r="G316" s="48">
        <f t="shared" si="45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46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50"/>
        <v/>
      </c>
      <c r="Y316" s="21" t="str">
        <f t="shared" si="47"/>
        <v/>
      </c>
      <c r="Z316" s="21" t="str">
        <f t="shared" si="48"/>
        <v>Tuesday</v>
      </c>
      <c r="AA316" s="21" t="str">
        <f t="shared" si="49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314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44"/>
        <v>9081.6</v>
      </c>
      <c r="G317" s="48">
        <f t="shared" si="45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46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50"/>
        <v/>
      </c>
      <c r="Y317" s="21" t="str">
        <f t="shared" si="47"/>
        <v/>
      </c>
      <c r="Z317" s="21" t="str">
        <f t="shared" si="48"/>
        <v>Tuesday</v>
      </c>
      <c r="AA317" s="21" t="str">
        <f t="shared" si="49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315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44"/>
        <v>9081.6</v>
      </c>
      <c r="G318" s="48">
        <f t="shared" si="45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46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50"/>
        <v/>
      </c>
      <c r="Y318" s="21" t="str">
        <f t="shared" si="47"/>
        <v/>
      </c>
      <c r="Z318" s="21" t="str">
        <f t="shared" si="48"/>
        <v>Tuesday</v>
      </c>
      <c r="AA318" s="21" t="str">
        <f t="shared" si="49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316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44"/>
        <v>12408</v>
      </c>
      <c r="G319" s="48">
        <f t="shared" si="45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46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50"/>
        <v/>
      </c>
      <c r="Y319" s="21" t="str">
        <f t="shared" si="47"/>
        <v/>
      </c>
      <c r="Z319" s="21" t="str">
        <f t="shared" si="48"/>
        <v>Tuesday</v>
      </c>
      <c r="AA319" s="21" t="str">
        <f t="shared" si="49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317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44"/>
        <v>33264</v>
      </c>
      <c r="G320" s="48">
        <f t="shared" si="45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46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50"/>
        <v/>
      </c>
      <c r="Y320" s="21" t="str">
        <f t="shared" si="47"/>
        <v/>
      </c>
      <c r="Z320" s="21" t="str">
        <f t="shared" si="48"/>
        <v>Tuesday</v>
      </c>
      <c r="AA320" s="21" t="str">
        <f t="shared" si="49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318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44"/>
        <v>31152</v>
      </c>
      <c r="G321" s="48">
        <f t="shared" si="45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46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47"/>
        <v>0</v>
      </c>
      <c r="Z321" s="21" t="str">
        <f t="shared" si="48"/>
        <v>Thursday</v>
      </c>
      <c r="AA321" s="21" t="str">
        <f t="shared" si="49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319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si="44"/>
        <v>47124</v>
      </c>
      <c r="G322" s="48">
        <f t="shared" si="45"/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si="46"/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si="47"/>
        <v/>
      </c>
      <c r="Z322" s="21" t="str">
        <f t="shared" si="48"/>
        <v>Tuesday</v>
      </c>
      <c r="AA322" s="21" t="str">
        <f t="shared" si="49"/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320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44"/>
        <v>53856</v>
      </c>
      <c r="G323" s="48">
        <f t="shared" si="45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6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7"/>
        <v/>
      </c>
      <c r="Z323" s="21" t="str">
        <f t="shared" si="48"/>
        <v>Tuesday</v>
      </c>
      <c r="AA323" s="21" t="str">
        <f t="shared" si="49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321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ref="F324:F387" si="51">IF(AB324="DOLLAR",E324*88,E324)</f>
        <v>77792</v>
      </c>
      <c r="G324" s="48">
        <f t="shared" ref="G324:G387" si="52">F324*J324</f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ref="L324:L387" si="53">J324-K324</f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ref="Y324:Y387" si="54">IF(X324="", "", X324-N324)</f>
        <v/>
      </c>
      <c r="Z324" s="21" t="str">
        <f t="shared" ref="Z324:Z387" si="55">IF(N324="", "", TEXT(N324, "dddd"))</f>
        <v>Tuesday</v>
      </c>
      <c r="AA324" s="21" t="str">
        <f t="shared" ref="AA324:AA387" si="56">IF(X324="", "", TEXT(X324, "dddd"))</f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322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51"/>
        <v>21318</v>
      </c>
      <c r="G325" s="48">
        <f t="shared" si="52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53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54"/>
        <v>0</v>
      </c>
      <c r="Z325" s="21" t="str">
        <f t="shared" si="55"/>
        <v>Thursday</v>
      </c>
      <c r="AA325" s="21" t="str">
        <f t="shared" si="56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323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51"/>
        <v>21318</v>
      </c>
      <c r="G326" s="48">
        <f t="shared" si="52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53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54"/>
        <v>0</v>
      </c>
      <c r="Z326" s="21" t="str">
        <f t="shared" si="55"/>
        <v>Thursday</v>
      </c>
      <c r="AA326" s="21" t="str">
        <f t="shared" si="56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324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51"/>
        <v>4400</v>
      </c>
      <c r="G327" s="48">
        <f t="shared" si="52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53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54"/>
        <v>2</v>
      </c>
      <c r="Z327" s="21" t="str">
        <f t="shared" si="55"/>
        <v>Tuesday</v>
      </c>
      <c r="AA327" s="21" t="str">
        <f t="shared" si="56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325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51"/>
        <v>12320</v>
      </c>
      <c r="G328" s="48">
        <f t="shared" si="52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53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57">IF(OR(R328 = "PRIYANKA MADAM", R328 = "DEEPAK", R328 = "PORTER"),N328,"")</f>
        <v/>
      </c>
      <c r="Y328" s="21" t="str">
        <f t="shared" si="54"/>
        <v/>
      </c>
      <c r="Z328" s="21" t="str">
        <f t="shared" si="55"/>
        <v>Saturday</v>
      </c>
      <c r="AA328" s="21" t="str">
        <f t="shared" si="56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326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51"/>
        <v>12320</v>
      </c>
      <c r="G329" s="48">
        <f t="shared" si="52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53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57"/>
        <v/>
      </c>
      <c r="Y329" s="21" t="str">
        <f t="shared" si="54"/>
        <v/>
      </c>
      <c r="Z329" s="21" t="str">
        <f t="shared" si="55"/>
        <v>Saturday</v>
      </c>
      <c r="AA329" s="21" t="str">
        <f t="shared" si="56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327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51"/>
        <v>12320</v>
      </c>
      <c r="G330" s="48">
        <f t="shared" si="52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53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7"/>
        <v/>
      </c>
      <c r="Y330" s="21" t="str">
        <f t="shared" si="54"/>
        <v/>
      </c>
      <c r="Z330" s="21" t="str">
        <f t="shared" si="55"/>
        <v>Saturday</v>
      </c>
      <c r="AA330" s="21" t="str">
        <f t="shared" si="56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328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51"/>
        <v>11000</v>
      </c>
      <c r="G331" s="48">
        <f t="shared" si="52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53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7"/>
        <v/>
      </c>
      <c r="Y331" s="21" t="str">
        <f t="shared" si="54"/>
        <v/>
      </c>
      <c r="Z331" s="21" t="str">
        <f t="shared" si="55"/>
        <v>Saturday</v>
      </c>
      <c r="AA331" s="21" t="str">
        <f t="shared" si="56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329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51"/>
        <v>15400</v>
      </c>
      <c r="G332" s="48">
        <f t="shared" si="52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53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7"/>
        <v/>
      </c>
      <c r="Y332" s="21" t="str">
        <f t="shared" si="54"/>
        <v/>
      </c>
      <c r="Z332" s="21" t="str">
        <f t="shared" si="55"/>
        <v>Saturday</v>
      </c>
      <c r="AA332" s="21" t="str">
        <f t="shared" si="56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330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51"/>
        <v>8179.6</v>
      </c>
      <c r="G333" s="48">
        <f t="shared" si="52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53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57"/>
        <v>45831</v>
      </c>
      <c r="Y333" s="21">
        <f t="shared" si="54"/>
        <v>0</v>
      </c>
      <c r="Z333" s="21" t="str">
        <f t="shared" si="55"/>
        <v>Monday</v>
      </c>
      <c r="AA333" s="21" t="str">
        <f t="shared" si="56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331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51"/>
        <v>15276.8</v>
      </c>
      <c r="G334" s="48">
        <f t="shared" si="52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53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57"/>
        <v/>
      </c>
      <c r="Y334" s="21" t="str">
        <f t="shared" si="54"/>
        <v/>
      </c>
      <c r="Z334" s="21" t="str">
        <f t="shared" si="55"/>
        <v>Monday</v>
      </c>
      <c r="AA334" s="21" t="str">
        <f t="shared" si="56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332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51"/>
        <v>4743.2</v>
      </c>
      <c r="G335" s="48">
        <f t="shared" si="52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53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57"/>
        <v>45831</v>
      </c>
      <c r="Y335" s="21">
        <f t="shared" si="54"/>
        <v>0</v>
      </c>
      <c r="Z335" s="21" t="str">
        <f t="shared" si="55"/>
        <v>Monday</v>
      </c>
      <c r="AA335" s="21" t="str">
        <f t="shared" si="56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333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51"/>
        <v>19896.8</v>
      </c>
      <c r="G336" s="48">
        <f t="shared" si="52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53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57"/>
        <v/>
      </c>
      <c r="Y336" s="21" t="str">
        <f t="shared" si="54"/>
        <v/>
      </c>
      <c r="Z336" s="21" t="str">
        <f t="shared" si="55"/>
        <v>Monday</v>
      </c>
      <c r="AA336" s="21" t="str">
        <f t="shared" si="56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334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51"/>
        <v>18018</v>
      </c>
      <c r="G337" s="48">
        <f t="shared" si="52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53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7"/>
        <v/>
      </c>
      <c r="Y337" s="21" t="str">
        <f t="shared" si="54"/>
        <v/>
      </c>
      <c r="Z337" s="21" t="str">
        <f t="shared" si="55"/>
        <v>Saturday</v>
      </c>
      <c r="AA337" s="21" t="str">
        <f t="shared" si="56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335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51"/>
        <v>19714.2</v>
      </c>
      <c r="G338" s="48">
        <f t="shared" si="52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53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54"/>
        <v>0</v>
      </c>
      <c r="Z338" s="21" t="str">
        <f t="shared" si="55"/>
        <v>Monday</v>
      </c>
      <c r="AA338" s="21" t="str">
        <f t="shared" si="56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336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51"/>
        <v>19714.2</v>
      </c>
      <c r="G339" s="48">
        <f t="shared" si="52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53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54"/>
        <v>0</v>
      </c>
      <c r="Z339" s="21" t="str">
        <f t="shared" si="55"/>
        <v>Tuesday</v>
      </c>
      <c r="AA339" s="21" t="str">
        <f t="shared" si="56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337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51"/>
        <v>19712</v>
      </c>
      <c r="G340" s="48">
        <f t="shared" si="52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53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54"/>
        <v/>
      </c>
      <c r="Z340" s="21" t="str">
        <f t="shared" si="55"/>
        <v>Saturday</v>
      </c>
      <c r="AA340" s="21" t="str">
        <f t="shared" si="56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338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51"/>
        <v>10533.6</v>
      </c>
      <c r="G341" s="48">
        <f t="shared" si="52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53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54"/>
        <v>3</v>
      </c>
      <c r="Z341" s="21" t="str">
        <f t="shared" si="55"/>
        <v>Saturday</v>
      </c>
      <c r="AA341" s="21" t="str">
        <f t="shared" si="56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339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51"/>
        <v>24948</v>
      </c>
      <c r="G342" s="48">
        <f t="shared" si="52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53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54"/>
        <v>0</v>
      </c>
      <c r="Z342" s="21" t="str">
        <f t="shared" si="55"/>
        <v>Tuesday</v>
      </c>
      <c r="AA342" s="21" t="str">
        <f t="shared" si="56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340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51"/>
        <v>6529.6</v>
      </c>
      <c r="G343" s="48">
        <f t="shared" si="52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53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54"/>
        <v/>
      </c>
      <c r="Z343" s="21" t="str">
        <f t="shared" si="55"/>
        <v>Saturday</v>
      </c>
      <c r="AA343" s="21" t="str">
        <f t="shared" si="56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341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51"/>
        <v>16262.400000000001</v>
      </c>
      <c r="G344" s="48">
        <f t="shared" si="52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53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54"/>
        <v/>
      </c>
      <c r="Z344" s="21" t="str">
        <f t="shared" si="55"/>
        <v>Monday</v>
      </c>
      <c r="AA344" s="21" t="str">
        <f t="shared" si="56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342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51"/>
        <v>27984</v>
      </c>
      <c r="G345" s="48">
        <f t="shared" si="52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53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54"/>
        <v/>
      </c>
      <c r="Z345" s="21" t="str">
        <f t="shared" si="55"/>
        <v>Monday</v>
      </c>
      <c r="AA345" s="21" t="str">
        <f t="shared" si="56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343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51"/>
        <v>26136</v>
      </c>
      <c r="G346" s="48">
        <f t="shared" si="52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53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54"/>
        <v/>
      </c>
      <c r="Z346" s="21" t="str">
        <f t="shared" si="55"/>
        <v>Monday</v>
      </c>
      <c r="AA346" s="21" t="str">
        <f t="shared" si="56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344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51"/>
        <v>28710</v>
      </c>
      <c r="G347" s="48">
        <f t="shared" si="52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53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54"/>
        <v>0</v>
      </c>
      <c r="Z347" s="21" t="str">
        <f t="shared" si="55"/>
        <v>Wednesday</v>
      </c>
      <c r="AA347" s="21" t="str">
        <f t="shared" si="56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345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51"/>
        <v>28314</v>
      </c>
      <c r="G348" s="48">
        <f t="shared" si="52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53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54"/>
        <v/>
      </c>
      <c r="Z348" s="21" t="str">
        <f t="shared" si="55"/>
        <v>Monday</v>
      </c>
      <c r="AA348" s="21" t="str">
        <f t="shared" si="56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346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51"/>
        <v>8316</v>
      </c>
      <c r="G349" s="48">
        <f t="shared" si="52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53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54"/>
        <v>0</v>
      </c>
      <c r="Z349" s="21" t="str">
        <f t="shared" si="55"/>
        <v>Wednesday</v>
      </c>
      <c r="AA349" s="21" t="str">
        <f t="shared" si="56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347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51"/>
        <v>17987.2</v>
      </c>
      <c r="G350" s="48">
        <f t="shared" si="52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53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54"/>
        <v/>
      </c>
      <c r="Z350" s="21" t="str">
        <f t="shared" si="55"/>
        <v>Monday</v>
      </c>
      <c r="AA350" s="21" t="str">
        <f t="shared" si="56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348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51"/>
        <v>28710</v>
      </c>
      <c r="G351" s="48">
        <f t="shared" si="52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53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54"/>
        <v>0</v>
      </c>
      <c r="Z351" s="21" t="str">
        <f t="shared" si="55"/>
        <v>Wednesday</v>
      </c>
      <c r="AA351" s="21" t="str">
        <f t="shared" si="56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349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51"/>
        <v>14106.400000000001</v>
      </c>
      <c r="G352" s="48">
        <f t="shared" si="52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53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54"/>
        <v/>
      </c>
      <c r="Z352" s="21" t="str">
        <f t="shared" si="55"/>
        <v>Monday</v>
      </c>
      <c r="AA352" s="21" t="str">
        <f t="shared" si="56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350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51"/>
        <v>6344.7999999999993</v>
      </c>
      <c r="G353" s="48">
        <f t="shared" si="52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53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54"/>
        <v>0</v>
      </c>
      <c r="Z353" s="21" t="str">
        <f t="shared" si="55"/>
        <v>Wednesday</v>
      </c>
      <c r="AA353" s="21" t="str">
        <f t="shared" si="56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351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51"/>
        <v>4065.6000000000004</v>
      </c>
      <c r="G354" s="48">
        <f t="shared" si="52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53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54"/>
        <v/>
      </c>
      <c r="Z354" s="21" t="str">
        <f t="shared" si="55"/>
        <v>Saturday</v>
      </c>
      <c r="AA354" s="21" t="str">
        <f t="shared" si="56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352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51"/>
        <v>16324</v>
      </c>
      <c r="G355" s="48">
        <f t="shared" si="52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53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54"/>
        <v/>
      </c>
      <c r="Z355" s="21" t="str">
        <f t="shared" si="55"/>
        <v>Monday</v>
      </c>
      <c r="AA355" s="21" t="str">
        <f t="shared" si="56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353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51"/>
        <v>8131.2000000000007</v>
      </c>
      <c r="G356" s="48">
        <f t="shared" si="52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53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54"/>
        <v/>
      </c>
      <c r="Z356" s="21" t="str">
        <f t="shared" si="55"/>
        <v>Monday</v>
      </c>
      <c r="AA356" s="21" t="str">
        <f t="shared" si="56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354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51"/>
        <v>15523.2</v>
      </c>
      <c r="G357" s="48">
        <f t="shared" si="52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53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54"/>
        <v/>
      </c>
      <c r="Z357" s="21" t="str">
        <f t="shared" si="55"/>
        <v>Monday</v>
      </c>
      <c r="AA357" s="21" t="str">
        <f t="shared" si="56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355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51"/>
        <v>28710</v>
      </c>
      <c r="G358" s="48">
        <f t="shared" si="52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53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54"/>
        <v>0</v>
      </c>
      <c r="Z358" s="21" t="str">
        <f t="shared" si="55"/>
        <v>Wednesday</v>
      </c>
      <c r="AA358" s="21" t="str">
        <f t="shared" si="56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356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51"/>
        <v>4435.2</v>
      </c>
      <c r="G359" s="48">
        <f t="shared" si="52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53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54"/>
        <v/>
      </c>
      <c r="Z359" s="21" t="str">
        <f t="shared" si="55"/>
        <v>Saturday</v>
      </c>
      <c r="AA359" s="21" t="str">
        <f t="shared" si="56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357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51"/>
        <v>25146</v>
      </c>
      <c r="G360" s="48">
        <f t="shared" si="52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53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54"/>
        <v>0</v>
      </c>
      <c r="Z360" s="21" t="str">
        <f t="shared" si="55"/>
        <v>Wednesday</v>
      </c>
      <c r="AA360" s="21" t="str">
        <f t="shared" si="56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358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51"/>
        <v>16508.8</v>
      </c>
      <c r="G361" s="48">
        <f t="shared" si="52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53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54"/>
        <v/>
      </c>
      <c r="Z361" s="21" t="str">
        <f t="shared" si="55"/>
        <v>Monday</v>
      </c>
      <c r="AA361" s="21" t="str">
        <f t="shared" si="56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359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51"/>
        <v>16262.400000000001</v>
      </c>
      <c r="G362" s="48">
        <f t="shared" si="52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53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54"/>
        <v/>
      </c>
      <c r="Z362" s="21" t="str">
        <f t="shared" si="55"/>
        <v>Saturday</v>
      </c>
      <c r="AA362" s="21" t="str">
        <f t="shared" si="56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360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51"/>
        <v>16324</v>
      </c>
      <c r="G363" s="48">
        <f t="shared" si="52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53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54"/>
        <v/>
      </c>
      <c r="Z363" s="21" t="str">
        <f t="shared" si="55"/>
        <v>Monday</v>
      </c>
      <c r="AA363" s="21" t="str">
        <f t="shared" si="56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361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51"/>
        <v>28710</v>
      </c>
      <c r="G364" s="48">
        <f t="shared" si="52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53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54"/>
        <v>0</v>
      </c>
      <c r="Z364" s="21" t="str">
        <f t="shared" si="55"/>
        <v>Wednesday</v>
      </c>
      <c r="AA364" s="21" t="str">
        <f t="shared" si="56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362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51"/>
        <v>22792</v>
      </c>
      <c r="G365" s="48">
        <f t="shared" si="52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53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54"/>
        <v>0</v>
      </c>
      <c r="Z365" s="21" t="str">
        <f t="shared" si="55"/>
        <v>Wednesday</v>
      </c>
      <c r="AA365" s="21" t="str">
        <f t="shared" si="56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363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51"/>
        <v>21375.200000000001</v>
      </c>
      <c r="G366" s="48">
        <f t="shared" si="52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53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54"/>
        <v>0</v>
      </c>
      <c r="Z366" s="21" t="str">
        <f t="shared" si="55"/>
        <v>Wednesday</v>
      </c>
      <c r="AA366" s="21" t="str">
        <f t="shared" si="56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364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51"/>
        <v>17248</v>
      </c>
      <c r="G367" s="48">
        <f t="shared" si="52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53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58">IF(OR(R367 = "PRIYANKA MADAM", R367 = "DEEPAK", R367 = "PORTER"),N367,"")</f>
        <v/>
      </c>
      <c r="Y367" s="21" t="str">
        <f t="shared" si="54"/>
        <v/>
      </c>
      <c r="Z367" s="21" t="str">
        <f t="shared" si="55"/>
        <v>Monday</v>
      </c>
      <c r="AA367" s="21" t="str">
        <f t="shared" si="56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365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51"/>
        <v>16447.2</v>
      </c>
      <c r="G368" s="48">
        <f t="shared" si="52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53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58"/>
        <v/>
      </c>
      <c r="Y368" s="21" t="str">
        <f t="shared" si="54"/>
        <v/>
      </c>
      <c r="Z368" s="21" t="str">
        <f t="shared" si="55"/>
        <v>Monday</v>
      </c>
      <c r="AA368" s="21" t="str">
        <f t="shared" si="56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366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51"/>
        <v>17925.599999999999</v>
      </c>
      <c r="G369" s="48">
        <f t="shared" si="52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53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58"/>
        <v/>
      </c>
      <c r="Y369" s="21" t="str">
        <f t="shared" si="54"/>
        <v/>
      </c>
      <c r="Z369" s="21" t="str">
        <f t="shared" si="55"/>
        <v>Monday</v>
      </c>
      <c r="AA369" s="21" t="str">
        <f t="shared" si="56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367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51"/>
        <v>10841.6</v>
      </c>
      <c r="G370" s="48">
        <f t="shared" si="52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53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58"/>
        <v>45821</v>
      </c>
      <c r="Y370" s="21">
        <f t="shared" si="54"/>
        <v>0</v>
      </c>
      <c r="Z370" s="21" t="str">
        <f t="shared" si="55"/>
        <v>Friday</v>
      </c>
      <c r="AA370" s="21" t="str">
        <f t="shared" si="56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368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51"/>
        <v>21375.200000000001</v>
      </c>
      <c r="G371" s="48">
        <f t="shared" si="52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53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58"/>
        <v/>
      </c>
      <c r="Y371" s="21" t="str">
        <f t="shared" si="54"/>
        <v/>
      </c>
      <c r="Z371" s="21" t="str">
        <f t="shared" si="55"/>
        <v>Saturday</v>
      </c>
      <c r="AA371" s="21" t="str">
        <f t="shared" si="56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369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51"/>
        <v>27588</v>
      </c>
      <c r="G372" s="48">
        <f t="shared" si="52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53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8"/>
        <v/>
      </c>
      <c r="Y372" s="21" t="str">
        <f t="shared" si="54"/>
        <v/>
      </c>
      <c r="Z372" s="21" t="str">
        <f t="shared" si="55"/>
        <v>Monday</v>
      </c>
      <c r="AA372" s="21" t="str">
        <f t="shared" si="56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370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51"/>
        <v>18726.400000000001</v>
      </c>
      <c r="G373" s="48">
        <f t="shared" si="52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53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54"/>
        <v>0</v>
      </c>
      <c r="Z373" s="21" t="str">
        <f t="shared" si="55"/>
        <v>Wednesday</v>
      </c>
      <c r="AA373" s="21" t="str">
        <f t="shared" si="56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371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51"/>
        <v>11616</v>
      </c>
      <c r="G374" s="48">
        <f t="shared" si="52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53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54"/>
        <v>0</v>
      </c>
      <c r="Z374" s="21" t="str">
        <f t="shared" si="55"/>
        <v>Friday</v>
      </c>
      <c r="AA374" s="21" t="str">
        <f t="shared" si="56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372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51"/>
        <v>8747.2000000000007</v>
      </c>
      <c r="G375" s="48">
        <f t="shared" si="52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53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54"/>
        <v>0</v>
      </c>
      <c r="Z375" s="21" t="str">
        <f t="shared" si="55"/>
        <v>Friday</v>
      </c>
      <c r="AA375" s="21" t="str">
        <f t="shared" si="56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373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51"/>
        <v>21375.200000000001</v>
      </c>
      <c r="G376" s="48">
        <f t="shared" si="52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53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54"/>
        <v/>
      </c>
      <c r="Z376" s="21" t="str">
        <f t="shared" si="55"/>
        <v>Monday</v>
      </c>
      <c r="AA376" s="21" t="str">
        <f t="shared" si="56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374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51"/>
        <v>23531.199999999997</v>
      </c>
      <c r="G377" s="48">
        <f t="shared" si="52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53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54"/>
        <v>0</v>
      </c>
      <c r="Z377" s="21" t="str">
        <f t="shared" si="55"/>
        <v>Wednesday</v>
      </c>
      <c r="AA377" s="21" t="str">
        <f t="shared" si="56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375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51"/>
        <v>20020</v>
      </c>
      <c r="G378" s="48">
        <f t="shared" si="52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53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54"/>
        <v/>
      </c>
      <c r="Z378" s="21" t="str">
        <f t="shared" si="55"/>
        <v>Monday</v>
      </c>
      <c r="AA378" s="21" t="str">
        <f t="shared" si="56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376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51"/>
        <v>9856</v>
      </c>
      <c r="G379" s="48">
        <f t="shared" si="52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53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54"/>
        <v>0</v>
      </c>
      <c r="Z379" s="21" t="str">
        <f t="shared" si="55"/>
        <v>Wednesday</v>
      </c>
      <c r="AA379" s="21" t="str">
        <f t="shared" si="56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377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51"/>
        <v>15276.8</v>
      </c>
      <c r="G380" s="48">
        <f t="shared" si="52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53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54"/>
        <v>0</v>
      </c>
      <c r="Z380" s="21" t="str">
        <f t="shared" si="55"/>
        <v>Friday</v>
      </c>
      <c r="AA380" s="21" t="str">
        <f t="shared" si="56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378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51"/>
        <v>8377.6</v>
      </c>
      <c r="G381" s="48">
        <f t="shared" si="52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53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54"/>
        <v/>
      </c>
      <c r="Z381" s="21" t="str">
        <f t="shared" si="55"/>
        <v>Saturday</v>
      </c>
      <c r="AA381" s="21" t="str">
        <f t="shared" si="56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379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51"/>
        <v>15523.2</v>
      </c>
      <c r="G382" s="48">
        <f t="shared" si="52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53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54"/>
        <v/>
      </c>
      <c r="Z382" s="21" t="str">
        <f t="shared" si="55"/>
        <v>Monday</v>
      </c>
      <c r="AA382" s="21" t="str">
        <f t="shared" si="56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380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51"/>
        <v>39362.400000000001</v>
      </c>
      <c r="G383" s="48">
        <f t="shared" si="52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53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54"/>
        <v>0</v>
      </c>
      <c r="Z383" s="21" t="str">
        <f t="shared" si="55"/>
        <v>Friday</v>
      </c>
      <c r="AA383" s="21" t="str">
        <f t="shared" si="56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381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51"/>
        <v>23531.199999999997</v>
      </c>
      <c r="G384" s="48">
        <f t="shared" si="52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53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59">IF(OR(R384 = "PRIYANKA MADAM", R384 = "DEEPAK", R384 = "PORTER"),N384,"")</f>
        <v/>
      </c>
      <c r="Y384" s="21" t="str">
        <f t="shared" si="54"/>
        <v/>
      </c>
      <c r="Z384" s="21" t="str">
        <f t="shared" si="55"/>
        <v>Saturday</v>
      </c>
      <c r="AA384" s="21" t="str">
        <f t="shared" si="56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382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51"/>
        <v>19342.400000000001</v>
      </c>
      <c r="G385" s="48">
        <f t="shared" si="52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53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59"/>
        <v/>
      </c>
      <c r="Y385" s="21" t="str">
        <f t="shared" si="54"/>
        <v/>
      </c>
      <c r="Z385" s="21" t="str">
        <f t="shared" si="55"/>
        <v>Monday</v>
      </c>
      <c r="AA385" s="21" t="str">
        <f t="shared" si="56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383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si="51"/>
        <v>8377.6</v>
      </c>
      <c r="G386" s="48">
        <f t="shared" si="52"/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si="53"/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59"/>
        <v/>
      </c>
      <c r="Y386" s="21" t="str">
        <f t="shared" si="54"/>
        <v/>
      </c>
      <c r="Z386" s="21" t="str">
        <f t="shared" si="55"/>
        <v>Saturday</v>
      </c>
      <c r="AA386" s="21" t="str">
        <f t="shared" si="56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384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51"/>
        <v>8377.6</v>
      </c>
      <c r="G387" s="48">
        <f t="shared" si="52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53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9"/>
        <v/>
      </c>
      <c r="Y387" s="21" t="str">
        <f t="shared" si="54"/>
        <v/>
      </c>
      <c r="Z387" s="21" t="str">
        <f t="shared" si="55"/>
        <v>Saturday</v>
      </c>
      <c r="AA387" s="21" t="str">
        <f t="shared" si="56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385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ref="F388:F451" si="60">IF(AB388="DOLLAR",E388*88,E388)</f>
        <v>6591.2000000000007</v>
      </c>
      <c r="G388" s="48">
        <f t="shared" ref="G388:G451" si="61">F388*J388</f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ref="L388:L451" si="62">J388-K388</f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9"/>
        <v/>
      </c>
      <c r="Y388" s="21" t="str">
        <f t="shared" ref="Y388:Y451" si="63">IF(X388="", "", X388-N388)</f>
        <v/>
      </c>
      <c r="Z388" s="21" t="str">
        <f t="shared" ref="Z388:Z451" si="64">IF(N388="", "", TEXT(N388, "dddd"))</f>
        <v>Saturday</v>
      </c>
      <c r="AA388" s="21" t="str">
        <f t="shared" ref="AA388:AA451" si="65">IF(X388="", "", TEXT(X388, "dddd"))</f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386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60"/>
        <v>20636</v>
      </c>
      <c r="G389" s="48">
        <f t="shared" si="61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62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9"/>
        <v/>
      </c>
      <c r="Y389" s="21" t="str">
        <f t="shared" si="63"/>
        <v/>
      </c>
      <c r="Z389" s="21" t="str">
        <f t="shared" si="64"/>
        <v>Saturday</v>
      </c>
      <c r="AA389" s="21" t="str">
        <f t="shared" si="65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387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60"/>
        <v>9424.7999999999993</v>
      </c>
      <c r="G390" s="48">
        <f t="shared" si="61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62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59"/>
        <v/>
      </c>
      <c r="Y390" s="21" t="str">
        <f t="shared" si="63"/>
        <v/>
      </c>
      <c r="Z390" s="21" t="str">
        <f t="shared" si="64"/>
        <v>Saturday</v>
      </c>
      <c r="AA390" s="21" t="str">
        <f t="shared" si="65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388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60"/>
        <v>12689.599999999999</v>
      </c>
      <c r="G391" s="48">
        <f t="shared" si="61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62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59"/>
        <v/>
      </c>
      <c r="Y391" s="21" t="str">
        <f t="shared" si="63"/>
        <v/>
      </c>
      <c r="Z391" s="21" t="str">
        <f t="shared" si="64"/>
        <v>Saturday</v>
      </c>
      <c r="AA391" s="21" t="str">
        <f t="shared" si="65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389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60"/>
        <v>2587.1999999999998</v>
      </c>
      <c r="G392" s="48">
        <f t="shared" si="61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62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59"/>
        <v/>
      </c>
      <c r="Y392" s="21" t="str">
        <f t="shared" si="63"/>
        <v/>
      </c>
      <c r="Z392" s="21" t="str">
        <f t="shared" si="64"/>
        <v>Saturday</v>
      </c>
      <c r="AA392" s="21" t="str">
        <f t="shared" si="65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390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60"/>
        <v>14106.400000000001</v>
      </c>
      <c r="G393" s="48">
        <f t="shared" si="61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62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63"/>
        <v>0</v>
      </c>
      <c r="Z393" s="21" t="str">
        <f t="shared" si="64"/>
        <v>Wednesday</v>
      </c>
      <c r="AA393" s="21" t="str">
        <f t="shared" si="65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391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60"/>
        <v>5482.4</v>
      </c>
      <c r="G394" s="48">
        <f t="shared" si="61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62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63"/>
        <v>0</v>
      </c>
      <c r="Z394" s="21" t="str">
        <f t="shared" si="64"/>
        <v>Wednesday</v>
      </c>
      <c r="AA394" s="21" t="str">
        <f t="shared" si="65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392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60"/>
        <v>36097.599999999999</v>
      </c>
      <c r="G395" s="48">
        <f t="shared" si="61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62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63"/>
        <v/>
      </c>
      <c r="Z395" s="21" t="str">
        <f t="shared" si="64"/>
        <v>Saturday</v>
      </c>
      <c r="AA395" s="21" t="str">
        <f t="shared" si="65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393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60"/>
        <v>43560</v>
      </c>
      <c r="G396" s="48">
        <f t="shared" si="61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62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63"/>
        <v/>
      </c>
      <c r="Z396" s="21" t="str">
        <f t="shared" si="64"/>
        <v>Monday</v>
      </c>
      <c r="AA396" s="21" t="str">
        <f t="shared" si="65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394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60"/>
        <v>18018</v>
      </c>
      <c r="G397" s="48">
        <f t="shared" si="61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62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63"/>
        <v>0</v>
      </c>
      <c r="Z397" s="21" t="str">
        <f t="shared" si="64"/>
        <v>Tuesday</v>
      </c>
      <c r="AA397" s="21" t="str">
        <f t="shared" si="65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395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60"/>
        <v>17292</v>
      </c>
      <c r="G398" s="48">
        <f t="shared" si="61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62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63"/>
        <v>0</v>
      </c>
      <c r="Z398" s="21" t="str">
        <f t="shared" si="64"/>
        <v>Tuesday</v>
      </c>
      <c r="AA398" s="21" t="str">
        <f t="shared" si="65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396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60"/>
        <v>21375.200000000001</v>
      </c>
      <c r="G399" s="48">
        <f t="shared" si="61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62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63"/>
        <v>0</v>
      </c>
      <c r="Z399" s="21" t="str">
        <f t="shared" si="64"/>
        <v>Tuesday</v>
      </c>
      <c r="AA399" s="21" t="str">
        <f t="shared" si="65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397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60"/>
        <v>30738.400000000001</v>
      </c>
      <c r="G400" s="48">
        <f t="shared" si="61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62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66">IF(OR(R400 = "PRIYANKA MADAM", R400 = "DEEPAK", R400 = "PORTER"),N400,"")</f>
        <v/>
      </c>
      <c r="Y400" s="21" t="str">
        <f t="shared" si="63"/>
        <v/>
      </c>
      <c r="Z400" s="21" t="str">
        <f t="shared" si="64"/>
        <v>Saturday</v>
      </c>
      <c r="AA400" s="21" t="str">
        <f t="shared" si="65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398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60"/>
        <v>6221.6</v>
      </c>
      <c r="G401" s="48">
        <f t="shared" si="61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62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66"/>
        <v/>
      </c>
      <c r="Y401" s="21" t="str">
        <f t="shared" si="63"/>
        <v/>
      </c>
      <c r="Z401" s="21" t="str">
        <f t="shared" si="64"/>
        <v>Saturday</v>
      </c>
      <c r="AA401" s="21" t="str">
        <f t="shared" si="65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399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60"/>
        <v>14106.400000000001</v>
      </c>
      <c r="G402" s="48">
        <f t="shared" si="61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62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6"/>
        <v/>
      </c>
      <c r="Y402" s="21" t="str">
        <f t="shared" si="63"/>
        <v/>
      </c>
      <c r="Z402" s="21" t="str">
        <f t="shared" si="64"/>
        <v>Saturday</v>
      </c>
      <c r="AA402" s="21" t="str">
        <f t="shared" si="65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400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60"/>
        <v>440</v>
      </c>
      <c r="G403" s="48">
        <f t="shared" si="61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62"/>
        <v>1</v>
      </c>
      <c r="M403" s="21"/>
      <c r="N403" s="30"/>
      <c r="O403" s="48"/>
      <c r="P403" s="21" t="s">
        <v>2025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66"/>
        <v/>
      </c>
      <c r="Y403" s="21" t="str">
        <f t="shared" si="63"/>
        <v/>
      </c>
      <c r="Z403" s="21" t="str">
        <f t="shared" si="64"/>
        <v/>
      </c>
      <c r="AA403" s="21" t="str">
        <f t="shared" si="65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401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60"/>
        <v>440</v>
      </c>
      <c r="G404" s="48">
        <f t="shared" si="61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62"/>
        <v>1</v>
      </c>
      <c r="M404" s="21"/>
      <c r="N404" s="30"/>
      <c r="O404" s="48"/>
      <c r="P404" s="21" t="s">
        <v>2025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6"/>
        <v/>
      </c>
      <c r="Y404" s="21" t="str">
        <f t="shared" si="63"/>
        <v/>
      </c>
      <c r="Z404" s="21" t="str">
        <f t="shared" si="64"/>
        <v/>
      </c>
      <c r="AA404" s="21" t="str">
        <f t="shared" si="65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402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60"/>
        <v>16324</v>
      </c>
      <c r="G405" s="48">
        <f t="shared" si="61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62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66"/>
        <v>45831</v>
      </c>
      <c r="Y405" s="21">
        <f t="shared" si="63"/>
        <v>0</v>
      </c>
      <c r="Z405" s="21" t="str">
        <f t="shared" si="64"/>
        <v>Monday</v>
      </c>
      <c r="AA405" s="21" t="str">
        <f t="shared" si="65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403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60"/>
        <v>7268.7999999999993</v>
      </c>
      <c r="G406" s="48">
        <f t="shared" si="61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62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63"/>
        <v>1</v>
      </c>
      <c r="Z406" s="21" t="str">
        <f t="shared" si="64"/>
        <v>Tuesday</v>
      </c>
      <c r="AA406" s="21" t="str">
        <f t="shared" si="65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404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60"/>
        <v>7268.7999999999993</v>
      </c>
      <c r="G407" s="48">
        <f t="shared" si="61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62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63"/>
        <v>1</v>
      </c>
      <c r="Z407" s="21" t="str">
        <f t="shared" si="64"/>
        <v>Tuesday</v>
      </c>
      <c r="AA407" s="21" t="str">
        <f t="shared" si="65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405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60"/>
        <v>7268.7999999999993</v>
      </c>
      <c r="G408" s="48">
        <f t="shared" si="61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62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63"/>
        <v>1</v>
      </c>
      <c r="Z408" s="21" t="str">
        <f t="shared" si="64"/>
        <v>Tuesday</v>
      </c>
      <c r="AA408" s="21" t="str">
        <f t="shared" si="65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406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60"/>
        <v>7268.7999999999993</v>
      </c>
      <c r="G409" s="48">
        <f t="shared" si="61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62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63"/>
        <v>1</v>
      </c>
      <c r="Z409" s="21" t="str">
        <f t="shared" si="64"/>
        <v>Tuesday</v>
      </c>
      <c r="AA409" s="21" t="str">
        <f t="shared" si="65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407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60"/>
        <v>7268.7999999999993</v>
      </c>
      <c r="G410" s="48">
        <f t="shared" si="61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62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63"/>
        <v>1</v>
      </c>
      <c r="Z410" s="21" t="str">
        <f t="shared" si="64"/>
        <v>Tuesday</v>
      </c>
      <c r="AA410" s="21" t="str">
        <f t="shared" si="65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408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60"/>
        <v>431.20000000000005</v>
      </c>
      <c r="G411" s="48">
        <f t="shared" si="61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62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63"/>
        <v>1</v>
      </c>
      <c r="Z411" s="21" t="str">
        <f t="shared" si="64"/>
        <v>Tuesday</v>
      </c>
      <c r="AA411" s="21" t="str">
        <f t="shared" si="65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409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60"/>
        <v>18110.400000000001</v>
      </c>
      <c r="G412" s="48">
        <f t="shared" si="61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62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63"/>
        <v>1</v>
      </c>
      <c r="Z412" s="21" t="str">
        <f t="shared" si="64"/>
        <v>Tuesday</v>
      </c>
      <c r="AA412" s="21" t="str">
        <f t="shared" si="65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410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60"/>
        <v>3634.3999999999996</v>
      </c>
      <c r="G413" s="48">
        <f t="shared" si="61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62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63"/>
        <v>1</v>
      </c>
      <c r="Z413" s="21" t="str">
        <f t="shared" si="64"/>
        <v>Tuesday</v>
      </c>
      <c r="AA413" s="21" t="str">
        <f t="shared" si="65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411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60"/>
        <v>7268.7999999999993</v>
      </c>
      <c r="G414" s="48">
        <f t="shared" si="61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62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63"/>
        <v>1</v>
      </c>
      <c r="Z414" s="21" t="str">
        <f t="shared" si="64"/>
        <v>Tuesday</v>
      </c>
      <c r="AA414" s="21" t="str">
        <f t="shared" si="65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412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60"/>
        <v>18110.400000000001</v>
      </c>
      <c r="G415" s="48">
        <f t="shared" si="61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62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63"/>
        <v>1</v>
      </c>
      <c r="Z415" s="21" t="str">
        <f t="shared" si="64"/>
        <v>Tuesday</v>
      </c>
      <c r="AA415" s="21" t="str">
        <f t="shared" si="65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413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60"/>
        <v>3634.3999999999996</v>
      </c>
      <c r="G416" s="48">
        <f t="shared" si="61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62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63"/>
        <v>1</v>
      </c>
      <c r="Z416" s="21" t="str">
        <f t="shared" si="64"/>
        <v>Tuesday</v>
      </c>
      <c r="AA416" s="21" t="str">
        <f t="shared" si="65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414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60"/>
        <v>7268.7999999999993</v>
      </c>
      <c r="G417" s="48">
        <f t="shared" si="61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62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63"/>
        <v>1</v>
      </c>
      <c r="Z417" s="21" t="str">
        <f t="shared" si="64"/>
        <v>Tuesday</v>
      </c>
      <c r="AA417" s="21" t="str">
        <f t="shared" si="65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415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60"/>
        <v>7268.7999999999993</v>
      </c>
      <c r="G418" s="48">
        <f t="shared" si="61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62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63"/>
        <v>1</v>
      </c>
      <c r="Z418" s="21" t="str">
        <f t="shared" si="64"/>
        <v>Tuesday</v>
      </c>
      <c r="AA418" s="21" t="str">
        <f t="shared" si="65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416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60"/>
        <v>7268.7999999999993</v>
      </c>
      <c r="G419" s="48">
        <f t="shared" si="61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62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63"/>
        <v>1</v>
      </c>
      <c r="Z419" s="21" t="str">
        <f t="shared" si="64"/>
        <v>Tuesday</v>
      </c>
      <c r="AA419" s="21" t="str">
        <f t="shared" si="65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417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60"/>
        <v>67152.800000000003</v>
      </c>
      <c r="G420" s="48">
        <f t="shared" si="61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62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63"/>
        <v>0</v>
      </c>
      <c r="Z420" s="21" t="str">
        <f t="shared" si="64"/>
        <v>Tuesday</v>
      </c>
      <c r="AA420" s="21" t="str">
        <f t="shared" si="65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418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60"/>
        <v>7268.7999999999993</v>
      </c>
      <c r="G421" s="48">
        <f t="shared" si="61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62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63"/>
        <v>1</v>
      </c>
      <c r="Z421" s="21" t="str">
        <f t="shared" si="64"/>
        <v>Tuesday</v>
      </c>
      <c r="AA421" s="21" t="str">
        <f t="shared" si="65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419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60"/>
        <v>440</v>
      </c>
      <c r="G422" s="48">
        <f t="shared" si="61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62"/>
        <v>1</v>
      </c>
      <c r="M422" s="21"/>
      <c r="N422" s="30"/>
      <c r="O422" s="48"/>
      <c r="P422" s="21" t="s">
        <v>2025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63"/>
        <v/>
      </c>
      <c r="Z422" s="21" t="str">
        <f t="shared" si="64"/>
        <v/>
      </c>
      <c r="AA422" s="21" t="str">
        <f t="shared" si="65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420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60"/>
        <v>26180</v>
      </c>
      <c r="G423" s="48">
        <f t="shared" si="61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62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63"/>
        <v/>
      </c>
      <c r="Z423" s="21" t="str">
        <f t="shared" si="64"/>
        <v>Saturday</v>
      </c>
      <c r="AA423" s="21" t="str">
        <f t="shared" si="65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421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60"/>
        <v>733832</v>
      </c>
      <c r="G424" s="48">
        <f t="shared" si="61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62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63"/>
        <v/>
      </c>
      <c r="Z424" s="21" t="str">
        <f t="shared" si="64"/>
        <v>Monday</v>
      </c>
      <c r="AA424" s="21" t="str">
        <f t="shared" si="65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422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60"/>
        <v>12906.08</v>
      </c>
      <c r="G425" s="48">
        <f t="shared" si="61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62"/>
        <v>0</v>
      </c>
      <c r="M425" s="21" t="s">
        <v>2662</v>
      </c>
      <c r="N425" s="30">
        <v>45824</v>
      </c>
      <c r="O425" s="48"/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63"/>
        <v/>
      </c>
      <c r="Z425" s="21" t="str">
        <f t="shared" si="64"/>
        <v>Monday</v>
      </c>
      <c r="AA425" s="21" t="str">
        <f t="shared" si="65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423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60"/>
        <v>20000</v>
      </c>
      <c r="G426" s="48">
        <f t="shared" si="61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62"/>
        <v>0</v>
      </c>
      <c r="M426" s="21" t="s">
        <v>2665</v>
      </c>
      <c r="N426" s="30">
        <v>45821</v>
      </c>
      <c r="O426" s="48"/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63"/>
        <v>0</v>
      </c>
      <c r="Z426" s="21" t="str">
        <f t="shared" si="64"/>
        <v>Friday</v>
      </c>
      <c r="AA426" s="21" t="str">
        <f t="shared" si="65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424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60"/>
        <v>9925.69</v>
      </c>
      <c r="G427" s="48">
        <f t="shared" si="61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62"/>
        <v>0</v>
      </c>
      <c r="M427" s="21" t="s">
        <v>2665</v>
      </c>
      <c r="N427" s="30">
        <v>45821</v>
      </c>
      <c r="O427" s="48"/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63"/>
        <v>0</v>
      </c>
      <c r="Z427" s="21" t="str">
        <f t="shared" si="64"/>
        <v>Friday</v>
      </c>
      <c r="AA427" s="21" t="str">
        <f t="shared" si="65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425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60"/>
        <v>1900.8000000000002</v>
      </c>
      <c r="G428" s="48">
        <f t="shared" si="61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62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63"/>
        <v>4</v>
      </c>
      <c r="Z428" s="21" t="str">
        <f t="shared" si="64"/>
        <v>Saturday</v>
      </c>
      <c r="AA428" s="21" t="str">
        <f t="shared" si="65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426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60"/>
        <v>11352</v>
      </c>
      <c r="G429" s="48">
        <f t="shared" si="61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62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63"/>
        <v/>
      </c>
      <c r="Z429" s="21" t="str">
        <f t="shared" si="64"/>
        <v>Tuesday</v>
      </c>
      <c r="AA429" s="21" t="str">
        <f t="shared" si="65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427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60"/>
        <v>74342.399999999994</v>
      </c>
      <c r="G430" s="48">
        <f t="shared" si="61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62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63"/>
        <v>0</v>
      </c>
      <c r="Z430" s="21" t="str">
        <f t="shared" si="64"/>
        <v>Monday</v>
      </c>
      <c r="AA430" s="21" t="str">
        <f t="shared" si="65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428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60"/>
        <v>11352</v>
      </c>
      <c r="G431" s="48">
        <f t="shared" si="61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62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63"/>
        <v/>
      </c>
      <c r="Z431" s="21" t="str">
        <f t="shared" si="64"/>
        <v>Tuesday</v>
      </c>
      <c r="AA431" s="21" t="str">
        <f t="shared" si="65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429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60"/>
        <v>14942.400000000001</v>
      </c>
      <c r="G432" s="48">
        <f t="shared" si="61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62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63"/>
        <v/>
      </c>
      <c r="Z432" s="21" t="str">
        <f t="shared" si="64"/>
        <v>Tuesday</v>
      </c>
      <c r="AA432" s="21" t="str">
        <f t="shared" si="65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430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60"/>
        <v>5649.6</v>
      </c>
      <c r="G433" s="48">
        <f t="shared" si="61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62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63"/>
        <v>4</v>
      </c>
      <c r="Z433" s="21" t="str">
        <f t="shared" si="64"/>
        <v>Saturday</v>
      </c>
      <c r="AA433" s="21" t="str">
        <f t="shared" si="65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431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60"/>
        <v>74342.399999999994</v>
      </c>
      <c r="G434" s="48">
        <f t="shared" si="61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62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63"/>
        <v>0</v>
      </c>
      <c r="Z434" s="21" t="str">
        <f t="shared" si="64"/>
        <v>Monday</v>
      </c>
      <c r="AA434" s="21" t="str">
        <f t="shared" si="65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432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60"/>
        <v>14572.8</v>
      </c>
      <c r="G435" s="48">
        <f t="shared" si="61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62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67">IF(OR(R435 = "PRIYANKA MADAM", R435 = "DEEPAK", R435 = "PORTER"),N435,"")</f>
        <v/>
      </c>
      <c r="Y435" s="21" t="str">
        <f t="shared" si="63"/>
        <v/>
      </c>
      <c r="Z435" s="21" t="str">
        <f t="shared" si="64"/>
        <v>Tuesday</v>
      </c>
      <c r="AA435" s="21" t="str">
        <f t="shared" si="65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433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60"/>
        <v>18902.400000000001</v>
      </c>
      <c r="G436" s="48">
        <f t="shared" si="61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62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67"/>
        <v/>
      </c>
      <c r="Y436" s="21" t="str">
        <f t="shared" si="63"/>
        <v/>
      </c>
      <c r="Z436" s="21" t="str">
        <f t="shared" si="64"/>
        <v>Tuesday</v>
      </c>
      <c r="AA436" s="21" t="str">
        <f t="shared" si="65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434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60"/>
        <v>17688</v>
      </c>
      <c r="G437" s="48">
        <f t="shared" si="61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62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7"/>
        <v/>
      </c>
      <c r="Y437" s="21" t="str">
        <f t="shared" si="63"/>
        <v/>
      </c>
      <c r="Z437" s="21" t="str">
        <f t="shared" si="64"/>
        <v>Tuesday</v>
      </c>
      <c r="AA437" s="21" t="str">
        <f t="shared" si="65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435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60"/>
        <v>11140.8</v>
      </c>
      <c r="G438" s="48">
        <f t="shared" si="61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62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7"/>
        <v/>
      </c>
      <c r="Y438" s="21" t="str">
        <f t="shared" si="63"/>
        <v/>
      </c>
      <c r="Z438" s="21" t="str">
        <f t="shared" si="64"/>
        <v>Tuesday</v>
      </c>
      <c r="AA438" s="21" t="str">
        <f t="shared" si="65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436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60"/>
        <v>13794</v>
      </c>
      <c r="G439" s="48">
        <f t="shared" si="61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62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7"/>
        <v/>
      </c>
      <c r="Y439" s="21" t="str">
        <f t="shared" si="63"/>
        <v/>
      </c>
      <c r="Z439" s="21" t="str">
        <f t="shared" si="64"/>
        <v>Tuesday</v>
      </c>
      <c r="AA439" s="21" t="str">
        <f t="shared" si="65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437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60"/>
        <v>11352</v>
      </c>
      <c r="G440" s="48">
        <f t="shared" si="61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62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7"/>
        <v/>
      </c>
      <c r="Y440" s="21" t="str">
        <f t="shared" si="63"/>
        <v/>
      </c>
      <c r="Z440" s="21" t="str">
        <f t="shared" si="64"/>
        <v>Tuesday</v>
      </c>
      <c r="AA440" s="21" t="str">
        <f t="shared" si="65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438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60"/>
        <v>74342.399999999994</v>
      </c>
      <c r="G441" s="48">
        <f t="shared" si="61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62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63"/>
        <v>0</v>
      </c>
      <c r="Z441" s="21" t="str">
        <f t="shared" si="64"/>
        <v>Monday</v>
      </c>
      <c r="AA441" s="21" t="str">
        <f t="shared" si="65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439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60"/>
        <v>11352</v>
      </c>
      <c r="G442" s="48">
        <f t="shared" si="61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62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68">IF(OR(R442 = "PRIYANKA MADAM", R442 = "DEEPAK", R442 = "PORTER"),N442,"")</f>
        <v/>
      </c>
      <c r="Y442" s="21" t="str">
        <f t="shared" si="63"/>
        <v/>
      </c>
      <c r="Z442" s="21" t="str">
        <f t="shared" si="64"/>
        <v>Tuesday</v>
      </c>
      <c r="AA442" s="21" t="str">
        <f t="shared" si="65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440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60"/>
        <v>18638.400000000001</v>
      </c>
      <c r="G443" s="48">
        <f t="shared" si="61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62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68"/>
        <v/>
      </c>
      <c r="Y443" s="21" t="str">
        <f t="shared" si="63"/>
        <v/>
      </c>
      <c r="Z443" s="21" t="str">
        <f t="shared" si="64"/>
        <v>Tuesday</v>
      </c>
      <c r="AA443" s="21" t="str">
        <f t="shared" si="65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441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60"/>
        <v>16051.2</v>
      </c>
      <c r="G444" s="48">
        <f t="shared" si="61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62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8"/>
        <v/>
      </c>
      <c r="Y444" s="21" t="str">
        <f t="shared" si="63"/>
        <v/>
      </c>
      <c r="Z444" s="21" t="str">
        <f t="shared" si="64"/>
        <v>Tuesday</v>
      </c>
      <c r="AA444" s="21" t="str">
        <f t="shared" si="65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442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60"/>
        <v>7761.6</v>
      </c>
      <c r="G445" s="48">
        <f t="shared" si="61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62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68"/>
        <v>45825</v>
      </c>
      <c r="Y445" s="21">
        <f t="shared" si="63"/>
        <v>0</v>
      </c>
      <c r="Z445" s="21" t="str">
        <f t="shared" si="64"/>
        <v>Tuesday</v>
      </c>
      <c r="AA445" s="21" t="str">
        <f t="shared" si="65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443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60"/>
        <v>6547.2000000000007</v>
      </c>
      <c r="G446" s="48">
        <f t="shared" si="61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62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68"/>
        <v/>
      </c>
      <c r="Y446" s="21" t="str">
        <f t="shared" si="63"/>
        <v/>
      </c>
      <c r="Z446" s="21" t="str">
        <f t="shared" si="64"/>
        <v>Tuesday</v>
      </c>
      <c r="AA446" s="21" t="str">
        <f t="shared" si="65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444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60"/>
        <v>11352</v>
      </c>
      <c r="G447" s="48">
        <f t="shared" si="61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62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8"/>
        <v/>
      </c>
      <c r="Y447" s="21" t="str">
        <f t="shared" si="63"/>
        <v/>
      </c>
      <c r="Z447" s="21" t="str">
        <f t="shared" si="64"/>
        <v>Tuesday</v>
      </c>
      <c r="AA447" s="21" t="str">
        <f t="shared" si="65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445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60"/>
        <v>11352</v>
      </c>
      <c r="G448" s="48">
        <f t="shared" si="61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62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8"/>
        <v/>
      </c>
      <c r="Y448" s="21" t="str">
        <f t="shared" si="63"/>
        <v/>
      </c>
      <c r="Z448" s="21" t="str">
        <f t="shared" si="64"/>
        <v>Tuesday</v>
      </c>
      <c r="AA448" s="21" t="str">
        <f t="shared" si="65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446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60"/>
        <v>16579.2</v>
      </c>
      <c r="G449" s="48">
        <f t="shared" si="61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62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8"/>
        <v/>
      </c>
      <c r="Y449" s="21" t="str">
        <f t="shared" si="63"/>
        <v/>
      </c>
      <c r="Z449" s="21" t="str">
        <f t="shared" si="64"/>
        <v>Tuesday</v>
      </c>
      <c r="AA449" s="21" t="str">
        <f t="shared" si="65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447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si="60"/>
        <v>74342.399999999994</v>
      </c>
      <c r="G450" s="48">
        <f t="shared" si="61"/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si="62"/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si="63"/>
        <v>0</v>
      </c>
      <c r="Z450" s="21" t="str">
        <f t="shared" si="64"/>
        <v>Monday</v>
      </c>
      <c r="AA450" s="21" t="str">
        <f t="shared" si="65"/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448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60"/>
        <v>16816.8</v>
      </c>
      <c r="G451" s="48">
        <f t="shared" si="61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62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63"/>
        <v/>
      </c>
      <c r="Z451" s="21" t="str">
        <f t="shared" si="64"/>
        <v>Tuesday</v>
      </c>
      <c r="AA451" s="21" t="str">
        <f t="shared" si="65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449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ref="F452:F515" si="69">IF(AB452="DOLLAR",E452*88,E452)</f>
        <v>20169.599999999999</v>
      </c>
      <c r="G452" s="48">
        <f t="shared" ref="G452:G515" si="70">F452*J452</f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ref="L452:L515" si="71">J452-K452</f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ref="Y452:Y515" si="72">IF(X452="", "", X452-N452)</f>
        <v/>
      </c>
      <c r="Z452" s="21" t="str">
        <f t="shared" ref="Z452:Z515" si="73">IF(N452="", "", TEXT(N452, "dddd"))</f>
        <v>Tuesday</v>
      </c>
      <c r="AA452" s="21" t="str">
        <f t="shared" ref="AA452:AA515" si="74">IF(X452="", "", TEXT(X452, "dddd"))</f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450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69"/>
        <v>10243.200000000001</v>
      </c>
      <c r="G453" s="48">
        <f t="shared" si="70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71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72"/>
        <v/>
      </c>
      <c r="Z453" s="21" t="str">
        <f t="shared" si="73"/>
        <v>Tuesday</v>
      </c>
      <c r="AA453" s="21" t="str">
        <f t="shared" si="74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451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69"/>
        <v>12012</v>
      </c>
      <c r="G454" s="48">
        <f t="shared" si="70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71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72"/>
        <v>0</v>
      </c>
      <c r="Z454" s="21" t="str">
        <f t="shared" si="73"/>
        <v>Tuesday</v>
      </c>
      <c r="AA454" s="21" t="str">
        <f t="shared" si="74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452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69"/>
        <v>8131.2000000000007</v>
      </c>
      <c r="G455" s="48">
        <f t="shared" si="70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71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72"/>
        <v>2</v>
      </c>
      <c r="Z455" s="21" t="str">
        <f t="shared" si="73"/>
        <v>Tuesday</v>
      </c>
      <c r="AA455" s="21" t="str">
        <f t="shared" si="74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453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69"/>
        <v>10890</v>
      </c>
      <c r="G456" s="48">
        <f t="shared" si="70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71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72"/>
        <v>0</v>
      </c>
      <c r="Z456" s="21" t="str">
        <f t="shared" si="73"/>
        <v>Monday</v>
      </c>
      <c r="AA456" s="21" t="str">
        <f t="shared" si="74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454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69"/>
        <v>7075.2000000000007</v>
      </c>
      <c r="G457" s="48">
        <f t="shared" si="70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71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72"/>
        <v>0</v>
      </c>
      <c r="Z457" s="21" t="str">
        <f t="shared" si="73"/>
        <v>Monday</v>
      </c>
      <c r="AA457" s="21" t="str">
        <f t="shared" si="74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455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69"/>
        <v>5966.4</v>
      </c>
      <c r="G458" s="48">
        <f t="shared" si="70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71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72"/>
        <v>0</v>
      </c>
      <c r="Z458" s="21" t="str">
        <f t="shared" si="73"/>
        <v>Monday</v>
      </c>
      <c r="AA458" s="21" t="str">
        <f t="shared" si="74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456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69"/>
        <v>12540</v>
      </c>
      <c r="G459" s="48">
        <f t="shared" si="70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71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72"/>
        <v>0</v>
      </c>
      <c r="Z459" s="21" t="str">
        <f t="shared" si="73"/>
        <v>Tuesday</v>
      </c>
      <c r="AA459" s="21" t="str">
        <f t="shared" si="74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457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69"/>
        <v>17846.400000000001</v>
      </c>
      <c r="G460" s="48">
        <f t="shared" si="70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71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72"/>
        <v>1</v>
      </c>
      <c r="Z460" s="21" t="str">
        <f t="shared" si="73"/>
        <v>Tuesday</v>
      </c>
      <c r="AA460" s="21" t="str">
        <f t="shared" si="74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458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69"/>
        <v>13794</v>
      </c>
      <c r="G461" s="48">
        <f t="shared" si="70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71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72"/>
        <v/>
      </c>
      <c r="Z461" s="21" t="str">
        <f t="shared" si="73"/>
        <v>Tuesday</v>
      </c>
      <c r="AA461" s="21" t="str">
        <f t="shared" si="74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459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69"/>
        <v>12012</v>
      </c>
      <c r="G462" s="48">
        <f t="shared" si="70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71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72"/>
        <v/>
      </c>
      <c r="Z462" s="21" t="str">
        <f t="shared" si="73"/>
        <v>Tuesday</v>
      </c>
      <c r="AA462" s="21" t="str">
        <f t="shared" si="74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460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69"/>
        <v>15642</v>
      </c>
      <c r="G463" s="48">
        <f t="shared" si="70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71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72"/>
        <v/>
      </c>
      <c r="Z463" s="21" t="str">
        <f t="shared" si="73"/>
        <v>Tuesday</v>
      </c>
      <c r="AA463" s="21" t="str">
        <f t="shared" si="74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461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69"/>
        <v>15840</v>
      </c>
      <c r="G464" s="48">
        <f t="shared" si="70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71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72"/>
        <v/>
      </c>
      <c r="Z464" s="21" t="str">
        <f t="shared" si="73"/>
        <v>Tuesday</v>
      </c>
      <c r="AA464" s="21" t="str">
        <f t="shared" si="74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462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69"/>
        <v>7550.4</v>
      </c>
      <c r="G465" s="48">
        <f t="shared" si="70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71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72"/>
        <v/>
      </c>
      <c r="Z465" s="21" t="str">
        <f t="shared" si="73"/>
        <v>Tuesday</v>
      </c>
      <c r="AA465" s="21" t="str">
        <f t="shared" si="74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463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69"/>
        <v>21067.200000000001</v>
      </c>
      <c r="G466" s="48">
        <f t="shared" si="70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71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72"/>
        <v>3</v>
      </c>
      <c r="Z466" s="21" t="str">
        <f t="shared" si="73"/>
        <v>Tuesday</v>
      </c>
      <c r="AA466" s="21" t="str">
        <f t="shared" si="74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464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69"/>
        <v>6600</v>
      </c>
      <c r="G467" s="48">
        <f t="shared" si="70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71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72"/>
        <v>0</v>
      </c>
      <c r="Z467" s="21" t="str">
        <f t="shared" si="73"/>
        <v>Monday</v>
      </c>
      <c r="AA467" s="21" t="str">
        <f t="shared" si="74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465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69"/>
        <v>1584</v>
      </c>
      <c r="G468" s="48">
        <f t="shared" si="70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71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72"/>
        <v>4</v>
      </c>
      <c r="Z468" s="21" t="str">
        <f t="shared" si="73"/>
        <v>Saturday</v>
      </c>
      <c r="AA468" s="21" t="str">
        <f t="shared" si="74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466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69"/>
        <v>74342.399999999994</v>
      </c>
      <c r="G469" s="48">
        <f t="shared" si="70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71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72"/>
        <v>0</v>
      </c>
      <c r="Z469" s="21" t="str">
        <f t="shared" si="73"/>
        <v>Monday</v>
      </c>
      <c r="AA469" s="21" t="str">
        <f t="shared" si="74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467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69"/>
        <v>30492</v>
      </c>
      <c r="G470" s="48">
        <f t="shared" si="70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71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75">IF(OR(R470 = "PRIYANKA MADAM", R470 = "DEEPAK", R470 = "PORTER"),N470,"")</f>
        <v/>
      </c>
      <c r="Y470" s="21" t="str">
        <f t="shared" si="72"/>
        <v/>
      </c>
      <c r="Z470" s="21" t="str">
        <f t="shared" si="73"/>
        <v>Tuesday</v>
      </c>
      <c r="AA470" s="21" t="str">
        <f t="shared" si="74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468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69"/>
        <v>10876.8</v>
      </c>
      <c r="G471" s="48">
        <f t="shared" si="70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71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75"/>
        <v/>
      </c>
      <c r="Y471" s="21" t="str">
        <f t="shared" si="72"/>
        <v/>
      </c>
      <c r="Z471" s="21" t="str">
        <f t="shared" si="73"/>
        <v>Tuesday</v>
      </c>
      <c r="AA471" s="21" t="str">
        <f t="shared" si="74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469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9"/>
        <v>10876.8</v>
      </c>
      <c r="G472" s="48">
        <f t="shared" si="70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71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75"/>
        <v/>
      </c>
      <c r="Y472" s="21" t="str">
        <f t="shared" si="72"/>
        <v/>
      </c>
      <c r="Z472" s="21" t="str">
        <f t="shared" si="73"/>
        <v>Tuesday</v>
      </c>
      <c r="AA472" s="21" t="str">
        <f t="shared" si="74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470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69"/>
        <v>18321.599999999999</v>
      </c>
      <c r="G473" s="48">
        <f t="shared" si="70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71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75"/>
        <v/>
      </c>
      <c r="Y473" s="21" t="str">
        <f t="shared" si="72"/>
        <v/>
      </c>
      <c r="Z473" s="21" t="str">
        <f t="shared" si="73"/>
        <v>Tuesday</v>
      </c>
      <c r="AA473" s="21" t="str">
        <f t="shared" si="74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471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69"/>
        <v>17952</v>
      </c>
      <c r="G474" s="48">
        <f t="shared" si="70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71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75"/>
        <v/>
      </c>
      <c r="Y474" s="21" t="str">
        <f t="shared" si="72"/>
        <v/>
      </c>
      <c r="Z474" s="21" t="str">
        <f t="shared" si="73"/>
        <v>Tuesday</v>
      </c>
      <c r="AA474" s="21" t="str">
        <f t="shared" si="74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472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69"/>
        <v>3115.2</v>
      </c>
      <c r="G475" s="48">
        <f t="shared" si="70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71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75"/>
        <v/>
      </c>
      <c r="Y475" s="21" t="str">
        <f t="shared" si="72"/>
        <v/>
      </c>
      <c r="Z475" s="21" t="str">
        <f t="shared" si="73"/>
        <v>Tuesday</v>
      </c>
      <c r="AA475" s="21" t="str">
        <f t="shared" si="74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473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69"/>
        <v>14106.400000000001</v>
      </c>
      <c r="G476" s="48">
        <f t="shared" si="70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71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72"/>
        <v>1</v>
      </c>
      <c r="Z476" s="21" t="str">
        <f t="shared" si="73"/>
        <v>Tuesday</v>
      </c>
      <c r="AA476" s="21" t="str">
        <f t="shared" si="74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474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69"/>
        <v>13992</v>
      </c>
      <c r="G477" s="48">
        <f t="shared" si="70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71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72"/>
        <v>1</v>
      </c>
      <c r="Z477" s="21" t="str">
        <f t="shared" si="73"/>
        <v>Tuesday</v>
      </c>
      <c r="AA477" s="21" t="str">
        <f t="shared" si="74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475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69"/>
        <v>17054.400000000001</v>
      </c>
      <c r="G478" s="48">
        <f t="shared" si="70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71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72"/>
        <v>4</v>
      </c>
      <c r="Z478" s="21" t="str">
        <f t="shared" si="73"/>
        <v>Saturday</v>
      </c>
      <c r="AA478" s="21" t="str">
        <f t="shared" si="74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476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69"/>
        <v>12091.2</v>
      </c>
      <c r="G479" s="48">
        <f t="shared" si="70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71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72"/>
        <v>0</v>
      </c>
      <c r="Z479" s="21" t="str">
        <f t="shared" si="73"/>
        <v>Monday</v>
      </c>
      <c r="AA479" s="21" t="str">
        <f t="shared" si="74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477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69"/>
        <v>45742.399999999994</v>
      </c>
      <c r="G480" s="48">
        <f t="shared" si="70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71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72"/>
        <v>2</v>
      </c>
      <c r="Z480" s="21" t="str">
        <f t="shared" si="73"/>
        <v>Tuesday</v>
      </c>
      <c r="AA480" s="21" t="str">
        <f t="shared" si="74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478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69"/>
        <v>16544</v>
      </c>
      <c r="G481" s="48">
        <f t="shared" si="70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71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72"/>
        <v>0</v>
      </c>
      <c r="Z481" s="21" t="str">
        <f t="shared" si="73"/>
        <v>Tuesday</v>
      </c>
      <c r="AA481" s="21" t="str">
        <f t="shared" si="74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479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69"/>
        <v>32912</v>
      </c>
      <c r="G482" s="48">
        <f t="shared" si="70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71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72"/>
        <v>0</v>
      </c>
      <c r="Z482" s="21" t="str">
        <f t="shared" si="73"/>
        <v>Tuesday</v>
      </c>
      <c r="AA482" s="21" t="str">
        <f t="shared" si="74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480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69"/>
        <v>64416</v>
      </c>
      <c r="G483" s="48">
        <f t="shared" si="70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71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72"/>
        <v>0</v>
      </c>
      <c r="Z483" s="21" t="str">
        <f t="shared" si="73"/>
        <v>Friday</v>
      </c>
      <c r="AA483" s="21" t="str">
        <f t="shared" si="74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481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69"/>
        <v>11165.439999999999</v>
      </c>
      <c r="G484" s="48">
        <f t="shared" si="70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71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72"/>
        <v>2</v>
      </c>
      <c r="Z484" s="21" t="str">
        <f t="shared" si="73"/>
        <v>Saturday</v>
      </c>
      <c r="AA484" s="21" t="str">
        <f t="shared" si="74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482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69"/>
        <v>9280.48</v>
      </c>
      <c r="G485" s="48">
        <f t="shared" si="70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71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72"/>
        <v>2</v>
      </c>
      <c r="Z485" s="21" t="str">
        <f t="shared" si="73"/>
        <v>Saturday</v>
      </c>
      <c r="AA485" s="21" t="str">
        <f t="shared" si="74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483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69"/>
        <v>16896</v>
      </c>
      <c r="G486" s="48">
        <f t="shared" si="70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71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72"/>
        <v>3</v>
      </c>
      <c r="Z486" s="21" t="str">
        <f t="shared" si="73"/>
        <v>Saturday</v>
      </c>
      <c r="AA486" s="21" t="str">
        <f t="shared" si="74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484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69"/>
        <v>15664</v>
      </c>
      <c r="G487" s="48">
        <f t="shared" si="70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71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72"/>
        <v>2</v>
      </c>
      <c r="Z487" s="21" t="str">
        <f t="shared" si="73"/>
        <v>Saturday</v>
      </c>
      <c r="AA487" s="21" t="str">
        <f t="shared" si="74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485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69"/>
        <v>16858.16</v>
      </c>
      <c r="G488" s="48">
        <f t="shared" si="70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71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72"/>
        <v>3</v>
      </c>
      <c r="Z488" s="21" t="str">
        <f t="shared" si="73"/>
        <v>Tuesday</v>
      </c>
      <c r="AA488" s="21" t="str">
        <f t="shared" si="74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486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69"/>
        <v>32912</v>
      </c>
      <c r="G489" s="48">
        <f t="shared" si="70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71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72"/>
        <v>2</v>
      </c>
      <c r="Z489" s="21" t="str">
        <f t="shared" si="73"/>
        <v>Saturday</v>
      </c>
      <c r="AA489" s="21" t="str">
        <f t="shared" si="74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487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69"/>
        <v>27456</v>
      </c>
      <c r="G490" s="48">
        <f t="shared" si="70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71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72"/>
        <v>2</v>
      </c>
      <c r="Z490" s="21" t="str">
        <f t="shared" si="73"/>
        <v>Saturday</v>
      </c>
      <c r="AA490" s="21" t="str">
        <f t="shared" si="74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488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69"/>
        <v>16544</v>
      </c>
      <c r="G491" s="48">
        <f t="shared" si="70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71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72"/>
        <v>2</v>
      </c>
      <c r="Z491" s="21" t="str">
        <f t="shared" si="73"/>
        <v>Saturday</v>
      </c>
      <c r="AA491" s="21" t="str">
        <f t="shared" si="74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489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69"/>
        <v>57904</v>
      </c>
      <c r="G492" s="48">
        <f t="shared" si="70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71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72"/>
        <v>0</v>
      </c>
      <c r="Z492" s="21" t="str">
        <f t="shared" si="73"/>
        <v>Monday</v>
      </c>
      <c r="AA492" s="21" t="str">
        <f t="shared" si="74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490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69"/>
        <v>1232</v>
      </c>
      <c r="G493" s="48">
        <f t="shared" si="70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71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72"/>
        <v>3</v>
      </c>
      <c r="Z493" s="21" t="str">
        <f t="shared" si="73"/>
        <v>Saturday</v>
      </c>
      <c r="AA493" s="21" t="str">
        <f t="shared" si="74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491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69"/>
        <v>22123.200000000001</v>
      </c>
      <c r="G494" s="48">
        <f t="shared" si="70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71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72"/>
        <v>3</v>
      </c>
      <c r="Z494" s="21" t="str">
        <f t="shared" si="73"/>
        <v>Saturday</v>
      </c>
      <c r="AA494" s="21" t="str">
        <f t="shared" si="74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492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69"/>
        <v>7180.7999999999993</v>
      </c>
      <c r="G495" s="48">
        <f t="shared" si="70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71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72"/>
        <v>2</v>
      </c>
      <c r="Z495" s="21" t="str">
        <f t="shared" si="73"/>
        <v>Saturday</v>
      </c>
      <c r="AA495" s="21" t="str">
        <f t="shared" si="74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493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69"/>
        <v>2640</v>
      </c>
      <c r="G496" s="48">
        <f t="shared" si="70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71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72"/>
        <v>0</v>
      </c>
      <c r="Z496" s="21" t="str">
        <f t="shared" si="73"/>
        <v>Tuesday</v>
      </c>
      <c r="AA496" s="21" t="str">
        <f t="shared" si="74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494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69"/>
        <v>2851.2</v>
      </c>
      <c r="G497" s="48">
        <f t="shared" si="70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71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72"/>
        <v>0</v>
      </c>
      <c r="Z497" s="21" t="str">
        <f t="shared" si="73"/>
        <v>Tuesday</v>
      </c>
      <c r="AA497" s="21" t="str">
        <f t="shared" si="74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495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69"/>
        <v>2428.8000000000002</v>
      </c>
      <c r="G498" s="48">
        <f t="shared" si="70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71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72"/>
        <v>0</v>
      </c>
      <c r="Z498" s="21" t="str">
        <f t="shared" si="73"/>
        <v>Tuesday</v>
      </c>
      <c r="AA498" s="21" t="str">
        <f t="shared" si="74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496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69"/>
        <v>3801.6000000000004</v>
      </c>
      <c r="G499" s="48">
        <f t="shared" si="70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71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72"/>
        <v>0</v>
      </c>
      <c r="Z499" s="21" t="str">
        <f t="shared" si="73"/>
        <v>Tuesday</v>
      </c>
      <c r="AA499" s="21" t="str">
        <f t="shared" si="74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497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69"/>
        <v>1584</v>
      </c>
      <c r="G500" s="48">
        <f t="shared" si="70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71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72"/>
        <v>0</v>
      </c>
      <c r="Z500" s="21" t="str">
        <f t="shared" si="73"/>
        <v>Monday</v>
      </c>
      <c r="AA500" s="21" t="str">
        <f t="shared" si="74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498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69"/>
        <v>6283.2000000000007</v>
      </c>
      <c r="G501" s="48">
        <f t="shared" si="70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71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72"/>
        <v>0</v>
      </c>
      <c r="Z501" s="21" t="str">
        <f t="shared" si="73"/>
        <v>Monday</v>
      </c>
      <c r="AA501" s="21" t="str">
        <f t="shared" si="74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499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69"/>
        <v>6441.6</v>
      </c>
      <c r="G502" s="48">
        <f t="shared" si="70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71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72"/>
        <v>0</v>
      </c>
      <c r="Z502" s="21" t="str">
        <f t="shared" si="73"/>
        <v>Monday</v>
      </c>
      <c r="AA502" s="21" t="str">
        <f t="shared" si="74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500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69"/>
        <v>25977.599999999999</v>
      </c>
      <c r="G503" s="48">
        <f t="shared" si="70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71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72"/>
        <v>3</v>
      </c>
      <c r="Z503" s="21" t="str">
        <f t="shared" si="73"/>
        <v>Saturday</v>
      </c>
      <c r="AA503" s="21" t="str">
        <f t="shared" si="74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501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69"/>
        <v>6864</v>
      </c>
      <c r="G504" s="48">
        <f t="shared" si="70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71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72"/>
        <v>3</v>
      </c>
      <c r="Z504" s="21" t="str">
        <f t="shared" si="73"/>
        <v>Saturday</v>
      </c>
      <c r="AA504" s="21" t="str">
        <f t="shared" si="74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502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69"/>
        <v>35654.080000000002</v>
      </c>
      <c r="G505" s="48">
        <f t="shared" si="70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71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72"/>
        <v>2</v>
      </c>
      <c r="Z505" s="21" t="str">
        <f t="shared" si="73"/>
        <v>Saturday</v>
      </c>
      <c r="AA505" s="21" t="str">
        <f t="shared" si="74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503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69"/>
        <v>14502.400000000001</v>
      </c>
      <c r="G506" s="48">
        <f t="shared" si="70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71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72"/>
        <v>2</v>
      </c>
      <c r="Z506" s="21" t="str">
        <f t="shared" si="73"/>
        <v>Saturday</v>
      </c>
      <c r="AA506" s="21" t="str">
        <f t="shared" si="74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504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69"/>
        <v>0</v>
      </c>
      <c r="G507" s="48">
        <f t="shared" si="70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71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72"/>
        <v>0</v>
      </c>
      <c r="Z507" s="21" t="str">
        <f t="shared" si="73"/>
        <v>Thursday</v>
      </c>
      <c r="AA507" s="21" t="str">
        <f t="shared" si="74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505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69"/>
        <v>8000</v>
      </c>
      <c r="G508" s="48">
        <f t="shared" si="70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71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72"/>
        <v/>
      </c>
      <c r="Z508" s="21" t="str">
        <f t="shared" si="73"/>
        <v>Monday</v>
      </c>
      <c r="AA508" s="21" t="str">
        <f t="shared" si="74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506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69"/>
        <v>8000</v>
      </c>
      <c r="G509" s="48">
        <f t="shared" si="70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71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72"/>
        <v/>
      </c>
      <c r="Z509" s="21" t="str">
        <f t="shared" si="73"/>
        <v>Monday</v>
      </c>
      <c r="AA509" s="21" t="str">
        <f t="shared" si="74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507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69"/>
        <v>2688.75</v>
      </c>
      <c r="G510" s="48">
        <f t="shared" si="70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71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72"/>
        <v>0</v>
      </c>
      <c r="Z510" s="21" t="str">
        <f t="shared" si="73"/>
        <v>Thursday</v>
      </c>
      <c r="AA510" s="21" t="str">
        <f t="shared" si="74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508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69"/>
        <v>9097.7999999999993</v>
      </c>
      <c r="G511" s="48">
        <f t="shared" si="70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71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72"/>
        <v>0</v>
      </c>
      <c r="Z511" s="21" t="str">
        <f t="shared" si="73"/>
        <v>Thursday</v>
      </c>
      <c r="AA511" s="21" t="str">
        <f t="shared" si="74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509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69"/>
        <v>5200.26</v>
      </c>
      <c r="G512" s="48">
        <f t="shared" si="70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71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72"/>
        <v>0</v>
      </c>
      <c r="Z512" s="21" t="str">
        <f t="shared" si="73"/>
        <v>Thursday</v>
      </c>
      <c r="AA512" s="21" t="str">
        <f t="shared" si="74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510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69"/>
        <v>64702</v>
      </c>
      <c r="G513" s="48">
        <f t="shared" si="70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71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72"/>
        <v>2</v>
      </c>
      <c r="Z513" s="21" t="str">
        <f t="shared" si="73"/>
        <v>Saturday</v>
      </c>
      <c r="AA513" s="21" t="str">
        <f t="shared" si="74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511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si="69"/>
        <v>19448</v>
      </c>
      <c r="G514" s="48">
        <f t="shared" si="70"/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si="71"/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si="72"/>
        <v>0</v>
      </c>
      <c r="Z514" s="21" t="str">
        <f t="shared" si="73"/>
        <v>Friday</v>
      </c>
      <c r="AA514" s="21" t="str">
        <f t="shared" si="74"/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512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9"/>
        <v>9024</v>
      </c>
      <c r="G515" s="48">
        <f t="shared" si="70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71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72"/>
        <v>0</v>
      </c>
      <c r="Z515" s="21" t="str">
        <f t="shared" si="73"/>
        <v>Monday</v>
      </c>
      <c r="AA515" s="21" t="str">
        <f t="shared" si="74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513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ref="F516:F579" si="76">IF(AB516="DOLLAR",E516*88,E516)</f>
        <v>8008.8</v>
      </c>
      <c r="G516" s="48">
        <f t="shared" ref="G516:G579" si="77">F516*J516</f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ref="L516:L579" si="78">J516-K516</f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ref="Y516:Y579" si="79">IF(X516="", "", X516-N516)</f>
        <v>0</v>
      </c>
      <c r="Z516" s="21" t="str">
        <f t="shared" ref="Z516:Z579" si="80">IF(N516="", "", TEXT(N516, "dddd"))</f>
        <v>Monday</v>
      </c>
      <c r="AA516" s="21" t="str">
        <f t="shared" ref="AA516:AA579" si="81">IF(X516="", "", TEXT(X516, "dddd"))</f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514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76"/>
        <v>8911.2000000000007</v>
      </c>
      <c r="G517" s="48">
        <f t="shared" si="77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78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9"/>
        <v>0</v>
      </c>
      <c r="Z517" s="21" t="str">
        <f t="shared" si="80"/>
        <v>Monday</v>
      </c>
      <c r="AA517" s="21" t="str">
        <f t="shared" si="81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515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76"/>
        <v>7783.2</v>
      </c>
      <c r="G518" s="48">
        <f t="shared" si="77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78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9"/>
        <v>0</v>
      </c>
      <c r="Z518" s="21" t="str">
        <f t="shared" si="80"/>
        <v>Monday</v>
      </c>
      <c r="AA518" s="21" t="str">
        <f t="shared" si="81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516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6"/>
        <v>7783.2</v>
      </c>
      <c r="G519" s="48">
        <f t="shared" si="77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78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9"/>
        <v>0</v>
      </c>
      <c r="Z519" s="21" t="str">
        <f t="shared" si="80"/>
        <v>Monday</v>
      </c>
      <c r="AA519" s="21" t="str">
        <f t="shared" si="81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517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76"/>
        <v>28582.400000000001</v>
      </c>
      <c r="G520" s="48">
        <f t="shared" si="77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78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79"/>
        <v>2</v>
      </c>
      <c r="Z520" s="21" t="str">
        <f t="shared" si="80"/>
        <v>Saturday</v>
      </c>
      <c r="AA520" s="21" t="str">
        <f t="shared" si="81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518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76"/>
        <v>4963.2</v>
      </c>
      <c r="G521" s="48">
        <f t="shared" si="77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78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79"/>
        <v>0</v>
      </c>
      <c r="Z521" s="21" t="str">
        <f t="shared" si="80"/>
        <v>Friday</v>
      </c>
      <c r="AA521" s="21" t="str">
        <f t="shared" si="81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519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76"/>
        <v>5544</v>
      </c>
      <c r="G522" s="48">
        <f t="shared" si="77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78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79"/>
        <v>1</v>
      </c>
      <c r="Z522" s="21" t="str">
        <f t="shared" si="80"/>
        <v>Tuesday</v>
      </c>
      <c r="AA522" s="21" t="str">
        <f t="shared" si="81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520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76"/>
        <v>18084</v>
      </c>
      <c r="G523" s="48">
        <f t="shared" si="77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78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79"/>
        <v>0</v>
      </c>
      <c r="Z523" s="21" t="str">
        <f t="shared" si="80"/>
        <v>Monday</v>
      </c>
      <c r="AA523" s="21" t="str">
        <f t="shared" si="81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521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76"/>
        <v>5227.2</v>
      </c>
      <c r="G524" s="48">
        <f t="shared" si="77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78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79"/>
        <v>0</v>
      </c>
      <c r="Z524" s="21" t="str">
        <f t="shared" si="80"/>
        <v>Wednesday</v>
      </c>
      <c r="AA524" s="21" t="str">
        <f t="shared" si="81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522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76"/>
        <v>4329.6000000000004</v>
      </c>
      <c r="G525" s="48">
        <f t="shared" si="77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78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79"/>
        <v>1</v>
      </c>
      <c r="Z525" s="21" t="str">
        <f t="shared" si="80"/>
        <v>Tuesday</v>
      </c>
      <c r="AA525" s="21" t="str">
        <f t="shared" si="81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523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76"/>
        <v>5332.8</v>
      </c>
      <c r="G526" s="48">
        <f t="shared" si="77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78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79"/>
        <v>1</v>
      </c>
      <c r="Z526" s="21" t="str">
        <f t="shared" si="80"/>
        <v>Tuesday</v>
      </c>
      <c r="AA526" s="21" t="str">
        <f t="shared" si="81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524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76"/>
        <v>15206.400000000001</v>
      </c>
      <c r="G527" s="48">
        <f t="shared" si="77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78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79"/>
        <v>0</v>
      </c>
      <c r="Z527" s="21" t="str">
        <f t="shared" si="80"/>
        <v>Monday</v>
      </c>
      <c r="AA527" s="21" t="str">
        <f t="shared" si="81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525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76"/>
        <v>5662.7999999999993</v>
      </c>
      <c r="G528" s="48">
        <f t="shared" si="77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78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79"/>
        <v>0</v>
      </c>
      <c r="Z528" s="21" t="str">
        <f t="shared" si="80"/>
        <v>Saturday</v>
      </c>
      <c r="AA528" s="21" t="str">
        <f t="shared" si="81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526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76"/>
        <v>4752</v>
      </c>
      <c r="G529" s="48">
        <f t="shared" si="77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78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79"/>
        <v>1</v>
      </c>
      <c r="Z529" s="21" t="str">
        <f t="shared" si="80"/>
        <v>Tuesday</v>
      </c>
      <c r="AA529" s="21" t="str">
        <f t="shared" si="81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527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76"/>
        <v>5544</v>
      </c>
      <c r="G530" s="48">
        <f t="shared" si="77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78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79"/>
        <v>0</v>
      </c>
      <c r="Z530" s="21" t="str">
        <f t="shared" si="80"/>
        <v>Friday</v>
      </c>
      <c r="AA530" s="21" t="str">
        <f t="shared" si="81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528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76"/>
        <v>12302.400000000001</v>
      </c>
      <c r="G531" s="48">
        <f t="shared" si="77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78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79"/>
        <v>0</v>
      </c>
      <c r="Z531" s="21" t="str">
        <f t="shared" si="80"/>
        <v>Wednesday</v>
      </c>
      <c r="AA531" s="21" t="str">
        <f t="shared" si="81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529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76"/>
        <v>1584</v>
      </c>
      <c r="G532" s="48">
        <f t="shared" si="77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78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79"/>
        <v>0</v>
      </c>
      <c r="Z532" s="21" t="str">
        <f t="shared" si="80"/>
        <v>Friday</v>
      </c>
      <c r="AA532" s="21" t="str">
        <f t="shared" si="81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530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76"/>
        <v>5649.6</v>
      </c>
      <c r="G533" s="48">
        <f t="shared" si="77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78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79"/>
        <v>1</v>
      </c>
      <c r="Z533" s="21" t="str">
        <f t="shared" si="80"/>
        <v>Tuesday</v>
      </c>
      <c r="AA533" s="21" t="str">
        <f t="shared" si="81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531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76"/>
        <v>3801.6000000000004</v>
      </c>
      <c r="G534" s="48">
        <f t="shared" si="77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78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79"/>
        <v>0</v>
      </c>
      <c r="Z534" s="21" t="str">
        <f t="shared" si="80"/>
        <v>Wednesday</v>
      </c>
      <c r="AA534" s="21" t="str">
        <f t="shared" si="81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532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76"/>
        <v>18018</v>
      </c>
      <c r="G535" s="48">
        <f t="shared" si="77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78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79"/>
        <v>0</v>
      </c>
      <c r="Z535" s="21" t="str">
        <f t="shared" si="80"/>
        <v>Saturday</v>
      </c>
      <c r="AA535" s="21" t="str">
        <f t="shared" si="81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533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76"/>
        <v>16632</v>
      </c>
      <c r="G536" s="48">
        <f t="shared" si="77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78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79"/>
        <v>0</v>
      </c>
      <c r="Z536" s="21" t="str">
        <f t="shared" si="80"/>
        <v>Monday</v>
      </c>
      <c r="AA536" s="21" t="str">
        <f t="shared" si="81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534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76"/>
        <v>1742.4</v>
      </c>
      <c r="G537" s="48">
        <f t="shared" si="77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78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79"/>
        <v>0</v>
      </c>
      <c r="Z537" s="21" t="str">
        <f t="shared" si="80"/>
        <v>Friday</v>
      </c>
      <c r="AA537" s="21" t="str">
        <f t="shared" si="81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535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76"/>
        <v>15206.400000000001</v>
      </c>
      <c r="G538" s="48">
        <f t="shared" si="77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78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79"/>
        <v>1</v>
      </c>
      <c r="Z538" s="21" t="str">
        <f t="shared" si="80"/>
        <v>Tuesday</v>
      </c>
      <c r="AA538" s="21" t="str">
        <f t="shared" si="81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536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76"/>
        <v>16051.2</v>
      </c>
      <c r="G539" s="48">
        <f t="shared" si="77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78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79"/>
        <v>0</v>
      </c>
      <c r="Z539" s="21" t="str">
        <f t="shared" si="80"/>
        <v>Monday</v>
      </c>
      <c r="AA539" s="21" t="str">
        <f t="shared" si="81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537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76"/>
        <v>3748.8</v>
      </c>
      <c r="G540" s="48">
        <f t="shared" si="77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78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79"/>
        <v>1</v>
      </c>
      <c r="Z540" s="21" t="str">
        <f t="shared" si="80"/>
        <v>Tuesday</v>
      </c>
      <c r="AA540" s="21" t="str">
        <f t="shared" si="81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538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76"/>
        <v>4593.6000000000004</v>
      </c>
      <c r="G541" s="48">
        <f t="shared" si="77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78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79"/>
        <v>1</v>
      </c>
      <c r="Z541" s="21" t="str">
        <f t="shared" si="80"/>
        <v>Tuesday</v>
      </c>
      <c r="AA541" s="21" t="str">
        <f t="shared" si="81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539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76"/>
        <v>5332.8</v>
      </c>
      <c r="G542" s="48">
        <f t="shared" si="77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78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79"/>
        <v>3</v>
      </c>
      <c r="Z542" s="21" t="str">
        <f t="shared" si="80"/>
        <v>Wednesday</v>
      </c>
      <c r="AA542" s="21" t="str">
        <f t="shared" si="81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540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76"/>
        <v>2956.8</v>
      </c>
      <c r="G543" s="48">
        <f t="shared" si="77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78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79"/>
        <v>0</v>
      </c>
      <c r="Z543" s="21" t="str">
        <f t="shared" si="80"/>
        <v>Friday</v>
      </c>
      <c r="AA543" s="21" t="str">
        <f t="shared" si="81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541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76"/>
        <v>5332.8</v>
      </c>
      <c r="G544" s="48">
        <f t="shared" si="77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78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79"/>
        <v>1</v>
      </c>
      <c r="Z544" s="21" t="str">
        <f t="shared" si="80"/>
        <v>Tuesday</v>
      </c>
      <c r="AA544" s="21" t="str">
        <f t="shared" si="81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542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76"/>
        <v>2323.1999999999998</v>
      </c>
      <c r="G545" s="48">
        <f t="shared" si="77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78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79"/>
        <v>1</v>
      </c>
      <c r="Z545" s="21" t="str">
        <f t="shared" si="80"/>
        <v>Tuesday</v>
      </c>
      <c r="AA545" s="21" t="str">
        <f t="shared" si="81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543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76"/>
        <v>13992</v>
      </c>
      <c r="G546" s="48">
        <f t="shared" si="77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78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79"/>
        <v>0</v>
      </c>
      <c r="Z546" s="21" t="str">
        <f t="shared" si="80"/>
        <v>Saturday</v>
      </c>
      <c r="AA546" s="21" t="str">
        <f t="shared" si="81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544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76"/>
        <v>18018</v>
      </c>
      <c r="G547" s="48">
        <f t="shared" si="77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78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79"/>
        <v>0</v>
      </c>
      <c r="Z547" s="21" t="str">
        <f t="shared" si="80"/>
        <v>Monday</v>
      </c>
      <c r="AA547" s="21" t="str">
        <f t="shared" si="81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545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76"/>
        <v>12012</v>
      </c>
      <c r="G548" s="48">
        <f t="shared" si="77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78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79"/>
        <v>3</v>
      </c>
      <c r="Z548" s="21" t="str">
        <f t="shared" si="80"/>
        <v>Wednesday</v>
      </c>
      <c r="AA548" s="21" t="str">
        <f t="shared" si="81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546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76"/>
        <v>17292</v>
      </c>
      <c r="G549" s="48">
        <f t="shared" si="77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78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79"/>
        <v>0</v>
      </c>
      <c r="Z549" s="21" t="str">
        <f t="shared" si="80"/>
        <v>Friday</v>
      </c>
      <c r="AA549" s="21" t="str">
        <f t="shared" si="81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547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76"/>
        <v>11888.8</v>
      </c>
      <c r="G550" s="48">
        <f t="shared" si="77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78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79"/>
        <v>0</v>
      </c>
      <c r="Z550" s="21" t="str">
        <f t="shared" si="80"/>
        <v>Monday</v>
      </c>
      <c r="AA550" s="21" t="str">
        <f t="shared" si="81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548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6"/>
        <v>11888.8</v>
      </c>
      <c r="G551" s="48">
        <f t="shared" si="77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8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79"/>
        <v>0</v>
      </c>
      <c r="Z551" s="21" t="str">
        <f t="shared" si="80"/>
        <v>Saturday</v>
      </c>
      <c r="AA551" s="21" t="str">
        <f t="shared" si="81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549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76"/>
        <v>4382.3999999999996</v>
      </c>
      <c r="G552" s="48">
        <f t="shared" si="77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78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79"/>
        <v>0</v>
      </c>
      <c r="Z552" s="21" t="str">
        <f t="shared" si="80"/>
        <v>Monday</v>
      </c>
      <c r="AA552" s="21" t="str">
        <f t="shared" si="81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550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76"/>
        <v>15470.400000000001</v>
      </c>
      <c r="G553" s="48">
        <f t="shared" si="77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78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79"/>
        <v>0</v>
      </c>
      <c r="Z553" s="21" t="str">
        <f t="shared" si="80"/>
        <v>Saturday</v>
      </c>
      <c r="AA553" s="21" t="str">
        <f t="shared" si="81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551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76"/>
        <v>4382.3999999999996</v>
      </c>
      <c r="G554" s="48">
        <f t="shared" si="77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78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79"/>
        <v>1</v>
      </c>
      <c r="Z554" s="21" t="str">
        <f t="shared" si="80"/>
        <v>Tuesday</v>
      </c>
      <c r="AA554" s="21" t="str">
        <f t="shared" si="81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552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76"/>
        <v>12091.2</v>
      </c>
      <c r="G555" s="48">
        <f t="shared" si="77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78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79"/>
        <v>0</v>
      </c>
      <c r="Z555" s="21" t="str">
        <f t="shared" si="80"/>
        <v>Monday</v>
      </c>
      <c r="AA555" s="21" t="str">
        <f t="shared" si="81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553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76"/>
        <v>5491.2</v>
      </c>
      <c r="G556" s="48">
        <f t="shared" si="77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78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79"/>
        <v>1</v>
      </c>
      <c r="Z556" s="21" t="str">
        <f t="shared" si="80"/>
        <v>Tuesday</v>
      </c>
      <c r="AA556" s="21" t="str">
        <f t="shared" si="81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554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76"/>
        <v>11035.2</v>
      </c>
      <c r="G557" s="48">
        <f t="shared" si="77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78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79"/>
        <v>1</v>
      </c>
      <c r="Z557" s="21" t="str">
        <f t="shared" si="80"/>
        <v>Tuesday</v>
      </c>
      <c r="AA557" s="21" t="str">
        <f t="shared" si="81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555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76"/>
        <v>14520</v>
      </c>
      <c r="G558" s="48">
        <f t="shared" si="77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78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79"/>
        <v>3</v>
      </c>
      <c r="Z558" s="21" t="str">
        <f t="shared" si="80"/>
        <v>Wednesday</v>
      </c>
      <c r="AA558" s="21" t="str">
        <f t="shared" si="81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556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76"/>
        <v>9662.4</v>
      </c>
      <c r="G559" s="48">
        <f t="shared" si="77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78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79"/>
        <v>1</v>
      </c>
      <c r="Z559" s="21" t="str">
        <f t="shared" si="80"/>
        <v>Tuesday</v>
      </c>
      <c r="AA559" s="21" t="str">
        <f t="shared" si="81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557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76"/>
        <v>11616</v>
      </c>
      <c r="G560" s="48">
        <f t="shared" si="77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78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79"/>
        <v>1</v>
      </c>
      <c r="Z560" s="21" t="str">
        <f t="shared" si="80"/>
        <v>Tuesday</v>
      </c>
      <c r="AA560" s="21" t="str">
        <f t="shared" si="81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558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76"/>
        <v>20856</v>
      </c>
      <c r="G561" s="48">
        <f t="shared" si="77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78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79"/>
        <v>0</v>
      </c>
      <c r="Z561" s="21" t="str">
        <f t="shared" si="80"/>
        <v>Monday</v>
      </c>
      <c r="AA561" s="21" t="str">
        <f t="shared" si="81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559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76"/>
        <v>4593.6000000000004</v>
      </c>
      <c r="G562" s="48">
        <f t="shared" si="77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78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9"/>
        <v>0</v>
      </c>
      <c r="Z562" s="21" t="str">
        <f t="shared" si="80"/>
        <v>Monday</v>
      </c>
      <c r="AA562" s="21" t="str">
        <f t="shared" si="81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560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76"/>
        <v>11035.2</v>
      </c>
      <c r="G563" s="48">
        <f t="shared" si="77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78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79"/>
        <v>1</v>
      </c>
      <c r="Z563" s="21" t="str">
        <f t="shared" si="80"/>
        <v>Tuesday</v>
      </c>
      <c r="AA563" s="21" t="str">
        <f t="shared" si="81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561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76"/>
        <v>6441.6</v>
      </c>
      <c r="G564" s="48">
        <f t="shared" si="77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78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79"/>
        <v>0</v>
      </c>
      <c r="Z564" s="21" t="str">
        <f t="shared" si="80"/>
        <v>Monday</v>
      </c>
      <c r="AA564" s="21" t="str">
        <f t="shared" si="81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562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76"/>
        <v>6124.8000000000011</v>
      </c>
      <c r="G565" s="48">
        <f t="shared" si="77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78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79"/>
        <v>1</v>
      </c>
      <c r="Z565" s="21" t="str">
        <f t="shared" si="80"/>
        <v>Tuesday</v>
      </c>
      <c r="AA565" s="21" t="str">
        <f t="shared" si="81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563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76"/>
        <v>17688</v>
      </c>
      <c r="G566" s="48">
        <f t="shared" si="77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78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79"/>
        <v>0</v>
      </c>
      <c r="Z566" s="21" t="str">
        <f t="shared" si="80"/>
        <v>Saturday</v>
      </c>
      <c r="AA566" s="21" t="str">
        <f t="shared" si="81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564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76"/>
        <v>7761.6</v>
      </c>
      <c r="G567" s="48">
        <f t="shared" si="77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78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79"/>
        <v>3</v>
      </c>
      <c r="Z567" s="21" t="str">
        <f t="shared" si="80"/>
        <v>Wednesday</v>
      </c>
      <c r="AA567" s="21" t="str">
        <f t="shared" si="81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565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76"/>
        <v>18876</v>
      </c>
      <c r="G568" s="48">
        <f t="shared" si="77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78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79"/>
        <v>0</v>
      </c>
      <c r="Z568" s="21" t="str">
        <f t="shared" si="80"/>
        <v>Saturday</v>
      </c>
      <c r="AA568" s="21" t="str">
        <f t="shared" si="81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566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76"/>
        <v>7444.7999999999993</v>
      </c>
      <c r="G569" s="48">
        <f t="shared" si="77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78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79"/>
        <v>0</v>
      </c>
      <c r="Z569" s="21" t="str">
        <f t="shared" si="80"/>
        <v>Friday</v>
      </c>
      <c r="AA569" s="21" t="str">
        <f t="shared" si="81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567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76"/>
        <v>15470.400000000001</v>
      </c>
      <c r="G570" s="48">
        <f t="shared" si="77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78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79"/>
        <v>0</v>
      </c>
      <c r="Z570" s="21" t="str">
        <f t="shared" si="80"/>
        <v>Monday</v>
      </c>
      <c r="AA570" s="21" t="str">
        <f t="shared" si="81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568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76"/>
        <v>7550.4</v>
      </c>
      <c r="G571" s="48">
        <f t="shared" si="77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78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79"/>
        <v>0</v>
      </c>
      <c r="Z571" s="21" t="str">
        <f t="shared" si="80"/>
        <v>Wednesday</v>
      </c>
      <c r="AA571" s="21" t="str">
        <f t="shared" si="81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569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76"/>
        <v>9926.4</v>
      </c>
      <c r="G572" s="48">
        <f t="shared" si="77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78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79"/>
        <v>1</v>
      </c>
      <c r="Z572" s="21" t="str">
        <f t="shared" si="80"/>
        <v>Tuesday</v>
      </c>
      <c r="AA572" s="21" t="str">
        <f t="shared" si="81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570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76"/>
        <v>19536</v>
      </c>
      <c r="G573" s="48">
        <f t="shared" si="77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78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79"/>
        <v>0</v>
      </c>
      <c r="Z573" s="21" t="str">
        <f t="shared" si="80"/>
        <v>Monday</v>
      </c>
      <c r="AA573" s="21" t="str">
        <f t="shared" si="81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571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76"/>
        <v>13094.400000000001</v>
      </c>
      <c r="G574" s="48">
        <f t="shared" si="77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78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79"/>
        <v>0</v>
      </c>
      <c r="Z574" s="21" t="str">
        <f t="shared" si="80"/>
        <v>Wednesday</v>
      </c>
      <c r="AA574" s="21" t="str">
        <f t="shared" si="81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572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76"/>
        <v>8408.4</v>
      </c>
      <c r="G575" s="48">
        <f t="shared" si="77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78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79"/>
        <v>1</v>
      </c>
      <c r="Z575" s="21" t="str">
        <f t="shared" si="80"/>
        <v>Tuesday</v>
      </c>
      <c r="AA575" s="21" t="str">
        <f t="shared" si="81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573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76"/>
        <v>18321.599999999999</v>
      </c>
      <c r="G576" s="48">
        <f t="shared" si="77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78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79"/>
        <v>0</v>
      </c>
      <c r="Z576" s="21" t="str">
        <f t="shared" si="80"/>
        <v>Wednesday</v>
      </c>
      <c r="AA576" s="21" t="str">
        <f t="shared" si="81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574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76"/>
        <v>6547.2000000000007</v>
      </c>
      <c r="G577" s="48">
        <f t="shared" si="77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78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79"/>
        <v>1</v>
      </c>
      <c r="Z577" s="21" t="str">
        <f t="shared" si="80"/>
        <v>Tuesday</v>
      </c>
      <c r="AA577" s="21" t="str">
        <f t="shared" si="81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575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si="76"/>
        <v>13992</v>
      </c>
      <c r="G578" s="48">
        <f t="shared" si="77"/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si="78"/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si="79"/>
        <v>1</v>
      </c>
      <c r="Z578" s="21" t="str">
        <f t="shared" si="80"/>
        <v>Tuesday</v>
      </c>
      <c r="AA578" s="21" t="str">
        <f t="shared" si="81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576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76"/>
        <v>19998</v>
      </c>
      <c r="G579" s="48">
        <f t="shared" si="77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8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9"/>
        <v>0</v>
      </c>
      <c r="Z579" s="21" t="str">
        <f t="shared" si="80"/>
        <v>Monday</v>
      </c>
      <c r="AA579" s="21" t="str">
        <f t="shared" si="81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577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ref="F580:F643" si="82">IF(AB580="DOLLAR",E580*88,E580)</f>
        <v>5174.3999999999996</v>
      </c>
      <c r="G580" s="48">
        <f t="shared" ref="G580:G643" si="83">F580*J580</f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ref="L580:L643" si="84">J580-K580</f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ref="Y580:Y643" si="85">IF(X580="", "", X580-N580)</f>
        <v>3</v>
      </c>
      <c r="Z580" s="21" t="str">
        <f t="shared" ref="Z580:Z643" si="86">IF(N580="", "", TEXT(N580, "dddd"))</f>
        <v>Wednesday</v>
      </c>
      <c r="AA580" s="21" t="str">
        <f t="shared" ref="AA580:AA643" si="87">IF(X580="", "", TEXT(X580, "dddd"))</f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578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82"/>
        <v>22651.199999999997</v>
      </c>
      <c r="G581" s="48">
        <f t="shared" si="83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84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85"/>
        <v>1</v>
      </c>
      <c r="Z581" s="21" t="str">
        <f t="shared" si="86"/>
        <v>Tuesday</v>
      </c>
      <c r="AA581" s="21" t="str">
        <f t="shared" si="87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579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82"/>
        <v>19800</v>
      </c>
      <c r="G582" s="48">
        <f t="shared" si="83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84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85"/>
        <v>0</v>
      </c>
      <c r="Z582" s="21" t="str">
        <f t="shared" si="86"/>
        <v>Friday</v>
      </c>
      <c r="AA582" s="21" t="str">
        <f t="shared" si="87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580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82"/>
        <v>16262.400000000001</v>
      </c>
      <c r="G583" s="48">
        <f t="shared" si="83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84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85"/>
        <v>1</v>
      </c>
      <c r="Z583" s="21" t="str">
        <f t="shared" si="86"/>
        <v>Tuesday</v>
      </c>
      <c r="AA583" s="21" t="str">
        <f t="shared" si="87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581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82"/>
        <v>5280</v>
      </c>
      <c r="G584" s="48">
        <f t="shared" si="83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84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85"/>
        <v>3</v>
      </c>
      <c r="Z584" s="21" t="str">
        <f t="shared" si="86"/>
        <v>Wednesday</v>
      </c>
      <c r="AA584" s="21" t="str">
        <f t="shared" si="87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582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82"/>
        <v>3220.8</v>
      </c>
      <c r="G585" s="48">
        <f t="shared" si="83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84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85"/>
        <v>2</v>
      </c>
      <c r="Z585" s="21" t="str">
        <f t="shared" si="86"/>
        <v>Tuesday</v>
      </c>
      <c r="AA585" s="21" t="str">
        <f t="shared" si="87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583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82"/>
        <v>440</v>
      </c>
      <c r="G586" s="48">
        <f t="shared" si="83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84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85"/>
        <v>1</v>
      </c>
      <c r="Z586" s="21" t="str">
        <f t="shared" si="86"/>
        <v>Tuesday</v>
      </c>
      <c r="AA586" s="21" t="str">
        <f t="shared" si="87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584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82"/>
        <v>25146</v>
      </c>
      <c r="G587" s="48">
        <f t="shared" si="83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84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85"/>
        <v>0</v>
      </c>
      <c r="Z587" s="21" t="str">
        <f t="shared" si="86"/>
        <v>Tuesday</v>
      </c>
      <c r="AA587" s="21" t="str">
        <f t="shared" si="87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585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82"/>
        <v>13833.599999999999</v>
      </c>
      <c r="G588" s="48">
        <f t="shared" si="83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84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85"/>
        <v>2</v>
      </c>
      <c r="Z588" s="21" t="str">
        <f t="shared" si="86"/>
        <v>Tuesday</v>
      </c>
      <c r="AA588" s="21" t="str">
        <f t="shared" si="87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586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82"/>
        <v>18216</v>
      </c>
      <c r="G589" s="48">
        <f t="shared" si="83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84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85"/>
        <v>1</v>
      </c>
      <c r="Z589" s="21" t="str">
        <f t="shared" si="86"/>
        <v>Tuesday</v>
      </c>
      <c r="AA589" s="21" t="str">
        <f t="shared" si="87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587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82"/>
        <v>7550.4</v>
      </c>
      <c r="G590" s="48">
        <f t="shared" si="83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84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85"/>
        <v>2</v>
      </c>
      <c r="Z590" s="21" t="str">
        <f t="shared" si="86"/>
        <v>Tuesday</v>
      </c>
      <c r="AA590" s="21" t="str">
        <f t="shared" si="87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588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82"/>
        <v>16420.8</v>
      </c>
      <c r="G591" s="48">
        <f t="shared" si="83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84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85"/>
        <v>2</v>
      </c>
      <c r="Z591" s="21" t="str">
        <f t="shared" si="86"/>
        <v>Tuesday</v>
      </c>
      <c r="AA591" s="21" t="str">
        <f t="shared" si="87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589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82"/>
        <v>27984</v>
      </c>
      <c r="G592" s="48">
        <f t="shared" si="83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84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85"/>
        <v>2</v>
      </c>
      <c r="Z592" s="21" t="str">
        <f t="shared" si="86"/>
        <v>Saturday</v>
      </c>
      <c r="AA592" s="21" t="str">
        <f t="shared" si="87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590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82"/>
        <v>440</v>
      </c>
      <c r="G593" s="48">
        <f t="shared" si="83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84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85"/>
        <v>1</v>
      </c>
      <c r="Z593" s="21" t="str">
        <f t="shared" si="86"/>
        <v>Tuesday</v>
      </c>
      <c r="AA593" s="21" t="str">
        <f t="shared" si="87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591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82"/>
        <v>13992</v>
      </c>
      <c r="G594" s="48">
        <f t="shared" si="83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84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85"/>
        <v>0</v>
      </c>
      <c r="Z594" s="21" t="str">
        <f t="shared" si="86"/>
        <v>Tuesday</v>
      </c>
      <c r="AA594" s="21" t="str">
        <f t="shared" si="87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592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82"/>
        <v>17160</v>
      </c>
      <c r="G595" s="48">
        <f t="shared" si="83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84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85"/>
        <v>2</v>
      </c>
      <c r="Z595" s="21" t="str">
        <f t="shared" si="86"/>
        <v>Tuesday</v>
      </c>
      <c r="AA595" s="21" t="str">
        <f t="shared" si="87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593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82"/>
        <v>28314</v>
      </c>
      <c r="G596" s="48">
        <f t="shared" si="83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84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85"/>
        <v>1</v>
      </c>
      <c r="Z596" s="21" t="str">
        <f t="shared" si="86"/>
        <v>Tuesday</v>
      </c>
      <c r="AA596" s="21" t="str">
        <f t="shared" si="87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594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82"/>
        <v>13992</v>
      </c>
      <c r="G597" s="48">
        <f t="shared" si="83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84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85"/>
        <v>2</v>
      </c>
      <c r="Z597" s="21" t="str">
        <f t="shared" si="86"/>
        <v>Tuesday</v>
      </c>
      <c r="AA597" s="21" t="str">
        <f t="shared" si="87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595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82"/>
        <v>5385.6</v>
      </c>
      <c r="G598" s="48">
        <f t="shared" si="83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84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85"/>
        <v>0</v>
      </c>
      <c r="Z598" s="21" t="str">
        <f t="shared" si="86"/>
        <v>Tuesday</v>
      </c>
      <c r="AA598" s="21" t="str">
        <f t="shared" si="87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596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82"/>
        <v>29040</v>
      </c>
      <c r="G599" s="48">
        <f t="shared" si="83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84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85"/>
        <v>1</v>
      </c>
      <c r="Z599" s="21" t="str">
        <f t="shared" si="86"/>
        <v>Tuesday</v>
      </c>
      <c r="AA599" s="21" t="str">
        <f t="shared" si="87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597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82"/>
        <v>14256</v>
      </c>
      <c r="G600" s="48">
        <f t="shared" si="83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84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85"/>
        <v>0</v>
      </c>
      <c r="Z600" s="21" t="str">
        <f t="shared" si="86"/>
        <v>Tuesday</v>
      </c>
      <c r="AA600" s="21" t="str">
        <f t="shared" si="87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598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82"/>
        <v>25146</v>
      </c>
      <c r="G601" s="48">
        <f t="shared" si="83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84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85"/>
        <v>0</v>
      </c>
      <c r="Z601" s="21" t="str">
        <f t="shared" si="86"/>
        <v>Tuesday</v>
      </c>
      <c r="AA601" s="21" t="str">
        <f t="shared" si="87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599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82"/>
        <v>28710</v>
      </c>
      <c r="G602" s="48">
        <f t="shared" si="83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84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85"/>
        <v>1</v>
      </c>
      <c r="Z602" s="21" t="str">
        <f t="shared" si="86"/>
        <v>Tuesday</v>
      </c>
      <c r="AA602" s="21" t="str">
        <f t="shared" si="87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600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82"/>
        <v>24090</v>
      </c>
      <c r="G603" s="48">
        <f t="shared" si="83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84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85"/>
        <v>1</v>
      </c>
      <c r="Z603" s="21" t="str">
        <f t="shared" si="86"/>
        <v>Tuesday</v>
      </c>
      <c r="AA603" s="21" t="str">
        <f t="shared" si="87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601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82"/>
        <v>17688</v>
      </c>
      <c r="G604" s="48">
        <f t="shared" si="83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84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85"/>
        <v>2</v>
      </c>
      <c r="Z604" s="21" t="str">
        <f t="shared" si="86"/>
        <v>Tuesday</v>
      </c>
      <c r="AA604" s="21" t="str">
        <f t="shared" si="87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602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82"/>
        <v>27588</v>
      </c>
      <c r="G605" s="48">
        <f t="shared" si="83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84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85"/>
        <v>1</v>
      </c>
      <c r="Z605" s="21" t="str">
        <f t="shared" si="86"/>
        <v>Tuesday</v>
      </c>
      <c r="AA605" s="21" t="str">
        <f t="shared" si="87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603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82"/>
        <v>20169.599999999999</v>
      </c>
      <c r="G606" s="48">
        <f t="shared" si="83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84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85"/>
        <v>1</v>
      </c>
      <c r="Z606" s="21" t="str">
        <f t="shared" si="86"/>
        <v>Tuesday</v>
      </c>
      <c r="AA606" s="21" t="str">
        <f t="shared" si="87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604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82"/>
        <v>440</v>
      </c>
      <c r="G607" s="48">
        <f t="shared" si="83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84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85"/>
        <v>1</v>
      </c>
      <c r="Z607" s="21" t="str">
        <f t="shared" si="86"/>
        <v>Tuesday</v>
      </c>
      <c r="AA607" s="21" t="str">
        <f t="shared" si="87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605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82"/>
        <v>13305.599999999999</v>
      </c>
      <c r="G608" s="48">
        <f t="shared" si="83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84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85"/>
        <v>1</v>
      </c>
      <c r="Z608" s="21" t="str">
        <f t="shared" si="86"/>
        <v>Tuesday</v>
      </c>
      <c r="AA608" s="21" t="str">
        <f t="shared" si="87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606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82"/>
        <v>19219.2</v>
      </c>
      <c r="G609" s="48">
        <f t="shared" si="83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84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85"/>
        <v>1</v>
      </c>
      <c r="Z609" s="21" t="str">
        <f t="shared" si="86"/>
        <v>Tuesday</v>
      </c>
      <c r="AA609" s="21" t="str">
        <f t="shared" si="87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607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82"/>
        <v>7075.2000000000007</v>
      </c>
      <c r="G610" s="48">
        <f t="shared" si="83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84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85"/>
        <v>1</v>
      </c>
      <c r="Z610" s="21" t="str">
        <f t="shared" si="86"/>
        <v>Tuesday</v>
      </c>
      <c r="AA610" s="21" t="str">
        <f t="shared" si="87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608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82"/>
        <v>6036.7999999999993</v>
      </c>
      <c r="G611" s="48">
        <f t="shared" si="83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84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85"/>
        <v>1</v>
      </c>
      <c r="Z611" s="21" t="str">
        <f t="shared" si="86"/>
        <v>Tuesday</v>
      </c>
      <c r="AA611" s="21" t="str">
        <f t="shared" si="87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609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82"/>
        <v>13780.8</v>
      </c>
      <c r="G612" s="48">
        <f t="shared" si="83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84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85"/>
        <v>0</v>
      </c>
      <c r="Z612" s="21" t="str">
        <f t="shared" si="86"/>
        <v>Tuesday</v>
      </c>
      <c r="AA612" s="21" t="str">
        <f t="shared" si="87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610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82"/>
        <v>15100.8</v>
      </c>
      <c r="G613" s="48">
        <f t="shared" si="83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84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85"/>
        <v>2</v>
      </c>
      <c r="Z613" s="21" t="str">
        <f t="shared" si="86"/>
        <v>Tuesday</v>
      </c>
      <c r="AA613" s="21" t="str">
        <f t="shared" si="87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611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82"/>
        <v>14995.2</v>
      </c>
      <c r="G614" s="48">
        <f t="shared" si="83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84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85"/>
        <v>0</v>
      </c>
      <c r="Z614" s="21" t="str">
        <f t="shared" si="86"/>
        <v>Friday</v>
      </c>
      <c r="AA614" s="21" t="str">
        <f t="shared" si="87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612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82"/>
        <v>11404.8</v>
      </c>
      <c r="G615" s="48">
        <f t="shared" si="83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84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85"/>
        <v>1</v>
      </c>
      <c r="Z615" s="21" t="str">
        <f t="shared" si="86"/>
        <v>Tuesday</v>
      </c>
      <c r="AA615" s="21" t="str">
        <f t="shared" si="87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613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82"/>
        <v>29436</v>
      </c>
      <c r="G616" s="48">
        <f t="shared" si="83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84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85"/>
        <v>0</v>
      </c>
      <c r="Z616" s="21" t="str">
        <f t="shared" si="86"/>
        <v>Tuesday</v>
      </c>
      <c r="AA616" s="21" t="str">
        <f t="shared" si="87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614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82"/>
        <v>13464</v>
      </c>
      <c r="G617" s="48">
        <f t="shared" si="83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84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85"/>
        <v>1</v>
      </c>
      <c r="Z617" s="21" t="str">
        <f t="shared" si="86"/>
        <v>Tuesday</v>
      </c>
      <c r="AA617" s="21" t="str">
        <f t="shared" si="87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615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82"/>
        <v>440</v>
      </c>
      <c r="G618" s="48">
        <f t="shared" si="83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84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85"/>
        <v>1</v>
      </c>
      <c r="Z618" s="21" t="str">
        <f t="shared" si="86"/>
        <v>Tuesday</v>
      </c>
      <c r="AA618" s="21" t="str">
        <f t="shared" si="87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616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82"/>
        <v>15840</v>
      </c>
      <c r="G619" s="48">
        <f t="shared" si="83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84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85"/>
        <v>2</v>
      </c>
      <c r="Z619" s="21" t="str">
        <f t="shared" si="86"/>
        <v>Tuesday</v>
      </c>
      <c r="AA619" s="21" t="str">
        <f t="shared" si="87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617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82"/>
        <v>16420.8</v>
      </c>
      <c r="G620" s="48">
        <f t="shared" si="83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84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85"/>
        <v>1</v>
      </c>
      <c r="Z620" s="21" t="str">
        <f t="shared" si="86"/>
        <v>Tuesday</v>
      </c>
      <c r="AA620" s="21" t="str">
        <f t="shared" si="87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618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82"/>
        <v>18744</v>
      </c>
      <c r="G621" s="48">
        <f t="shared" si="83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84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85"/>
        <v>0</v>
      </c>
      <c r="Z621" s="21" t="str">
        <f t="shared" si="86"/>
        <v>Tuesday</v>
      </c>
      <c r="AA621" s="21" t="str">
        <f t="shared" si="87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619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82"/>
        <v>27258</v>
      </c>
      <c r="G622" s="48">
        <f t="shared" si="83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84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85"/>
        <v>0</v>
      </c>
      <c r="Z622" s="21" t="str">
        <f t="shared" si="86"/>
        <v>Tuesday</v>
      </c>
      <c r="AA622" s="21" t="str">
        <f t="shared" si="87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620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82"/>
        <v>13041.599999999999</v>
      </c>
      <c r="G623" s="48">
        <f t="shared" si="83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84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85"/>
        <v>0</v>
      </c>
      <c r="Z623" s="21" t="str">
        <f t="shared" si="86"/>
        <v>Tuesday</v>
      </c>
      <c r="AA623" s="21" t="str">
        <f t="shared" si="87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621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82"/>
        <v>12091.2</v>
      </c>
      <c r="G624" s="48">
        <f t="shared" si="83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84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85"/>
        <v>1</v>
      </c>
      <c r="Z624" s="21" t="str">
        <f t="shared" si="86"/>
        <v>Tuesday</v>
      </c>
      <c r="AA624" s="21" t="str">
        <f t="shared" si="87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622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82"/>
        <v>2587.1999999999998</v>
      </c>
      <c r="G625" s="48">
        <f t="shared" si="83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84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85"/>
        <v>0</v>
      </c>
      <c r="Z625" s="21" t="str">
        <f t="shared" si="86"/>
        <v>Saturday</v>
      </c>
      <c r="AA625" s="21" t="str">
        <f t="shared" si="87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623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82"/>
        <v>6283.2000000000007</v>
      </c>
      <c r="G626" s="48">
        <f t="shared" si="83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84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85"/>
        <v>3</v>
      </c>
      <c r="Z626" s="21" t="str">
        <f t="shared" si="86"/>
        <v>Tuesday</v>
      </c>
      <c r="AA626" s="21" t="str">
        <f t="shared" si="87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624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82"/>
        <v>3115.2</v>
      </c>
      <c r="G627" s="48">
        <f t="shared" si="83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84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85"/>
        <v>0</v>
      </c>
      <c r="Z627" s="21" t="str">
        <f t="shared" si="86"/>
        <v>Tuesday</v>
      </c>
      <c r="AA627" s="21" t="str">
        <f t="shared" si="87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625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82"/>
        <v>3115.2</v>
      </c>
      <c r="G628" s="48">
        <f t="shared" si="83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84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85"/>
        <v>3</v>
      </c>
      <c r="Z628" s="21" t="str">
        <f t="shared" si="86"/>
        <v>Tuesday</v>
      </c>
      <c r="AA628" s="21" t="str">
        <f t="shared" si="87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626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82"/>
        <v>2217.6</v>
      </c>
      <c r="G629" s="48">
        <f t="shared" si="83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84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85"/>
        <v>3</v>
      </c>
      <c r="Z629" s="21" t="str">
        <f t="shared" si="86"/>
        <v>Wednesday</v>
      </c>
      <c r="AA629" s="21" t="str">
        <f t="shared" si="87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627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82"/>
        <v>6221.6</v>
      </c>
      <c r="G630" s="48">
        <f t="shared" si="83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84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85"/>
        <v>1</v>
      </c>
      <c r="Z630" s="21" t="str">
        <f t="shared" si="86"/>
        <v>Tuesday</v>
      </c>
      <c r="AA630" s="21" t="str">
        <f t="shared" si="87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628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82"/>
        <v>6221.6</v>
      </c>
      <c r="G631" s="48">
        <f t="shared" si="83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84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85"/>
        <v>3</v>
      </c>
      <c r="Z631" s="21" t="str">
        <f t="shared" si="86"/>
        <v>Tuesday</v>
      </c>
      <c r="AA631" s="21" t="str">
        <f t="shared" si="87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629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82"/>
        <v>14106.400000000001</v>
      </c>
      <c r="G632" s="48">
        <f t="shared" si="83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84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85"/>
        <v>3</v>
      </c>
      <c r="Z632" s="21" t="str">
        <f t="shared" si="86"/>
        <v>Tuesday</v>
      </c>
      <c r="AA632" s="21" t="str">
        <f t="shared" si="87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630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82"/>
        <v>20856</v>
      </c>
      <c r="G633" s="48">
        <f t="shared" si="83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84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85"/>
        <v>1</v>
      </c>
      <c r="Z633" s="21" t="str">
        <f t="shared" si="86"/>
        <v>Tuesday</v>
      </c>
      <c r="AA633" s="21" t="str">
        <f t="shared" si="87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631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82"/>
        <v>4382.3999999999996</v>
      </c>
      <c r="G634" s="48">
        <f t="shared" si="83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84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85"/>
        <v>1</v>
      </c>
      <c r="Z634" s="21" t="str">
        <f t="shared" si="86"/>
        <v>Tuesday</v>
      </c>
      <c r="AA634" s="21" t="str">
        <f t="shared" si="87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632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82"/>
        <v>4065.6000000000004</v>
      </c>
      <c r="G635" s="48">
        <f t="shared" si="83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84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85"/>
        <v>1</v>
      </c>
      <c r="Z635" s="21" t="str">
        <f t="shared" si="86"/>
        <v>Tuesday</v>
      </c>
      <c r="AA635" s="21" t="str">
        <f t="shared" si="87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633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82"/>
        <v>40348</v>
      </c>
      <c r="G636" s="48">
        <f t="shared" si="83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84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85"/>
        <v>1</v>
      </c>
      <c r="Z636" s="21" t="str">
        <f t="shared" si="86"/>
        <v>Tuesday</v>
      </c>
      <c r="AA636" s="21" t="str">
        <f t="shared" si="87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634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82"/>
        <v>43164</v>
      </c>
      <c r="G637" s="48">
        <f t="shared" si="83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84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85"/>
        <v>3</v>
      </c>
      <c r="Z637" s="21" t="str">
        <f t="shared" si="86"/>
        <v>Tuesday</v>
      </c>
      <c r="AA637" s="21" t="str">
        <f t="shared" si="87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635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82"/>
        <v>18321.599999999999</v>
      </c>
      <c r="G638" s="48">
        <f t="shared" si="83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84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85"/>
        <v>0</v>
      </c>
      <c r="Z638" s="21" t="str">
        <f t="shared" si="86"/>
        <v>Wednesday</v>
      </c>
      <c r="AA638" s="21" t="str">
        <f t="shared" si="87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636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82"/>
        <v>8712</v>
      </c>
      <c r="G639" s="48">
        <f t="shared" si="83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84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85"/>
        <v>0</v>
      </c>
      <c r="Z639" s="21" t="str">
        <f t="shared" si="86"/>
        <v>Tuesday</v>
      </c>
      <c r="AA639" s="21" t="str">
        <f t="shared" si="87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637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82"/>
        <v>14731.2</v>
      </c>
      <c r="G640" s="48">
        <f t="shared" si="83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84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85"/>
        <v>0</v>
      </c>
      <c r="Z640" s="21" t="str">
        <f t="shared" si="86"/>
        <v>Wednesday</v>
      </c>
      <c r="AA640" s="21" t="str">
        <f t="shared" si="87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638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82"/>
        <v>15681.599999999999</v>
      </c>
      <c r="G641" s="48">
        <f t="shared" si="83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84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85"/>
        <v>0</v>
      </c>
      <c r="Z641" s="21" t="str">
        <f t="shared" si="86"/>
        <v>Tuesday</v>
      </c>
      <c r="AA641" s="21" t="str">
        <f t="shared" si="87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639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si="82"/>
        <v>18876</v>
      </c>
      <c r="G642" s="48">
        <f t="shared" si="83"/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si="84"/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si="85"/>
        <v>0</v>
      </c>
      <c r="Z642" s="21" t="str">
        <f t="shared" si="86"/>
        <v>Monday</v>
      </c>
      <c r="AA642" s="21" t="str">
        <f t="shared" si="87"/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640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82"/>
        <v>4646.3999999999996</v>
      </c>
      <c r="G643" s="48">
        <f t="shared" si="83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84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85"/>
        <v>0</v>
      </c>
      <c r="Z643" s="21" t="str">
        <f t="shared" si="86"/>
        <v>Monday</v>
      </c>
      <c r="AA643" s="21" t="str">
        <f t="shared" si="87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641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ref="F644:F707" si="88">IF(AB644="DOLLAR",E644*88,E644)</f>
        <v>18018</v>
      </c>
      <c r="G644" s="48">
        <f t="shared" ref="G644:G707" si="89">F644*J644</f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ref="L644:L707" si="90">J644-K644</f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ref="Y644:Y707" si="91">IF(X644="", "", X644-N644)</f>
        <v>0</v>
      </c>
      <c r="Z644" s="21" t="str">
        <f t="shared" ref="Z644:Z707" si="92">IF(N644="", "", TEXT(N644, "dddd"))</f>
        <v>Saturday</v>
      </c>
      <c r="AA644" s="21" t="str">
        <f t="shared" ref="AA644:AA707" si="93">IF(X644="", "", TEXT(X644, "dddd"))</f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642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88"/>
        <v>28459.199999999997</v>
      </c>
      <c r="G645" s="48">
        <f t="shared" si="89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90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91"/>
        <v>1</v>
      </c>
      <c r="Z645" s="21" t="str">
        <f t="shared" si="92"/>
        <v>Tuesday</v>
      </c>
      <c r="AA645" s="21" t="str">
        <f t="shared" si="93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643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88"/>
        <v>11932.8</v>
      </c>
      <c r="G646" s="48">
        <f t="shared" si="89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90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91"/>
        <v>0</v>
      </c>
      <c r="Z646" s="21" t="str">
        <f t="shared" si="92"/>
        <v>Monday</v>
      </c>
      <c r="AA646" s="21" t="str">
        <f t="shared" si="93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644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88"/>
        <v>28459.199999999997</v>
      </c>
      <c r="G647" s="48">
        <f t="shared" si="89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90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91"/>
        <v>1</v>
      </c>
      <c r="Z647" s="21" t="str">
        <f t="shared" si="92"/>
        <v>Tuesday</v>
      </c>
      <c r="AA647" s="21" t="str">
        <f t="shared" si="93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645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88"/>
        <v>15972</v>
      </c>
      <c r="G648" s="48">
        <f t="shared" si="89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90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91"/>
        <v>0</v>
      </c>
      <c r="Z648" s="21" t="str">
        <f t="shared" si="92"/>
        <v>Friday</v>
      </c>
      <c r="AA648" s="21" t="str">
        <f t="shared" si="93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646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88"/>
        <v>15642</v>
      </c>
      <c r="G649" s="48">
        <f t="shared" si="89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90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91"/>
        <v>1</v>
      </c>
      <c r="Z649" s="21" t="str">
        <f t="shared" si="92"/>
        <v>Tuesday</v>
      </c>
      <c r="AA649" s="21" t="str">
        <f t="shared" si="93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647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88"/>
        <v>18018</v>
      </c>
      <c r="G650" s="48">
        <f t="shared" si="89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90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91"/>
        <v>0</v>
      </c>
      <c r="Z650" s="21" t="str">
        <f t="shared" si="92"/>
        <v>Friday</v>
      </c>
      <c r="AA650" s="21" t="str">
        <f t="shared" si="93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648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88"/>
        <v>18876</v>
      </c>
      <c r="G651" s="48">
        <f t="shared" si="89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90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91"/>
        <v>0</v>
      </c>
      <c r="Z651" s="21" t="str">
        <f t="shared" si="92"/>
        <v>Monday</v>
      </c>
      <c r="AA651" s="21" t="str">
        <f t="shared" si="93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649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88"/>
        <v>5808</v>
      </c>
      <c r="G652" s="48">
        <f t="shared" si="89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90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91"/>
        <v>1</v>
      </c>
      <c r="Z652" s="21" t="str">
        <f t="shared" si="92"/>
        <v>Tuesday</v>
      </c>
      <c r="AA652" s="21" t="str">
        <f t="shared" si="93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650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88"/>
        <v>13992</v>
      </c>
      <c r="G653" s="48">
        <f t="shared" si="89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90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91"/>
        <v>0</v>
      </c>
      <c r="Z653" s="21" t="str">
        <f t="shared" si="92"/>
        <v>Monday</v>
      </c>
      <c r="AA653" s="21" t="str">
        <f t="shared" si="93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651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88"/>
        <v>18321.599999999999</v>
      </c>
      <c r="G654" s="48">
        <f t="shared" si="89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90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91"/>
        <v>0</v>
      </c>
      <c r="Z654" s="21" t="str">
        <f t="shared" si="92"/>
        <v>Saturday</v>
      </c>
      <c r="AA654" s="21" t="str">
        <f t="shared" si="93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652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88"/>
        <v>18876</v>
      </c>
      <c r="G655" s="48">
        <f t="shared" si="89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90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91"/>
        <v>0</v>
      </c>
      <c r="Z655" s="21" t="str">
        <f t="shared" si="92"/>
        <v>Friday</v>
      </c>
      <c r="AA655" s="21" t="str">
        <f t="shared" si="93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653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88"/>
        <v>6230.4</v>
      </c>
      <c r="G656" s="48">
        <f t="shared" si="89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90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91"/>
        <v>3</v>
      </c>
      <c r="Z656" s="21" t="str">
        <f t="shared" si="92"/>
        <v>Wednesday</v>
      </c>
      <c r="AA656" s="21" t="str">
        <f t="shared" si="93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654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88"/>
        <v>20169.599999999999</v>
      </c>
      <c r="G657" s="48">
        <f t="shared" si="89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90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91"/>
        <v>0</v>
      </c>
      <c r="Z657" s="21" t="str">
        <f t="shared" si="92"/>
        <v>Saturday</v>
      </c>
      <c r="AA657" s="21" t="str">
        <f t="shared" si="93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655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88"/>
        <v>8395.2000000000007</v>
      </c>
      <c r="G658" s="48">
        <f t="shared" si="89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90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91"/>
        <v>0</v>
      </c>
      <c r="Z658" s="21" t="str">
        <f t="shared" si="92"/>
        <v>Wednesday</v>
      </c>
      <c r="AA658" s="21" t="str">
        <f t="shared" si="93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656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88"/>
        <v>7268.7999999999993</v>
      </c>
      <c r="G659" s="48">
        <f t="shared" si="89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90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91"/>
        <v>1</v>
      </c>
      <c r="Z659" s="21" t="str">
        <f t="shared" si="92"/>
        <v>Tuesday</v>
      </c>
      <c r="AA659" s="21" t="str">
        <f t="shared" si="93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657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88"/>
        <v>17688</v>
      </c>
      <c r="G660" s="48">
        <f t="shared" si="89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90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91"/>
        <v>3</v>
      </c>
      <c r="Z660" s="21" t="str">
        <f t="shared" si="92"/>
        <v>Tuesday</v>
      </c>
      <c r="AA660" s="21" t="str">
        <f t="shared" si="93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658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88"/>
        <v>16038</v>
      </c>
      <c r="G661" s="48">
        <f t="shared" si="89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90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91"/>
        <v>2</v>
      </c>
      <c r="Z661" s="21" t="str">
        <f t="shared" si="92"/>
        <v>Saturday</v>
      </c>
      <c r="AA661" s="21" t="str">
        <f t="shared" si="93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659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88"/>
        <v>11668.8</v>
      </c>
      <c r="G662" s="48">
        <f t="shared" si="89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90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91"/>
        <v>3</v>
      </c>
      <c r="Z662" s="21" t="str">
        <f t="shared" si="92"/>
        <v>Saturday</v>
      </c>
      <c r="AA662" s="21" t="str">
        <f t="shared" si="93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660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88"/>
        <v>12091.2</v>
      </c>
      <c r="G663" s="48">
        <f t="shared" si="89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90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91"/>
        <v>1</v>
      </c>
      <c r="Z663" s="21" t="str">
        <f t="shared" si="92"/>
        <v>Monday</v>
      </c>
      <c r="AA663" s="21" t="str">
        <f t="shared" si="93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661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88"/>
        <v>14520</v>
      </c>
      <c r="G664" s="48">
        <f t="shared" si="89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90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91"/>
        <v>3</v>
      </c>
      <c r="Z664" s="21" t="str">
        <f t="shared" si="92"/>
        <v>Saturday</v>
      </c>
      <c r="AA664" s="21" t="str">
        <f t="shared" si="93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662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88"/>
        <v>10454.4</v>
      </c>
      <c r="G665" s="48">
        <f t="shared" si="89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90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91"/>
        <v>1</v>
      </c>
      <c r="Z665" s="21" t="str">
        <f t="shared" si="92"/>
        <v>Saturday</v>
      </c>
      <c r="AA665" s="21" t="str">
        <f t="shared" si="93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663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88"/>
        <v>8659.2000000000007</v>
      </c>
      <c r="G666" s="48">
        <f t="shared" si="89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90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91"/>
        <v>3</v>
      </c>
      <c r="Z666" s="21" t="str">
        <f t="shared" si="92"/>
        <v>Saturday</v>
      </c>
      <c r="AA666" s="21" t="str">
        <f t="shared" si="93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664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88"/>
        <v>15206.400000000001</v>
      </c>
      <c r="G667" s="48">
        <f t="shared" si="89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90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91"/>
        <v>1</v>
      </c>
      <c r="Z667" s="21" t="str">
        <f t="shared" si="92"/>
        <v>Monday</v>
      </c>
      <c r="AA667" s="21" t="str">
        <f t="shared" si="93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665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88"/>
        <v>37171.199999999997</v>
      </c>
      <c r="G668" s="48">
        <f t="shared" si="89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90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91"/>
        <v>2</v>
      </c>
      <c r="Z668" s="21" t="str">
        <f t="shared" si="92"/>
        <v>Saturday</v>
      </c>
      <c r="AA668" s="21" t="str">
        <f t="shared" si="93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666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88"/>
        <v>4540.8</v>
      </c>
      <c r="G669" s="48">
        <f t="shared" si="89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90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91"/>
        <v>1</v>
      </c>
      <c r="Z669" s="21" t="str">
        <f t="shared" si="92"/>
        <v>Monday</v>
      </c>
      <c r="AA669" s="21" t="str">
        <f t="shared" si="93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667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88"/>
        <v>7339.2000000000007</v>
      </c>
      <c r="G670" s="48">
        <f t="shared" si="89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90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91"/>
        <v>3</v>
      </c>
      <c r="Z670" s="21" t="str">
        <f t="shared" si="92"/>
        <v>Saturday</v>
      </c>
      <c r="AA670" s="21" t="str">
        <f t="shared" si="93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668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88"/>
        <v>5544</v>
      </c>
      <c r="G671" s="48">
        <f t="shared" si="89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90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91"/>
        <v>0</v>
      </c>
      <c r="Z671" s="21" t="str">
        <f t="shared" si="92"/>
        <v>Friday</v>
      </c>
      <c r="AA671" s="21" t="str">
        <f t="shared" si="93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669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88"/>
        <v>21780</v>
      </c>
      <c r="G672" s="48">
        <f t="shared" si="89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90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91"/>
        <v>2</v>
      </c>
      <c r="Z672" s="21" t="str">
        <f t="shared" si="92"/>
        <v>Saturday</v>
      </c>
      <c r="AA672" s="21" t="str">
        <f t="shared" si="93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670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88"/>
        <v>6652.7999999999993</v>
      </c>
      <c r="G673" s="48">
        <f t="shared" si="89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90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91"/>
        <v>2</v>
      </c>
      <c r="Z673" s="21" t="str">
        <f t="shared" si="92"/>
        <v>Saturday</v>
      </c>
      <c r="AA673" s="21" t="str">
        <f t="shared" si="93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671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88"/>
        <v>12249.599999999999</v>
      </c>
      <c r="G674" s="48">
        <f t="shared" si="89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90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91"/>
        <v>1</v>
      </c>
      <c r="Z674" s="21" t="str">
        <f t="shared" si="92"/>
        <v>Monday</v>
      </c>
      <c r="AA674" s="21" t="str">
        <f t="shared" si="93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672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88"/>
        <v>5913.6</v>
      </c>
      <c r="G675" s="48">
        <f t="shared" si="89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90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91"/>
        <v>2</v>
      </c>
      <c r="Z675" s="21" t="str">
        <f t="shared" si="92"/>
        <v>Saturday</v>
      </c>
      <c r="AA675" s="21" t="str">
        <f t="shared" si="93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673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88"/>
        <v>4699.2</v>
      </c>
      <c r="G676" s="48">
        <f t="shared" si="89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90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91"/>
        <v>2</v>
      </c>
      <c r="Z676" s="21" t="str">
        <f t="shared" si="92"/>
        <v>Saturday</v>
      </c>
      <c r="AA676" s="21" t="str">
        <f t="shared" si="93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674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8"/>
        <v>4699.2</v>
      </c>
      <c r="G677" s="48">
        <f t="shared" si="89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90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91"/>
        <v>3</v>
      </c>
      <c r="Z677" s="21" t="str">
        <f t="shared" si="92"/>
        <v>Saturday</v>
      </c>
      <c r="AA677" s="21" t="str">
        <f t="shared" si="93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675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88"/>
        <v>2481.6</v>
      </c>
      <c r="G678" s="48">
        <f t="shared" si="89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90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91"/>
        <v>3</v>
      </c>
      <c r="Z678" s="21" t="str">
        <f t="shared" si="92"/>
        <v>Saturday</v>
      </c>
      <c r="AA678" s="21" t="str">
        <f t="shared" si="93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676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88"/>
        <v>1900.8000000000002</v>
      </c>
      <c r="G679" s="48">
        <f t="shared" si="89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90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91"/>
        <v>2</v>
      </c>
      <c r="Z679" s="21" t="str">
        <f t="shared" si="92"/>
        <v>Saturday</v>
      </c>
      <c r="AA679" s="21" t="str">
        <f t="shared" si="93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677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88"/>
        <v>4382.3999999999996</v>
      </c>
      <c r="G680" s="48">
        <f t="shared" si="89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90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91"/>
        <v>2</v>
      </c>
      <c r="Z680" s="21" t="str">
        <f t="shared" si="92"/>
        <v>Saturday</v>
      </c>
      <c r="AA680" s="21" t="str">
        <f t="shared" si="93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678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88"/>
        <v>18018</v>
      </c>
      <c r="G681" s="48">
        <f t="shared" si="89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90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91"/>
        <v>3</v>
      </c>
      <c r="Z681" s="21" t="str">
        <f t="shared" si="92"/>
        <v>Saturday</v>
      </c>
      <c r="AA681" s="21" t="str">
        <f t="shared" si="93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679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88"/>
        <v>3748.8</v>
      </c>
      <c r="G682" s="48">
        <f t="shared" si="89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90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91"/>
        <v>0</v>
      </c>
      <c r="Z682" s="21" t="str">
        <f t="shared" si="92"/>
        <v>Friday</v>
      </c>
      <c r="AA682" s="21" t="str">
        <f t="shared" si="93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680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88"/>
        <v>5068.8</v>
      </c>
      <c r="G683" s="48">
        <f t="shared" si="89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90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91"/>
        <v>0</v>
      </c>
      <c r="Z683" s="21" t="str">
        <f t="shared" si="92"/>
        <v>Friday</v>
      </c>
      <c r="AA683" s="21" t="str">
        <f t="shared" si="93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681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88"/>
        <v>5808</v>
      </c>
      <c r="G684" s="48">
        <f t="shared" si="89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90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91"/>
        <v>3</v>
      </c>
      <c r="Z684" s="21" t="str">
        <f t="shared" si="92"/>
        <v>Saturday</v>
      </c>
      <c r="AA684" s="21" t="str">
        <f t="shared" si="93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682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88"/>
        <v>15417.599999999999</v>
      </c>
      <c r="G685" s="48">
        <f t="shared" si="89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90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91"/>
        <v>2</v>
      </c>
      <c r="Z685" s="21" t="str">
        <f t="shared" si="92"/>
        <v>Saturday</v>
      </c>
      <c r="AA685" s="21" t="str">
        <f t="shared" si="93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683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88"/>
        <v>4382.3999999999996</v>
      </c>
      <c r="G686" s="48">
        <f t="shared" si="89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90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91"/>
        <v>2</v>
      </c>
      <c r="Z686" s="21" t="str">
        <f t="shared" si="92"/>
        <v>Saturday</v>
      </c>
      <c r="AA686" s="21" t="str">
        <f t="shared" si="93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684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88"/>
        <v>4699.2</v>
      </c>
      <c r="G687" s="48">
        <f t="shared" si="89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90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91"/>
        <v>1</v>
      </c>
      <c r="Z687" s="21" t="str">
        <f t="shared" si="92"/>
        <v>Monday</v>
      </c>
      <c r="AA687" s="21" t="str">
        <f t="shared" si="93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685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88"/>
        <v>19272</v>
      </c>
      <c r="G688" s="48">
        <f t="shared" si="89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90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91"/>
        <v>3</v>
      </c>
      <c r="Z688" s="21" t="str">
        <f t="shared" si="92"/>
        <v>Saturday</v>
      </c>
      <c r="AA688" s="21" t="str">
        <f t="shared" si="93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686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88"/>
        <v>5016</v>
      </c>
      <c r="G689" s="48">
        <f t="shared" si="89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90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91"/>
        <v>2</v>
      </c>
      <c r="Z689" s="21" t="str">
        <f t="shared" si="92"/>
        <v>Saturday</v>
      </c>
      <c r="AA689" s="21" t="str">
        <f t="shared" si="93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687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88"/>
        <v>6547.2000000000007</v>
      </c>
      <c r="G690" s="48">
        <f t="shared" si="89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90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91"/>
        <v>3</v>
      </c>
      <c r="Z690" s="21" t="str">
        <f t="shared" si="92"/>
        <v>Saturday</v>
      </c>
      <c r="AA690" s="21" t="str">
        <f t="shared" si="93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688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88"/>
        <v>2270.4</v>
      </c>
      <c r="G691" s="48">
        <f t="shared" si="89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90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91"/>
        <v>3</v>
      </c>
      <c r="Z691" s="21" t="str">
        <f t="shared" si="92"/>
        <v>Saturday</v>
      </c>
      <c r="AA691" s="21" t="str">
        <f t="shared" si="93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689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88"/>
        <v>7761.6</v>
      </c>
      <c r="G692" s="48">
        <f t="shared" si="89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90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91"/>
        <v>3</v>
      </c>
      <c r="Z692" s="21" t="str">
        <f t="shared" si="92"/>
        <v>Saturday</v>
      </c>
      <c r="AA692" s="21" t="str">
        <f t="shared" si="93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690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88"/>
        <v>5227.2</v>
      </c>
      <c r="G693" s="48">
        <f t="shared" si="89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90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91"/>
        <v>3</v>
      </c>
      <c r="Z693" s="21" t="str">
        <f t="shared" si="92"/>
        <v>Saturday</v>
      </c>
      <c r="AA693" s="21" t="str">
        <f t="shared" si="93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691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88"/>
        <v>15998.400000000001</v>
      </c>
      <c r="G694" s="48">
        <f t="shared" si="89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90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91"/>
        <v>2</v>
      </c>
      <c r="Z694" s="21" t="str">
        <f t="shared" si="92"/>
        <v>Saturday</v>
      </c>
      <c r="AA694" s="21" t="str">
        <f t="shared" si="93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692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88"/>
        <v>7444.7999999999993</v>
      </c>
      <c r="G695" s="48">
        <f t="shared" si="89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90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91"/>
        <v>2</v>
      </c>
      <c r="Z695" s="21" t="str">
        <f t="shared" si="92"/>
        <v>Saturday</v>
      </c>
      <c r="AA695" s="21" t="str">
        <f t="shared" si="93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693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88"/>
        <v>6811.2000000000007</v>
      </c>
      <c r="G696" s="48">
        <f t="shared" si="89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90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91"/>
        <v>3</v>
      </c>
      <c r="Z696" s="21" t="str">
        <f t="shared" si="92"/>
        <v>Saturday</v>
      </c>
      <c r="AA696" s="21" t="str">
        <f t="shared" si="93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694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88"/>
        <v>26136</v>
      </c>
      <c r="G697" s="48">
        <f t="shared" si="89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90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91"/>
        <v>2</v>
      </c>
      <c r="Z697" s="21" t="str">
        <f t="shared" si="92"/>
        <v>Saturday</v>
      </c>
      <c r="AA697" s="21" t="str">
        <f t="shared" si="93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695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88"/>
        <v>6177.6</v>
      </c>
      <c r="G698" s="48">
        <f t="shared" si="89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90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91"/>
        <v>2</v>
      </c>
      <c r="Z698" s="21" t="str">
        <f t="shared" si="92"/>
        <v>Saturday</v>
      </c>
      <c r="AA698" s="21" t="str">
        <f t="shared" si="93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696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88"/>
        <v>19219.2</v>
      </c>
      <c r="G699" s="48">
        <f t="shared" si="89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90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91"/>
        <v>2</v>
      </c>
      <c r="Z699" s="21" t="str">
        <f t="shared" si="92"/>
        <v>Saturday</v>
      </c>
      <c r="AA699" s="21" t="str">
        <f t="shared" si="93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697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88"/>
        <v>20394</v>
      </c>
      <c r="G700" s="48">
        <f t="shared" si="89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90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91"/>
        <v>2</v>
      </c>
      <c r="Z700" s="21" t="str">
        <f t="shared" si="92"/>
        <v>Saturday</v>
      </c>
      <c r="AA700" s="21" t="str">
        <f t="shared" si="93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698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88"/>
        <v>6811.2000000000007</v>
      </c>
      <c r="G701" s="48">
        <f t="shared" si="89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90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91"/>
        <v>0</v>
      </c>
      <c r="Z701" s="21" t="str">
        <f t="shared" si="92"/>
        <v>Monday</v>
      </c>
      <c r="AA701" s="21" t="str">
        <f t="shared" si="93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699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88"/>
        <v>13464</v>
      </c>
      <c r="G702" s="48">
        <f t="shared" si="89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90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91"/>
        <v>3</v>
      </c>
      <c r="Z702" s="21" t="str">
        <f t="shared" si="92"/>
        <v>Saturday</v>
      </c>
      <c r="AA702" s="21" t="str">
        <f t="shared" si="93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700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88"/>
        <v>18902.400000000001</v>
      </c>
      <c r="G703" s="48">
        <f t="shared" si="89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90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91"/>
        <v>2</v>
      </c>
      <c r="Z703" s="21" t="str">
        <f t="shared" si="92"/>
        <v>Saturday</v>
      </c>
      <c r="AA703" s="21" t="str">
        <f t="shared" si="93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701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88"/>
        <v>7128</v>
      </c>
      <c r="G704" s="48">
        <f t="shared" si="89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90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91"/>
        <v>3</v>
      </c>
      <c r="Z704" s="21" t="str">
        <f t="shared" si="92"/>
        <v>Saturday</v>
      </c>
      <c r="AA704" s="21" t="str">
        <f t="shared" si="93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702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88"/>
        <v>8395.2000000000007</v>
      </c>
      <c r="G705" s="48">
        <f t="shared" si="89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90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91"/>
        <v>0</v>
      </c>
      <c r="Z705" s="21" t="str">
        <f t="shared" si="92"/>
        <v>Friday</v>
      </c>
      <c r="AA705" s="21" t="str">
        <f t="shared" si="93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703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8"/>
        <v>8395.2000000000007</v>
      </c>
      <c r="G706" s="48">
        <f t="shared" si="89"/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si="90"/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si="91"/>
        <v>2</v>
      </c>
      <c r="Z706" s="21" t="str">
        <f t="shared" si="92"/>
        <v>Saturday</v>
      </c>
      <c r="AA706" s="21" t="str">
        <f t="shared" si="93"/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704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8"/>
        <v>9662.4</v>
      </c>
      <c r="G707" s="48">
        <f t="shared" si="89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90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91"/>
        <v>1</v>
      </c>
      <c r="Z707" s="21" t="str">
        <f t="shared" si="92"/>
        <v>Monday</v>
      </c>
      <c r="AA707" s="21" t="str">
        <f t="shared" si="93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705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ref="F708:F771" si="94">IF(AB708="DOLLAR",E708*88,E708)</f>
        <v>16830</v>
      </c>
      <c r="G708" s="48">
        <f t="shared" ref="G708:G771" si="95">F708*J708</f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ref="L708:L771" si="96">J708-K708</f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ref="Y708:Y771" si="97">IF(X708="", "", X708-N708)</f>
        <v>0</v>
      </c>
      <c r="Z708" s="21" t="str">
        <f t="shared" ref="Z708:Z771" si="98">IF(N708="", "", TEXT(N708, "dddd"))</f>
        <v>Tuesday</v>
      </c>
      <c r="AA708" s="21" t="str">
        <f t="shared" ref="AA708:AA771" si="99">IF(X708="", "", TEXT(X708, "dddd"))</f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706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94"/>
        <v>35376</v>
      </c>
      <c r="G709" s="48">
        <f t="shared" si="95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96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97"/>
        <v>2</v>
      </c>
      <c r="Z709" s="21" t="str">
        <f t="shared" si="98"/>
        <v>Saturday</v>
      </c>
      <c r="AA709" s="21" t="str">
        <f t="shared" si="99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707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94"/>
        <v>10665.6</v>
      </c>
      <c r="G710" s="48">
        <f t="shared" si="95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96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97"/>
        <v>0</v>
      </c>
      <c r="Z710" s="21" t="str">
        <f t="shared" si="98"/>
        <v>Tuesday</v>
      </c>
      <c r="AA710" s="21" t="str">
        <f t="shared" si="99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708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94"/>
        <v>4382.3999999999996</v>
      </c>
      <c r="G711" s="48">
        <f t="shared" si="95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96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97"/>
        <v>3</v>
      </c>
      <c r="Z711" s="21" t="str">
        <f t="shared" si="98"/>
        <v>Saturday</v>
      </c>
      <c r="AA711" s="21" t="str">
        <f t="shared" si="99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709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94"/>
        <v>8395.2000000000007</v>
      </c>
      <c r="G712" s="48">
        <f t="shared" si="95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96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97"/>
        <v>2</v>
      </c>
      <c r="Z712" s="21" t="str">
        <f t="shared" si="98"/>
        <v>Saturday</v>
      </c>
      <c r="AA712" s="21" t="str">
        <f t="shared" si="99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710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94"/>
        <v>6600</v>
      </c>
      <c r="G713" s="48">
        <f t="shared" si="95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96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97"/>
        <v>3</v>
      </c>
      <c r="Z713" s="21" t="str">
        <f t="shared" si="98"/>
        <v>Saturday</v>
      </c>
      <c r="AA713" s="21" t="str">
        <f t="shared" si="99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711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94"/>
        <v>5491.2</v>
      </c>
      <c r="G714" s="48">
        <f t="shared" si="95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96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97"/>
        <v>0</v>
      </c>
      <c r="Z714" s="21" t="str">
        <f t="shared" si="98"/>
        <v>Friday</v>
      </c>
      <c r="AA714" s="21" t="str">
        <f t="shared" si="99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712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94"/>
        <v>28710</v>
      </c>
      <c r="G715" s="48">
        <f t="shared" si="95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96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97"/>
        <v>2</v>
      </c>
      <c r="Z715" s="21" t="str">
        <f t="shared" si="98"/>
        <v>Saturday</v>
      </c>
      <c r="AA715" s="21" t="str">
        <f t="shared" si="99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713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94"/>
        <v>8316</v>
      </c>
      <c r="G716" s="48">
        <f t="shared" si="95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96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7"/>
        <v>2</v>
      </c>
      <c r="Z716" s="21" t="str">
        <f t="shared" si="98"/>
        <v>Saturday</v>
      </c>
      <c r="AA716" s="21" t="str">
        <f t="shared" si="99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714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94"/>
        <v>6547.2000000000007</v>
      </c>
      <c r="G717" s="48">
        <f t="shared" si="95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96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97"/>
        <v>3</v>
      </c>
      <c r="Z717" s="21" t="str">
        <f t="shared" si="98"/>
        <v>Saturday</v>
      </c>
      <c r="AA717" s="21" t="str">
        <f t="shared" si="99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715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94"/>
        <v>46252.800000000003</v>
      </c>
      <c r="G718" s="48">
        <f t="shared" si="95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96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97"/>
        <v>2</v>
      </c>
      <c r="Z718" s="21" t="str">
        <f t="shared" si="98"/>
        <v>Saturday</v>
      </c>
      <c r="AA718" s="21" t="str">
        <f t="shared" si="99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716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94"/>
        <v>27984</v>
      </c>
      <c r="G719" s="48">
        <f t="shared" si="95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96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97"/>
        <v>0</v>
      </c>
      <c r="Z719" s="21" t="str">
        <f t="shared" si="98"/>
        <v>Friday</v>
      </c>
      <c r="AA719" s="21" t="str">
        <f t="shared" si="99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717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94"/>
        <v>53064</v>
      </c>
      <c r="G720" s="48">
        <f t="shared" si="95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96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97"/>
        <v>2</v>
      </c>
      <c r="Z720" s="21" t="str">
        <f t="shared" si="98"/>
        <v>Saturday</v>
      </c>
      <c r="AA720" s="21" t="str">
        <f t="shared" si="99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718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94"/>
        <v>5913.6</v>
      </c>
      <c r="G721" s="48">
        <f t="shared" si="95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96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7"/>
        <v>2</v>
      </c>
      <c r="Z721" s="21" t="str">
        <f t="shared" si="98"/>
        <v>Saturday</v>
      </c>
      <c r="AA721" s="21" t="str">
        <f t="shared" si="99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719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94"/>
        <v>4435.2</v>
      </c>
      <c r="G722" s="48">
        <f t="shared" si="95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96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97"/>
        <v>1</v>
      </c>
      <c r="Z722" s="21" t="str">
        <f t="shared" si="98"/>
        <v>Monday</v>
      </c>
      <c r="AA722" s="21" t="str">
        <f t="shared" si="99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720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94"/>
        <v>17740.8</v>
      </c>
      <c r="G723" s="48">
        <f t="shared" si="95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96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97"/>
        <v>2</v>
      </c>
      <c r="Z723" s="21" t="str">
        <f t="shared" si="98"/>
        <v>Saturday</v>
      </c>
      <c r="AA723" s="21" t="str">
        <f t="shared" si="99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721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94"/>
        <v>7233.6</v>
      </c>
      <c r="G724" s="48">
        <f t="shared" si="95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96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97"/>
        <v>0</v>
      </c>
      <c r="Z724" s="21" t="str">
        <f t="shared" si="98"/>
        <v>Friday</v>
      </c>
      <c r="AA724" s="21" t="str">
        <f t="shared" si="99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722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94"/>
        <v>7867.2000000000007</v>
      </c>
      <c r="G725" s="48">
        <f t="shared" si="95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96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97"/>
        <v>2</v>
      </c>
      <c r="Z725" s="21" t="str">
        <f t="shared" si="98"/>
        <v>Saturday</v>
      </c>
      <c r="AA725" s="21" t="str">
        <f t="shared" si="99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723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94"/>
        <v>6547.2000000000007</v>
      </c>
      <c r="G726" s="48">
        <f t="shared" si="95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96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7"/>
        <v>2</v>
      </c>
      <c r="Z726" s="21" t="str">
        <f t="shared" si="98"/>
        <v>Saturday</v>
      </c>
      <c r="AA726" s="21" t="str">
        <f t="shared" si="99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724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94"/>
        <v>32841.599999999999</v>
      </c>
      <c r="G727" s="48">
        <f t="shared" si="95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96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7"/>
        <v>2</v>
      </c>
      <c r="Z727" s="21" t="str">
        <f t="shared" si="98"/>
        <v>Saturday</v>
      </c>
      <c r="AA727" s="21" t="str">
        <f t="shared" si="99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725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94"/>
        <v>3801.6000000000004</v>
      </c>
      <c r="G728" s="48">
        <f t="shared" si="95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96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97"/>
        <v>0</v>
      </c>
      <c r="Z728" s="21" t="str">
        <f t="shared" si="98"/>
        <v>Thursday</v>
      </c>
      <c r="AA728" s="21" t="str">
        <f t="shared" si="99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726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94"/>
        <v>25146</v>
      </c>
      <c r="G729" s="48">
        <f t="shared" si="95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96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97"/>
        <v>0</v>
      </c>
      <c r="Z729" s="21" t="str">
        <f t="shared" si="98"/>
        <v>Friday</v>
      </c>
      <c r="AA729" s="21" t="str">
        <f t="shared" si="99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727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94"/>
        <v>26796</v>
      </c>
      <c r="G730" s="48">
        <f t="shared" si="95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96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97"/>
        <v>2</v>
      </c>
      <c r="Z730" s="21" t="str">
        <f t="shared" si="98"/>
        <v>Saturday</v>
      </c>
      <c r="AA730" s="21" t="str">
        <f t="shared" si="99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728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94"/>
        <v>19219.2</v>
      </c>
      <c r="G731" s="48">
        <f t="shared" si="95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96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97"/>
        <v>2</v>
      </c>
      <c r="Z731" s="21" t="str">
        <f t="shared" si="98"/>
        <v>Monday</v>
      </c>
      <c r="AA731" s="21" t="str">
        <f t="shared" si="99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729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94"/>
        <v>82896</v>
      </c>
      <c r="G732" s="48">
        <f t="shared" si="95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96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97"/>
        <v>2</v>
      </c>
      <c r="Z732" s="21" t="str">
        <f t="shared" si="98"/>
        <v>Saturday</v>
      </c>
      <c r="AA732" s="21" t="str">
        <f t="shared" si="99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730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94"/>
        <v>16420.8</v>
      </c>
      <c r="G733" s="48">
        <f t="shared" si="95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96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7"/>
        <v>2</v>
      </c>
      <c r="Z733" s="21" t="str">
        <f t="shared" si="98"/>
        <v>Saturday</v>
      </c>
      <c r="AA733" s="21" t="str">
        <f t="shared" si="99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731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94"/>
        <v>6600</v>
      </c>
      <c r="G734" s="48">
        <f t="shared" si="95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96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7"/>
        <v>2</v>
      </c>
      <c r="Z734" s="21" t="str">
        <f t="shared" si="98"/>
        <v>Saturday</v>
      </c>
      <c r="AA734" s="21" t="str">
        <f t="shared" si="99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732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94"/>
        <v>75609.600000000006</v>
      </c>
      <c r="G735" s="48">
        <f t="shared" si="95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96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97"/>
        <v>4</v>
      </c>
      <c r="Z735" s="21" t="str">
        <f t="shared" si="98"/>
        <v>Saturday</v>
      </c>
      <c r="AA735" s="21" t="str">
        <f t="shared" si="99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733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94"/>
        <v>19800</v>
      </c>
      <c r="G736" s="48">
        <f t="shared" si="95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96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97"/>
        <v>2</v>
      </c>
      <c r="Z736" s="21" t="str">
        <f t="shared" si="98"/>
        <v>Saturday</v>
      </c>
      <c r="AA736" s="21" t="str">
        <f t="shared" si="99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734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94"/>
        <v>42451.199999999997</v>
      </c>
      <c r="G737" s="48">
        <f t="shared" si="95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96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97"/>
        <v>2</v>
      </c>
      <c r="Z737" s="21" t="str">
        <f t="shared" si="98"/>
        <v>Saturday</v>
      </c>
      <c r="AA737" s="21" t="str">
        <f t="shared" si="99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735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94"/>
        <v>58608</v>
      </c>
      <c r="G738" s="48">
        <f t="shared" si="95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96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7"/>
        <v>2</v>
      </c>
      <c r="Z738" s="21" t="str">
        <f t="shared" si="98"/>
        <v>Saturday</v>
      </c>
      <c r="AA738" s="21" t="str">
        <f t="shared" si="99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736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94"/>
        <v>51480</v>
      </c>
      <c r="G739" s="48">
        <f t="shared" si="95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96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7"/>
        <v>2</v>
      </c>
      <c r="Z739" s="21" t="str">
        <f t="shared" si="98"/>
        <v>Saturday</v>
      </c>
      <c r="AA739" s="21" t="str">
        <f t="shared" si="99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737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94"/>
        <v>7708.7999999999993</v>
      </c>
      <c r="G740" s="48">
        <f t="shared" si="95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96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7"/>
        <v>2</v>
      </c>
      <c r="Z740" s="21" t="str">
        <f t="shared" si="98"/>
        <v>Saturday</v>
      </c>
      <c r="AA740" s="21" t="str">
        <f t="shared" si="99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738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94"/>
        <v>18321.599999999999</v>
      </c>
      <c r="G741" s="48">
        <f t="shared" si="95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96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97"/>
        <v>0</v>
      </c>
      <c r="Z741" s="21" t="str">
        <f t="shared" si="98"/>
        <v>Thursday</v>
      </c>
      <c r="AA741" s="21" t="str">
        <f t="shared" si="99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739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94"/>
        <v>29436</v>
      </c>
      <c r="G742" s="48">
        <f t="shared" si="95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96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97"/>
        <v>0</v>
      </c>
      <c r="Z742" s="21" t="str">
        <f t="shared" si="98"/>
        <v>Friday</v>
      </c>
      <c r="AA742" s="21" t="str">
        <f t="shared" si="99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740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94"/>
        <v>20169.599999999999</v>
      </c>
      <c r="G743" s="48">
        <f t="shared" si="95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96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97"/>
        <v>0</v>
      </c>
      <c r="Z743" s="21" t="str">
        <f t="shared" si="98"/>
        <v>Thursday</v>
      </c>
      <c r="AA743" s="21" t="str">
        <f t="shared" si="99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741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94"/>
        <v>86130</v>
      </c>
      <c r="G744" s="48">
        <f t="shared" si="95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96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97"/>
        <v>2</v>
      </c>
      <c r="Z744" s="21" t="str">
        <f t="shared" si="98"/>
        <v>Saturday</v>
      </c>
      <c r="AA744" s="21" t="str">
        <f t="shared" si="99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742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94"/>
        <v>40867.199999999997</v>
      </c>
      <c r="G745" s="48">
        <f t="shared" si="95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96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7"/>
        <v>2</v>
      </c>
      <c r="Z745" s="21" t="str">
        <f t="shared" si="98"/>
        <v>Saturday</v>
      </c>
      <c r="AA745" s="21" t="str">
        <f t="shared" si="99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743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94"/>
        <v>25476</v>
      </c>
      <c r="G746" s="48">
        <f t="shared" si="95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96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97"/>
        <v>0</v>
      </c>
      <c r="Z746" s="21" t="str">
        <f t="shared" si="98"/>
        <v>Thursday</v>
      </c>
      <c r="AA746" s="21" t="str">
        <f t="shared" si="99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744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94"/>
        <v>39072</v>
      </c>
      <c r="G747" s="48">
        <f t="shared" si="95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96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97"/>
        <v>2</v>
      </c>
      <c r="Z747" s="21" t="str">
        <f t="shared" si="98"/>
        <v>Saturday</v>
      </c>
      <c r="AA747" s="21" t="str">
        <f t="shared" si="99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745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94"/>
        <v>6600</v>
      </c>
      <c r="G748" s="48">
        <f t="shared" si="95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96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97"/>
        <v>3</v>
      </c>
      <c r="Z748" s="21" t="str">
        <f t="shared" si="98"/>
        <v>Saturday</v>
      </c>
      <c r="AA748" s="21" t="str">
        <f t="shared" si="99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746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94"/>
        <v>9926.4</v>
      </c>
      <c r="G749" s="48">
        <f t="shared" si="95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96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7"/>
        <v>3</v>
      </c>
      <c r="Z749" s="21" t="str">
        <f t="shared" si="98"/>
        <v>Saturday</v>
      </c>
      <c r="AA749" s="21" t="str">
        <f t="shared" si="99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747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94"/>
        <v>28314</v>
      </c>
      <c r="G750" s="48">
        <f t="shared" si="95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96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97"/>
        <v>0</v>
      </c>
      <c r="Z750" s="21" t="str">
        <f t="shared" si="98"/>
        <v>Thursday</v>
      </c>
      <c r="AA750" s="21" t="str">
        <f t="shared" si="99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748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94"/>
        <v>16896</v>
      </c>
      <c r="G751" s="48">
        <f t="shared" si="95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96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97"/>
        <v>0</v>
      </c>
      <c r="Z751" s="21" t="str">
        <f t="shared" si="98"/>
        <v>Friday</v>
      </c>
      <c r="AA751" s="21" t="str">
        <f t="shared" si="99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749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94"/>
        <v>14586</v>
      </c>
      <c r="G752" s="48">
        <f t="shared" si="95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96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97"/>
        <v>3</v>
      </c>
      <c r="Z752" s="21" t="str">
        <f t="shared" si="98"/>
        <v>Saturday</v>
      </c>
      <c r="AA752" s="21" t="str">
        <f t="shared" si="99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750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94"/>
        <v>58608</v>
      </c>
      <c r="G753" s="48">
        <f t="shared" si="95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96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97"/>
        <v>2</v>
      </c>
      <c r="Z753" s="21" t="str">
        <f t="shared" si="98"/>
        <v>Saturday</v>
      </c>
      <c r="AA753" s="21" t="str">
        <f t="shared" si="99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751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94"/>
        <v>15364.8</v>
      </c>
      <c r="G754" s="48">
        <f t="shared" si="95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96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97"/>
        <v>3</v>
      </c>
      <c r="Z754" s="21" t="str">
        <f t="shared" si="98"/>
        <v>Saturday</v>
      </c>
      <c r="AA754" s="21" t="str">
        <f t="shared" si="99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752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94"/>
        <v>39072</v>
      </c>
      <c r="G755" s="48">
        <f t="shared" si="95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96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97"/>
        <v>2</v>
      </c>
      <c r="Z755" s="21" t="str">
        <f t="shared" si="98"/>
        <v>Saturday</v>
      </c>
      <c r="AA755" s="21" t="str">
        <f t="shared" si="99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753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94"/>
        <v>4382.3999999999996</v>
      </c>
      <c r="G756" s="48">
        <f t="shared" si="95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96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97"/>
        <v>3</v>
      </c>
      <c r="Z756" s="21" t="str">
        <f t="shared" si="98"/>
        <v>Saturday</v>
      </c>
      <c r="AA756" s="21" t="str">
        <f t="shared" si="99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754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94"/>
        <v>6283.2000000000007</v>
      </c>
      <c r="G757" s="48">
        <f t="shared" si="95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96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97"/>
        <v>2</v>
      </c>
      <c r="Z757" s="21" t="str">
        <f t="shared" si="98"/>
        <v>Saturday</v>
      </c>
      <c r="AA757" s="21" t="str">
        <f t="shared" si="99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755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94"/>
        <v>6283.2000000000007</v>
      </c>
      <c r="G758" s="48">
        <f t="shared" si="95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96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97"/>
        <v>1</v>
      </c>
      <c r="Z758" s="21" t="str">
        <f t="shared" si="98"/>
        <v>Monday</v>
      </c>
      <c r="AA758" s="21" t="str">
        <f t="shared" si="99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756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94"/>
        <v>12738</v>
      </c>
      <c r="G759" s="48">
        <f t="shared" si="95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96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7"/>
        <v>1</v>
      </c>
      <c r="Z759" s="21" t="str">
        <f t="shared" si="98"/>
        <v>Monday</v>
      </c>
      <c r="AA759" s="21" t="str">
        <f t="shared" si="99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757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94"/>
        <v>20169.599999999999</v>
      </c>
      <c r="G760" s="48">
        <f t="shared" si="95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96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97"/>
        <v>2</v>
      </c>
      <c r="Z760" s="21" t="str">
        <f t="shared" si="98"/>
        <v>Saturday</v>
      </c>
      <c r="AA760" s="21" t="str">
        <f t="shared" si="99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758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94"/>
        <v>4699.2</v>
      </c>
      <c r="G761" s="48">
        <f t="shared" si="95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96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97"/>
        <v>1</v>
      </c>
      <c r="Z761" s="21" t="str">
        <f t="shared" si="98"/>
        <v>Monday</v>
      </c>
      <c r="AA761" s="21" t="str">
        <f t="shared" si="99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759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94"/>
        <v>5376.8</v>
      </c>
      <c r="G762" s="48">
        <f t="shared" si="95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96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97"/>
        <v>2</v>
      </c>
      <c r="Z762" s="21" t="str">
        <f t="shared" si="98"/>
        <v>Saturday</v>
      </c>
      <c r="AA762" s="21" t="str">
        <f t="shared" si="99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760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94"/>
        <v>2851.2</v>
      </c>
      <c r="G763" s="48">
        <f t="shared" si="95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96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97"/>
        <v>0</v>
      </c>
      <c r="Z763" s="21" t="str">
        <f t="shared" si="98"/>
        <v>Friday</v>
      </c>
      <c r="AA763" s="21" t="str">
        <f t="shared" si="99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761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94"/>
        <v>7444.7999999999993</v>
      </c>
      <c r="G764" s="48">
        <f t="shared" si="95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96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97"/>
        <v>2</v>
      </c>
      <c r="Z764" s="21" t="str">
        <f t="shared" si="98"/>
        <v>Saturday</v>
      </c>
      <c r="AA764" s="21" t="str">
        <f t="shared" si="99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762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94"/>
        <v>14106.400000000001</v>
      </c>
      <c r="G765" s="48">
        <f t="shared" si="95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96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97"/>
        <v>2</v>
      </c>
      <c r="Z765" s="21" t="str">
        <f t="shared" si="98"/>
        <v>Saturday</v>
      </c>
      <c r="AA765" s="21" t="str">
        <f t="shared" si="99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763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94"/>
        <v>5482.4</v>
      </c>
      <c r="G766" s="48">
        <f t="shared" si="95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96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97"/>
        <v>2</v>
      </c>
      <c r="Z766" s="21" t="str">
        <f t="shared" si="98"/>
        <v>Saturday</v>
      </c>
      <c r="AA766" s="21" t="str">
        <f t="shared" si="99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764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94"/>
        <v>4382.3999999999996</v>
      </c>
      <c r="G767" s="48">
        <f t="shared" si="95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96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97"/>
        <v>2</v>
      </c>
      <c r="Z767" s="21" t="str">
        <f t="shared" si="98"/>
        <v>Monday</v>
      </c>
      <c r="AA767" s="21" t="str">
        <f t="shared" si="99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765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94"/>
        <v>4699.2</v>
      </c>
      <c r="G768" s="48">
        <f t="shared" si="95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96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97"/>
        <v>3</v>
      </c>
      <c r="Z768" s="21" t="str">
        <f t="shared" si="98"/>
        <v>Saturday</v>
      </c>
      <c r="AA768" s="21" t="str">
        <f t="shared" si="99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766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94"/>
        <v>17740.8</v>
      </c>
      <c r="G769" s="48">
        <f t="shared" si="95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96"/>
        <v>0</v>
      </c>
      <c r="M769" s="21" t="s">
        <v>5691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97"/>
        <v>0</v>
      </c>
      <c r="Z769" s="21" t="str">
        <f t="shared" si="98"/>
        <v>Wednesday</v>
      </c>
      <c r="AA769" s="21" t="str">
        <f t="shared" si="99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767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si="94"/>
        <v>6666</v>
      </c>
      <c r="G770" s="48">
        <f t="shared" si="95"/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si="96"/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si="97"/>
        <v>1</v>
      </c>
      <c r="Z770" s="21" t="str">
        <f t="shared" si="98"/>
        <v>Monday</v>
      </c>
      <c r="AA770" s="21" t="str">
        <f t="shared" si="99"/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768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94"/>
        <v>14572.8</v>
      </c>
      <c r="G771" s="48">
        <f t="shared" si="95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96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7"/>
        <v>3</v>
      </c>
      <c r="Z771" s="21" t="str">
        <f t="shared" si="98"/>
        <v>Saturday</v>
      </c>
      <c r="AA771" s="21" t="str">
        <f t="shared" si="99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769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ref="F772:F835" si="100">IF(AB772="DOLLAR",E772*88,E772)</f>
        <v>32208</v>
      </c>
      <c r="G772" s="48">
        <f t="shared" ref="G772:G835" si="101">F772*J772</f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ref="L772:L835" si="102">J772-K772</f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ref="Y772:Y835" si="103">IF(X772="", "", X772-N772)</f>
        <v>1</v>
      </c>
      <c r="Z772" s="21" t="str">
        <f t="shared" ref="Z772:Z835" si="104">IF(N772="", "", TEXT(N772, "dddd"))</f>
        <v>Monday</v>
      </c>
      <c r="AA772" s="21" t="str">
        <f t="shared" ref="AA772:AA835" si="105">IF(X772="", "", TEXT(X772, "dddd"))</f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770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100"/>
        <v>25608</v>
      </c>
      <c r="G773" s="48">
        <f t="shared" si="101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102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103"/>
        <v>2</v>
      </c>
      <c r="Z773" s="21" t="str">
        <f t="shared" si="104"/>
        <v>Monday</v>
      </c>
      <c r="AA773" s="21" t="str">
        <f t="shared" si="105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771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100"/>
        <v>17054.400000000001</v>
      </c>
      <c r="G774" s="48">
        <f t="shared" si="101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102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103"/>
        <v>4</v>
      </c>
      <c r="Z774" s="21" t="str">
        <f t="shared" si="104"/>
        <v>Saturday</v>
      </c>
      <c r="AA774" s="21" t="str">
        <f t="shared" si="105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772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100"/>
        <v>8764.7999999999993</v>
      </c>
      <c r="G775" s="48">
        <f t="shared" si="101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102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103"/>
        <v>2</v>
      </c>
      <c r="Z775" s="21" t="str">
        <f t="shared" si="104"/>
        <v>Saturday</v>
      </c>
      <c r="AA775" s="21" t="str">
        <f t="shared" si="105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773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100"/>
        <v>25766.400000000001</v>
      </c>
      <c r="G776" s="48">
        <f t="shared" si="101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102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103"/>
        <v/>
      </c>
      <c r="Z776" s="21" t="str">
        <f t="shared" si="104"/>
        <v>Saturday</v>
      </c>
      <c r="AA776" s="21" t="str">
        <f t="shared" si="105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774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100"/>
        <v>25766.400000000001</v>
      </c>
      <c r="G777" s="48">
        <f t="shared" si="101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102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103"/>
        <v>0</v>
      </c>
      <c r="Z777" s="21" t="str">
        <f t="shared" si="104"/>
        <v>Monday</v>
      </c>
      <c r="AA777" s="21" t="str">
        <f t="shared" si="105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775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100"/>
        <v>12091.2</v>
      </c>
      <c r="G778" s="48">
        <f t="shared" si="101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102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103"/>
        <v>2</v>
      </c>
      <c r="Z778" s="21" t="str">
        <f t="shared" si="104"/>
        <v>Saturday</v>
      </c>
      <c r="AA778" s="21" t="str">
        <f t="shared" si="105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776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100"/>
        <v>9926.4</v>
      </c>
      <c r="G779" s="48">
        <f t="shared" si="101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102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103"/>
        <v>3</v>
      </c>
      <c r="Z779" s="21" t="str">
        <f t="shared" si="104"/>
        <v>Saturday</v>
      </c>
      <c r="AA779" s="21" t="str">
        <f t="shared" si="105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777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100"/>
        <v>5332.8</v>
      </c>
      <c r="G780" s="48">
        <f t="shared" si="101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102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103"/>
        <v>0</v>
      </c>
      <c r="Z780" s="21" t="str">
        <f t="shared" si="104"/>
        <v>Friday</v>
      </c>
      <c r="AA780" s="21" t="str">
        <f t="shared" si="105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778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100"/>
        <v>4382.3999999999996</v>
      </c>
      <c r="G781" s="48">
        <f t="shared" si="101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102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103"/>
        <v>1</v>
      </c>
      <c r="Z781" s="21" t="str">
        <f t="shared" si="104"/>
        <v>Monday</v>
      </c>
      <c r="AA781" s="21" t="str">
        <f t="shared" si="105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779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100"/>
        <v>14097.599999999999</v>
      </c>
      <c r="G782" s="48">
        <f t="shared" si="101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102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103"/>
        <v>0</v>
      </c>
      <c r="Z782" s="21" t="str">
        <f t="shared" si="104"/>
        <v>Monday</v>
      </c>
      <c r="AA782" s="21" t="str">
        <f t="shared" si="105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780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100"/>
        <v>14097.599999999999</v>
      </c>
      <c r="G783" s="48">
        <f t="shared" si="101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102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103"/>
        <v>2</v>
      </c>
      <c r="Z783" s="21" t="str">
        <f t="shared" si="104"/>
        <v>Monday</v>
      </c>
      <c r="AA783" s="21" t="str">
        <f t="shared" si="105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781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100"/>
        <v>17054.400000000001</v>
      </c>
      <c r="G784" s="48">
        <f t="shared" si="101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102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103"/>
        <v>0</v>
      </c>
      <c r="Z784" s="21" t="str">
        <f t="shared" si="104"/>
        <v>Friday</v>
      </c>
      <c r="AA784" s="21" t="str">
        <f t="shared" si="105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782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100"/>
        <v>22862.400000000001</v>
      </c>
      <c r="G785" s="48">
        <f t="shared" si="101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102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103"/>
        <v>2</v>
      </c>
      <c r="Z785" s="21" t="str">
        <f t="shared" si="104"/>
        <v>Saturday</v>
      </c>
      <c r="AA785" s="21" t="str">
        <f t="shared" si="105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783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100"/>
        <v>29251.199999999997</v>
      </c>
      <c r="G786" s="48">
        <f t="shared" si="101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102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103"/>
        <v>0</v>
      </c>
      <c r="Z786" s="21" t="str">
        <f t="shared" si="104"/>
        <v>Wednesday</v>
      </c>
      <c r="AA786" s="21" t="str">
        <f t="shared" si="105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784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100"/>
        <v>440</v>
      </c>
      <c r="G787" s="48">
        <f t="shared" si="101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102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103"/>
        <v/>
      </c>
      <c r="Z787" s="21" t="str">
        <f t="shared" si="104"/>
        <v>Thursday</v>
      </c>
      <c r="AA787" s="21" t="str">
        <f t="shared" si="105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785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100"/>
        <v>3634.3999999999996</v>
      </c>
      <c r="G788" s="48">
        <f t="shared" si="101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102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103"/>
        <v/>
      </c>
      <c r="Z788" s="21" t="str">
        <f t="shared" si="104"/>
        <v>Thursday</v>
      </c>
      <c r="AA788" s="21" t="str">
        <f t="shared" si="105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786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100"/>
        <v>7268.7999999999993</v>
      </c>
      <c r="G789" s="48">
        <f t="shared" si="101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102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103"/>
        <v/>
      </c>
      <c r="Z789" s="21" t="str">
        <f t="shared" si="104"/>
        <v>Thursday</v>
      </c>
      <c r="AA789" s="21" t="str">
        <f t="shared" si="105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787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100"/>
        <v>5384.34</v>
      </c>
      <c r="G790" s="48">
        <f t="shared" si="101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102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103"/>
        <v>0</v>
      </c>
      <c r="Z790" s="21" t="str">
        <f t="shared" si="104"/>
        <v>Thursday</v>
      </c>
      <c r="AA790" s="21" t="str">
        <f t="shared" si="105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788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100"/>
        <v>16000</v>
      </c>
      <c r="G791" s="48">
        <f t="shared" si="101"/>
        <v>160000</v>
      </c>
      <c r="H791" s="21" t="s">
        <v>2684</v>
      </c>
      <c r="I791" s="21" t="s">
        <v>2685</v>
      </c>
      <c r="J791" s="21">
        <v>10</v>
      </c>
      <c r="K791" s="21"/>
      <c r="L791" s="21">
        <f t="shared" si="102"/>
        <v>10</v>
      </c>
      <c r="M791" s="21"/>
      <c r="N791" s="30"/>
      <c r="O791" s="48"/>
      <c r="P791" s="21" t="s">
        <v>1145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STOCK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103"/>
        <v/>
      </c>
      <c r="Z791" s="21" t="str">
        <f t="shared" si="104"/>
        <v/>
      </c>
      <c r="AA791" s="21" t="str">
        <f t="shared" si="105"/>
        <v/>
      </c>
      <c r="AB791" s="21" t="str">
        <f>VLOOKUP(U791,'Currency Sheet'!A:C,3,)</f>
        <v>INR</v>
      </c>
      <c r="AC791" s="42" t="str">
        <f>VLOOKUP(P791,'Customer List'!B:D,3,)</f>
        <v>STOCK</v>
      </c>
    </row>
    <row r="792" spans="1:29" x14ac:dyDescent="0.25">
      <c r="A792" s="21">
        <v>789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100"/>
        <v>16000</v>
      </c>
      <c r="G792" s="48">
        <f t="shared" si="101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102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103"/>
        <v>0</v>
      </c>
      <c r="Z792" s="21" t="str">
        <f t="shared" si="104"/>
        <v>Thursday</v>
      </c>
      <c r="AA792" s="21" t="str">
        <f t="shared" si="105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790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100"/>
        <v>81532</v>
      </c>
      <c r="G793" s="48">
        <f t="shared" si="101"/>
        <v>163064</v>
      </c>
      <c r="H793" s="21" t="s">
        <v>613</v>
      </c>
      <c r="I793" s="21" t="s">
        <v>5276</v>
      </c>
      <c r="J793" s="21">
        <v>2</v>
      </c>
      <c r="K793" s="21">
        <v>2</v>
      </c>
      <c r="L793" s="21">
        <f t="shared" si="102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103"/>
        <v>2</v>
      </c>
      <c r="Z793" s="21" t="str">
        <f t="shared" si="104"/>
        <v>Saturday</v>
      </c>
      <c r="AA793" s="21" t="str">
        <f t="shared" si="105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791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100"/>
        <v>3942.3999999999996</v>
      </c>
      <c r="G794" s="48">
        <f t="shared" si="101"/>
        <v>3942.3999999999996</v>
      </c>
      <c r="H794" s="21" t="s">
        <v>679</v>
      </c>
      <c r="I794" s="21" t="s">
        <v>4120</v>
      </c>
      <c r="J794" s="21">
        <v>1</v>
      </c>
      <c r="K794" s="21">
        <v>1</v>
      </c>
      <c r="L794" s="21">
        <f t="shared" si="102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103"/>
        <v>2</v>
      </c>
      <c r="Z794" s="21" t="str">
        <f t="shared" si="104"/>
        <v>Saturday</v>
      </c>
      <c r="AA794" s="21" t="str">
        <f t="shared" si="105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792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100"/>
        <v>6336</v>
      </c>
      <c r="G795" s="48">
        <f t="shared" si="101"/>
        <v>6336</v>
      </c>
      <c r="H795" s="21" t="s">
        <v>663</v>
      </c>
      <c r="I795" s="21" t="s">
        <v>4669</v>
      </c>
      <c r="J795" s="21">
        <v>1</v>
      </c>
      <c r="K795" s="21">
        <v>1</v>
      </c>
      <c r="L795" s="21">
        <f t="shared" si="102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103"/>
        <v>1</v>
      </c>
      <c r="Z795" s="21" t="str">
        <f t="shared" si="104"/>
        <v>Monday</v>
      </c>
      <c r="AA795" s="21" t="str">
        <f t="shared" si="105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793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100"/>
        <v>22457.599999999999</v>
      </c>
      <c r="G796" s="48">
        <f t="shared" si="101"/>
        <v>22457.599999999999</v>
      </c>
      <c r="H796" s="21">
        <v>60036</v>
      </c>
      <c r="I796" s="21" t="s">
        <v>4670</v>
      </c>
      <c r="J796" s="21">
        <v>1</v>
      </c>
      <c r="K796" s="21">
        <v>1</v>
      </c>
      <c r="L796" s="21">
        <f t="shared" si="102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103"/>
        <v>3</v>
      </c>
      <c r="Z796" s="21" t="str">
        <f t="shared" si="104"/>
        <v>Monday</v>
      </c>
      <c r="AA796" s="21" t="str">
        <f t="shared" si="105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794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100"/>
        <v>9222.4</v>
      </c>
      <c r="G797" s="48">
        <f t="shared" si="101"/>
        <v>9222.4</v>
      </c>
      <c r="H797" s="21" t="s">
        <v>665</v>
      </c>
      <c r="I797" s="21" t="s">
        <v>4121</v>
      </c>
      <c r="J797" s="21">
        <v>1</v>
      </c>
      <c r="K797" s="21">
        <v>1</v>
      </c>
      <c r="L797" s="21">
        <f t="shared" si="102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103"/>
        <v>0</v>
      </c>
      <c r="Z797" s="21" t="str">
        <f t="shared" si="104"/>
        <v>Wednesday</v>
      </c>
      <c r="AA797" s="21" t="str">
        <f t="shared" si="105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795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100"/>
        <v>4787.2</v>
      </c>
      <c r="G798" s="48">
        <f t="shared" si="101"/>
        <v>4787.2</v>
      </c>
      <c r="H798" s="21" t="s">
        <v>666</v>
      </c>
      <c r="I798" s="21" t="s">
        <v>4671</v>
      </c>
      <c r="J798" s="21">
        <v>1</v>
      </c>
      <c r="K798" s="21">
        <v>1</v>
      </c>
      <c r="L798" s="21">
        <f t="shared" si="102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103"/>
        <v>0</v>
      </c>
      <c r="Z798" s="21" t="str">
        <f t="shared" si="104"/>
        <v>Wednesday</v>
      </c>
      <c r="AA798" s="21" t="str">
        <f t="shared" si="105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796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100"/>
        <v>17248</v>
      </c>
      <c r="G799" s="48">
        <f t="shared" si="101"/>
        <v>17248</v>
      </c>
      <c r="H799" s="21">
        <v>31000</v>
      </c>
      <c r="I799" s="21" t="s">
        <v>4672</v>
      </c>
      <c r="J799" s="21">
        <v>1</v>
      </c>
      <c r="K799" s="21">
        <v>1</v>
      </c>
      <c r="L799" s="21">
        <f t="shared" si="102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103"/>
        <v>1</v>
      </c>
      <c r="Z799" s="21" t="str">
        <f t="shared" si="104"/>
        <v>Monday</v>
      </c>
      <c r="AA799" s="21" t="str">
        <f t="shared" si="105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797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100"/>
        <v>9081.6</v>
      </c>
      <c r="G800" s="48">
        <f t="shared" si="101"/>
        <v>9081.6</v>
      </c>
      <c r="H800" s="21" t="s">
        <v>653</v>
      </c>
      <c r="I800" s="21" t="s">
        <v>5229</v>
      </c>
      <c r="J800" s="21">
        <v>1</v>
      </c>
      <c r="K800" s="21">
        <v>1</v>
      </c>
      <c r="L800" s="21">
        <f t="shared" si="102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103"/>
        <v>1</v>
      </c>
      <c r="Z800" s="21" t="str">
        <f t="shared" si="104"/>
        <v>Monday</v>
      </c>
      <c r="AA800" s="21" t="str">
        <f t="shared" si="105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798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100"/>
        <v>33264</v>
      </c>
      <c r="G801" s="48">
        <f t="shared" si="101"/>
        <v>33264</v>
      </c>
      <c r="H801" s="21" t="s">
        <v>420</v>
      </c>
      <c r="I801" s="21" t="s">
        <v>5230</v>
      </c>
      <c r="J801" s="21">
        <v>1</v>
      </c>
      <c r="K801" s="21">
        <v>1</v>
      </c>
      <c r="L801" s="21">
        <f t="shared" si="102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103"/>
        <v>2</v>
      </c>
      <c r="Z801" s="21" t="str">
        <f t="shared" si="104"/>
        <v>Monday</v>
      </c>
      <c r="AA801" s="21" t="str">
        <f t="shared" si="105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799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100"/>
        <v>9081.6</v>
      </c>
      <c r="G802" s="48">
        <f t="shared" si="101"/>
        <v>9081.6</v>
      </c>
      <c r="H802" s="21" t="s">
        <v>654</v>
      </c>
      <c r="I802" s="21" t="s">
        <v>5231</v>
      </c>
      <c r="J802" s="21">
        <v>1</v>
      </c>
      <c r="K802" s="21">
        <v>1</v>
      </c>
      <c r="L802" s="21">
        <f t="shared" si="102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103"/>
        <v>2</v>
      </c>
      <c r="Z802" s="21" t="str">
        <f t="shared" si="104"/>
        <v>Monday</v>
      </c>
      <c r="AA802" s="21" t="str">
        <f t="shared" si="105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800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100"/>
        <v>9081.6</v>
      </c>
      <c r="G803" s="48">
        <f t="shared" si="101"/>
        <v>9081.6</v>
      </c>
      <c r="H803" s="21" t="s">
        <v>655</v>
      </c>
      <c r="I803" s="21" t="s">
        <v>5232</v>
      </c>
      <c r="J803" s="21">
        <v>1</v>
      </c>
      <c r="K803" s="21">
        <v>1</v>
      </c>
      <c r="L803" s="21">
        <f t="shared" si="102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103"/>
        <v>2</v>
      </c>
      <c r="Z803" s="21" t="str">
        <f t="shared" si="104"/>
        <v>Monday</v>
      </c>
      <c r="AA803" s="21" t="str">
        <f t="shared" si="105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801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100"/>
        <v>9081.6</v>
      </c>
      <c r="G804" s="48">
        <f t="shared" si="101"/>
        <v>9081.6</v>
      </c>
      <c r="H804" s="21" t="s">
        <v>656</v>
      </c>
      <c r="I804" s="21" t="s">
        <v>4358</v>
      </c>
      <c r="J804" s="21">
        <v>1</v>
      </c>
      <c r="K804" s="21">
        <v>1</v>
      </c>
      <c r="L804" s="21">
        <f t="shared" si="102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103"/>
        <v>2</v>
      </c>
      <c r="Z804" s="21" t="str">
        <f t="shared" si="104"/>
        <v>Monday</v>
      </c>
      <c r="AA804" s="21" t="str">
        <f t="shared" si="105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802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100"/>
        <v>9081.6</v>
      </c>
      <c r="G805" s="48">
        <f t="shared" si="101"/>
        <v>9081.6</v>
      </c>
      <c r="H805" s="21" t="s">
        <v>657</v>
      </c>
      <c r="I805" s="21" t="s">
        <v>4119</v>
      </c>
      <c r="J805" s="21">
        <v>1</v>
      </c>
      <c r="K805" s="21">
        <v>1</v>
      </c>
      <c r="L805" s="21">
        <f t="shared" si="102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103"/>
        <v>2</v>
      </c>
      <c r="Z805" s="21" t="str">
        <f t="shared" si="104"/>
        <v>Monday</v>
      </c>
      <c r="AA805" s="21" t="str">
        <f t="shared" si="105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803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100"/>
        <v>26752</v>
      </c>
      <c r="G806" s="48">
        <f t="shared" si="101"/>
        <v>26752</v>
      </c>
      <c r="H806" s="21" t="s">
        <v>660</v>
      </c>
      <c r="I806" s="21" t="s">
        <v>5263</v>
      </c>
      <c r="J806" s="21">
        <v>1</v>
      </c>
      <c r="K806" s="21">
        <v>1</v>
      </c>
      <c r="L806" s="21">
        <f t="shared" si="102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103"/>
        <v>2</v>
      </c>
      <c r="Z806" s="21" t="str">
        <f t="shared" si="104"/>
        <v>Saturday</v>
      </c>
      <c r="AA806" s="21" t="str">
        <f t="shared" si="105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804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100"/>
        <v>31680</v>
      </c>
      <c r="G807" s="48">
        <f t="shared" si="101"/>
        <v>31680</v>
      </c>
      <c r="H807" s="21" t="s">
        <v>661</v>
      </c>
      <c r="I807" s="21" t="s">
        <v>5264</v>
      </c>
      <c r="J807" s="21">
        <v>1</v>
      </c>
      <c r="K807" s="21">
        <v>1</v>
      </c>
      <c r="L807" s="21">
        <f t="shared" si="102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103"/>
        <v>2</v>
      </c>
      <c r="Z807" s="21" t="str">
        <f t="shared" si="104"/>
        <v>Saturday</v>
      </c>
      <c r="AA807" s="21" t="str">
        <f t="shared" si="105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805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100"/>
        <v>22484</v>
      </c>
      <c r="G808" s="48">
        <f t="shared" si="101"/>
        <v>22484</v>
      </c>
      <c r="H808" s="21" t="s">
        <v>662</v>
      </c>
      <c r="I808" s="21" t="s">
        <v>5265</v>
      </c>
      <c r="J808" s="21">
        <v>1</v>
      </c>
      <c r="K808" s="21">
        <v>1</v>
      </c>
      <c r="L808" s="21">
        <f t="shared" si="102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103"/>
        <v>1</v>
      </c>
      <c r="Z808" s="21" t="str">
        <f t="shared" si="104"/>
        <v>Monday</v>
      </c>
      <c r="AA808" s="21" t="str">
        <f t="shared" si="105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806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100"/>
        <v>8632</v>
      </c>
      <c r="G809" s="48">
        <f t="shared" si="101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102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103"/>
        <v>0</v>
      </c>
      <c r="Z809" s="21" t="str">
        <f t="shared" si="104"/>
        <v>Tuesday</v>
      </c>
      <c r="AA809" s="21" t="str">
        <f t="shared" si="105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807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100"/>
        <v>34782</v>
      </c>
      <c r="G810" s="48">
        <f t="shared" si="101"/>
        <v>34782</v>
      </c>
      <c r="H810" s="21" t="s">
        <v>706</v>
      </c>
      <c r="I810" s="21" t="s">
        <v>5277</v>
      </c>
      <c r="J810" s="21">
        <v>1</v>
      </c>
      <c r="K810" s="21">
        <v>1</v>
      </c>
      <c r="L810" s="21">
        <f t="shared" si="102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103"/>
        <v>0</v>
      </c>
      <c r="Z810" s="21" t="str">
        <f t="shared" si="104"/>
        <v>Monday</v>
      </c>
      <c r="AA810" s="21" t="str">
        <f t="shared" si="105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808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100"/>
        <v>60214</v>
      </c>
      <c r="G811" s="48">
        <f t="shared" si="101"/>
        <v>60214</v>
      </c>
      <c r="H811" s="21" t="s">
        <v>707</v>
      </c>
      <c r="I811" s="21" t="s">
        <v>5278</v>
      </c>
      <c r="J811" s="21">
        <v>1</v>
      </c>
      <c r="K811" s="21">
        <v>1</v>
      </c>
      <c r="L811" s="21">
        <f t="shared" si="102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103"/>
        <v>0</v>
      </c>
      <c r="Z811" s="21" t="str">
        <f t="shared" si="104"/>
        <v>Monday</v>
      </c>
      <c r="AA811" s="21" t="str">
        <f t="shared" si="105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809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100"/>
        <v>11352</v>
      </c>
      <c r="G812" s="48">
        <f t="shared" si="101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102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103"/>
        <v>0</v>
      </c>
      <c r="Z812" s="21" t="str">
        <f t="shared" si="104"/>
        <v>Wednesday</v>
      </c>
      <c r="AA812" s="21" t="str">
        <f t="shared" si="105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810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100"/>
        <v>10454.4</v>
      </c>
      <c r="G813" s="48">
        <f t="shared" si="101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102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103"/>
        <v>0</v>
      </c>
      <c r="Z813" s="21" t="str">
        <f t="shared" si="104"/>
        <v>Wednesday</v>
      </c>
      <c r="AA813" s="21" t="str">
        <f t="shared" si="105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811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100"/>
        <v>17688</v>
      </c>
      <c r="G814" s="48">
        <f t="shared" si="101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102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103"/>
        <v>0</v>
      </c>
      <c r="Z814" s="21" t="str">
        <f t="shared" si="104"/>
        <v>Wednesday</v>
      </c>
      <c r="AA814" s="21" t="str">
        <f t="shared" si="105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812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100"/>
        <v>17107.2</v>
      </c>
      <c r="G815" s="48">
        <f t="shared" si="101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102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103"/>
        <v>0</v>
      </c>
      <c r="Z815" s="21" t="str">
        <f t="shared" si="104"/>
        <v>Wednesday</v>
      </c>
      <c r="AA815" s="21" t="str">
        <f t="shared" si="105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813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100"/>
        <v>12883.2</v>
      </c>
      <c r="G816" s="48">
        <f t="shared" si="101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102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103"/>
        <v>0</v>
      </c>
      <c r="Z816" s="21" t="str">
        <f t="shared" si="104"/>
        <v>Wednesday</v>
      </c>
      <c r="AA816" s="21" t="str">
        <f t="shared" si="105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814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100"/>
        <v>12091.2</v>
      </c>
      <c r="G817" s="48">
        <f t="shared" si="101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102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103"/>
        <v>0</v>
      </c>
      <c r="Z817" s="21" t="str">
        <f t="shared" si="104"/>
        <v>Wednesday</v>
      </c>
      <c r="AA817" s="21" t="str">
        <f t="shared" si="105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815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100"/>
        <v>19747.2</v>
      </c>
      <c r="G818" s="48">
        <f t="shared" si="101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102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103"/>
        <v>0</v>
      </c>
      <c r="Z818" s="21" t="str">
        <f t="shared" si="104"/>
        <v>Wednesday</v>
      </c>
      <c r="AA818" s="21" t="str">
        <f t="shared" si="105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816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100"/>
        <v>28314</v>
      </c>
      <c r="G819" s="48">
        <f t="shared" si="101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102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103"/>
        <v>0</v>
      </c>
      <c r="Z819" s="21" t="str">
        <f t="shared" si="104"/>
        <v>Wednesday</v>
      </c>
      <c r="AA819" s="21" t="str">
        <f t="shared" si="105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817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100"/>
        <v>23628</v>
      </c>
      <c r="G820" s="48">
        <f t="shared" si="101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102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103"/>
        <v>0</v>
      </c>
      <c r="Z820" s="21" t="str">
        <f t="shared" si="104"/>
        <v>Wednesday</v>
      </c>
      <c r="AA820" s="21" t="str">
        <f t="shared" si="105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818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100"/>
        <v>16698</v>
      </c>
      <c r="G821" s="48">
        <f t="shared" si="101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102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103"/>
        <v>0</v>
      </c>
      <c r="Z821" s="21" t="str">
        <f t="shared" si="104"/>
        <v>Wednesday</v>
      </c>
      <c r="AA821" s="21" t="str">
        <f t="shared" si="105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819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100"/>
        <v>18546</v>
      </c>
      <c r="G822" s="48">
        <f t="shared" si="101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102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103"/>
        <v>0</v>
      </c>
      <c r="Z822" s="21" t="str">
        <f t="shared" si="104"/>
        <v>Wednesday</v>
      </c>
      <c r="AA822" s="21" t="str">
        <f t="shared" si="105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820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100"/>
        <v>3432</v>
      </c>
      <c r="G823" s="48">
        <f t="shared" si="101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102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103"/>
        <v>0</v>
      </c>
      <c r="Z823" s="21" t="str">
        <f t="shared" si="104"/>
        <v>Wednesday</v>
      </c>
      <c r="AA823" s="21" t="str">
        <f t="shared" si="105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821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100"/>
        <v>15972</v>
      </c>
      <c r="G824" s="48">
        <f t="shared" si="101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102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103"/>
        <v>0</v>
      </c>
      <c r="Z824" s="21" t="str">
        <f t="shared" si="104"/>
        <v>Wednesday</v>
      </c>
      <c r="AA824" s="21" t="str">
        <f t="shared" si="105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822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100"/>
        <v>18678</v>
      </c>
      <c r="G825" s="48">
        <f t="shared" si="101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102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103"/>
        <v>0</v>
      </c>
      <c r="Z825" s="21" t="str">
        <f t="shared" si="104"/>
        <v>Wednesday</v>
      </c>
      <c r="AA825" s="21" t="str">
        <f t="shared" si="105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823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100"/>
        <v>18018</v>
      </c>
      <c r="G826" s="48">
        <f t="shared" si="101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102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103"/>
        <v>0</v>
      </c>
      <c r="Z826" s="21" t="str">
        <f t="shared" si="104"/>
        <v>Wednesday</v>
      </c>
      <c r="AA826" s="21" t="str">
        <f t="shared" si="105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824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100"/>
        <v>17054.400000000001</v>
      </c>
      <c r="G827" s="48">
        <f t="shared" si="101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102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103"/>
        <v>0</v>
      </c>
      <c r="Z827" s="21" t="str">
        <f t="shared" si="104"/>
        <v>Wednesday</v>
      </c>
      <c r="AA827" s="21" t="str">
        <f t="shared" si="105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825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100"/>
        <v>6969.6</v>
      </c>
      <c r="G828" s="48">
        <f t="shared" si="101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102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103"/>
        <v>0</v>
      </c>
      <c r="Z828" s="21" t="str">
        <f t="shared" si="104"/>
        <v>Tuesday</v>
      </c>
      <c r="AA828" s="21" t="str">
        <f t="shared" si="105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826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100"/>
        <v>13911</v>
      </c>
      <c r="G829" s="48">
        <f t="shared" si="101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102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103"/>
        <v>0</v>
      </c>
      <c r="Z829" s="21" t="str">
        <f t="shared" si="104"/>
        <v>Tuesday</v>
      </c>
      <c r="AA829" s="21" t="str">
        <f t="shared" si="105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827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100"/>
        <v>487219.85</v>
      </c>
      <c r="G830" s="48">
        <f t="shared" si="101"/>
        <v>487219.85</v>
      </c>
      <c r="H830" s="21" t="s">
        <v>1186</v>
      </c>
      <c r="I830" s="21" t="s">
        <v>4708</v>
      </c>
      <c r="J830" s="21">
        <v>1</v>
      </c>
      <c r="K830" s="21"/>
      <c r="L830" s="21">
        <f t="shared" si="102"/>
        <v>1</v>
      </c>
      <c r="M830" s="21"/>
      <c r="N830" s="30"/>
      <c r="O830" s="48"/>
      <c r="P830" s="21" t="s">
        <v>2025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103"/>
        <v/>
      </c>
      <c r="Z830" s="21" t="str">
        <f t="shared" si="104"/>
        <v/>
      </c>
      <c r="AA830" s="21" t="str">
        <f t="shared" si="105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828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100"/>
        <v>135000</v>
      </c>
      <c r="G831" s="48">
        <f t="shared" si="101"/>
        <v>135000</v>
      </c>
      <c r="H831" s="21" t="s">
        <v>1189</v>
      </c>
      <c r="I831" s="21" t="s">
        <v>4709</v>
      </c>
      <c r="J831" s="21">
        <v>1</v>
      </c>
      <c r="K831" s="21"/>
      <c r="L831" s="21">
        <f t="shared" si="102"/>
        <v>1</v>
      </c>
      <c r="M831" s="21"/>
      <c r="N831" s="30"/>
      <c r="O831" s="48"/>
      <c r="P831" s="21" t="s">
        <v>2025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103"/>
        <v/>
      </c>
      <c r="Z831" s="21" t="str">
        <f t="shared" si="104"/>
        <v/>
      </c>
      <c r="AA831" s="21" t="str">
        <f t="shared" si="105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829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100"/>
        <v>111355.20000000001</v>
      </c>
      <c r="G832" s="48">
        <f t="shared" si="101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102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103"/>
        <v>1</v>
      </c>
      <c r="Z832" s="21" t="str">
        <f t="shared" si="104"/>
        <v>Wednesday</v>
      </c>
      <c r="AA832" s="21" t="str">
        <f t="shared" si="105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830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100"/>
        <v>25608</v>
      </c>
      <c r="G833" s="48">
        <f t="shared" si="101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102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103"/>
        <v>0</v>
      </c>
      <c r="Z833" s="21" t="str">
        <f t="shared" si="104"/>
        <v>Thursday</v>
      </c>
      <c r="AA833" s="21" t="str">
        <f t="shared" si="105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831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si="100"/>
        <v>17688</v>
      </c>
      <c r="G834" s="48">
        <f t="shared" si="101"/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si="102"/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si="103"/>
        <v>0</v>
      </c>
      <c r="Z834" s="21" t="str">
        <f t="shared" si="104"/>
        <v>Thursday</v>
      </c>
      <c r="AA834" s="21" t="str">
        <f t="shared" si="105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832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100"/>
        <v>17688</v>
      </c>
      <c r="G835" s="48">
        <f t="shared" si="101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102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103"/>
        <v>0</v>
      </c>
      <c r="Z835" s="21" t="str">
        <f t="shared" si="104"/>
        <v>Thursday</v>
      </c>
      <c r="AA835" s="21" t="str">
        <f t="shared" si="105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833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ref="F836:F899" si="106">IF(AB836="DOLLAR",E836*88,E836)</f>
        <v>17688</v>
      </c>
      <c r="G836" s="48">
        <f t="shared" ref="G836:G899" si="107">F836*J836</f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ref="L836:L899" si="108">J836-K836</f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ref="Y836:Y899" si="109">IF(X836="", "", X836-N836)</f>
        <v>0</v>
      </c>
      <c r="Z836" s="21" t="str">
        <f t="shared" ref="Z836:Z899" si="110">IF(N836="", "", TEXT(N836, "dddd"))</f>
        <v>Thursday</v>
      </c>
      <c r="AA836" s="21" t="str">
        <f t="shared" ref="AA836:AA899" si="111">IF(X836="", "", TEXT(X836, "dddd"))</f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834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6"/>
        <v>17688</v>
      </c>
      <c r="G837" s="48">
        <f t="shared" si="107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108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9"/>
        <v>0</v>
      </c>
      <c r="Z837" s="21" t="str">
        <f t="shared" si="110"/>
        <v>Thursday</v>
      </c>
      <c r="AA837" s="21" t="str">
        <f t="shared" si="111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835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106"/>
        <v>32912</v>
      </c>
      <c r="G838" s="48">
        <f t="shared" si="107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108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109"/>
        <v>1</v>
      </c>
      <c r="Z838" s="21" t="str">
        <f t="shared" si="110"/>
        <v>Wednesday</v>
      </c>
      <c r="AA838" s="21" t="str">
        <f t="shared" si="111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836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106"/>
        <v>16544</v>
      </c>
      <c r="G839" s="48">
        <f t="shared" si="107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108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9"/>
        <v>1</v>
      </c>
      <c r="Z839" s="21" t="str">
        <f t="shared" si="110"/>
        <v>Wednesday</v>
      </c>
      <c r="AA839" s="21" t="str">
        <f t="shared" si="111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837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106"/>
        <v>32912</v>
      </c>
      <c r="G840" s="48">
        <f t="shared" si="107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108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9"/>
        <v>1</v>
      </c>
      <c r="Z840" s="21" t="str">
        <f t="shared" si="110"/>
        <v>Wednesday</v>
      </c>
      <c r="AA840" s="21" t="str">
        <f t="shared" si="111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838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106"/>
        <v>25608</v>
      </c>
      <c r="G841" s="48">
        <f t="shared" si="107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108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9"/>
        <v>1</v>
      </c>
      <c r="Z841" s="21" t="str">
        <f t="shared" si="110"/>
        <v>Wednesday</v>
      </c>
      <c r="AA841" s="21" t="str">
        <f t="shared" si="111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839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106"/>
        <v>32912</v>
      </c>
      <c r="G842" s="48">
        <f t="shared" si="107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108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109"/>
        <v>2</v>
      </c>
      <c r="Z842" s="21" t="str">
        <f t="shared" si="110"/>
        <v>Tuesday</v>
      </c>
      <c r="AA842" s="21" t="str">
        <f t="shared" si="111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840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6"/>
        <v>32912</v>
      </c>
      <c r="G843" s="48">
        <f t="shared" si="107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108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9"/>
        <v>2</v>
      </c>
      <c r="Z843" s="21" t="str">
        <f t="shared" si="110"/>
        <v>Tuesday</v>
      </c>
      <c r="AA843" s="21" t="str">
        <f t="shared" si="111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841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106"/>
        <v>38808</v>
      </c>
      <c r="G844" s="48">
        <f t="shared" si="107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108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109"/>
        <v>1</v>
      </c>
      <c r="Z844" s="21" t="str">
        <f t="shared" si="110"/>
        <v>Wednesday</v>
      </c>
      <c r="AA844" s="21" t="str">
        <f t="shared" si="111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842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106"/>
        <v>32912</v>
      </c>
      <c r="G845" s="48">
        <f t="shared" si="107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108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109"/>
        <v>2</v>
      </c>
      <c r="Z845" s="21" t="str">
        <f t="shared" si="110"/>
        <v>Tuesday</v>
      </c>
      <c r="AA845" s="21" t="str">
        <f t="shared" si="111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843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6"/>
        <v>32912</v>
      </c>
      <c r="G846" s="48">
        <f t="shared" si="107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108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9"/>
        <v>2</v>
      </c>
      <c r="Z846" s="21" t="str">
        <f t="shared" si="110"/>
        <v>Tuesday</v>
      </c>
      <c r="AA846" s="21" t="str">
        <f t="shared" si="111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844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6"/>
        <v>32912</v>
      </c>
      <c r="G847" s="48">
        <f t="shared" si="107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108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9"/>
        <v>2</v>
      </c>
      <c r="Z847" s="21" t="str">
        <f t="shared" si="110"/>
        <v>Tuesday</v>
      </c>
      <c r="AA847" s="21" t="str">
        <f t="shared" si="111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845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6"/>
        <v>32912</v>
      </c>
      <c r="G848" s="48">
        <f t="shared" si="107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108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9"/>
        <v>2</v>
      </c>
      <c r="Z848" s="21" t="str">
        <f t="shared" si="110"/>
        <v>Tuesday</v>
      </c>
      <c r="AA848" s="21" t="str">
        <f t="shared" si="111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846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106"/>
        <v>86240</v>
      </c>
      <c r="G849" s="48">
        <f t="shared" si="107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108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109"/>
        <v>1</v>
      </c>
      <c r="Z849" s="21" t="str">
        <f t="shared" si="110"/>
        <v>Wednesday</v>
      </c>
      <c r="AA849" s="21" t="str">
        <f t="shared" si="111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847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106"/>
        <v>32912</v>
      </c>
      <c r="G850" s="48">
        <f t="shared" si="107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108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109"/>
        <v>0</v>
      </c>
      <c r="Z850" s="21" t="str">
        <f t="shared" si="110"/>
        <v>Thursday</v>
      </c>
      <c r="AA850" s="21" t="str">
        <f t="shared" si="111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848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106"/>
        <v>29040</v>
      </c>
      <c r="G851" s="48">
        <f t="shared" si="107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108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109"/>
        <v>1</v>
      </c>
      <c r="Z851" s="21" t="str">
        <f t="shared" si="110"/>
        <v>Tuesday</v>
      </c>
      <c r="AA851" s="21" t="str">
        <f t="shared" si="111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849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106"/>
        <v>4840</v>
      </c>
      <c r="G852" s="48">
        <f t="shared" si="107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108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109"/>
        <v>0</v>
      </c>
      <c r="Z852" s="21" t="str">
        <f t="shared" si="110"/>
        <v>Thursday</v>
      </c>
      <c r="AA852" s="21" t="str">
        <f t="shared" si="111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850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106"/>
        <v>6336</v>
      </c>
      <c r="G853" s="48">
        <f t="shared" si="107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108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109"/>
        <v>2</v>
      </c>
      <c r="Z853" s="21" t="str">
        <f t="shared" si="110"/>
        <v>Wednesday</v>
      </c>
      <c r="AA853" s="21" t="str">
        <f t="shared" si="111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851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6"/>
        <v>6336</v>
      </c>
      <c r="G854" s="48">
        <f t="shared" si="107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108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9"/>
        <v>2</v>
      </c>
      <c r="Z854" s="21" t="str">
        <f t="shared" si="110"/>
        <v>Wednesday</v>
      </c>
      <c r="AA854" s="21" t="str">
        <f t="shared" si="111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852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6"/>
        <v>6336</v>
      </c>
      <c r="G855" s="48">
        <f t="shared" si="107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108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9"/>
        <v>2</v>
      </c>
      <c r="Z855" s="21" t="str">
        <f t="shared" si="110"/>
        <v>Wednesday</v>
      </c>
      <c r="AA855" s="21" t="str">
        <f t="shared" si="111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853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106"/>
        <v>0</v>
      </c>
      <c r="G856" s="48">
        <f t="shared" si="107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108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109"/>
        <v>2</v>
      </c>
      <c r="Z856" s="21" t="str">
        <f t="shared" si="110"/>
        <v>Saturday</v>
      </c>
      <c r="AA856" s="21" t="str">
        <f t="shared" si="111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854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106"/>
        <v>5906.25</v>
      </c>
      <c r="G857" s="48">
        <f t="shared" si="107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108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109"/>
        <v>0</v>
      </c>
      <c r="Z857" s="21" t="str">
        <f t="shared" si="110"/>
        <v>Thursday</v>
      </c>
      <c r="AA857" s="21" t="str">
        <f t="shared" si="111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855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106"/>
        <v>11000</v>
      </c>
      <c r="G858" s="48">
        <f t="shared" si="107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108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109"/>
        <v>0</v>
      </c>
      <c r="Z858" s="21" t="str">
        <f t="shared" si="110"/>
        <v>Monday</v>
      </c>
      <c r="AA858" s="21" t="str">
        <f t="shared" si="111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856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106"/>
        <v>12038.400000000001</v>
      </c>
      <c r="G859" s="48">
        <f t="shared" si="107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108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109"/>
        <v>2</v>
      </c>
      <c r="Z859" s="21" t="str">
        <f t="shared" si="110"/>
        <v>Saturday</v>
      </c>
      <c r="AA859" s="21" t="str">
        <f t="shared" si="111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857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106"/>
        <v>5906.25</v>
      </c>
      <c r="G860" s="48">
        <f t="shared" si="107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108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109"/>
        <v>0</v>
      </c>
      <c r="Z860" s="21" t="str">
        <f t="shared" si="110"/>
        <v>Saturday</v>
      </c>
      <c r="AA860" s="21" t="str">
        <f t="shared" si="111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858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106"/>
        <v>12777.599999999999</v>
      </c>
      <c r="G861" s="48">
        <f t="shared" si="107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108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109"/>
        <v>1</v>
      </c>
      <c r="Z861" s="21" t="str">
        <f t="shared" si="110"/>
        <v>Wednesday</v>
      </c>
      <c r="AA861" s="21" t="str">
        <f t="shared" si="111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859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106"/>
        <v>1584</v>
      </c>
      <c r="G862" s="48">
        <f t="shared" si="107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108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109"/>
        <v>0</v>
      </c>
      <c r="Z862" s="21" t="str">
        <f t="shared" si="110"/>
        <v>Wednesday</v>
      </c>
      <c r="AA862" s="21" t="str">
        <f t="shared" si="111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860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6"/>
        <v>1584</v>
      </c>
      <c r="G863" s="48">
        <f t="shared" si="107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8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109"/>
        <v>0</v>
      </c>
      <c r="Z863" s="21" t="str">
        <f t="shared" si="110"/>
        <v>Wednesday</v>
      </c>
      <c r="AA863" s="21" t="str">
        <f t="shared" si="111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861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106"/>
        <v>5544</v>
      </c>
      <c r="G864" s="48">
        <f t="shared" si="107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108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9"/>
        <v>0</v>
      </c>
      <c r="Z864" s="21" t="str">
        <f t="shared" si="110"/>
        <v>Wednesday</v>
      </c>
      <c r="AA864" s="21" t="str">
        <f t="shared" si="111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862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106"/>
        <v>15206.400000000001</v>
      </c>
      <c r="G865" s="48">
        <f t="shared" si="107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108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109"/>
        <v>3</v>
      </c>
      <c r="Z865" s="21" t="str">
        <f t="shared" si="110"/>
        <v>Saturday</v>
      </c>
      <c r="AA865" s="21" t="str">
        <f t="shared" si="111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863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106"/>
        <v>5227.2</v>
      </c>
      <c r="G866" s="48">
        <f t="shared" si="107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108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109"/>
        <v>1</v>
      </c>
      <c r="Z866" s="21" t="str">
        <f t="shared" si="110"/>
        <v>Wednesday</v>
      </c>
      <c r="AA866" s="21" t="str">
        <f t="shared" si="111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864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106"/>
        <v>2956.8</v>
      </c>
      <c r="G867" s="48">
        <f t="shared" si="107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108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9"/>
        <v>1</v>
      </c>
      <c r="Z867" s="21" t="str">
        <f t="shared" si="110"/>
        <v>Wednesday</v>
      </c>
      <c r="AA867" s="21" t="str">
        <f t="shared" si="111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865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106"/>
        <v>5332.8</v>
      </c>
      <c r="G868" s="48">
        <f t="shared" si="107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108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109"/>
        <v>1</v>
      </c>
      <c r="Z868" s="21" t="str">
        <f t="shared" si="110"/>
        <v>Wednesday</v>
      </c>
      <c r="AA868" s="21" t="str">
        <f t="shared" si="111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866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106"/>
        <v>2851.2</v>
      </c>
      <c r="G869" s="48">
        <f t="shared" si="107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108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109"/>
        <v>0</v>
      </c>
      <c r="Z869" s="21" t="str">
        <f t="shared" si="110"/>
        <v>Wednesday</v>
      </c>
      <c r="AA869" s="21" t="str">
        <f t="shared" si="111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867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106"/>
        <v>4963.2</v>
      </c>
      <c r="G870" s="48">
        <f t="shared" si="107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108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109"/>
        <v>1</v>
      </c>
      <c r="Z870" s="21" t="str">
        <f t="shared" si="110"/>
        <v>Wednesday</v>
      </c>
      <c r="AA870" s="21" t="str">
        <f t="shared" si="111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868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106"/>
        <v>7761.6</v>
      </c>
      <c r="G871" s="48">
        <f t="shared" si="107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108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109"/>
        <v>0</v>
      </c>
      <c r="Z871" s="21" t="str">
        <f t="shared" si="110"/>
        <v>Wednesday</v>
      </c>
      <c r="AA871" s="21" t="str">
        <f t="shared" si="111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869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106"/>
        <v>5227.2</v>
      </c>
      <c r="G872" s="48">
        <f t="shared" si="107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108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109"/>
        <v>1</v>
      </c>
      <c r="Z872" s="21" t="str">
        <f t="shared" si="110"/>
        <v>Wednesday</v>
      </c>
      <c r="AA872" s="21" t="str">
        <f t="shared" si="111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870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106"/>
        <v>17688</v>
      </c>
      <c r="G873" s="48">
        <f t="shared" si="107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108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9"/>
        <v>1</v>
      </c>
      <c r="Z873" s="21" t="str">
        <f t="shared" si="110"/>
        <v>Wednesday</v>
      </c>
      <c r="AA873" s="21" t="str">
        <f t="shared" si="111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871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106"/>
        <v>14190</v>
      </c>
      <c r="G874" s="48">
        <f t="shared" si="107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108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109"/>
        <v>0</v>
      </c>
      <c r="Z874" s="21" t="str">
        <f t="shared" si="110"/>
        <v>Wednesday</v>
      </c>
      <c r="AA874" s="21" t="str">
        <f t="shared" si="111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872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106"/>
        <v>7867.2000000000007</v>
      </c>
      <c r="G875" s="48">
        <f t="shared" si="107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108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109"/>
        <v>1</v>
      </c>
      <c r="Z875" s="21" t="str">
        <f t="shared" si="110"/>
        <v>Tuesday</v>
      </c>
      <c r="AA875" s="21" t="str">
        <f t="shared" si="111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873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106"/>
        <v>20908.8</v>
      </c>
      <c r="G876" s="48">
        <f t="shared" si="107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108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9"/>
        <v>1</v>
      </c>
      <c r="Z876" s="21" t="str">
        <f t="shared" si="110"/>
        <v>Tuesday</v>
      </c>
      <c r="AA876" s="21" t="str">
        <f t="shared" si="111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874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106"/>
        <v>18216</v>
      </c>
      <c r="G877" s="48">
        <f t="shared" si="107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108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9"/>
        <v>1</v>
      </c>
      <c r="Z877" s="21" t="str">
        <f t="shared" si="110"/>
        <v>Tuesday</v>
      </c>
      <c r="AA877" s="21" t="str">
        <f t="shared" si="111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875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106"/>
        <v>7867.2000000000007</v>
      </c>
      <c r="G878" s="48">
        <f t="shared" si="107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108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9"/>
        <v>1</v>
      </c>
      <c r="Z878" s="21" t="str">
        <f t="shared" si="110"/>
        <v>Tuesday</v>
      </c>
      <c r="AA878" s="21" t="str">
        <f t="shared" si="111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876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106"/>
        <v>13992</v>
      </c>
      <c r="G879" s="48">
        <f t="shared" si="107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108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109"/>
        <v>1</v>
      </c>
      <c r="Z879" s="21" t="str">
        <f t="shared" si="110"/>
        <v>Wednesday</v>
      </c>
      <c r="AA879" s="21" t="str">
        <f t="shared" si="111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877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106"/>
        <v>8131.2000000000007</v>
      </c>
      <c r="G880" s="48">
        <f t="shared" si="107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108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109"/>
        <v>1</v>
      </c>
      <c r="Z880" s="21" t="str">
        <f t="shared" si="110"/>
        <v>Tuesday</v>
      </c>
      <c r="AA880" s="21" t="str">
        <f t="shared" si="111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878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106"/>
        <v>25146</v>
      </c>
      <c r="G881" s="48">
        <f t="shared" si="107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108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9"/>
        <v>1</v>
      </c>
      <c r="Z881" s="21" t="str">
        <f t="shared" si="110"/>
        <v>Tuesday</v>
      </c>
      <c r="AA881" s="21" t="str">
        <f t="shared" si="111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879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106"/>
        <v>7867.2000000000007</v>
      </c>
      <c r="G882" s="48">
        <f t="shared" si="107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108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9"/>
        <v>1</v>
      </c>
      <c r="Z882" s="21" t="str">
        <f t="shared" si="110"/>
        <v>Tuesday</v>
      </c>
      <c r="AA882" s="21" t="str">
        <f t="shared" si="111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880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106"/>
        <v>9662.4</v>
      </c>
      <c r="G883" s="48">
        <f t="shared" si="107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108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9"/>
        <v>1</v>
      </c>
      <c r="Z883" s="21" t="str">
        <f t="shared" si="110"/>
        <v>Tuesday</v>
      </c>
      <c r="AA883" s="21" t="str">
        <f t="shared" si="111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881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106"/>
        <v>13569.599999999999</v>
      </c>
      <c r="G884" s="48">
        <f t="shared" si="107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108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9"/>
        <v>1</v>
      </c>
      <c r="Z884" s="21" t="str">
        <f t="shared" si="110"/>
        <v>Tuesday</v>
      </c>
      <c r="AA884" s="21" t="str">
        <f t="shared" si="111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882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106"/>
        <v>27984</v>
      </c>
      <c r="G885" s="48">
        <f t="shared" si="107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108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9"/>
        <v>1</v>
      </c>
      <c r="Z885" s="21" t="str">
        <f t="shared" si="110"/>
        <v>Tuesday</v>
      </c>
      <c r="AA885" s="21" t="str">
        <f t="shared" si="111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883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106"/>
        <v>22651.199999999997</v>
      </c>
      <c r="G886" s="48">
        <f t="shared" si="107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108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109"/>
        <v>1</v>
      </c>
      <c r="Z886" s="21" t="str">
        <f t="shared" si="110"/>
        <v>Wednesday</v>
      </c>
      <c r="AA886" s="21" t="str">
        <f t="shared" si="111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884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106"/>
        <v>12091.2</v>
      </c>
      <c r="G887" s="48">
        <f t="shared" si="107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108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109"/>
        <v>1</v>
      </c>
      <c r="Z887" s="21" t="str">
        <f t="shared" si="110"/>
        <v>Wednesday</v>
      </c>
      <c r="AA887" s="21" t="str">
        <f t="shared" si="111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885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106"/>
        <v>12738</v>
      </c>
      <c r="G888" s="48">
        <f t="shared" si="107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108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109"/>
        <v>1</v>
      </c>
      <c r="Z888" s="21" t="str">
        <f t="shared" si="110"/>
        <v>Tuesday</v>
      </c>
      <c r="AA888" s="21" t="str">
        <f t="shared" si="111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886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106"/>
        <v>7761.6</v>
      </c>
      <c r="G889" s="48">
        <f t="shared" si="107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108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9"/>
        <v>1</v>
      </c>
      <c r="Z889" s="21" t="str">
        <f t="shared" si="110"/>
        <v>Tuesday</v>
      </c>
      <c r="AA889" s="21" t="str">
        <f t="shared" si="111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887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106"/>
        <v>20169.599999999999</v>
      </c>
      <c r="G890" s="48">
        <f t="shared" si="107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108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109"/>
        <v>1</v>
      </c>
      <c r="Z890" s="21" t="str">
        <f t="shared" si="110"/>
        <v>Tuesday</v>
      </c>
      <c r="AA890" s="21" t="str">
        <f t="shared" si="111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888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106"/>
        <v>10876.8</v>
      </c>
      <c r="G891" s="48">
        <f t="shared" si="107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108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109"/>
        <v>1</v>
      </c>
      <c r="Z891" s="21" t="str">
        <f t="shared" si="110"/>
        <v>Wednesday</v>
      </c>
      <c r="AA891" s="21" t="str">
        <f t="shared" si="111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889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106"/>
        <v>7444.7999999999993</v>
      </c>
      <c r="G892" s="48">
        <f t="shared" si="107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108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109"/>
        <v>1</v>
      </c>
      <c r="Z892" s="21" t="str">
        <f t="shared" si="110"/>
        <v>Wednesday</v>
      </c>
      <c r="AA892" s="21" t="str">
        <f t="shared" si="111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890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106"/>
        <v>4699.2</v>
      </c>
      <c r="G893" s="48">
        <f t="shared" si="107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108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109"/>
        <v>1</v>
      </c>
      <c r="Z893" s="21" t="str">
        <f t="shared" si="110"/>
        <v>Wednesday</v>
      </c>
      <c r="AA893" s="21" t="str">
        <f t="shared" si="111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891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106"/>
        <v>16104</v>
      </c>
      <c r="G894" s="48">
        <f t="shared" si="107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108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109"/>
        <v>1</v>
      </c>
      <c r="Z894" s="21" t="str">
        <f t="shared" si="110"/>
        <v>Tuesday</v>
      </c>
      <c r="AA894" s="21" t="str">
        <f t="shared" si="111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892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106"/>
        <v>5808</v>
      </c>
      <c r="G895" s="48">
        <f t="shared" si="107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108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109"/>
        <v>1</v>
      </c>
      <c r="Z895" s="21" t="str">
        <f t="shared" si="110"/>
        <v>Wednesday</v>
      </c>
      <c r="AA895" s="21" t="str">
        <f t="shared" si="111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893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106"/>
        <v>5913.6</v>
      </c>
      <c r="G896" s="48">
        <f t="shared" si="107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108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109"/>
        <v>1</v>
      </c>
      <c r="Z896" s="21" t="str">
        <f t="shared" si="110"/>
        <v>Wednesday</v>
      </c>
      <c r="AA896" s="21" t="str">
        <f t="shared" si="111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894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106"/>
        <v>13041.599999999999</v>
      </c>
      <c r="G897" s="48">
        <f t="shared" si="107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108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109"/>
        <v>1</v>
      </c>
      <c r="Z897" s="21" t="str">
        <f t="shared" si="110"/>
        <v>Tuesday</v>
      </c>
      <c r="AA897" s="21" t="str">
        <f t="shared" si="111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895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si="106"/>
        <v>11299.2</v>
      </c>
      <c r="G898" s="48">
        <f t="shared" si="107"/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si="108"/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9"/>
        <v>1</v>
      </c>
      <c r="Z898" s="21" t="str">
        <f t="shared" si="110"/>
        <v>Tuesday</v>
      </c>
      <c r="AA898" s="21" t="str">
        <f t="shared" si="111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896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106"/>
        <v>15628.8</v>
      </c>
      <c r="G899" s="48">
        <f t="shared" si="107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8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9"/>
        <v>1</v>
      </c>
      <c r="Z899" s="21" t="str">
        <f t="shared" si="110"/>
        <v>Wednesday</v>
      </c>
      <c r="AA899" s="21" t="str">
        <f t="shared" si="111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897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ref="F900:F963" si="112">IF(AB900="DOLLAR",E900*88,E900)</f>
        <v>18321.599999999999</v>
      </c>
      <c r="G900" s="48">
        <f t="shared" ref="G900:G963" si="113">F900*J900</f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ref="L900:L963" si="114">J900-K900</f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ref="Y900:Y963" si="115">IF(X900="", "", X900-N900)</f>
        <v>1</v>
      </c>
      <c r="Z900" s="21" t="str">
        <f t="shared" ref="Z900:Z963" si="116">IF(N900="", "", TEXT(N900, "dddd"))</f>
        <v>Tuesday</v>
      </c>
      <c r="AA900" s="21" t="str">
        <f t="shared" ref="AA900:AA963" si="117">IF(X900="", "", TEXT(X900, "dddd"))</f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898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112"/>
        <v>14572.8</v>
      </c>
      <c r="G901" s="48">
        <f t="shared" si="113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14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15"/>
        <v>2</v>
      </c>
      <c r="Z901" s="21" t="str">
        <f t="shared" si="116"/>
        <v>Tuesday</v>
      </c>
      <c r="AA901" s="21" t="str">
        <f t="shared" si="117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899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112"/>
        <v>4065.6000000000004</v>
      </c>
      <c r="G902" s="48">
        <f t="shared" si="113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14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15"/>
        <v>3</v>
      </c>
      <c r="Z902" s="21" t="str">
        <f t="shared" si="116"/>
        <v>Saturday</v>
      </c>
      <c r="AA902" s="21" t="str">
        <f t="shared" si="117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900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112"/>
        <v>15206.400000000001</v>
      </c>
      <c r="G903" s="48">
        <f t="shared" si="113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14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15"/>
        <v>0</v>
      </c>
      <c r="Z903" s="21" t="str">
        <f t="shared" si="116"/>
        <v>Wednesday</v>
      </c>
      <c r="AA903" s="21" t="str">
        <f t="shared" si="117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901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112"/>
        <v>12091.2</v>
      </c>
      <c r="G904" s="48">
        <f t="shared" si="113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14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15"/>
        <v>3</v>
      </c>
      <c r="Z904" s="21" t="str">
        <f t="shared" si="116"/>
        <v>Saturday</v>
      </c>
      <c r="AA904" s="21" t="str">
        <f t="shared" si="117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902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112"/>
        <v>5649.6</v>
      </c>
      <c r="G905" s="48">
        <f t="shared" si="113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14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15"/>
        <v>0</v>
      </c>
      <c r="Z905" s="21" t="str">
        <f t="shared" si="116"/>
        <v>Wednesday</v>
      </c>
      <c r="AA905" s="21" t="str">
        <f t="shared" si="117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903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112"/>
        <v>7180.7999999999993</v>
      </c>
      <c r="G906" s="48">
        <f t="shared" si="113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14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15"/>
        <v>3</v>
      </c>
      <c r="Z906" s="21" t="str">
        <f t="shared" si="116"/>
        <v>Saturday</v>
      </c>
      <c r="AA906" s="21" t="str">
        <f t="shared" si="117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904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112"/>
        <v>8659.1999999999989</v>
      </c>
      <c r="G907" s="48">
        <f t="shared" si="113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14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15"/>
        <v>3</v>
      </c>
      <c r="Z907" s="21" t="str">
        <f t="shared" si="116"/>
        <v>Tuesday</v>
      </c>
      <c r="AA907" s="21" t="str">
        <f t="shared" si="117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905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12"/>
        <v>8659.1999999999989</v>
      </c>
      <c r="G908" s="48">
        <f t="shared" si="113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14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15"/>
        <v>2</v>
      </c>
      <c r="Z908" s="21" t="str">
        <f t="shared" si="116"/>
        <v>Wednesday</v>
      </c>
      <c r="AA908" s="21" t="str">
        <f t="shared" si="117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906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112"/>
        <v>12724.8</v>
      </c>
      <c r="G909" s="48">
        <f t="shared" si="113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14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15"/>
        <v>3</v>
      </c>
      <c r="Z909" s="21" t="str">
        <f t="shared" si="116"/>
        <v>Saturday</v>
      </c>
      <c r="AA909" s="21" t="str">
        <f t="shared" si="117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907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112"/>
        <v>13094.400000000001</v>
      </c>
      <c r="G910" s="48">
        <f t="shared" si="113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14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15"/>
        <v>1</v>
      </c>
      <c r="Z910" s="21" t="str">
        <f t="shared" si="116"/>
        <v>Wednesday</v>
      </c>
      <c r="AA910" s="21" t="str">
        <f t="shared" si="117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908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112"/>
        <v>4540.8</v>
      </c>
      <c r="G911" s="48">
        <f t="shared" si="113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14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15"/>
        <v>3</v>
      </c>
      <c r="Z911" s="21" t="str">
        <f t="shared" si="116"/>
        <v>Saturday</v>
      </c>
      <c r="AA911" s="21" t="str">
        <f t="shared" si="117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909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112"/>
        <v>12091.2</v>
      </c>
      <c r="G912" s="48">
        <f t="shared" si="113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14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15"/>
        <v>3</v>
      </c>
      <c r="Z912" s="21" t="str">
        <f t="shared" si="116"/>
        <v>Saturday</v>
      </c>
      <c r="AA912" s="21" t="str">
        <f t="shared" si="117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910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112"/>
        <v>19338</v>
      </c>
      <c r="G913" s="48">
        <f t="shared" si="113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14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15"/>
        <v>3</v>
      </c>
      <c r="Z913" s="21" t="str">
        <f t="shared" si="116"/>
        <v>Saturday</v>
      </c>
      <c r="AA913" s="21" t="str">
        <f t="shared" si="117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911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112"/>
        <v>5068.8</v>
      </c>
      <c r="G914" s="48">
        <f t="shared" si="113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14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15"/>
        <v>3</v>
      </c>
      <c r="Z914" s="21" t="str">
        <f t="shared" si="116"/>
        <v>Saturday</v>
      </c>
      <c r="AA914" s="21" t="str">
        <f t="shared" si="117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912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112"/>
        <v>7444.7999999999993</v>
      </c>
      <c r="G915" s="48">
        <f t="shared" si="113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14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15"/>
        <v>3</v>
      </c>
      <c r="Z915" s="21" t="str">
        <f t="shared" si="116"/>
        <v>Saturday</v>
      </c>
      <c r="AA915" s="21" t="str">
        <f t="shared" si="117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913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112"/>
        <v>18902.400000000001</v>
      </c>
      <c r="G916" s="48">
        <f t="shared" si="113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14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15"/>
        <v>3</v>
      </c>
      <c r="Z916" s="21" t="str">
        <f t="shared" si="116"/>
        <v>Saturday</v>
      </c>
      <c r="AA916" s="21" t="str">
        <f t="shared" si="117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914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112"/>
        <v>4382.3999999999996</v>
      </c>
      <c r="G917" s="48">
        <f t="shared" si="113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14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15"/>
        <v>3</v>
      </c>
      <c r="Z917" s="21" t="str">
        <f t="shared" si="116"/>
        <v>Saturday</v>
      </c>
      <c r="AA917" s="21" t="str">
        <f t="shared" si="117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915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112"/>
        <v>17688</v>
      </c>
      <c r="G918" s="48">
        <f t="shared" si="113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14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15"/>
        <v>1</v>
      </c>
      <c r="Z918" s="21" t="str">
        <f t="shared" si="116"/>
        <v>Wednesday</v>
      </c>
      <c r="AA918" s="21" t="str">
        <f t="shared" si="117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916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112"/>
        <v>7075.2000000000007</v>
      </c>
      <c r="G919" s="48">
        <f t="shared" si="113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14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15"/>
        <v>3</v>
      </c>
      <c r="Z919" s="21" t="str">
        <f t="shared" si="116"/>
        <v>Saturday</v>
      </c>
      <c r="AA919" s="21" t="str">
        <f t="shared" si="117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917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112"/>
        <v>4963.2</v>
      </c>
      <c r="G920" s="48">
        <f t="shared" si="113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14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15"/>
        <v>2</v>
      </c>
      <c r="Z920" s="21" t="str">
        <f t="shared" si="116"/>
        <v>Tuesday</v>
      </c>
      <c r="AA920" s="21" t="str">
        <f t="shared" si="117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918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112"/>
        <v>7761.6</v>
      </c>
      <c r="G921" s="48">
        <f t="shared" si="113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14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15"/>
        <v>3</v>
      </c>
      <c r="Z921" s="21" t="str">
        <f t="shared" si="116"/>
        <v>Saturday</v>
      </c>
      <c r="AA921" s="21" t="str">
        <f t="shared" si="117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919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112"/>
        <v>7603.2000000000007</v>
      </c>
      <c r="G922" s="48">
        <f t="shared" si="113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14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15"/>
        <v>3</v>
      </c>
      <c r="Z922" s="21" t="str">
        <f t="shared" si="116"/>
        <v>Saturday</v>
      </c>
      <c r="AA922" s="21" t="str">
        <f t="shared" si="117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920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112"/>
        <v>17688</v>
      </c>
      <c r="G923" s="48">
        <f t="shared" si="113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14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15"/>
        <v>3</v>
      </c>
      <c r="Z923" s="21" t="str">
        <f t="shared" si="116"/>
        <v>Saturday</v>
      </c>
      <c r="AA923" s="21" t="str">
        <f t="shared" si="117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921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112"/>
        <v>14256</v>
      </c>
      <c r="G924" s="48">
        <f t="shared" si="113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14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15"/>
        <v>3</v>
      </c>
      <c r="Z924" s="21" t="str">
        <f t="shared" si="116"/>
        <v>Saturday</v>
      </c>
      <c r="AA924" s="21" t="str">
        <f t="shared" si="117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922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112"/>
        <v>12408</v>
      </c>
      <c r="G925" s="48">
        <f t="shared" si="113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14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15"/>
        <v>3</v>
      </c>
      <c r="Z925" s="21" t="str">
        <f t="shared" si="116"/>
        <v>Saturday</v>
      </c>
      <c r="AA925" s="21" t="str">
        <f t="shared" si="117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923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112"/>
        <v>16420.8</v>
      </c>
      <c r="G926" s="48">
        <f t="shared" si="113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14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15"/>
        <v>1</v>
      </c>
      <c r="Z926" s="21" t="str">
        <f t="shared" si="116"/>
        <v>Wednesday</v>
      </c>
      <c r="AA926" s="21" t="str">
        <f t="shared" si="117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924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112"/>
        <v>14572.8</v>
      </c>
      <c r="G927" s="48">
        <f t="shared" si="113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14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15"/>
        <v>3</v>
      </c>
      <c r="Z927" s="21" t="str">
        <f t="shared" si="116"/>
        <v>Saturday</v>
      </c>
      <c r="AA927" s="21" t="str">
        <f t="shared" si="117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925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112"/>
        <v>28828.800000000003</v>
      </c>
      <c r="G928" s="48">
        <f t="shared" si="113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14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15"/>
        <v>2</v>
      </c>
      <c r="Z928" s="21" t="str">
        <f t="shared" si="116"/>
        <v>Tuesday</v>
      </c>
      <c r="AA928" s="21" t="str">
        <f t="shared" si="117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926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112"/>
        <v>19272</v>
      </c>
      <c r="G929" s="48">
        <f t="shared" si="113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14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15"/>
        <v>1</v>
      </c>
      <c r="Z929" s="21" t="str">
        <f t="shared" si="116"/>
        <v>Wednesday</v>
      </c>
      <c r="AA929" s="21" t="str">
        <f t="shared" si="117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927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112"/>
        <v>19998</v>
      </c>
      <c r="G930" s="48">
        <f t="shared" si="113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14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15"/>
        <v>3</v>
      </c>
      <c r="Z930" s="21" t="str">
        <f t="shared" si="116"/>
        <v>Saturday</v>
      </c>
      <c r="AA930" s="21" t="str">
        <f t="shared" si="117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928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112"/>
        <v>18321.599999999999</v>
      </c>
      <c r="G931" s="48">
        <f t="shared" si="113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14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15"/>
        <v>1</v>
      </c>
      <c r="Z931" s="21" t="str">
        <f t="shared" si="116"/>
        <v>Wednesday</v>
      </c>
      <c r="AA931" s="21" t="str">
        <f t="shared" si="117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929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112"/>
        <v>14150.400000000001</v>
      </c>
      <c r="G932" s="48">
        <f t="shared" si="113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14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15"/>
        <v>1</v>
      </c>
      <c r="Z932" s="21" t="str">
        <f t="shared" si="116"/>
        <v>Wednesday</v>
      </c>
      <c r="AA932" s="21" t="str">
        <f t="shared" si="117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930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112"/>
        <v>19852.8</v>
      </c>
      <c r="G933" s="48">
        <f t="shared" si="113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14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15"/>
        <v>3</v>
      </c>
      <c r="Z933" s="21" t="str">
        <f t="shared" si="116"/>
        <v>Saturday</v>
      </c>
      <c r="AA933" s="21" t="str">
        <f t="shared" si="117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931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112"/>
        <v>17292</v>
      </c>
      <c r="G934" s="48">
        <f t="shared" si="113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14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15"/>
        <v>3</v>
      </c>
      <c r="Z934" s="21" t="str">
        <f t="shared" si="116"/>
        <v>Saturday</v>
      </c>
      <c r="AA934" s="21" t="str">
        <f t="shared" si="117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932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112"/>
        <v>16420.8</v>
      </c>
      <c r="G935" s="48">
        <f t="shared" si="113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14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15"/>
        <v>3</v>
      </c>
      <c r="Z935" s="21" t="str">
        <f t="shared" si="116"/>
        <v>Saturday</v>
      </c>
      <c r="AA935" s="21" t="str">
        <f t="shared" si="117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933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112"/>
        <v>4963.2</v>
      </c>
      <c r="G936" s="48">
        <f t="shared" si="113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14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15"/>
        <v>3</v>
      </c>
      <c r="Z936" s="21" t="str">
        <f t="shared" si="116"/>
        <v>Saturday</v>
      </c>
      <c r="AA936" s="21" t="str">
        <f t="shared" si="117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934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112"/>
        <v>4118.3999999999996</v>
      </c>
      <c r="G937" s="48">
        <f t="shared" si="113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14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15"/>
        <v>2</v>
      </c>
      <c r="Z937" s="21" t="str">
        <f t="shared" si="116"/>
        <v>Tuesday</v>
      </c>
      <c r="AA937" s="21" t="str">
        <f t="shared" si="117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935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112"/>
        <v>4224</v>
      </c>
      <c r="G938" s="48">
        <f t="shared" si="113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14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15"/>
        <v>1</v>
      </c>
      <c r="Z938" s="21" t="str">
        <f t="shared" si="116"/>
        <v>Wednesday</v>
      </c>
      <c r="AA938" s="21" t="str">
        <f t="shared" si="117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936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112"/>
        <v>18480</v>
      </c>
      <c r="G939" s="48">
        <f t="shared" si="113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14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15"/>
        <v>2</v>
      </c>
      <c r="Z939" s="21" t="str">
        <f t="shared" si="116"/>
        <v>Wednesday</v>
      </c>
      <c r="AA939" s="21" t="str">
        <f t="shared" si="117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937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112"/>
        <v>3220.8</v>
      </c>
      <c r="G940" s="48">
        <f t="shared" si="113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14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15"/>
        <v>2</v>
      </c>
      <c r="Z940" s="21" t="str">
        <f t="shared" si="116"/>
        <v>Saturday</v>
      </c>
      <c r="AA940" s="21" t="str">
        <f t="shared" si="117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938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112"/>
        <v>4382.3999999999996</v>
      </c>
      <c r="G941" s="48">
        <f t="shared" si="113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14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15"/>
        <v>2</v>
      </c>
      <c r="Z941" s="21" t="str">
        <f t="shared" si="116"/>
        <v>Tuesday</v>
      </c>
      <c r="AA941" s="21" t="str">
        <f t="shared" si="117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939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112"/>
        <v>2640</v>
      </c>
      <c r="G942" s="48">
        <f t="shared" si="113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14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15"/>
        <v>2</v>
      </c>
      <c r="Z942" s="21" t="str">
        <f t="shared" si="116"/>
        <v>Tuesday</v>
      </c>
      <c r="AA942" s="21" t="str">
        <f t="shared" si="117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940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112"/>
        <v>17688</v>
      </c>
      <c r="G943" s="48">
        <f t="shared" si="113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14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15"/>
        <v>3</v>
      </c>
      <c r="Z943" s="21" t="str">
        <f t="shared" si="116"/>
        <v>Saturday</v>
      </c>
      <c r="AA943" s="21" t="str">
        <f t="shared" si="117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941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112"/>
        <v>10032</v>
      </c>
      <c r="G944" s="48">
        <f t="shared" si="113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14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15"/>
        <v>3</v>
      </c>
      <c r="Z944" s="21" t="str">
        <f t="shared" si="116"/>
        <v>Saturday</v>
      </c>
      <c r="AA944" s="21" t="str">
        <f t="shared" si="117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942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112"/>
        <v>6811.2000000000007</v>
      </c>
      <c r="G945" s="48">
        <f t="shared" si="113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14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15"/>
        <v>1</v>
      </c>
      <c r="Z945" s="21" t="str">
        <f t="shared" si="116"/>
        <v>Wednesday</v>
      </c>
      <c r="AA945" s="21" t="str">
        <f t="shared" si="117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943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112"/>
        <v>25146</v>
      </c>
      <c r="G946" s="48">
        <f t="shared" si="113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14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15"/>
        <v>3</v>
      </c>
      <c r="Z946" s="21" t="str">
        <f t="shared" si="116"/>
        <v>Saturday</v>
      </c>
      <c r="AA946" s="21" t="str">
        <f t="shared" si="117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944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112"/>
        <v>13305.599999999999</v>
      </c>
      <c r="G947" s="48">
        <f t="shared" si="113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14"/>
        <v>0</v>
      </c>
      <c r="M947" s="21" t="s">
        <v>4887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15"/>
        <v>2</v>
      </c>
      <c r="Z947" s="21" t="str">
        <f t="shared" si="116"/>
        <v>Saturday</v>
      </c>
      <c r="AA947" s="21" t="str">
        <f t="shared" si="117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945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112"/>
        <v>13992</v>
      </c>
      <c r="G948" s="48">
        <f t="shared" si="113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14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15"/>
        <v>1</v>
      </c>
      <c r="Z948" s="21" t="str">
        <f t="shared" si="116"/>
        <v>Tuesday</v>
      </c>
      <c r="AA948" s="21" t="str">
        <f t="shared" si="117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946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112"/>
        <v>1478.4</v>
      </c>
      <c r="G949" s="48">
        <f t="shared" si="113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14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15"/>
        <v>1</v>
      </c>
      <c r="Z949" s="21" t="str">
        <f t="shared" si="116"/>
        <v>Tuesday</v>
      </c>
      <c r="AA949" s="21" t="str">
        <f t="shared" si="117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947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112"/>
        <v>16368</v>
      </c>
      <c r="G950" s="48">
        <f t="shared" si="113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14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15"/>
        <v>3</v>
      </c>
      <c r="Z950" s="21" t="str">
        <f t="shared" si="116"/>
        <v>Saturday</v>
      </c>
      <c r="AA950" s="21" t="str">
        <f t="shared" si="117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948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112"/>
        <v>9292.7999999999993</v>
      </c>
      <c r="G951" s="48">
        <f t="shared" si="113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14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15"/>
        <v>3</v>
      </c>
      <c r="Z951" s="21" t="str">
        <f t="shared" si="116"/>
        <v>Saturday</v>
      </c>
      <c r="AA951" s="21" t="str">
        <f t="shared" si="117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949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112"/>
        <v>6811.2000000000007</v>
      </c>
      <c r="G952" s="48">
        <f t="shared" si="113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14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15"/>
        <v>1</v>
      </c>
      <c r="Z952" s="21" t="str">
        <f t="shared" si="116"/>
        <v>Wednesday</v>
      </c>
      <c r="AA952" s="21" t="str">
        <f t="shared" si="117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950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112"/>
        <v>13992</v>
      </c>
      <c r="G953" s="48">
        <f t="shared" si="113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14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15"/>
        <v>2</v>
      </c>
      <c r="Z953" s="21" t="str">
        <f t="shared" si="116"/>
        <v>Tuesday</v>
      </c>
      <c r="AA953" s="21" t="str">
        <f t="shared" si="117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951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112"/>
        <v>9292.7999999999993</v>
      </c>
      <c r="G954" s="48">
        <f t="shared" si="113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14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15"/>
        <v>3</v>
      </c>
      <c r="Z954" s="21" t="str">
        <f t="shared" si="116"/>
        <v>Saturday</v>
      </c>
      <c r="AA954" s="21" t="str">
        <f t="shared" si="117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952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112"/>
        <v>12738</v>
      </c>
      <c r="G955" s="48">
        <f t="shared" si="113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14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15"/>
        <v>3</v>
      </c>
      <c r="Z955" s="21" t="str">
        <f t="shared" si="116"/>
        <v>Saturday</v>
      </c>
      <c r="AA955" s="21" t="str">
        <f t="shared" si="117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953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112"/>
        <v>13992</v>
      </c>
      <c r="G956" s="48">
        <f t="shared" si="113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14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15"/>
        <v>3</v>
      </c>
      <c r="Z956" s="21" t="str">
        <f t="shared" si="116"/>
        <v>Saturday</v>
      </c>
      <c r="AA956" s="21" t="str">
        <f t="shared" si="117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954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112"/>
        <v>9292.7999999999993</v>
      </c>
      <c r="G957" s="48">
        <f t="shared" si="113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14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15"/>
        <v>3</v>
      </c>
      <c r="Z957" s="21" t="str">
        <f t="shared" si="116"/>
        <v>Saturday</v>
      </c>
      <c r="AA957" s="21" t="str">
        <f t="shared" si="117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955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112"/>
        <v>15206.400000000001</v>
      </c>
      <c r="G958" s="48">
        <f t="shared" si="113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14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15"/>
        <v>2</v>
      </c>
      <c r="Z958" s="21" t="str">
        <f t="shared" si="116"/>
        <v>Tuesday</v>
      </c>
      <c r="AA958" s="21" t="str">
        <f t="shared" si="117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956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112"/>
        <v>14784</v>
      </c>
      <c r="G959" s="48">
        <f t="shared" si="113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14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15"/>
        <v>1</v>
      </c>
      <c r="Z959" s="21" t="str">
        <f t="shared" si="116"/>
        <v>Wednesday</v>
      </c>
      <c r="AA959" s="21" t="str">
        <f t="shared" si="117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957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112"/>
        <v>18321.599999999999</v>
      </c>
      <c r="G960" s="48">
        <f t="shared" si="113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14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15"/>
        <v>3</v>
      </c>
      <c r="Z960" s="21" t="str">
        <f t="shared" si="116"/>
        <v>Saturday</v>
      </c>
      <c r="AA960" s="21" t="str">
        <f t="shared" si="117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958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112"/>
        <v>1478.4</v>
      </c>
      <c r="G961" s="48">
        <f t="shared" si="113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14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15"/>
        <v>1</v>
      </c>
      <c r="Z961" s="21" t="str">
        <f t="shared" si="116"/>
        <v>Wednesday</v>
      </c>
      <c r="AA961" s="21" t="str">
        <f t="shared" si="117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959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si="112"/>
        <v>24090</v>
      </c>
      <c r="G962" s="48">
        <f t="shared" si="113"/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si="114"/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si="115"/>
        <v>1</v>
      </c>
      <c r="Z962" s="21" t="str">
        <f t="shared" si="116"/>
        <v>Tuesday</v>
      </c>
      <c r="AA962" s="21" t="str">
        <f t="shared" si="117"/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960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12"/>
        <v>1478.4</v>
      </c>
      <c r="G963" s="48">
        <f t="shared" si="113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14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15"/>
        <v>1</v>
      </c>
      <c r="Z963" s="21" t="str">
        <f t="shared" si="116"/>
        <v>Wednesday</v>
      </c>
      <c r="AA963" s="21" t="str">
        <f t="shared" si="117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961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ref="F964:F1027" si="118">IF(AB964="DOLLAR",E964*88,E964)</f>
        <v>27984</v>
      </c>
      <c r="G964" s="48">
        <f t="shared" ref="G964:G1027" si="119">F964*J964</f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ref="L964:L1027" si="120">J964-K964</f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ref="Y964:Y1027" si="121">IF(X964="", "", X964-N964)</f>
        <v>1</v>
      </c>
      <c r="Z964" s="21" t="str">
        <f t="shared" ref="Z964:Z1027" si="122">IF(N964="", "", TEXT(N964, "dddd"))</f>
        <v>Tuesday</v>
      </c>
      <c r="AA964" s="21" t="str">
        <f t="shared" ref="AA964:AA1027" si="123">IF(X964="", "", TEXT(X964, "dddd"))</f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962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18"/>
        <v>14150.400000000001</v>
      </c>
      <c r="G965" s="48">
        <f t="shared" si="119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20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21"/>
        <v>3</v>
      </c>
      <c r="Z965" s="21" t="str">
        <f t="shared" si="122"/>
        <v>Saturday</v>
      </c>
      <c r="AA965" s="21" t="str">
        <f t="shared" si="123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963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18"/>
        <v>19536</v>
      </c>
      <c r="G966" s="48">
        <f t="shared" si="119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20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21"/>
        <v>1</v>
      </c>
      <c r="Z966" s="21" t="str">
        <f t="shared" si="122"/>
        <v>Tuesday</v>
      </c>
      <c r="AA966" s="21" t="str">
        <f t="shared" si="123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964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18"/>
        <v>16104</v>
      </c>
      <c r="G967" s="48">
        <f t="shared" si="119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20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21"/>
        <v>3</v>
      </c>
      <c r="Z967" s="21" t="str">
        <f t="shared" si="122"/>
        <v>Saturday</v>
      </c>
      <c r="AA967" s="21" t="str">
        <f t="shared" si="123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965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18"/>
        <v>20169.599999999999</v>
      </c>
      <c r="G968" s="48">
        <f t="shared" si="119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20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21"/>
        <v>2</v>
      </c>
      <c r="Z968" s="21" t="str">
        <f t="shared" si="122"/>
        <v>Tuesday</v>
      </c>
      <c r="AA968" s="21" t="str">
        <f t="shared" si="123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966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18"/>
        <v>7761.6</v>
      </c>
      <c r="G969" s="48">
        <f t="shared" si="119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20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21"/>
        <v>1</v>
      </c>
      <c r="Z969" s="21" t="str">
        <f t="shared" si="122"/>
        <v>Wednesday</v>
      </c>
      <c r="AA969" s="21" t="str">
        <f t="shared" si="123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967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18"/>
        <v>15246</v>
      </c>
      <c r="G970" s="48">
        <f t="shared" si="119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20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21"/>
        <v>1</v>
      </c>
      <c r="Z970" s="21" t="str">
        <f t="shared" si="122"/>
        <v>Tuesday</v>
      </c>
      <c r="AA970" s="21" t="str">
        <f t="shared" si="123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968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18"/>
        <v>8395.2000000000007</v>
      </c>
      <c r="G971" s="48">
        <f t="shared" si="119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20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21"/>
        <v>1</v>
      </c>
      <c r="Z971" s="21" t="str">
        <f t="shared" si="122"/>
        <v>Wednesday</v>
      </c>
      <c r="AA971" s="21" t="str">
        <f t="shared" si="123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969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18"/>
        <v>27984</v>
      </c>
      <c r="G972" s="48">
        <f t="shared" si="119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20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21"/>
        <v>1</v>
      </c>
      <c r="Z972" s="21" t="str">
        <f t="shared" si="122"/>
        <v>Tuesday</v>
      </c>
      <c r="AA972" s="21" t="str">
        <f t="shared" si="123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970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18"/>
        <v>26532</v>
      </c>
      <c r="G973" s="48">
        <f t="shared" si="119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20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21"/>
        <v>1</v>
      </c>
      <c r="Z973" s="21" t="str">
        <f t="shared" si="122"/>
        <v>Tuesday</v>
      </c>
      <c r="AA973" s="21" t="str">
        <f t="shared" si="123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971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18"/>
        <v>20169.599999999999</v>
      </c>
      <c r="G974" s="48">
        <f t="shared" si="119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20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21"/>
        <v>3</v>
      </c>
      <c r="Z974" s="21" t="str">
        <f t="shared" si="122"/>
        <v>Saturday</v>
      </c>
      <c r="AA974" s="21" t="str">
        <f t="shared" si="123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972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18"/>
        <v>12091.2</v>
      </c>
      <c r="G975" s="48">
        <f t="shared" si="119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20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21"/>
        <v>1</v>
      </c>
      <c r="Z975" s="21" t="str">
        <f t="shared" si="122"/>
        <v>Wednesday</v>
      </c>
      <c r="AA975" s="21" t="str">
        <f t="shared" si="123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973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18"/>
        <v>28710</v>
      </c>
      <c r="G976" s="48">
        <f t="shared" si="119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20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21"/>
        <v>2</v>
      </c>
      <c r="Z976" s="21" t="str">
        <f t="shared" si="122"/>
        <v>Tuesday</v>
      </c>
      <c r="AA976" s="21" t="str">
        <f t="shared" si="123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974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18"/>
        <v>9926.4</v>
      </c>
      <c r="G977" s="48">
        <f t="shared" si="119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20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21"/>
        <v>3</v>
      </c>
      <c r="Z977" s="21" t="str">
        <f t="shared" si="122"/>
        <v>Saturday</v>
      </c>
      <c r="AA977" s="21" t="str">
        <f t="shared" si="123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975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18"/>
        <v>12513.599999999999</v>
      </c>
      <c r="G978" s="48">
        <f t="shared" si="119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20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21"/>
        <v>1</v>
      </c>
      <c r="Z978" s="21" t="str">
        <f t="shared" si="122"/>
        <v>Tuesday</v>
      </c>
      <c r="AA978" s="21" t="str">
        <f t="shared" si="123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976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18"/>
        <v>12738</v>
      </c>
      <c r="G979" s="48">
        <f t="shared" si="119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20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21"/>
        <v>1</v>
      </c>
      <c r="Z979" s="21" t="str">
        <f t="shared" si="122"/>
        <v>Wednesday</v>
      </c>
      <c r="AA979" s="21" t="str">
        <f t="shared" si="123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977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18"/>
        <v>6547.2000000000007</v>
      </c>
      <c r="G980" s="48">
        <f t="shared" si="119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20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21"/>
        <v>1</v>
      </c>
      <c r="Z980" s="21" t="str">
        <f t="shared" si="122"/>
        <v>Wednesday</v>
      </c>
      <c r="AA980" s="21" t="str">
        <f t="shared" si="123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978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18"/>
        <v>29436</v>
      </c>
      <c r="G981" s="48">
        <f t="shared" si="119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20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21"/>
        <v>3</v>
      </c>
      <c r="Z981" s="21" t="str">
        <f t="shared" si="122"/>
        <v>Saturday</v>
      </c>
      <c r="AA981" s="21" t="str">
        <f t="shared" si="123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979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18"/>
        <v>17212.8</v>
      </c>
      <c r="G982" s="48">
        <f t="shared" si="119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20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21"/>
        <v>3</v>
      </c>
      <c r="Z982" s="21" t="str">
        <f t="shared" si="122"/>
        <v>Saturday</v>
      </c>
      <c r="AA982" s="21" t="str">
        <f t="shared" si="123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980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18"/>
        <v>7761.6</v>
      </c>
      <c r="G983" s="48">
        <f t="shared" si="119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20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21"/>
        <v>3</v>
      </c>
      <c r="Z983" s="21" t="str">
        <f t="shared" si="122"/>
        <v>Saturday</v>
      </c>
      <c r="AA983" s="21" t="str">
        <f t="shared" si="123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981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18"/>
        <v>3748.8</v>
      </c>
      <c r="G984" s="48">
        <f t="shared" si="119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20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21"/>
        <v>1</v>
      </c>
      <c r="Z984" s="21" t="str">
        <f t="shared" si="122"/>
        <v>Tuesday</v>
      </c>
      <c r="AA984" s="21" t="str">
        <f t="shared" si="123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982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18"/>
        <v>17054.400000000001</v>
      </c>
      <c r="G985" s="48">
        <f t="shared" si="119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20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21"/>
        <v>2</v>
      </c>
      <c r="Z985" s="21" t="str">
        <f t="shared" si="122"/>
        <v>Tuesday</v>
      </c>
      <c r="AA985" s="21" t="str">
        <f t="shared" si="123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983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18"/>
        <v>27258</v>
      </c>
      <c r="G986" s="48">
        <f t="shared" si="119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20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21"/>
        <v>3</v>
      </c>
      <c r="Z986" s="21" t="str">
        <f t="shared" si="122"/>
        <v>Saturday</v>
      </c>
      <c r="AA986" s="21" t="str">
        <f t="shared" si="123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984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18"/>
        <v>28710</v>
      </c>
      <c r="G987" s="48">
        <f t="shared" si="119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20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21"/>
        <v>3</v>
      </c>
      <c r="Z987" s="21" t="str">
        <f t="shared" si="122"/>
        <v>Saturday</v>
      </c>
      <c r="AA987" s="21" t="str">
        <f t="shared" si="123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985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18"/>
        <v>19008</v>
      </c>
      <c r="G988" s="48">
        <f t="shared" si="119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20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21"/>
        <v>1</v>
      </c>
      <c r="Z988" s="21" t="str">
        <f t="shared" si="122"/>
        <v>Wednesday</v>
      </c>
      <c r="AA988" s="21" t="str">
        <f t="shared" si="123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986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18"/>
        <v>7867.2000000000007</v>
      </c>
      <c r="G989" s="48">
        <f t="shared" si="119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20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21"/>
        <v>1</v>
      </c>
      <c r="Z989" s="21" t="str">
        <f t="shared" si="122"/>
        <v>Wednesday</v>
      </c>
      <c r="AA989" s="21" t="str">
        <f t="shared" si="123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987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18"/>
        <v>8395.2000000000007</v>
      </c>
      <c r="G990" s="48">
        <f t="shared" si="119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20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21"/>
        <v>3</v>
      </c>
      <c r="Z990" s="21" t="str">
        <f t="shared" si="122"/>
        <v>Saturday</v>
      </c>
      <c r="AA990" s="21" t="str">
        <f t="shared" si="123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988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18"/>
        <v>20169.599999999999</v>
      </c>
      <c r="G991" s="48">
        <f t="shared" si="119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20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21"/>
        <v>3</v>
      </c>
      <c r="Z991" s="21" t="str">
        <f t="shared" si="122"/>
        <v>Saturday</v>
      </c>
      <c r="AA991" s="21" t="str">
        <f t="shared" si="123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989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18"/>
        <v>6600</v>
      </c>
      <c r="G992" s="48">
        <f t="shared" si="119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20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21"/>
        <v>1</v>
      </c>
      <c r="Z992" s="21" t="str">
        <f t="shared" si="122"/>
        <v>Wednesday</v>
      </c>
      <c r="AA992" s="21" t="str">
        <f t="shared" si="123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990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18"/>
        <v>26532</v>
      </c>
      <c r="G993" s="48">
        <f t="shared" si="119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20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21"/>
        <v>3</v>
      </c>
      <c r="Z993" s="21" t="str">
        <f t="shared" si="122"/>
        <v>Saturday</v>
      </c>
      <c r="AA993" s="21" t="str">
        <f t="shared" si="123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991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18"/>
        <v>15153.599999999999</v>
      </c>
      <c r="G994" s="48">
        <f t="shared" si="119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20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21"/>
        <v>3</v>
      </c>
      <c r="Z994" s="21" t="str">
        <f t="shared" si="122"/>
        <v>Saturday</v>
      </c>
      <c r="AA994" s="21" t="str">
        <f t="shared" si="123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992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18"/>
        <v>15364.8</v>
      </c>
      <c r="G995" s="48">
        <f t="shared" si="119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20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21"/>
        <v>2</v>
      </c>
      <c r="Z995" s="21" t="str">
        <f t="shared" si="122"/>
        <v>Tuesday</v>
      </c>
      <c r="AA995" s="21" t="str">
        <f t="shared" si="123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993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18"/>
        <v>9662.4</v>
      </c>
      <c r="G996" s="48">
        <f t="shared" si="119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20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21"/>
        <v>2</v>
      </c>
      <c r="Z996" s="21" t="str">
        <f t="shared" si="122"/>
        <v>Tuesday</v>
      </c>
      <c r="AA996" s="21" t="str">
        <f t="shared" si="123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994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18"/>
        <v>13622.400000000001</v>
      </c>
      <c r="G997" s="48">
        <f t="shared" si="119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20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21"/>
        <v>3</v>
      </c>
      <c r="Z997" s="21" t="str">
        <f t="shared" si="122"/>
        <v>Saturday</v>
      </c>
      <c r="AA997" s="21" t="str">
        <f t="shared" si="123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995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18"/>
        <v>19483.2</v>
      </c>
      <c r="G998" s="48">
        <f t="shared" si="119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20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21"/>
        <v>3</v>
      </c>
      <c r="Z998" s="21" t="str">
        <f t="shared" si="122"/>
        <v>Saturday</v>
      </c>
      <c r="AA998" s="21" t="str">
        <f t="shared" si="123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996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18"/>
        <v>20169.599999999999</v>
      </c>
      <c r="G999" s="48">
        <f t="shared" si="119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20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21"/>
        <v>1</v>
      </c>
      <c r="Z999" s="21" t="str">
        <f t="shared" si="122"/>
        <v>Wednesday</v>
      </c>
      <c r="AA999" s="21" t="str">
        <f t="shared" si="123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997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18"/>
        <v>10560</v>
      </c>
      <c r="G1000" s="48">
        <f t="shared" si="119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20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21"/>
        <v>3</v>
      </c>
      <c r="Z1000" s="21" t="str">
        <f t="shared" si="122"/>
        <v>Saturday</v>
      </c>
      <c r="AA1000" s="21" t="str">
        <f t="shared" si="123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998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18"/>
        <v>1584</v>
      </c>
      <c r="G1001" s="48">
        <f t="shared" si="119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20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21"/>
        <v>2</v>
      </c>
      <c r="Z1001" s="21" t="str">
        <f t="shared" si="122"/>
        <v>Tuesday</v>
      </c>
      <c r="AA1001" s="21" t="str">
        <f t="shared" si="123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999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18"/>
        <v>6811.2000000000007</v>
      </c>
      <c r="G1002" s="48">
        <f t="shared" si="119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20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21"/>
        <v>3</v>
      </c>
      <c r="Z1002" s="21" t="str">
        <f t="shared" si="122"/>
        <v>Saturday</v>
      </c>
      <c r="AA1002" s="21" t="str">
        <f t="shared" si="123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1000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18"/>
        <v>4646.3999999999996</v>
      </c>
      <c r="G1003" s="48">
        <f t="shared" si="119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20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21"/>
        <v>2</v>
      </c>
      <c r="Z1003" s="21" t="str">
        <f t="shared" si="122"/>
        <v>Tuesday</v>
      </c>
      <c r="AA1003" s="21" t="str">
        <f t="shared" si="123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1001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18"/>
        <v>5649.6</v>
      </c>
      <c r="G1004" s="48">
        <f t="shared" si="119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20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21"/>
        <v>2</v>
      </c>
      <c r="Z1004" s="21" t="str">
        <f t="shared" si="122"/>
        <v>Tuesday</v>
      </c>
      <c r="AA1004" s="21" t="str">
        <f t="shared" si="123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1002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18"/>
        <v>4382.3999999999996</v>
      </c>
      <c r="G1005" s="48">
        <f t="shared" si="119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20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21"/>
        <v>3</v>
      </c>
      <c r="Z1005" s="21" t="str">
        <f t="shared" si="122"/>
        <v>Saturday</v>
      </c>
      <c r="AA1005" s="21" t="str">
        <f t="shared" si="123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1003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18"/>
        <v>12724.8</v>
      </c>
      <c r="G1006" s="48">
        <f t="shared" si="119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20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21"/>
        <v>2</v>
      </c>
      <c r="Z1006" s="21" t="str">
        <f t="shared" si="122"/>
        <v>Tuesday</v>
      </c>
      <c r="AA1006" s="21" t="str">
        <f t="shared" si="123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1004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18"/>
        <v>13464</v>
      </c>
      <c r="G1007" s="48">
        <f t="shared" si="119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20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21"/>
        <v>2</v>
      </c>
      <c r="Z1007" s="21" t="str">
        <f t="shared" si="122"/>
        <v>Tuesday</v>
      </c>
      <c r="AA1007" s="21" t="str">
        <f t="shared" si="123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1005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18"/>
        <v>1953.6</v>
      </c>
      <c r="G1008" s="48">
        <f t="shared" si="119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20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21"/>
        <v>1</v>
      </c>
      <c r="Z1008" s="21" t="str">
        <f t="shared" si="122"/>
        <v>Wednesday</v>
      </c>
      <c r="AA1008" s="21" t="str">
        <f t="shared" si="123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1006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18"/>
        <v>5016</v>
      </c>
      <c r="G1009" s="48">
        <f t="shared" si="119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20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21"/>
        <v>2</v>
      </c>
      <c r="Z1009" s="21" t="str">
        <f t="shared" si="122"/>
        <v>Tuesday</v>
      </c>
      <c r="AA1009" s="21" t="str">
        <f t="shared" si="123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1007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18"/>
        <v>10876.8</v>
      </c>
      <c r="G1010" s="48">
        <f t="shared" si="119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20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21"/>
        <v>2</v>
      </c>
      <c r="Z1010" s="21" t="str">
        <f t="shared" si="122"/>
        <v>Tuesday</v>
      </c>
      <c r="AA1010" s="21" t="str">
        <f t="shared" si="123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1008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18"/>
        <v>5596.8</v>
      </c>
      <c r="G1011" s="48">
        <f t="shared" si="119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20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21"/>
        <v>2</v>
      </c>
      <c r="Z1011" s="21" t="str">
        <f t="shared" si="122"/>
        <v>Tuesday</v>
      </c>
      <c r="AA1011" s="21" t="str">
        <f t="shared" si="123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1009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18"/>
        <v>26532</v>
      </c>
      <c r="G1012" s="48">
        <f t="shared" si="119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20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21"/>
        <v>2</v>
      </c>
      <c r="Z1012" s="21" t="str">
        <f t="shared" si="122"/>
        <v>Tuesday</v>
      </c>
      <c r="AA1012" s="21" t="str">
        <f t="shared" si="123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1010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18"/>
        <v>4752</v>
      </c>
      <c r="G1013" s="48">
        <f t="shared" si="119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20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21"/>
        <v>3</v>
      </c>
      <c r="Z1013" s="21" t="str">
        <f t="shared" si="122"/>
        <v>Saturday</v>
      </c>
      <c r="AA1013" s="21" t="str">
        <f t="shared" si="123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1011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18"/>
        <v>2851.2</v>
      </c>
      <c r="G1014" s="48">
        <f t="shared" si="119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20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21"/>
        <v>2</v>
      </c>
      <c r="Z1014" s="21" t="str">
        <f t="shared" si="122"/>
        <v>Tuesday</v>
      </c>
      <c r="AA1014" s="21" t="str">
        <f t="shared" si="123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1012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18"/>
        <v>5649.6</v>
      </c>
      <c r="G1015" s="48">
        <f t="shared" si="119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20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21"/>
        <v>0</v>
      </c>
      <c r="Z1015" s="21" t="str">
        <f t="shared" si="122"/>
        <v>Wednesday</v>
      </c>
      <c r="AA1015" s="21" t="str">
        <f t="shared" si="123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1013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18"/>
        <v>10876.8</v>
      </c>
      <c r="G1016" s="48">
        <f t="shared" si="119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20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21"/>
        <v>2</v>
      </c>
      <c r="Z1016" s="21" t="str">
        <f t="shared" si="122"/>
        <v>Tuesday</v>
      </c>
      <c r="AA1016" s="21" t="str">
        <f t="shared" si="123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1014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18"/>
        <v>5913.6</v>
      </c>
      <c r="G1017" s="48">
        <f t="shared" si="119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20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21"/>
        <v>3</v>
      </c>
      <c r="Z1017" s="21" t="str">
        <f t="shared" si="122"/>
        <v>Saturday</v>
      </c>
      <c r="AA1017" s="21" t="str">
        <f t="shared" si="123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1015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18"/>
        <v>9292.7999999999993</v>
      </c>
      <c r="G1018" s="48">
        <f t="shared" si="119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20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21"/>
        <v>0</v>
      </c>
      <c r="Z1018" s="21" t="str">
        <f t="shared" si="122"/>
        <v>Wednesday</v>
      </c>
      <c r="AA1018" s="21" t="str">
        <f t="shared" si="123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1016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18"/>
        <v>1900.8000000000002</v>
      </c>
      <c r="G1019" s="48">
        <f t="shared" si="119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20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21"/>
        <v>3</v>
      </c>
      <c r="Z1019" s="21" t="str">
        <f t="shared" si="122"/>
        <v>Saturday</v>
      </c>
      <c r="AA1019" s="21" t="str">
        <f t="shared" si="123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1017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18"/>
        <v>5174.3999999999996</v>
      </c>
      <c r="G1020" s="48">
        <f t="shared" si="119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20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21"/>
        <v>0</v>
      </c>
      <c r="Z1020" s="21" t="str">
        <f t="shared" si="122"/>
        <v>Wednesday</v>
      </c>
      <c r="AA1020" s="21" t="str">
        <f t="shared" si="123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1018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18"/>
        <v>3748.8</v>
      </c>
      <c r="G1021" s="48">
        <f t="shared" si="119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20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21"/>
        <v>3</v>
      </c>
      <c r="Z1021" s="21" t="str">
        <f t="shared" si="122"/>
        <v>Saturday</v>
      </c>
      <c r="AA1021" s="21" t="str">
        <f t="shared" si="123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1019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18"/>
        <v>440</v>
      </c>
      <c r="G1022" s="48">
        <f t="shared" si="119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20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21"/>
        <v>2</v>
      </c>
      <c r="Z1022" s="21" t="str">
        <f t="shared" si="122"/>
        <v>Saturday</v>
      </c>
      <c r="AA1022" s="21" t="str">
        <f t="shared" si="123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1020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18"/>
        <v>2956.8</v>
      </c>
      <c r="G1023" s="48">
        <f t="shared" si="119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20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21"/>
        <v>1</v>
      </c>
      <c r="Z1023" s="21" t="str">
        <f t="shared" si="122"/>
        <v>Tuesday</v>
      </c>
      <c r="AA1023" s="21" t="str">
        <f t="shared" si="123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1021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18"/>
        <v>13992</v>
      </c>
      <c r="G1024" s="48">
        <f t="shared" si="119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20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21"/>
        <v>3</v>
      </c>
      <c r="Z1024" s="21" t="str">
        <f t="shared" si="122"/>
        <v>Saturday</v>
      </c>
      <c r="AA1024" s="21" t="str">
        <f t="shared" si="123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1022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8"/>
        <v>13992</v>
      </c>
      <c r="G1025" s="48">
        <f t="shared" si="119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20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21"/>
        <v>3</v>
      </c>
      <c r="Z1025" s="21" t="str">
        <f t="shared" si="122"/>
        <v>Saturday</v>
      </c>
      <c r="AA1025" s="21" t="str">
        <f t="shared" si="123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1023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si="118"/>
        <v>4382.3999999999996</v>
      </c>
      <c r="G1026" s="48">
        <f t="shared" si="119"/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si="120"/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si="121"/>
        <v>1</v>
      </c>
      <c r="Z1026" s="21" t="str">
        <f t="shared" si="122"/>
        <v>Wednesday</v>
      </c>
      <c r="AA1026" s="21" t="str">
        <f t="shared" si="123"/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1024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8"/>
        <v>17054.400000000001</v>
      </c>
      <c r="G1027" s="48">
        <f t="shared" si="119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20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21"/>
        <v>3</v>
      </c>
      <c r="Z1027" s="21" t="str">
        <f t="shared" si="122"/>
        <v>Saturday</v>
      </c>
      <c r="AA1027" s="21" t="str">
        <f t="shared" si="123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1025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ref="F1028:F1091" si="124">IF(AB1028="DOLLAR",E1028*88,E1028)</f>
        <v>4699.2</v>
      </c>
      <c r="G1028" s="48">
        <f t="shared" ref="G1028:G1091" si="125">F1028*J1028</f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ref="L1028:L1091" si="126">J1028-K1028</f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ref="Y1028:Y1091" si="127">IF(X1028="", "", X1028-N1028)</f>
        <v>2</v>
      </c>
      <c r="Z1028" s="21" t="str">
        <f t="shared" ref="Z1028:Z1091" si="128">IF(N1028="", "", TEXT(N1028, "dddd"))</f>
        <v>Saturday</v>
      </c>
      <c r="AA1028" s="21" t="str">
        <f t="shared" ref="AA1028:AA1091" si="129">IF(X1028="", "", TEXT(X1028, "dddd"))</f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1026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24"/>
        <v>2851.2</v>
      </c>
      <c r="G1029" s="48">
        <f t="shared" si="125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26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27"/>
        <v>3</v>
      </c>
      <c r="Z1029" s="21" t="str">
        <f t="shared" si="128"/>
        <v>Saturday</v>
      </c>
      <c r="AA1029" s="21" t="str">
        <f t="shared" si="129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1027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24"/>
        <v>12091.2</v>
      </c>
      <c r="G1030" s="48">
        <f t="shared" si="125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26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27"/>
        <v>1</v>
      </c>
      <c r="Z1030" s="21" t="str">
        <f t="shared" si="128"/>
        <v>Wednesday</v>
      </c>
      <c r="AA1030" s="21" t="str">
        <f t="shared" si="129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1028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24"/>
        <v>12091.2</v>
      </c>
      <c r="G1031" s="48">
        <f t="shared" si="125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26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27"/>
        <v>2</v>
      </c>
      <c r="Z1031" s="21" t="str">
        <f t="shared" si="128"/>
        <v>Tuesday</v>
      </c>
      <c r="AA1031" s="21" t="str">
        <f t="shared" si="129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1029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24"/>
        <v>4699.2</v>
      </c>
      <c r="G1032" s="48">
        <f t="shared" si="125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26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7"/>
        <v>2</v>
      </c>
      <c r="Z1032" s="21" t="str">
        <f t="shared" si="128"/>
        <v>Tuesday</v>
      </c>
      <c r="AA1032" s="21" t="str">
        <f t="shared" si="129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1030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24"/>
        <v>4382.3999999999996</v>
      </c>
      <c r="G1033" s="48">
        <f t="shared" si="125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26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27"/>
        <v>3</v>
      </c>
      <c r="Z1033" s="21" t="str">
        <f t="shared" si="128"/>
        <v>Saturday</v>
      </c>
      <c r="AA1033" s="21" t="str">
        <f t="shared" si="129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1031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24"/>
        <v>6600</v>
      </c>
      <c r="G1034" s="48">
        <f t="shared" si="125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26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27"/>
        <v>0</v>
      </c>
      <c r="Z1034" s="21" t="str">
        <f t="shared" si="128"/>
        <v>Tuesday</v>
      </c>
      <c r="AA1034" s="21" t="str">
        <f t="shared" si="129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1032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24"/>
        <v>4699.2</v>
      </c>
      <c r="G1035" s="48">
        <f t="shared" si="125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26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27"/>
        <v>2</v>
      </c>
      <c r="Z1035" s="21" t="str">
        <f t="shared" si="128"/>
        <v>Saturday</v>
      </c>
      <c r="AA1035" s="21" t="str">
        <f t="shared" si="129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1033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24"/>
        <v>13992</v>
      </c>
      <c r="G1036" s="48">
        <f t="shared" si="125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26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27"/>
        <v>3</v>
      </c>
      <c r="Z1036" s="21" t="str">
        <f t="shared" si="128"/>
        <v>Saturday</v>
      </c>
      <c r="AA1036" s="21" t="str">
        <f t="shared" si="129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1034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24"/>
        <v>13992</v>
      </c>
      <c r="G1037" s="48">
        <f t="shared" si="125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26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27"/>
        <v>1</v>
      </c>
      <c r="Z1037" s="21" t="str">
        <f t="shared" si="128"/>
        <v>Tuesday</v>
      </c>
      <c r="AA1037" s="21" t="str">
        <f t="shared" si="129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1035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24"/>
        <v>13992</v>
      </c>
      <c r="G1038" s="48">
        <f t="shared" si="125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26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27"/>
        <v>3</v>
      </c>
      <c r="Z1038" s="21" t="str">
        <f t="shared" si="128"/>
        <v>Saturday</v>
      </c>
      <c r="AA1038" s="21" t="str">
        <f t="shared" si="129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1036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24"/>
        <v>13992</v>
      </c>
      <c r="G1039" s="48">
        <f t="shared" si="125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26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7"/>
        <v>3</v>
      </c>
      <c r="Z1039" s="21" t="str">
        <f t="shared" si="128"/>
        <v>Saturday</v>
      </c>
      <c r="AA1039" s="21" t="str">
        <f t="shared" si="129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1037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24"/>
        <v>16104</v>
      </c>
      <c r="G1040" s="48">
        <f t="shared" si="125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26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27"/>
        <v>3</v>
      </c>
      <c r="Z1040" s="21" t="str">
        <f t="shared" si="128"/>
        <v>Saturday</v>
      </c>
      <c r="AA1040" s="21" t="str">
        <f t="shared" si="129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1038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24"/>
        <v>13992</v>
      </c>
      <c r="G1041" s="48">
        <f t="shared" si="125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26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27"/>
        <v>3</v>
      </c>
      <c r="Z1041" s="21" t="str">
        <f t="shared" si="128"/>
        <v>Saturday</v>
      </c>
      <c r="AA1041" s="21" t="str">
        <f t="shared" si="129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1039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24"/>
        <v>29876</v>
      </c>
      <c r="G1042" s="48">
        <f t="shared" si="125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26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27"/>
        <v>2</v>
      </c>
      <c r="Z1042" s="21" t="str">
        <f t="shared" si="128"/>
        <v>Saturday</v>
      </c>
      <c r="AA1042" s="21" t="str">
        <f t="shared" si="129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1040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24"/>
        <v>8712</v>
      </c>
      <c r="G1043" s="48">
        <f t="shared" si="125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26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27"/>
        <v>3</v>
      </c>
      <c r="Z1043" s="21" t="str">
        <f t="shared" si="128"/>
        <v>Saturday</v>
      </c>
      <c r="AA1043" s="21" t="str">
        <f t="shared" si="129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1041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24"/>
        <v>12540</v>
      </c>
      <c r="G1044" s="48">
        <f t="shared" si="125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26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7"/>
        <v>3</v>
      </c>
      <c r="Z1044" s="21" t="str">
        <f t="shared" si="128"/>
        <v>Saturday</v>
      </c>
      <c r="AA1044" s="21" t="str">
        <f t="shared" si="129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1042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24"/>
        <v>13992</v>
      </c>
      <c r="G1045" s="48">
        <f t="shared" si="125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26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7"/>
        <v>3</v>
      </c>
      <c r="Z1045" s="21" t="str">
        <f t="shared" si="128"/>
        <v>Saturday</v>
      </c>
      <c r="AA1045" s="21" t="str">
        <f t="shared" si="129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1043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24"/>
        <v>13992</v>
      </c>
      <c r="G1046" s="48">
        <f t="shared" si="125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26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7"/>
        <v>3</v>
      </c>
      <c r="Z1046" s="21" t="str">
        <f t="shared" si="128"/>
        <v>Saturday</v>
      </c>
      <c r="AA1046" s="21" t="str">
        <f t="shared" si="129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1044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24"/>
        <v>20169.599999999999</v>
      </c>
      <c r="G1047" s="48">
        <f t="shared" si="125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26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27"/>
        <v>1</v>
      </c>
      <c r="Z1047" s="21" t="str">
        <f t="shared" si="128"/>
        <v>Wednesday</v>
      </c>
      <c r="AA1047" s="21" t="str">
        <f t="shared" si="129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1045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24"/>
        <v>7180.7999999999993</v>
      </c>
      <c r="G1048" s="48">
        <f t="shared" si="125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26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27"/>
        <v>3</v>
      </c>
      <c r="Z1048" s="21" t="str">
        <f t="shared" si="128"/>
        <v>Saturday</v>
      </c>
      <c r="AA1048" s="21" t="str">
        <f t="shared" si="129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1046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24"/>
        <v>15206.400000000001</v>
      </c>
      <c r="G1049" s="48">
        <f t="shared" si="125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26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7"/>
        <v>3</v>
      </c>
      <c r="Z1049" s="21" t="str">
        <f t="shared" si="128"/>
        <v>Saturday</v>
      </c>
      <c r="AA1049" s="21" t="str">
        <f t="shared" si="129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1047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24"/>
        <v>18150</v>
      </c>
      <c r="G1050" s="48">
        <f t="shared" si="125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26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7"/>
        <v>3</v>
      </c>
      <c r="Z1050" s="21" t="str">
        <f t="shared" si="128"/>
        <v>Saturday</v>
      </c>
      <c r="AA1050" s="21" t="str">
        <f t="shared" si="129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1048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24"/>
        <v>13305.599999999999</v>
      </c>
      <c r="G1051" s="48">
        <f t="shared" si="125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26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7"/>
        <v>3</v>
      </c>
      <c r="Z1051" s="21" t="str">
        <f t="shared" si="128"/>
        <v>Saturday</v>
      </c>
      <c r="AA1051" s="21" t="str">
        <f t="shared" si="129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1049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24"/>
        <v>16737.599999999999</v>
      </c>
      <c r="G1052" s="48">
        <f t="shared" si="125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26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7"/>
        <v>3</v>
      </c>
      <c r="Z1052" s="21" t="str">
        <f t="shared" si="128"/>
        <v>Saturday</v>
      </c>
      <c r="AA1052" s="21" t="str">
        <f t="shared" si="129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1050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24"/>
        <v>13358.400000000001</v>
      </c>
      <c r="G1053" s="48">
        <f t="shared" si="125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26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7"/>
        <v>3</v>
      </c>
      <c r="Z1053" s="21" t="str">
        <f t="shared" si="128"/>
        <v>Saturday</v>
      </c>
      <c r="AA1053" s="21" t="str">
        <f t="shared" si="129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1051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24"/>
        <v>5332.8</v>
      </c>
      <c r="G1054" s="48">
        <f t="shared" si="125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26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7"/>
        <v>3</v>
      </c>
      <c r="Z1054" s="21" t="str">
        <f t="shared" si="128"/>
        <v>Saturday</v>
      </c>
      <c r="AA1054" s="21" t="str">
        <f t="shared" si="129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1052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24"/>
        <v>37118.400000000001</v>
      </c>
      <c r="G1055" s="48">
        <f t="shared" si="125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26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27"/>
        <v>1</v>
      </c>
      <c r="Z1055" s="21" t="str">
        <f t="shared" si="128"/>
        <v>Monday</v>
      </c>
      <c r="AA1055" s="21" t="str">
        <f t="shared" si="129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1053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24"/>
        <v>8712</v>
      </c>
      <c r="G1056" s="48">
        <f t="shared" si="125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26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27"/>
        <v>1</v>
      </c>
      <c r="Z1056" s="21" t="str">
        <f t="shared" si="128"/>
        <v>Wednesday</v>
      </c>
      <c r="AA1056" s="21" t="str">
        <f t="shared" si="129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1054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24"/>
        <v>7444.7999999999993</v>
      </c>
      <c r="G1057" s="48">
        <f t="shared" si="125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26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7"/>
        <v>1</v>
      </c>
      <c r="Z1057" s="21" t="str">
        <f t="shared" si="128"/>
        <v>Wednesday</v>
      </c>
      <c r="AA1057" s="21" t="str">
        <f t="shared" si="129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1055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24"/>
        <v>7444.7999999999993</v>
      </c>
      <c r="G1058" s="48">
        <f t="shared" si="125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26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27"/>
        <v>1</v>
      </c>
      <c r="Z1058" s="21" t="str">
        <f t="shared" si="128"/>
        <v>Tuesday</v>
      </c>
      <c r="AA1058" s="21" t="str">
        <f t="shared" si="129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1056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24"/>
        <v>13992</v>
      </c>
      <c r="G1059" s="48">
        <f t="shared" si="125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26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27"/>
        <v>0</v>
      </c>
      <c r="Z1059" s="21" t="str">
        <f t="shared" si="128"/>
        <v>Friday</v>
      </c>
      <c r="AA1059" s="21" t="str">
        <f t="shared" si="129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1057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24"/>
        <v>18321.599999999999</v>
      </c>
      <c r="G1060" s="48">
        <f t="shared" si="125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26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27"/>
        <v>1</v>
      </c>
      <c r="Z1060" s="21" t="str">
        <f t="shared" si="128"/>
        <v>Tuesday</v>
      </c>
      <c r="AA1060" s="21" t="str">
        <f t="shared" si="129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1058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24"/>
        <v>13464</v>
      </c>
      <c r="G1061" s="48">
        <f t="shared" si="125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26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27"/>
        <v>3</v>
      </c>
      <c r="Z1061" s="21" t="str">
        <f t="shared" si="128"/>
        <v>Saturday</v>
      </c>
      <c r="AA1061" s="21" t="str">
        <f t="shared" si="129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1059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24"/>
        <v>7444.7999999999993</v>
      </c>
      <c r="G1062" s="48">
        <f t="shared" si="125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26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7"/>
        <v>3</v>
      </c>
      <c r="Z1062" s="21" t="str">
        <f t="shared" si="128"/>
        <v>Saturday</v>
      </c>
      <c r="AA1062" s="21" t="str">
        <f t="shared" si="129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1060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24"/>
        <v>8078.4</v>
      </c>
      <c r="G1063" s="48">
        <f t="shared" si="125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26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7"/>
        <v>3</v>
      </c>
      <c r="Z1063" s="21" t="str">
        <f t="shared" si="128"/>
        <v>Saturday</v>
      </c>
      <c r="AA1063" s="21" t="str">
        <f t="shared" si="129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1061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24"/>
        <v>369.6</v>
      </c>
      <c r="G1064" s="48">
        <f t="shared" si="125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26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27"/>
        <v>0</v>
      </c>
      <c r="Z1064" s="21" t="str">
        <f t="shared" si="128"/>
        <v>Thursday</v>
      </c>
      <c r="AA1064" s="21" t="str">
        <f t="shared" si="129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1062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24"/>
        <v>15523.2</v>
      </c>
      <c r="G1065" s="48">
        <f t="shared" si="125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26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7"/>
        <v>0</v>
      </c>
      <c r="Z1065" s="21" t="str">
        <f t="shared" si="128"/>
        <v>Thursday</v>
      </c>
      <c r="AA1065" s="21" t="str">
        <f t="shared" si="129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1063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24"/>
        <v>3115.2</v>
      </c>
      <c r="G1066" s="48">
        <f t="shared" si="125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26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7"/>
        <v>0</v>
      </c>
      <c r="Z1066" s="21" t="str">
        <f t="shared" si="128"/>
        <v>Thursday</v>
      </c>
      <c r="AA1066" s="21" t="str">
        <f t="shared" si="129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1064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24"/>
        <v>6230.4</v>
      </c>
      <c r="G1067" s="48">
        <f t="shared" si="125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26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7"/>
        <v>0</v>
      </c>
      <c r="Z1067" s="21" t="str">
        <f t="shared" si="128"/>
        <v>Thursday</v>
      </c>
      <c r="AA1067" s="21" t="str">
        <f t="shared" si="129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1065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24"/>
        <v>6230.4</v>
      </c>
      <c r="G1068" s="48">
        <f t="shared" si="125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26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7"/>
        <v>0</v>
      </c>
      <c r="Z1068" s="21" t="str">
        <f t="shared" si="128"/>
        <v>Thursday</v>
      </c>
      <c r="AA1068" s="21" t="str">
        <f t="shared" si="129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1066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24"/>
        <v>6230.4</v>
      </c>
      <c r="G1069" s="48">
        <f t="shared" si="125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26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7"/>
        <v>0</v>
      </c>
      <c r="Z1069" s="21" t="str">
        <f t="shared" si="128"/>
        <v>Thursday</v>
      </c>
      <c r="AA1069" s="21" t="str">
        <f t="shared" si="129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1067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24"/>
        <v>6230.4</v>
      </c>
      <c r="G1070" s="48">
        <f t="shared" si="125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26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7"/>
        <v>0</v>
      </c>
      <c r="Z1070" s="21" t="str">
        <f t="shared" si="128"/>
        <v>Thursday</v>
      </c>
      <c r="AA1070" s="21" t="str">
        <f t="shared" si="129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1068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24"/>
        <v>6230.4</v>
      </c>
      <c r="G1071" s="48">
        <f t="shared" si="125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26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7"/>
        <v>0</v>
      </c>
      <c r="Z1071" s="21" t="str">
        <f t="shared" si="128"/>
        <v>Thursday</v>
      </c>
      <c r="AA1071" s="21" t="str">
        <f t="shared" si="129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1069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24"/>
        <v>6230.4</v>
      </c>
      <c r="G1072" s="48">
        <f t="shared" si="125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26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7"/>
        <v>0</v>
      </c>
      <c r="Z1072" s="21" t="str">
        <f t="shared" si="128"/>
        <v>Thursday</v>
      </c>
      <c r="AA1072" s="21" t="str">
        <f t="shared" si="129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1070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24"/>
        <v>92980.800000000017</v>
      </c>
      <c r="G1073" s="48">
        <f t="shared" si="125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26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27"/>
        <v>1</v>
      </c>
      <c r="Z1073" s="21" t="str">
        <f t="shared" si="128"/>
        <v>Tuesday</v>
      </c>
      <c r="AA1073" s="21" t="str">
        <f t="shared" si="129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1071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24"/>
        <v>86803.199999999997</v>
      </c>
      <c r="G1074" s="48">
        <f t="shared" si="125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26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3615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27"/>
        <v>0</v>
      </c>
      <c r="Z1074" s="21" t="str">
        <f t="shared" si="128"/>
        <v>Tuesday</v>
      </c>
      <c r="AA1074" s="21" t="str">
        <f t="shared" si="129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1072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24"/>
        <v>47018.400000000009</v>
      </c>
      <c r="G1075" s="48">
        <f t="shared" si="125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26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27"/>
        <v>1</v>
      </c>
      <c r="Z1075" s="21" t="str">
        <f t="shared" si="128"/>
        <v>Tuesday</v>
      </c>
      <c r="AA1075" s="21" t="str">
        <f t="shared" si="129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1073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24"/>
        <v>6230.4</v>
      </c>
      <c r="G1076" s="48">
        <f t="shared" si="125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26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27"/>
        <v>0</v>
      </c>
      <c r="Z1076" s="21" t="str">
        <f t="shared" si="128"/>
        <v>Thursday</v>
      </c>
      <c r="AA1076" s="21" t="str">
        <f t="shared" si="129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1074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24"/>
        <v>11774.400000000001</v>
      </c>
      <c r="G1077" s="48">
        <f t="shared" si="125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26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27"/>
        <v>1</v>
      </c>
      <c r="Z1077" s="21" t="str">
        <f t="shared" si="128"/>
        <v>Wednesday</v>
      </c>
      <c r="AA1077" s="21" t="str">
        <f t="shared" si="129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1075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24"/>
        <v>23232</v>
      </c>
      <c r="G1078" s="48">
        <f t="shared" si="125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26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27"/>
        <v>1</v>
      </c>
      <c r="Z1078" s="21" t="str">
        <f t="shared" si="128"/>
        <v>Wednesday</v>
      </c>
      <c r="AA1078" s="21" t="str">
        <f t="shared" si="129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1076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24"/>
        <v>3326.3999999999996</v>
      </c>
      <c r="G1079" s="48">
        <f t="shared" si="125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26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27"/>
        <v>0</v>
      </c>
      <c r="Z1079" s="21" t="str">
        <f t="shared" si="128"/>
        <v>Friday</v>
      </c>
      <c r="AA1079" s="21" t="str">
        <f t="shared" si="129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1077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24"/>
        <v>4752</v>
      </c>
      <c r="G1080" s="48">
        <f t="shared" si="125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26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27"/>
        <v>0</v>
      </c>
      <c r="Z1080" s="21" t="str">
        <f t="shared" si="128"/>
        <v>Wednesday</v>
      </c>
      <c r="AA1080" s="21" t="str">
        <f t="shared" si="129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1078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24"/>
        <v>5808</v>
      </c>
      <c r="G1081" s="48">
        <f t="shared" si="125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26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27"/>
        <v>0</v>
      </c>
      <c r="Z1081" s="21" t="str">
        <f t="shared" si="128"/>
        <v>Friday</v>
      </c>
      <c r="AA1081" s="21" t="str">
        <f t="shared" si="129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1079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24"/>
        <v>13358.400000000001</v>
      </c>
      <c r="G1082" s="48">
        <f t="shared" si="125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26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27"/>
        <v>2</v>
      </c>
      <c r="Z1082" s="21" t="str">
        <f t="shared" si="128"/>
        <v>Wednesday</v>
      </c>
      <c r="AA1082" s="21" t="str">
        <f t="shared" si="129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1080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24"/>
        <v>5544</v>
      </c>
      <c r="G1083" s="48">
        <f t="shared" si="125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26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7"/>
        <v>2</v>
      </c>
      <c r="Z1083" s="21" t="str">
        <f t="shared" si="128"/>
        <v>Wednesday</v>
      </c>
      <c r="AA1083" s="21" t="str">
        <f t="shared" si="129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1081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24"/>
        <v>12936</v>
      </c>
      <c r="G1084" s="48">
        <f t="shared" si="125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26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7"/>
        <v>2</v>
      </c>
      <c r="Z1084" s="21" t="str">
        <f t="shared" si="128"/>
        <v>Wednesday</v>
      </c>
      <c r="AA1084" s="21" t="str">
        <f t="shared" si="129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1082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24"/>
        <v>22770</v>
      </c>
      <c r="G1085" s="48">
        <f t="shared" si="125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26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27"/>
        <v>1</v>
      </c>
      <c r="Z1085" s="21" t="str">
        <f t="shared" si="128"/>
        <v>Tuesday</v>
      </c>
      <c r="AA1085" s="21" t="str">
        <f t="shared" si="129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1083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24"/>
        <v>15972</v>
      </c>
      <c r="G1086" s="48">
        <f t="shared" si="125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26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27"/>
        <v>2</v>
      </c>
      <c r="Z1086" s="21" t="str">
        <f t="shared" si="128"/>
        <v>Wednesday</v>
      </c>
      <c r="AA1086" s="21" t="str">
        <f t="shared" si="129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1084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24"/>
        <v>16051.2</v>
      </c>
      <c r="G1087" s="48">
        <f t="shared" si="125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26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27"/>
        <v>1</v>
      </c>
      <c r="Z1087" s="21" t="str">
        <f t="shared" si="128"/>
        <v>Tuesday</v>
      </c>
      <c r="AA1087" s="21" t="str">
        <f t="shared" si="129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1085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24"/>
        <v>19536</v>
      </c>
      <c r="G1088" s="48">
        <f t="shared" si="125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26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27"/>
        <v>0</v>
      </c>
      <c r="Z1088" s="21" t="str">
        <f t="shared" si="128"/>
        <v>Friday</v>
      </c>
      <c r="AA1088" s="21" t="str">
        <f t="shared" si="129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1086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24"/>
        <v>15470.400000000001</v>
      </c>
      <c r="G1089" s="48">
        <f t="shared" si="125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26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27"/>
        <v>2</v>
      </c>
      <c r="Z1089" s="21" t="str">
        <f t="shared" si="128"/>
        <v>Wednesday</v>
      </c>
      <c r="AA1089" s="21" t="str">
        <f t="shared" si="129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1087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si="124"/>
        <v>20394</v>
      </c>
      <c r="G1090" s="48">
        <f t="shared" si="125"/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si="126"/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si="127"/>
        <v>1</v>
      </c>
      <c r="Z1090" s="21" t="str">
        <f t="shared" si="128"/>
        <v>Tuesday</v>
      </c>
      <c r="AA1090" s="21" t="str">
        <f t="shared" si="129"/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1088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24"/>
        <v>13182.400000000001</v>
      </c>
      <c r="G1091" s="48">
        <f t="shared" si="125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26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7"/>
        <v>1</v>
      </c>
      <c r="Z1091" s="21" t="str">
        <f t="shared" si="128"/>
        <v>Tuesday</v>
      </c>
      <c r="AA1091" s="21" t="str">
        <f t="shared" si="129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1089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ref="F1092:F1155" si="130">IF(AB1092="DOLLAR",E1092*88,E1092)</f>
        <v>10771.2</v>
      </c>
      <c r="G1092" s="48">
        <f t="shared" ref="G1092:G1155" si="131">F1092*J1092</f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ref="L1092:L1155" si="132">J1092-K1092</f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ref="Y1092:Y1155" si="133">IF(X1092="", "", X1092-N1092)</f>
        <v>1</v>
      </c>
      <c r="Z1092" s="21" t="str">
        <f t="shared" ref="Z1092:Z1155" si="134">IF(N1092="", "", TEXT(N1092, "dddd"))</f>
        <v>Tuesday</v>
      </c>
      <c r="AA1092" s="21" t="str">
        <f t="shared" ref="AA1092:AA1155" si="135">IF(X1092="", "", TEXT(X1092, "dddd"))</f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1090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30"/>
        <v>3801.6000000000004</v>
      </c>
      <c r="G1093" s="48">
        <f t="shared" si="131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32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33"/>
        <v>0</v>
      </c>
      <c r="Z1093" s="21" t="str">
        <f t="shared" si="134"/>
        <v>Wednesday</v>
      </c>
      <c r="AA1093" s="21" t="str">
        <f t="shared" si="135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1091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30"/>
        <v>27984</v>
      </c>
      <c r="G1094" s="48">
        <f t="shared" si="131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32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33"/>
        <v>1</v>
      </c>
      <c r="Z1094" s="21" t="str">
        <f t="shared" si="134"/>
        <v>Wednesday</v>
      </c>
      <c r="AA1094" s="21" t="str">
        <f t="shared" si="135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1092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30"/>
        <v>12196.8</v>
      </c>
      <c r="G1095" s="48">
        <f t="shared" si="131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32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33"/>
        <v>1</v>
      </c>
      <c r="Z1095" s="21" t="str">
        <f t="shared" si="134"/>
        <v>Tuesday</v>
      </c>
      <c r="AA1095" s="21" t="str">
        <f t="shared" si="135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1093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30"/>
        <v>3801.6000000000004</v>
      </c>
      <c r="G1096" s="48">
        <f t="shared" si="131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32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33"/>
        <v>2</v>
      </c>
      <c r="Z1096" s="21" t="str">
        <f t="shared" si="134"/>
        <v>Wednesday</v>
      </c>
      <c r="AA1096" s="21" t="str">
        <f t="shared" si="135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1094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30"/>
        <v>6969.6</v>
      </c>
      <c r="G1097" s="48">
        <f t="shared" si="131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32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33"/>
        <v>1</v>
      </c>
      <c r="Z1097" s="21" t="str">
        <f t="shared" si="134"/>
        <v>Tuesday</v>
      </c>
      <c r="AA1097" s="21" t="str">
        <f t="shared" si="135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1095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30"/>
        <v>28710</v>
      </c>
      <c r="G1098" s="48">
        <f t="shared" si="131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32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33"/>
        <v>1</v>
      </c>
      <c r="Z1098" s="21" t="str">
        <f t="shared" si="134"/>
        <v>Tuesday</v>
      </c>
      <c r="AA1098" s="21" t="str">
        <f t="shared" si="135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1096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30"/>
        <v>16684.8</v>
      </c>
      <c r="G1099" s="48">
        <f t="shared" si="131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32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33"/>
        <v>1</v>
      </c>
      <c r="Z1099" s="21" t="str">
        <f t="shared" si="134"/>
        <v>Tuesday</v>
      </c>
      <c r="AA1099" s="21" t="str">
        <f t="shared" si="135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1097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30"/>
        <v>18902.400000000001</v>
      </c>
      <c r="G1100" s="48">
        <f t="shared" si="131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32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33"/>
        <v>1</v>
      </c>
      <c r="Z1100" s="21" t="str">
        <f t="shared" si="134"/>
        <v>Wednesday</v>
      </c>
      <c r="AA1100" s="21" t="str">
        <f t="shared" si="135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1098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30"/>
        <v>5596.8</v>
      </c>
      <c r="G1101" s="48">
        <f t="shared" si="131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32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33"/>
        <v>2</v>
      </c>
      <c r="Z1101" s="21" t="str">
        <f t="shared" si="134"/>
        <v>Wednesday</v>
      </c>
      <c r="AA1101" s="21" t="str">
        <f t="shared" si="135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1099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30"/>
        <v>27984</v>
      </c>
      <c r="G1102" s="48">
        <f t="shared" si="131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32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33"/>
        <v>0</v>
      </c>
      <c r="Z1102" s="21" t="str">
        <f t="shared" si="134"/>
        <v>Wednesday</v>
      </c>
      <c r="AA1102" s="21" t="str">
        <f t="shared" si="135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1100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30"/>
        <v>15417.599999999999</v>
      </c>
      <c r="G1103" s="48">
        <f t="shared" si="131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32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33"/>
        <v>1</v>
      </c>
      <c r="Z1103" s="21" t="str">
        <f t="shared" si="134"/>
        <v>Tuesday</v>
      </c>
      <c r="AA1103" s="21" t="str">
        <f t="shared" si="135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1101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30"/>
        <v>16684.8</v>
      </c>
      <c r="G1104" s="48">
        <f t="shared" si="131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32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33"/>
        <v>1</v>
      </c>
      <c r="Z1104" s="21" t="str">
        <f t="shared" si="134"/>
        <v>Wednesday</v>
      </c>
      <c r="AA1104" s="21" t="str">
        <f t="shared" si="135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1102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30"/>
        <v>5808</v>
      </c>
      <c r="G1105" s="48">
        <f t="shared" si="131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32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33"/>
        <v>2</v>
      </c>
      <c r="Z1105" s="21" t="str">
        <f t="shared" si="134"/>
        <v>Wednesday</v>
      </c>
      <c r="AA1105" s="21" t="str">
        <f t="shared" si="135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1103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30"/>
        <v>20169.599999999999</v>
      </c>
      <c r="G1106" s="48">
        <f t="shared" si="131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32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33"/>
        <v>0</v>
      </c>
      <c r="Z1106" s="21" t="str">
        <f t="shared" si="134"/>
        <v>Wednesday</v>
      </c>
      <c r="AA1106" s="21" t="str">
        <f t="shared" si="135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1104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30"/>
        <v>18321.599999999999</v>
      </c>
      <c r="G1107" s="48">
        <f t="shared" si="131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32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33"/>
        <v>0</v>
      </c>
      <c r="Z1107" s="21" t="str">
        <f t="shared" si="134"/>
        <v>Wednesday</v>
      </c>
      <c r="AA1107" s="21" t="str">
        <f t="shared" si="135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1105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30"/>
        <v>27588</v>
      </c>
      <c r="G1108" s="48">
        <f t="shared" si="131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32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33"/>
        <v>1</v>
      </c>
      <c r="Z1108" s="21" t="str">
        <f t="shared" si="134"/>
        <v>Tuesday</v>
      </c>
      <c r="AA1108" s="21" t="str">
        <f t="shared" si="135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1106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30"/>
        <v>5174.3999999999996</v>
      </c>
      <c r="G1109" s="48">
        <f t="shared" si="131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32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33"/>
        <v>2</v>
      </c>
      <c r="Z1109" s="21" t="str">
        <f t="shared" si="134"/>
        <v>Wednesday</v>
      </c>
      <c r="AA1109" s="21" t="str">
        <f t="shared" si="135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1107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30"/>
        <v>15470.400000000001</v>
      </c>
      <c r="G1110" s="48">
        <f t="shared" si="131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32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33"/>
        <v>0</v>
      </c>
      <c r="Z1110" s="21" t="str">
        <f t="shared" si="134"/>
        <v>Wednesday</v>
      </c>
      <c r="AA1110" s="21" t="str">
        <f t="shared" si="135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1108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30"/>
        <v>16579.2</v>
      </c>
      <c r="G1111" s="48">
        <f t="shared" si="131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32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33"/>
        <v>0</v>
      </c>
      <c r="Z1111" s="21" t="str">
        <f t="shared" si="134"/>
        <v>Wednesday</v>
      </c>
      <c r="AA1111" s="21" t="str">
        <f t="shared" si="135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1109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30"/>
        <v>20169.599999999999</v>
      </c>
      <c r="G1112" s="48">
        <f t="shared" si="131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32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33"/>
        <v>1</v>
      </c>
      <c r="Z1112" s="21" t="str">
        <f t="shared" si="134"/>
        <v>Tuesday</v>
      </c>
      <c r="AA1112" s="21" t="str">
        <f t="shared" si="135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1110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30"/>
        <v>6811.2000000000007</v>
      </c>
      <c r="G1113" s="48">
        <f t="shared" si="131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32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33"/>
        <v>2</v>
      </c>
      <c r="Z1113" s="21" t="str">
        <f t="shared" si="134"/>
        <v>Wednesday</v>
      </c>
      <c r="AA1113" s="21" t="str">
        <f t="shared" si="135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1111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30"/>
        <v>17529.599999999999</v>
      </c>
      <c r="G1114" s="48">
        <f t="shared" si="131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32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33"/>
        <v>1</v>
      </c>
      <c r="Z1114" s="21" t="str">
        <f t="shared" si="134"/>
        <v>Tuesday</v>
      </c>
      <c r="AA1114" s="21" t="str">
        <f t="shared" si="135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1112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30"/>
        <v>8131.2000000000007</v>
      </c>
      <c r="G1115" s="48">
        <f t="shared" si="131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32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33"/>
        <v>2</v>
      </c>
      <c r="Z1115" s="21" t="str">
        <f t="shared" si="134"/>
        <v>Wednesday</v>
      </c>
      <c r="AA1115" s="21" t="str">
        <f t="shared" si="135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1113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30"/>
        <v>7867.2000000000007</v>
      </c>
      <c r="G1116" s="48">
        <f t="shared" si="131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32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33"/>
        <v>2</v>
      </c>
      <c r="Z1116" s="21" t="str">
        <f t="shared" si="134"/>
        <v>Wednesday</v>
      </c>
      <c r="AA1116" s="21" t="str">
        <f t="shared" si="135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1114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30"/>
        <v>14572.8</v>
      </c>
      <c r="G1117" s="48">
        <f t="shared" si="131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32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33"/>
        <v>1</v>
      </c>
      <c r="Z1117" s="21" t="str">
        <f t="shared" si="134"/>
        <v>Tuesday</v>
      </c>
      <c r="AA1117" s="21" t="str">
        <f t="shared" si="135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1115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30"/>
        <v>26796</v>
      </c>
      <c r="G1118" s="48">
        <f t="shared" si="131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32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33"/>
        <v>1</v>
      </c>
      <c r="Z1118" s="21" t="str">
        <f t="shared" si="134"/>
        <v>Tuesday</v>
      </c>
      <c r="AA1118" s="21" t="str">
        <f t="shared" si="135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1116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30"/>
        <v>12012</v>
      </c>
      <c r="G1119" s="48">
        <f t="shared" si="131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32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33"/>
        <v>3</v>
      </c>
      <c r="Z1119" s="21" t="str">
        <f t="shared" si="134"/>
        <v>Saturday</v>
      </c>
      <c r="AA1119" s="21" t="str">
        <f t="shared" si="135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1117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30"/>
        <v>15787.2</v>
      </c>
      <c r="G1120" s="48">
        <f t="shared" si="131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32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33"/>
        <v>1</v>
      </c>
      <c r="Z1120" s="21" t="str">
        <f t="shared" si="134"/>
        <v>Tuesday</v>
      </c>
      <c r="AA1120" s="21" t="str">
        <f t="shared" si="135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1118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30"/>
        <v>15153.599999999999</v>
      </c>
      <c r="G1121" s="48">
        <f t="shared" si="131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32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33"/>
        <v>1</v>
      </c>
      <c r="Z1121" s="21" t="str">
        <f t="shared" si="134"/>
        <v>Tuesday</v>
      </c>
      <c r="AA1121" s="21" t="str">
        <f t="shared" si="135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1119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30"/>
        <v>20169.599999999999</v>
      </c>
      <c r="G1122" s="48">
        <f t="shared" si="131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32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33"/>
        <v>1</v>
      </c>
      <c r="Z1122" s="21" t="str">
        <f t="shared" si="134"/>
        <v>Tuesday</v>
      </c>
      <c r="AA1122" s="21" t="str">
        <f t="shared" si="135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1120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30"/>
        <v>8395.2000000000007</v>
      </c>
      <c r="G1123" s="48">
        <f t="shared" si="131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32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33"/>
        <v>3</v>
      </c>
      <c r="Z1123" s="21" t="str">
        <f t="shared" si="134"/>
        <v>Saturday</v>
      </c>
      <c r="AA1123" s="21" t="str">
        <f t="shared" si="135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1121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30"/>
        <v>6547.2000000000007</v>
      </c>
      <c r="G1124" s="48">
        <f t="shared" si="131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32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33"/>
        <v>1</v>
      </c>
      <c r="Z1124" s="21" t="str">
        <f t="shared" si="134"/>
        <v>Wednesday</v>
      </c>
      <c r="AA1124" s="21" t="str">
        <f t="shared" si="135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1122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30"/>
        <v>13622.400000000001</v>
      </c>
      <c r="G1125" s="48">
        <f t="shared" si="131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32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33"/>
        <v>0</v>
      </c>
      <c r="Z1125" s="21" t="str">
        <f t="shared" si="134"/>
        <v>Wednesday</v>
      </c>
      <c r="AA1125" s="21" t="str">
        <f t="shared" si="135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1123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30"/>
        <v>5913.6</v>
      </c>
      <c r="G1126" s="48">
        <f t="shared" si="131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32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33"/>
        <v>2</v>
      </c>
      <c r="Z1126" s="21" t="str">
        <f t="shared" si="134"/>
        <v>Wednesday</v>
      </c>
      <c r="AA1126" s="21" t="str">
        <f t="shared" si="135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1124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30"/>
        <v>19536</v>
      </c>
      <c r="G1127" s="48">
        <f t="shared" si="131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32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33"/>
        <v>1</v>
      </c>
      <c r="Z1127" s="21" t="str">
        <f t="shared" si="134"/>
        <v>Tuesday</v>
      </c>
      <c r="AA1127" s="21" t="str">
        <f t="shared" si="135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1125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30"/>
        <v>22651.199999999997</v>
      </c>
      <c r="G1128" s="48">
        <f t="shared" si="131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32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33"/>
        <v>0</v>
      </c>
      <c r="Z1128" s="21" t="str">
        <f t="shared" si="134"/>
        <v>Wednesday</v>
      </c>
      <c r="AA1128" s="21" t="str">
        <f t="shared" si="135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1126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30"/>
        <v>16051.2</v>
      </c>
      <c r="G1129" s="48">
        <f t="shared" si="131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32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33"/>
        <v>0</v>
      </c>
      <c r="Z1129" s="21" t="str">
        <f t="shared" si="134"/>
        <v>Wednesday</v>
      </c>
      <c r="AA1129" s="21" t="str">
        <f t="shared" si="135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1127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30"/>
        <v>5649.6</v>
      </c>
      <c r="G1130" s="48">
        <f t="shared" si="131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32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33"/>
        <v>2</v>
      </c>
      <c r="Z1130" s="21" t="str">
        <f t="shared" si="134"/>
        <v>Wednesday</v>
      </c>
      <c r="AA1130" s="21" t="str">
        <f t="shared" si="135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1128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30"/>
        <v>2904</v>
      </c>
      <c r="G1131" s="48">
        <f t="shared" si="131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32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33"/>
        <v>2</v>
      </c>
      <c r="Z1131" s="21" t="str">
        <f t="shared" si="134"/>
        <v>Wednesday</v>
      </c>
      <c r="AA1131" s="21" t="str">
        <f t="shared" si="135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1129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30"/>
        <v>28710</v>
      </c>
      <c r="G1132" s="48">
        <f t="shared" si="131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32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33"/>
        <v>0</v>
      </c>
      <c r="Z1132" s="21" t="str">
        <f t="shared" si="134"/>
        <v>Wednesday</v>
      </c>
      <c r="AA1132" s="21" t="str">
        <f t="shared" si="135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1130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30"/>
        <v>4382.3999999999996</v>
      </c>
      <c r="G1133" s="48">
        <f t="shared" si="131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32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33"/>
        <v>2</v>
      </c>
      <c r="Z1133" s="21" t="str">
        <f t="shared" si="134"/>
        <v>Tuesday</v>
      </c>
      <c r="AA1133" s="21" t="str">
        <f t="shared" si="135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1131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30"/>
        <v>6124.7999999999993</v>
      </c>
      <c r="G1134" s="48">
        <f t="shared" si="131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32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33"/>
        <v>2</v>
      </c>
      <c r="Z1134" s="21" t="str">
        <f t="shared" si="134"/>
        <v>Wednesday</v>
      </c>
      <c r="AA1134" s="21" t="str">
        <f t="shared" si="135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1132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30"/>
        <v>12091.2</v>
      </c>
      <c r="G1135" s="48">
        <f t="shared" si="131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32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33"/>
        <v>1</v>
      </c>
      <c r="Z1135" s="21" t="str">
        <f t="shared" si="134"/>
        <v>Tuesday</v>
      </c>
      <c r="AA1135" s="21" t="str">
        <f t="shared" si="135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1133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30"/>
        <v>17054.400000000001</v>
      </c>
      <c r="G1136" s="48">
        <f t="shared" si="131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32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33"/>
        <v>2</v>
      </c>
      <c r="Z1136" s="21" t="str">
        <f t="shared" si="134"/>
        <v>Wednesday</v>
      </c>
      <c r="AA1136" s="21" t="str">
        <f t="shared" si="135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1134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30"/>
        <v>9345.6</v>
      </c>
      <c r="G1137" s="48">
        <f t="shared" si="131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32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33"/>
        <v>2</v>
      </c>
      <c r="Z1137" s="21" t="str">
        <f t="shared" si="134"/>
        <v>Wednesday</v>
      </c>
      <c r="AA1137" s="21" t="str">
        <f t="shared" si="135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1135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30"/>
        <v>9345.6</v>
      </c>
      <c r="G1138" s="48">
        <f t="shared" si="131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32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33"/>
        <v>2</v>
      </c>
      <c r="Z1138" s="21" t="str">
        <f t="shared" si="134"/>
        <v>Wednesday</v>
      </c>
      <c r="AA1138" s="21" t="str">
        <f t="shared" si="135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1136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30"/>
        <v>6547.2000000000007</v>
      </c>
      <c r="G1139" s="48">
        <f t="shared" si="131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32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33"/>
        <v>2</v>
      </c>
      <c r="Z1139" s="21" t="str">
        <f t="shared" si="134"/>
        <v>Wednesday</v>
      </c>
      <c r="AA1139" s="21" t="str">
        <f t="shared" si="135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1137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30"/>
        <v>3115.2</v>
      </c>
      <c r="G1140" s="48">
        <f t="shared" si="131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32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33"/>
        <v>1</v>
      </c>
      <c r="Z1140" s="21" t="str">
        <f t="shared" si="134"/>
        <v>Tuesday</v>
      </c>
      <c r="AA1140" s="21" t="str">
        <f t="shared" si="135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1138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30"/>
        <v>8712</v>
      </c>
      <c r="G1141" s="48">
        <f t="shared" si="131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32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33"/>
        <v>0</v>
      </c>
      <c r="Z1141" s="21" t="str">
        <f t="shared" si="134"/>
        <v>Thursday</v>
      </c>
      <c r="AA1141" s="21" t="str">
        <f t="shared" si="135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1139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30"/>
        <v>16170</v>
      </c>
      <c r="G1142" s="48">
        <f t="shared" si="131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32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33"/>
        <v>0</v>
      </c>
      <c r="Z1142" s="21" t="str">
        <f t="shared" si="134"/>
        <v>Friday</v>
      </c>
      <c r="AA1142" s="21" t="str">
        <f t="shared" si="135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1140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30"/>
        <v>51546</v>
      </c>
      <c r="G1143" s="48">
        <f t="shared" si="131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32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33"/>
        <v>0</v>
      </c>
      <c r="Z1143" s="21" t="str">
        <f t="shared" si="134"/>
        <v>Friday</v>
      </c>
      <c r="AA1143" s="21" t="str">
        <f t="shared" si="135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1141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30"/>
        <v>14916</v>
      </c>
      <c r="G1144" s="48">
        <f t="shared" si="131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32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33"/>
        <v>3</v>
      </c>
      <c r="Z1144" s="21" t="str">
        <f t="shared" si="134"/>
        <v>Saturday</v>
      </c>
      <c r="AA1144" s="21" t="str">
        <f t="shared" si="135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1142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30"/>
        <v>29436</v>
      </c>
      <c r="G1145" s="48">
        <f t="shared" si="131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32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33"/>
        <v>0</v>
      </c>
      <c r="Z1145" s="21" t="str">
        <f t="shared" si="134"/>
        <v>Wednesday</v>
      </c>
      <c r="AA1145" s="21" t="str">
        <f t="shared" si="135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1143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30"/>
        <v>28314</v>
      </c>
      <c r="G1146" s="48">
        <f t="shared" si="131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32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33"/>
        <v>0</v>
      </c>
      <c r="Z1146" s="21" t="str">
        <f t="shared" si="134"/>
        <v>Wednesday</v>
      </c>
      <c r="AA1146" s="21" t="str">
        <f t="shared" si="135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1144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30"/>
        <v>14150.400000000001</v>
      </c>
      <c r="G1147" s="48">
        <f t="shared" si="131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32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33"/>
        <v>0</v>
      </c>
      <c r="Z1147" s="21" t="str">
        <f t="shared" si="134"/>
        <v>Friday</v>
      </c>
      <c r="AA1147" s="21" t="str">
        <f t="shared" si="135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1145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30"/>
        <v>4963.2</v>
      </c>
      <c r="G1148" s="48">
        <f t="shared" si="131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32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33"/>
        <v>0</v>
      </c>
      <c r="Z1148" s="21" t="str">
        <f t="shared" si="134"/>
        <v>Friday</v>
      </c>
      <c r="AA1148" s="21" t="str">
        <f t="shared" si="135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1146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30"/>
        <v>7761.6</v>
      </c>
      <c r="G1149" s="48">
        <f t="shared" si="131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32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33"/>
        <v>1</v>
      </c>
      <c r="Z1149" s="21" t="str">
        <f t="shared" si="134"/>
        <v>Wednesday</v>
      </c>
      <c r="AA1149" s="21" t="str">
        <f t="shared" si="135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1147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30"/>
        <v>19536</v>
      </c>
      <c r="G1150" s="48">
        <f t="shared" si="131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32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33"/>
        <v>1</v>
      </c>
      <c r="Z1150" s="21" t="str">
        <f t="shared" si="134"/>
        <v>Wednesday</v>
      </c>
      <c r="AA1150" s="21" t="str">
        <f t="shared" si="135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1148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30"/>
        <v>17054.400000000001</v>
      </c>
      <c r="G1151" s="48">
        <f t="shared" si="131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32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33"/>
        <v>2</v>
      </c>
      <c r="Z1151" s="21" t="str">
        <f t="shared" si="134"/>
        <v>Wednesday</v>
      </c>
      <c r="AA1151" s="21" t="str">
        <f t="shared" si="135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1149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30"/>
        <v>5913.6</v>
      </c>
      <c r="G1152" s="48">
        <f t="shared" si="131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32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33"/>
        <v>1</v>
      </c>
      <c r="Z1152" s="21" t="str">
        <f t="shared" si="134"/>
        <v>Tuesday</v>
      </c>
      <c r="AA1152" s="21" t="str">
        <f t="shared" si="135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1150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30"/>
        <v>43401.599999999999</v>
      </c>
      <c r="G1153" s="48">
        <f t="shared" si="131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32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33"/>
        <v>1</v>
      </c>
      <c r="Z1153" s="21" t="str">
        <f t="shared" si="134"/>
        <v>Tuesday</v>
      </c>
      <c r="AA1153" s="21" t="str">
        <f t="shared" si="135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1151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30"/>
        <v>43401.599999999999</v>
      </c>
      <c r="G1154" s="48">
        <f t="shared" si="131"/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si="132"/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33"/>
        <v>1</v>
      </c>
      <c r="Z1154" s="21" t="str">
        <f t="shared" si="134"/>
        <v>Tuesday</v>
      </c>
      <c r="AA1154" s="21" t="str">
        <f t="shared" si="135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1152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30"/>
        <v>11774.400000000001</v>
      </c>
      <c r="G1155" s="48">
        <f t="shared" si="131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32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33"/>
        <v>0</v>
      </c>
      <c r="Z1155" s="21" t="str">
        <f t="shared" si="134"/>
        <v>Friday</v>
      </c>
      <c r="AA1155" s="21" t="str">
        <f t="shared" si="135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1153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ref="F1156:F1219" si="136">IF(AB1156="DOLLAR",E1156*88,E1156)</f>
        <v>8078.4</v>
      </c>
      <c r="G1156" s="48">
        <f t="shared" ref="G1156:G1219" si="137">F1156*J1156</f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ref="L1156:L1219" si="138">J1156-K1156</f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ref="Y1156:Y1219" si="139">IF(X1156="", "", X1156-N1156)</f>
        <v>2</v>
      </c>
      <c r="Z1156" s="21" t="str">
        <f t="shared" ref="Z1156:Z1219" si="140">IF(N1156="", "", TEXT(N1156, "dddd"))</f>
        <v>Wednesday</v>
      </c>
      <c r="AA1156" s="21" t="str">
        <f t="shared" ref="AA1156:AA1219" si="141">IF(X1156="", "", TEXT(X1156, "dddd"))</f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1154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36"/>
        <v>14520</v>
      </c>
      <c r="G1157" s="48">
        <f t="shared" si="137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38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39"/>
        <v>1</v>
      </c>
      <c r="Z1157" s="21" t="str">
        <f t="shared" si="140"/>
        <v>Wednesday</v>
      </c>
      <c r="AA1157" s="21" t="str">
        <f t="shared" si="141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1155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36"/>
        <v>20394</v>
      </c>
      <c r="G1158" s="48">
        <f t="shared" si="137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38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9"/>
        <v>1</v>
      </c>
      <c r="Z1158" s="21" t="str">
        <f t="shared" si="140"/>
        <v>Wednesday</v>
      </c>
      <c r="AA1158" s="21" t="str">
        <f t="shared" si="141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1156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36"/>
        <v>4593.6000000000004</v>
      </c>
      <c r="G1159" s="48">
        <f t="shared" si="137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38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9"/>
        <v>1</v>
      </c>
      <c r="Z1159" s="21" t="str">
        <f t="shared" si="140"/>
        <v>Wednesday</v>
      </c>
      <c r="AA1159" s="21" t="str">
        <f t="shared" si="141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1157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36"/>
        <v>18321.599999999999</v>
      </c>
      <c r="G1160" s="48">
        <f t="shared" si="137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38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9"/>
        <v>1</v>
      </c>
      <c r="Z1160" s="21" t="str">
        <f t="shared" si="140"/>
        <v>Wednesday</v>
      </c>
      <c r="AA1160" s="21" t="str">
        <f t="shared" si="141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1158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36"/>
        <v>5544</v>
      </c>
      <c r="G1161" s="48">
        <f t="shared" si="137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38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9"/>
        <v>1</v>
      </c>
      <c r="Z1161" s="21" t="str">
        <f t="shared" si="140"/>
        <v>Wednesday</v>
      </c>
      <c r="AA1161" s="21" t="str">
        <f t="shared" si="141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1159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36"/>
        <v>15972</v>
      </c>
      <c r="G1162" s="48">
        <f t="shared" si="137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38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9"/>
        <v>1</v>
      </c>
      <c r="Z1162" s="21" t="str">
        <f t="shared" si="140"/>
        <v>Wednesday</v>
      </c>
      <c r="AA1162" s="21" t="str">
        <f t="shared" si="141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1160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36"/>
        <v>5913.6</v>
      </c>
      <c r="G1163" s="48">
        <f t="shared" si="137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38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9"/>
        <v>1</v>
      </c>
      <c r="Z1163" s="21" t="str">
        <f t="shared" si="140"/>
        <v>Wednesday</v>
      </c>
      <c r="AA1163" s="21" t="str">
        <f t="shared" si="141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1161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36"/>
        <v>12091.2</v>
      </c>
      <c r="G1164" s="48">
        <f t="shared" si="137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38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9"/>
        <v>1</v>
      </c>
      <c r="Z1164" s="21" t="str">
        <f t="shared" si="140"/>
        <v>Wednesday</v>
      </c>
      <c r="AA1164" s="21" t="str">
        <f t="shared" si="141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1162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36"/>
        <v>11352</v>
      </c>
      <c r="G1165" s="48">
        <f t="shared" si="137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38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9"/>
        <v>1</v>
      </c>
      <c r="Z1165" s="21" t="str">
        <f t="shared" si="140"/>
        <v>Wednesday</v>
      </c>
      <c r="AA1165" s="21" t="str">
        <f t="shared" si="141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1163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36"/>
        <v>3748.8</v>
      </c>
      <c r="G1166" s="48">
        <f t="shared" si="137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38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9"/>
        <v>1</v>
      </c>
      <c r="Z1166" s="21" t="str">
        <f t="shared" si="140"/>
        <v>Wednesday</v>
      </c>
      <c r="AA1166" s="21" t="str">
        <f t="shared" si="141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1164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36"/>
        <v>7180.7999999999993</v>
      </c>
      <c r="G1167" s="48">
        <f t="shared" si="137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38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9"/>
        <v>1</v>
      </c>
      <c r="Z1167" s="21" t="str">
        <f t="shared" si="140"/>
        <v>Wednesday</v>
      </c>
      <c r="AA1167" s="21" t="str">
        <f t="shared" si="141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1165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36"/>
        <v>18018</v>
      </c>
      <c r="G1168" s="48">
        <f t="shared" si="137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38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9"/>
        <v>1</v>
      </c>
      <c r="Z1168" s="21" t="str">
        <f t="shared" si="140"/>
        <v>Wednesday</v>
      </c>
      <c r="AA1168" s="21" t="str">
        <f t="shared" si="141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1166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36"/>
        <v>10890</v>
      </c>
      <c r="G1169" s="48">
        <f t="shared" si="137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38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9"/>
        <v>1</v>
      </c>
      <c r="Z1169" s="21" t="str">
        <f t="shared" si="140"/>
        <v>Wednesday</v>
      </c>
      <c r="AA1169" s="21" t="str">
        <f t="shared" si="141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1167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36"/>
        <v>24684</v>
      </c>
      <c r="G1170" s="48">
        <f t="shared" si="137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38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9"/>
        <v>1</v>
      </c>
      <c r="Z1170" s="21" t="str">
        <f t="shared" si="140"/>
        <v>Wednesday</v>
      </c>
      <c r="AA1170" s="21" t="str">
        <f t="shared" si="141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1168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36"/>
        <v>16500</v>
      </c>
      <c r="G1171" s="48">
        <f t="shared" si="137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38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9"/>
        <v>1</v>
      </c>
      <c r="Z1171" s="21" t="str">
        <f t="shared" si="140"/>
        <v>Wednesday</v>
      </c>
      <c r="AA1171" s="21" t="str">
        <f t="shared" si="141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1169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36"/>
        <v>5808</v>
      </c>
      <c r="G1172" s="48">
        <f t="shared" si="137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38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9"/>
        <v>1</v>
      </c>
      <c r="Z1172" s="21" t="str">
        <f t="shared" si="140"/>
        <v>Wednesday</v>
      </c>
      <c r="AA1172" s="21" t="str">
        <f t="shared" si="141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1170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36"/>
        <v>7761.6</v>
      </c>
      <c r="G1173" s="48">
        <f t="shared" si="137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38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9"/>
        <v>1</v>
      </c>
      <c r="Z1173" s="21" t="str">
        <f t="shared" si="140"/>
        <v>Wednesday</v>
      </c>
      <c r="AA1173" s="21" t="str">
        <f t="shared" si="141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1171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36"/>
        <v>25344</v>
      </c>
      <c r="G1174" s="48">
        <f t="shared" si="137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38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9"/>
        <v>1</v>
      </c>
      <c r="Z1174" s="21" t="str">
        <f t="shared" si="140"/>
        <v>Wednesday</v>
      </c>
      <c r="AA1174" s="21" t="str">
        <f t="shared" si="141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1172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36"/>
        <v>9926.4</v>
      </c>
      <c r="G1175" s="48">
        <f t="shared" si="137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38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9"/>
        <v>1</v>
      </c>
      <c r="Z1175" s="21" t="str">
        <f t="shared" si="140"/>
        <v>Wednesday</v>
      </c>
      <c r="AA1175" s="21" t="str">
        <f t="shared" si="141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1173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36"/>
        <v>19536</v>
      </c>
      <c r="G1176" s="48">
        <f t="shared" si="137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38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9"/>
        <v>1</v>
      </c>
      <c r="Z1176" s="21" t="str">
        <f t="shared" si="140"/>
        <v>Wednesday</v>
      </c>
      <c r="AA1176" s="21" t="str">
        <f t="shared" si="141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1174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36"/>
        <v>6811.2000000000007</v>
      </c>
      <c r="G1177" s="48">
        <f t="shared" si="137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38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9"/>
        <v>1</v>
      </c>
      <c r="Z1177" s="21" t="str">
        <f t="shared" si="140"/>
        <v>Wednesday</v>
      </c>
      <c r="AA1177" s="21" t="str">
        <f t="shared" si="141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1175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36"/>
        <v>17952</v>
      </c>
      <c r="G1178" s="48">
        <f t="shared" si="137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38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9"/>
        <v>1</v>
      </c>
      <c r="Z1178" s="21" t="str">
        <f t="shared" si="140"/>
        <v>Wednesday</v>
      </c>
      <c r="AA1178" s="21" t="str">
        <f t="shared" si="141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1176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36"/>
        <v>15628.8</v>
      </c>
      <c r="G1179" s="48">
        <f t="shared" si="137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38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9"/>
        <v>1</v>
      </c>
      <c r="Z1179" s="21" t="str">
        <f t="shared" si="140"/>
        <v>Wednesday</v>
      </c>
      <c r="AA1179" s="21" t="str">
        <f t="shared" si="141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1177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36"/>
        <v>64402.8</v>
      </c>
      <c r="G1180" s="48">
        <f t="shared" si="137"/>
        <v>64402.8</v>
      </c>
      <c r="H1180" s="21" t="s">
        <v>862</v>
      </c>
      <c r="I1180" s="21" t="s">
        <v>4373</v>
      </c>
      <c r="J1180" s="21">
        <v>1</v>
      </c>
      <c r="K1180" s="21">
        <v>1</v>
      </c>
      <c r="L1180" s="21">
        <f t="shared" si="138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39"/>
        <v>0</v>
      </c>
      <c r="Z1180" s="21" t="str">
        <f t="shared" si="140"/>
        <v>Thursday</v>
      </c>
      <c r="AA1180" s="21" t="str">
        <f t="shared" si="141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1178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6"/>
        <v>64402.8</v>
      </c>
      <c r="G1181" s="48">
        <f t="shared" si="137"/>
        <v>64402.8</v>
      </c>
      <c r="H1181" s="21" t="s">
        <v>863</v>
      </c>
      <c r="I1181" s="21" t="s">
        <v>4374</v>
      </c>
      <c r="J1181" s="21">
        <v>1</v>
      </c>
      <c r="K1181" s="21">
        <v>1</v>
      </c>
      <c r="L1181" s="21">
        <f t="shared" si="138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9"/>
        <v>0</v>
      </c>
      <c r="Z1181" s="21" t="str">
        <f t="shared" si="140"/>
        <v>Thursday</v>
      </c>
      <c r="AA1181" s="21" t="str">
        <f t="shared" si="141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1179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6"/>
        <v>64402.8</v>
      </c>
      <c r="G1182" s="48">
        <f t="shared" si="137"/>
        <v>64402.8</v>
      </c>
      <c r="H1182" s="21" t="s">
        <v>864</v>
      </c>
      <c r="I1182" s="21" t="s">
        <v>4375</v>
      </c>
      <c r="J1182" s="21">
        <v>1</v>
      </c>
      <c r="K1182" s="21">
        <v>1</v>
      </c>
      <c r="L1182" s="21">
        <f t="shared" si="138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9"/>
        <v>0</v>
      </c>
      <c r="Z1182" s="21" t="str">
        <f t="shared" si="140"/>
        <v>Thursday</v>
      </c>
      <c r="AA1182" s="21" t="str">
        <f t="shared" si="141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1180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36"/>
        <v>35464</v>
      </c>
      <c r="G1183" s="48">
        <f t="shared" si="137"/>
        <v>35464</v>
      </c>
      <c r="H1183" s="21" t="s">
        <v>2733</v>
      </c>
      <c r="I1183" s="21" t="s">
        <v>4661</v>
      </c>
      <c r="J1183" s="21">
        <v>1</v>
      </c>
      <c r="K1183" s="21">
        <v>1</v>
      </c>
      <c r="L1183" s="21">
        <f t="shared" si="138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39"/>
        <v>1</v>
      </c>
      <c r="Z1183" s="21" t="str">
        <f t="shared" si="140"/>
        <v>Wednesday</v>
      </c>
      <c r="AA1183" s="21" t="str">
        <f t="shared" si="141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1181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36"/>
        <v>25608</v>
      </c>
      <c r="G1184" s="48">
        <f t="shared" si="137"/>
        <v>25608</v>
      </c>
      <c r="H1184" s="21" t="s">
        <v>1158</v>
      </c>
      <c r="I1184" s="21" t="s">
        <v>4662</v>
      </c>
      <c r="J1184" s="21">
        <v>1</v>
      </c>
      <c r="K1184" s="21">
        <v>1</v>
      </c>
      <c r="L1184" s="21">
        <f t="shared" si="138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39"/>
        <v>3</v>
      </c>
      <c r="Z1184" s="21" t="str">
        <f t="shared" si="140"/>
        <v>Saturday</v>
      </c>
      <c r="AA1184" s="21" t="str">
        <f t="shared" si="141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1182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6"/>
        <v>25608</v>
      </c>
      <c r="G1185" s="48">
        <f t="shared" si="137"/>
        <v>25608</v>
      </c>
      <c r="H1185" s="21" t="s">
        <v>865</v>
      </c>
      <c r="I1185" s="21" t="s">
        <v>4376</v>
      </c>
      <c r="J1185" s="21">
        <v>1</v>
      </c>
      <c r="K1185" s="21">
        <v>1</v>
      </c>
      <c r="L1185" s="21">
        <f t="shared" si="138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9"/>
        <v>3</v>
      </c>
      <c r="Z1185" s="21" t="str">
        <f t="shared" si="140"/>
        <v>Saturday</v>
      </c>
      <c r="AA1185" s="21" t="str">
        <f t="shared" si="141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1183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6"/>
        <v>25608</v>
      </c>
      <c r="G1186" s="48">
        <f t="shared" si="137"/>
        <v>25608</v>
      </c>
      <c r="H1186" s="21" t="s">
        <v>866</v>
      </c>
      <c r="I1186" s="21" t="s">
        <v>4377</v>
      </c>
      <c r="J1186" s="21">
        <v>1</v>
      </c>
      <c r="K1186" s="21">
        <v>1</v>
      </c>
      <c r="L1186" s="21">
        <f t="shared" si="138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9"/>
        <v>3</v>
      </c>
      <c r="Z1186" s="21" t="str">
        <f t="shared" si="140"/>
        <v>Saturday</v>
      </c>
      <c r="AA1186" s="21" t="str">
        <f t="shared" si="141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1184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6"/>
        <v>25608</v>
      </c>
      <c r="G1187" s="48">
        <f t="shared" si="137"/>
        <v>25608</v>
      </c>
      <c r="H1187" s="21" t="s">
        <v>867</v>
      </c>
      <c r="I1187" s="21" t="s">
        <v>4378</v>
      </c>
      <c r="J1187" s="21">
        <v>1</v>
      </c>
      <c r="K1187" s="21">
        <v>1</v>
      </c>
      <c r="L1187" s="21">
        <f t="shared" si="138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9"/>
        <v>3</v>
      </c>
      <c r="Z1187" s="21" t="str">
        <f t="shared" si="140"/>
        <v>Saturday</v>
      </c>
      <c r="AA1187" s="21" t="str">
        <f t="shared" si="141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1185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6"/>
        <v>25608</v>
      </c>
      <c r="G1188" s="48">
        <f t="shared" si="137"/>
        <v>25608</v>
      </c>
      <c r="H1188" s="21" t="s">
        <v>868</v>
      </c>
      <c r="I1188" s="21" t="s">
        <v>4379</v>
      </c>
      <c r="J1188" s="21">
        <v>1</v>
      </c>
      <c r="K1188" s="21">
        <v>1</v>
      </c>
      <c r="L1188" s="21">
        <f t="shared" si="138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9"/>
        <v>3</v>
      </c>
      <c r="Z1188" s="21" t="str">
        <f t="shared" si="140"/>
        <v>Saturday</v>
      </c>
      <c r="AA1188" s="21" t="str">
        <f t="shared" si="141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1186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6"/>
        <v>25608</v>
      </c>
      <c r="G1189" s="48">
        <f t="shared" si="137"/>
        <v>25608</v>
      </c>
      <c r="H1189" s="21" t="s">
        <v>869</v>
      </c>
      <c r="I1189" s="21" t="s">
        <v>4380</v>
      </c>
      <c r="J1189" s="21">
        <v>1</v>
      </c>
      <c r="K1189" s="21">
        <v>1</v>
      </c>
      <c r="L1189" s="21">
        <f t="shared" si="138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9"/>
        <v>3</v>
      </c>
      <c r="Z1189" s="21" t="str">
        <f t="shared" si="140"/>
        <v>Saturday</v>
      </c>
      <c r="AA1189" s="21" t="str">
        <f t="shared" si="141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1187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6"/>
        <v>25608</v>
      </c>
      <c r="G1190" s="48">
        <f t="shared" si="137"/>
        <v>25608</v>
      </c>
      <c r="H1190" s="21" t="s">
        <v>870</v>
      </c>
      <c r="I1190" s="21" t="s">
        <v>4381</v>
      </c>
      <c r="J1190" s="21">
        <v>1</v>
      </c>
      <c r="K1190" s="21">
        <v>1</v>
      </c>
      <c r="L1190" s="21">
        <f t="shared" si="138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9"/>
        <v>3</v>
      </c>
      <c r="Z1190" s="21" t="str">
        <f t="shared" si="140"/>
        <v>Saturday</v>
      </c>
      <c r="AA1190" s="21" t="str">
        <f t="shared" si="141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1188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36"/>
        <v>66528</v>
      </c>
      <c r="G1191" s="48">
        <f t="shared" si="137"/>
        <v>66528</v>
      </c>
      <c r="H1191" s="21" t="s">
        <v>871</v>
      </c>
      <c r="I1191" s="21" t="s">
        <v>4382</v>
      </c>
      <c r="J1191" s="21">
        <v>1</v>
      </c>
      <c r="K1191" s="21">
        <v>1</v>
      </c>
      <c r="L1191" s="21">
        <f t="shared" si="138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39"/>
        <v>2</v>
      </c>
      <c r="Z1191" s="21" t="str">
        <f t="shared" si="140"/>
        <v>Tuesday</v>
      </c>
      <c r="AA1191" s="21" t="str">
        <f t="shared" si="141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1189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36"/>
        <v>7744</v>
      </c>
      <c r="G1192" s="48">
        <f t="shared" si="137"/>
        <v>7744</v>
      </c>
      <c r="H1192" s="21" t="s">
        <v>872</v>
      </c>
      <c r="I1192" s="21" t="s">
        <v>4383</v>
      </c>
      <c r="J1192" s="21">
        <v>1</v>
      </c>
      <c r="K1192" s="21">
        <v>1</v>
      </c>
      <c r="L1192" s="21">
        <f t="shared" si="138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39"/>
        <v>1</v>
      </c>
      <c r="Z1192" s="21" t="str">
        <f t="shared" si="140"/>
        <v>Wednesday</v>
      </c>
      <c r="AA1192" s="21" t="str">
        <f t="shared" si="141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1190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36"/>
        <v>33176</v>
      </c>
      <c r="G1193" s="48">
        <f t="shared" si="137"/>
        <v>33176</v>
      </c>
      <c r="H1193" s="21" t="s">
        <v>873</v>
      </c>
      <c r="I1193" s="21" t="s">
        <v>4384</v>
      </c>
      <c r="J1193" s="21">
        <v>1</v>
      </c>
      <c r="K1193" s="21">
        <v>1</v>
      </c>
      <c r="L1193" s="21">
        <f t="shared" si="138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39"/>
        <v>1</v>
      </c>
      <c r="Z1193" s="21" t="str">
        <f t="shared" si="140"/>
        <v>Wednesday</v>
      </c>
      <c r="AA1193" s="21" t="str">
        <f t="shared" si="141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1191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6"/>
        <v>33176</v>
      </c>
      <c r="G1194" s="48">
        <f t="shared" si="137"/>
        <v>33176</v>
      </c>
      <c r="H1194" s="21" t="s">
        <v>874</v>
      </c>
      <c r="I1194" s="21" t="s">
        <v>4385</v>
      </c>
      <c r="J1194" s="21">
        <v>1</v>
      </c>
      <c r="K1194" s="21">
        <v>1</v>
      </c>
      <c r="L1194" s="21">
        <f t="shared" si="138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9"/>
        <v>1</v>
      </c>
      <c r="Z1194" s="21" t="str">
        <f t="shared" si="140"/>
        <v>Wednesday</v>
      </c>
      <c r="AA1194" s="21" t="str">
        <f t="shared" si="141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1192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6"/>
        <v>33176</v>
      </c>
      <c r="G1195" s="48">
        <f t="shared" si="137"/>
        <v>33176</v>
      </c>
      <c r="H1195" s="21" t="s">
        <v>875</v>
      </c>
      <c r="I1195" s="21" t="s">
        <v>4386</v>
      </c>
      <c r="J1195" s="21">
        <v>1</v>
      </c>
      <c r="K1195" s="21">
        <v>1</v>
      </c>
      <c r="L1195" s="21">
        <f t="shared" si="138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9"/>
        <v>1</v>
      </c>
      <c r="Z1195" s="21" t="str">
        <f t="shared" si="140"/>
        <v>Wednesday</v>
      </c>
      <c r="AA1195" s="21" t="str">
        <f t="shared" si="141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1193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6"/>
        <v>33176</v>
      </c>
      <c r="G1196" s="48">
        <f t="shared" si="137"/>
        <v>33176</v>
      </c>
      <c r="H1196" s="21" t="s">
        <v>876</v>
      </c>
      <c r="I1196" s="21" t="s">
        <v>4387</v>
      </c>
      <c r="J1196" s="21">
        <v>1</v>
      </c>
      <c r="K1196" s="21">
        <v>1</v>
      </c>
      <c r="L1196" s="21">
        <f t="shared" si="138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9"/>
        <v>1</v>
      </c>
      <c r="Z1196" s="21" t="str">
        <f t="shared" si="140"/>
        <v>Wednesday</v>
      </c>
      <c r="AA1196" s="21" t="str">
        <f t="shared" si="141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1194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36"/>
        <v>0.88</v>
      </c>
      <c r="G1197" s="48">
        <f t="shared" si="137"/>
        <v>0.88</v>
      </c>
      <c r="H1197" s="21" t="s">
        <v>877</v>
      </c>
      <c r="I1197" s="21" t="s">
        <v>4388</v>
      </c>
      <c r="J1197" s="21">
        <v>1</v>
      </c>
      <c r="K1197" s="21">
        <v>1</v>
      </c>
      <c r="L1197" s="21">
        <f t="shared" si="138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39"/>
        <v>2</v>
      </c>
      <c r="Z1197" s="21" t="str">
        <f t="shared" si="140"/>
        <v>Tuesday</v>
      </c>
      <c r="AA1197" s="21" t="str">
        <f t="shared" si="141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1195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36"/>
        <v>38808</v>
      </c>
      <c r="G1198" s="48">
        <f t="shared" si="137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38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39"/>
        <v>2</v>
      </c>
      <c r="Z1198" s="21" t="str">
        <f t="shared" si="140"/>
        <v>Tuesday</v>
      </c>
      <c r="AA1198" s="21" t="str">
        <f t="shared" si="141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1196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36"/>
        <v>15276.8</v>
      </c>
      <c r="G1199" s="48">
        <f t="shared" si="137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38"/>
        <v>1</v>
      </c>
      <c r="M1199" s="21"/>
      <c r="N1199" s="30"/>
      <c r="O1199" s="48"/>
      <c r="P1199" s="21" t="s">
        <v>2025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39"/>
        <v/>
      </c>
      <c r="Z1199" s="21" t="str">
        <f t="shared" si="140"/>
        <v/>
      </c>
      <c r="AA1199" s="21" t="str">
        <f t="shared" si="141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1197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36"/>
        <v>9081.6</v>
      </c>
      <c r="G1200" s="48">
        <f t="shared" si="137"/>
        <v>9081.6</v>
      </c>
      <c r="H1200" s="21" t="s">
        <v>932</v>
      </c>
      <c r="I1200" s="21" t="s">
        <v>4348</v>
      </c>
      <c r="J1200" s="21">
        <v>1</v>
      </c>
      <c r="K1200" s="21">
        <v>1</v>
      </c>
      <c r="L1200" s="21">
        <f t="shared" si="138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39"/>
        <v>3</v>
      </c>
      <c r="Z1200" s="21" t="str">
        <f t="shared" si="140"/>
        <v>Saturday</v>
      </c>
      <c r="AA1200" s="21" t="str">
        <f t="shared" si="141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1198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36"/>
        <v>5174.3999999999996</v>
      </c>
      <c r="G1201" s="48">
        <f t="shared" si="137"/>
        <v>5174.3999999999996</v>
      </c>
      <c r="H1201" s="21" t="s">
        <v>933</v>
      </c>
      <c r="I1201" s="21" t="s">
        <v>4122</v>
      </c>
      <c r="J1201" s="21">
        <v>1</v>
      </c>
      <c r="K1201" s="21">
        <v>1</v>
      </c>
      <c r="L1201" s="21">
        <f t="shared" si="138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9"/>
        <v>3</v>
      </c>
      <c r="Z1201" s="21" t="str">
        <f t="shared" si="140"/>
        <v>Saturday</v>
      </c>
      <c r="AA1201" s="21" t="str">
        <f t="shared" si="141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1199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36"/>
        <v>9081.6</v>
      </c>
      <c r="G1202" s="48">
        <f t="shared" si="137"/>
        <v>9081.6</v>
      </c>
      <c r="H1202" s="21" t="s">
        <v>934</v>
      </c>
      <c r="I1202" s="21" t="s">
        <v>4123</v>
      </c>
      <c r="J1202" s="21">
        <v>1</v>
      </c>
      <c r="K1202" s="21">
        <v>1</v>
      </c>
      <c r="L1202" s="21">
        <f t="shared" si="138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9"/>
        <v>3</v>
      </c>
      <c r="Z1202" s="21" t="str">
        <f t="shared" si="140"/>
        <v>Saturday</v>
      </c>
      <c r="AA1202" s="21" t="str">
        <f t="shared" si="141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1200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36"/>
        <v>43296</v>
      </c>
      <c r="G1203" s="48">
        <f t="shared" si="137"/>
        <v>43296</v>
      </c>
      <c r="H1203" s="21" t="s">
        <v>935</v>
      </c>
      <c r="I1203" s="21" t="s">
        <v>4349</v>
      </c>
      <c r="J1203" s="21">
        <v>1</v>
      </c>
      <c r="K1203" s="21">
        <v>1</v>
      </c>
      <c r="L1203" s="21">
        <f t="shared" si="138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9"/>
        <v>3</v>
      </c>
      <c r="Z1203" s="21" t="str">
        <f t="shared" si="140"/>
        <v>Saturday</v>
      </c>
      <c r="AA1203" s="21" t="str">
        <f t="shared" si="141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1201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36"/>
        <v>9081.6</v>
      </c>
      <c r="G1204" s="48">
        <f t="shared" si="137"/>
        <v>9081.6</v>
      </c>
      <c r="H1204" s="21" t="s">
        <v>936</v>
      </c>
      <c r="I1204" s="21" t="s">
        <v>4350</v>
      </c>
      <c r="J1204" s="21">
        <v>1</v>
      </c>
      <c r="K1204" s="21">
        <v>1</v>
      </c>
      <c r="L1204" s="21">
        <f t="shared" si="138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9"/>
        <v>3</v>
      </c>
      <c r="Z1204" s="21" t="str">
        <f t="shared" si="140"/>
        <v>Saturday</v>
      </c>
      <c r="AA1204" s="21" t="str">
        <f t="shared" si="141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1202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6"/>
        <v>9081.6</v>
      </c>
      <c r="G1205" s="48">
        <f t="shared" si="137"/>
        <v>9081.6</v>
      </c>
      <c r="H1205" s="21" t="s">
        <v>937</v>
      </c>
      <c r="I1205" s="21" t="s">
        <v>4351</v>
      </c>
      <c r="J1205" s="21">
        <v>1</v>
      </c>
      <c r="K1205" s="21">
        <v>1</v>
      </c>
      <c r="L1205" s="21">
        <f t="shared" si="138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9"/>
        <v>3</v>
      </c>
      <c r="Z1205" s="21" t="str">
        <f t="shared" si="140"/>
        <v>Saturday</v>
      </c>
      <c r="AA1205" s="21" t="str">
        <f t="shared" si="141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1203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6"/>
        <v>9081.6</v>
      </c>
      <c r="G1206" s="48">
        <f t="shared" si="137"/>
        <v>9081.6</v>
      </c>
      <c r="H1206" s="21" t="s">
        <v>657</v>
      </c>
      <c r="I1206" s="21" t="s">
        <v>4119</v>
      </c>
      <c r="J1206" s="21">
        <v>1</v>
      </c>
      <c r="K1206" s="21">
        <v>1</v>
      </c>
      <c r="L1206" s="21">
        <f t="shared" si="138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9"/>
        <v>3</v>
      </c>
      <c r="Z1206" s="21" t="str">
        <f t="shared" si="140"/>
        <v>Saturday</v>
      </c>
      <c r="AA1206" s="21" t="str">
        <f t="shared" si="141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1204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36"/>
        <v>5174.3999999999996</v>
      </c>
      <c r="G1207" s="48">
        <f t="shared" si="137"/>
        <v>5174.3999999999996</v>
      </c>
      <c r="H1207" s="21" t="s">
        <v>938</v>
      </c>
      <c r="I1207" s="21" t="s">
        <v>4352</v>
      </c>
      <c r="J1207" s="21">
        <v>1</v>
      </c>
      <c r="K1207" s="21">
        <v>1</v>
      </c>
      <c r="L1207" s="21">
        <f t="shared" si="138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9"/>
        <v>3</v>
      </c>
      <c r="Z1207" s="21" t="str">
        <f t="shared" si="140"/>
        <v>Saturday</v>
      </c>
      <c r="AA1207" s="21" t="str">
        <f t="shared" si="141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1205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36"/>
        <v>9081.6</v>
      </c>
      <c r="G1208" s="48">
        <f t="shared" si="137"/>
        <v>9081.6</v>
      </c>
      <c r="H1208" s="21" t="s">
        <v>939</v>
      </c>
      <c r="I1208" s="21" t="s">
        <v>5233</v>
      </c>
      <c r="J1208" s="21">
        <v>1</v>
      </c>
      <c r="K1208" s="21">
        <v>1</v>
      </c>
      <c r="L1208" s="21">
        <f t="shared" si="138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9"/>
        <v>3</v>
      </c>
      <c r="Z1208" s="21" t="str">
        <f t="shared" si="140"/>
        <v>Saturday</v>
      </c>
      <c r="AA1208" s="21" t="str">
        <f t="shared" si="141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1206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6"/>
        <v>9081.6</v>
      </c>
      <c r="G1209" s="48">
        <f t="shared" si="137"/>
        <v>9081.6</v>
      </c>
      <c r="H1209" s="21" t="s">
        <v>940</v>
      </c>
      <c r="I1209" s="21" t="s">
        <v>4353</v>
      </c>
      <c r="J1209" s="21">
        <v>1</v>
      </c>
      <c r="K1209" s="21">
        <v>1</v>
      </c>
      <c r="L1209" s="21">
        <f t="shared" si="138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39"/>
        <v>2</v>
      </c>
      <c r="Z1209" s="21" t="str">
        <f t="shared" si="140"/>
        <v>Wednesday</v>
      </c>
      <c r="AA1209" s="21" t="str">
        <f t="shared" si="141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1207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6"/>
        <v>9081.6</v>
      </c>
      <c r="G1210" s="48">
        <f t="shared" si="137"/>
        <v>9081.6</v>
      </c>
      <c r="H1210" s="21" t="s">
        <v>941</v>
      </c>
      <c r="I1210" s="21" t="s">
        <v>4354</v>
      </c>
      <c r="J1210" s="21">
        <v>1</v>
      </c>
      <c r="K1210" s="21">
        <v>1</v>
      </c>
      <c r="L1210" s="21">
        <f t="shared" si="138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9"/>
        <v>2</v>
      </c>
      <c r="Z1210" s="21" t="str">
        <f t="shared" si="140"/>
        <v>Wednesday</v>
      </c>
      <c r="AA1210" s="21" t="str">
        <f t="shared" si="141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1208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6"/>
        <v>9081.6</v>
      </c>
      <c r="G1211" s="48">
        <f t="shared" si="137"/>
        <v>9081.6</v>
      </c>
      <c r="H1211" s="21" t="s">
        <v>942</v>
      </c>
      <c r="I1211" s="21" t="s">
        <v>4355</v>
      </c>
      <c r="J1211" s="21">
        <v>1</v>
      </c>
      <c r="K1211" s="21">
        <v>1</v>
      </c>
      <c r="L1211" s="21">
        <f t="shared" si="138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9"/>
        <v>2</v>
      </c>
      <c r="Z1211" s="21" t="str">
        <f t="shared" si="140"/>
        <v>Wednesday</v>
      </c>
      <c r="AA1211" s="21" t="str">
        <f t="shared" si="141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1209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36"/>
        <v>2314083.2000000002</v>
      </c>
      <c r="G1212" s="48">
        <f t="shared" si="137"/>
        <v>4628166.4000000004</v>
      </c>
      <c r="H1212" s="21" t="s">
        <v>943</v>
      </c>
      <c r="I1212" s="21" t="s">
        <v>4356</v>
      </c>
      <c r="J1212" s="21">
        <v>2</v>
      </c>
      <c r="K1212" s="21">
        <v>2</v>
      </c>
      <c r="L1212" s="21">
        <f t="shared" si="138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39"/>
        <v>2</v>
      </c>
      <c r="Z1212" s="21" t="str">
        <f t="shared" si="140"/>
        <v>Saturday</v>
      </c>
      <c r="AA1212" s="21" t="str">
        <f t="shared" si="141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1210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36"/>
        <v>180180</v>
      </c>
      <c r="G1213" s="48">
        <f t="shared" si="137"/>
        <v>180180</v>
      </c>
      <c r="H1213" s="21" t="s">
        <v>5266</v>
      </c>
      <c r="I1213" s="21" t="s">
        <v>4213</v>
      </c>
      <c r="J1213" s="21">
        <v>1</v>
      </c>
      <c r="K1213" s="21">
        <v>1</v>
      </c>
      <c r="L1213" s="21">
        <f t="shared" si="138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9"/>
        <v>2</v>
      </c>
      <c r="Z1213" s="21" t="str">
        <f t="shared" si="140"/>
        <v>Saturday</v>
      </c>
      <c r="AA1213" s="21" t="str">
        <f t="shared" si="141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1211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36"/>
        <v>39732</v>
      </c>
      <c r="G1214" s="48">
        <f t="shared" si="137"/>
        <v>119196</v>
      </c>
      <c r="H1214" s="21" t="s">
        <v>2398</v>
      </c>
      <c r="I1214" s="21" t="s">
        <v>5267</v>
      </c>
      <c r="J1214" s="21">
        <v>3</v>
      </c>
      <c r="K1214" s="21">
        <v>3</v>
      </c>
      <c r="L1214" s="21">
        <f t="shared" si="138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9"/>
        <v>2</v>
      </c>
      <c r="Z1214" s="21" t="str">
        <f t="shared" si="140"/>
        <v>Saturday</v>
      </c>
      <c r="AA1214" s="21" t="str">
        <f t="shared" si="141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1212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36"/>
        <v>30000</v>
      </c>
      <c r="G1215" s="48">
        <f t="shared" si="137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38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39"/>
        <v>0</v>
      </c>
      <c r="Z1215" s="21" t="str">
        <f t="shared" si="140"/>
        <v>Thursday</v>
      </c>
      <c r="AA1215" s="21" t="str">
        <f t="shared" si="141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1213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36"/>
        <v>28000</v>
      </c>
      <c r="G1216" s="48">
        <f t="shared" si="137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38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39"/>
        <v>0</v>
      </c>
      <c r="Z1216" s="21" t="str">
        <f t="shared" si="140"/>
        <v>Thursday</v>
      </c>
      <c r="AA1216" s="21" t="str">
        <f t="shared" si="141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1214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36"/>
        <v>13024</v>
      </c>
      <c r="G1217" s="48">
        <f t="shared" si="137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38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39"/>
        <v>2</v>
      </c>
      <c r="Z1217" s="21" t="str">
        <f t="shared" si="140"/>
        <v>Wednesday</v>
      </c>
      <c r="AA1217" s="21" t="str">
        <f t="shared" si="141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1215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6"/>
        <v>13024</v>
      </c>
      <c r="G1218" s="48">
        <f t="shared" si="137"/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si="138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9"/>
        <v>2</v>
      </c>
      <c r="Z1218" s="21" t="str">
        <f t="shared" si="140"/>
        <v>Wednesday</v>
      </c>
      <c r="AA1218" s="21" t="str">
        <f t="shared" si="141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1216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36"/>
        <v>24552</v>
      </c>
      <c r="G1219" s="48">
        <f t="shared" si="137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8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9"/>
        <v>2</v>
      </c>
      <c r="Z1219" s="21" t="str">
        <f t="shared" si="140"/>
        <v>Wednesday</v>
      </c>
      <c r="AA1219" s="21" t="str">
        <f t="shared" si="141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1217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ref="F1220:F1283" si="142">IF(AB1220="DOLLAR",E1220*88,E1220)</f>
        <v>13288</v>
      </c>
      <c r="G1220" s="48">
        <f t="shared" ref="G1220:G1283" si="143">F1220*J1220</f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ref="L1220:L1283" si="144">J1220-K1220</f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ref="Y1220:Y1283" si="145">IF(X1220="", "", X1220-N1220)</f>
        <v>2</v>
      </c>
      <c r="Z1220" s="21" t="str">
        <f t="shared" ref="Z1220:Z1283" si="146">IF(N1220="", "", TEXT(N1220, "dddd"))</f>
        <v>Wednesday</v>
      </c>
      <c r="AA1220" s="21" t="str">
        <f t="shared" ref="AA1220:AA1283" si="147">IF(X1220="", "", TEXT(X1220, "dddd"))</f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1218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42"/>
        <v>7920</v>
      </c>
      <c r="G1221" s="48">
        <f t="shared" si="143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44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45"/>
        <v>2</v>
      </c>
      <c r="Z1221" s="21" t="str">
        <f t="shared" si="146"/>
        <v>Wednesday</v>
      </c>
      <c r="AA1221" s="21" t="str">
        <f t="shared" si="147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1219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42"/>
        <v>7920</v>
      </c>
      <c r="G1222" s="48">
        <f t="shared" si="143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44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45"/>
        <v>2</v>
      </c>
      <c r="Z1222" s="21" t="str">
        <f t="shared" si="146"/>
        <v>Wednesday</v>
      </c>
      <c r="AA1222" s="21" t="str">
        <f t="shared" si="147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1220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42"/>
        <v>15136</v>
      </c>
      <c r="G1223" s="48">
        <f t="shared" si="143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44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45"/>
        <v>2</v>
      </c>
      <c r="Z1223" s="21" t="str">
        <f t="shared" si="146"/>
        <v>Wednesday</v>
      </c>
      <c r="AA1223" s="21" t="str">
        <f t="shared" si="147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1221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42"/>
        <v>7920</v>
      </c>
      <c r="G1224" s="48">
        <f t="shared" si="143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44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45"/>
        <v>2</v>
      </c>
      <c r="Z1224" s="21" t="str">
        <f t="shared" si="146"/>
        <v>Wednesday</v>
      </c>
      <c r="AA1224" s="21" t="str">
        <f t="shared" si="147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1222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42"/>
        <v>7920</v>
      </c>
      <c r="G1225" s="48">
        <f t="shared" si="143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44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45"/>
        <v>2</v>
      </c>
      <c r="Z1225" s="21" t="str">
        <f t="shared" si="146"/>
        <v>Wednesday</v>
      </c>
      <c r="AA1225" s="21" t="str">
        <f t="shared" si="147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1223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42"/>
        <v>7920</v>
      </c>
      <c r="G1226" s="48">
        <f t="shared" si="143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44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45"/>
        <v>2</v>
      </c>
      <c r="Z1226" s="21" t="str">
        <f t="shared" si="146"/>
        <v>Wednesday</v>
      </c>
      <c r="AA1226" s="21" t="str">
        <f t="shared" si="147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1224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42"/>
        <v>2217.6</v>
      </c>
      <c r="G1227" s="48">
        <f t="shared" si="143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44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45"/>
        <v>0</v>
      </c>
      <c r="Z1227" s="21" t="str">
        <f t="shared" si="146"/>
        <v>Friday</v>
      </c>
      <c r="AA1227" s="21" t="str">
        <f t="shared" si="147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1225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42"/>
        <v>1953.6</v>
      </c>
      <c r="G1228" s="48">
        <f t="shared" si="143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44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45"/>
        <v>1</v>
      </c>
      <c r="Z1228" s="21" t="str">
        <f t="shared" si="146"/>
        <v>Wednesday</v>
      </c>
      <c r="AA1228" s="21" t="str">
        <f t="shared" si="147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1226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42"/>
        <v>26030.400000000001</v>
      </c>
      <c r="G1229" s="48">
        <f t="shared" si="143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44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45"/>
        <v>1</v>
      </c>
      <c r="Z1229" s="21" t="str">
        <f t="shared" si="146"/>
        <v>Wednesday</v>
      </c>
      <c r="AA1229" s="21" t="str">
        <f t="shared" si="147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1227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42"/>
        <v>440</v>
      </c>
      <c r="G1230" s="48">
        <f t="shared" si="143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44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45"/>
        <v>0</v>
      </c>
      <c r="Z1230" s="21" t="str">
        <f t="shared" si="146"/>
        <v>Wednesday</v>
      </c>
      <c r="AA1230" s="21" t="str">
        <f t="shared" si="147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1228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42"/>
        <v>440</v>
      </c>
      <c r="G1231" s="48">
        <f t="shared" si="143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44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45"/>
        <v>0</v>
      </c>
      <c r="Z1231" s="21" t="str">
        <f t="shared" si="146"/>
        <v>Monday</v>
      </c>
      <c r="AA1231" s="21" t="str">
        <f t="shared" si="147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1229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42"/>
        <v>3872</v>
      </c>
      <c r="G1232" s="48">
        <f t="shared" si="143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44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45"/>
        <v>0</v>
      </c>
      <c r="Z1232" s="21" t="str">
        <f t="shared" si="146"/>
        <v>Monday</v>
      </c>
      <c r="AA1232" s="21" t="str">
        <f t="shared" si="147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1230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42"/>
        <v>28864</v>
      </c>
      <c r="G1233" s="48">
        <f t="shared" si="143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44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45"/>
        <v>0</v>
      </c>
      <c r="Z1233" s="21" t="str">
        <f t="shared" si="146"/>
        <v>Wednesday</v>
      </c>
      <c r="AA1233" s="21" t="str">
        <f t="shared" si="147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1231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42"/>
        <v>15488</v>
      </c>
      <c r="G1234" s="48">
        <f t="shared" si="143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44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45"/>
        <v>3</v>
      </c>
      <c r="Z1234" s="21" t="str">
        <f t="shared" si="146"/>
        <v>Saturday</v>
      </c>
      <c r="AA1234" s="21" t="str">
        <f t="shared" si="147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1232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42"/>
        <v>1540</v>
      </c>
      <c r="G1235" s="48">
        <f t="shared" si="143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44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45"/>
        <v>2</v>
      </c>
      <c r="Z1235" s="21" t="str">
        <f t="shared" si="146"/>
        <v>Saturday</v>
      </c>
      <c r="AA1235" s="21" t="str">
        <f t="shared" si="147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1233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42"/>
        <v>6468</v>
      </c>
      <c r="G1236" s="48">
        <f t="shared" si="143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44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45"/>
        <v>2</v>
      </c>
      <c r="Z1236" s="21" t="str">
        <f t="shared" si="146"/>
        <v>Saturday</v>
      </c>
      <c r="AA1236" s="21" t="str">
        <f t="shared" si="147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1234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42"/>
        <v>26734.400000000001</v>
      </c>
      <c r="G1237" s="48">
        <f t="shared" si="143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44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45"/>
        <v>0</v>
      </c>
      <c r="Z1237" s="21" t="str">
        <f t="shared" si="146"/>
        <v>Tuesday</v>
      </c>
      <c r="AA1237" s="21" t="str">
        <f t="shared" si="147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1235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42"/>
        <v>5790.4</v>
      </c>
      <c r="G1238" s="48">
        <f t="shared" si="143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44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45"/>
        <v>2</v>
      </c>
      <c r="Z1238" s="21" t="str">
        <f t="shared" si="146"/>
        <v>Saturday</v>
      </c>
      <c r="AA1238" s="21" t="str">
        <f t="shared" si="147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1236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42"/>
        <v>24208.800000000003</v>
      </c>
      <c r="G1239" s="48">
        <f t="shared" si="143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44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45"/>
        <v>2</v>
      </c>
      <c r="Z1239" s="21" t="str">
        <f t="shared" si="146"/>
        <v>Saturday</v>
      </c>
      <c r="AA1239" s="21" t="str">
        <f t="shared" si="147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1237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42"/>
        <v>18876</v>
      </c>
      <c r="G1240" s="48">
        <f t="shared" si="143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44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45"/>
        <v>2</v>
      </c>
      <c r="Z1240" s="21" t="str">
        <f t="shared" si="146"/>
        <v>Saturday</v>
      </c>
      <c r="AA1240" s="21" t="str">
        <f t="shared" si="147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1238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42"/>
        <v>3080</v>
      </c>
      <c r="G1241" s="48">
        <f t="shared" si="143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44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45"/>
        <v>2</v>
      </c>
      <c r="Z1241" s="21" t="str">
        <f t="shared" si="146"/>
        <v>Saturday</v>
      </c>
      <c r="AA1241" s="21" t="str">
        <f t="shared" si="147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1239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42"/>
        <v>7946.4</v>
      </c>
      <c r="G1242" s="48">
        <f t="shared" si="143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44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45"/>
        <v>2</v>
      </c>
      <c r="Z1242" s="21" t="str">
        <f t="shared" si="146"/>
        <v>Saturday</v>
      </c>
      <c r="AA1242" s="21" t="str">
        <f t="shared" si="147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1240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42"/>
        <v>23100</v>
      </c>
      <c r="G1243" s="48">
        <f t="shared" si="143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44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45"/>
        <v>0</v>
      </c>
      <c r="Z1243" s="21" t="str">
        <f t="shared" si="146"/>
        <v>Tuesday</v>
      </c>
      <c r="AA1243" s="21" t="str">
        <f t="shared" si="147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1241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42"/>
        <v>23531.199999999997</v>
      </c>
      <c r="G1244" s="48">
        <f t="shared" si="143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44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45"/>
        <v>2</v>
      </c>
      <c r="Z1244" s="21" t="str">
        <f t="shared" si="146"/>
        <v>Saturday</v>
      </c>
      <c r="AA1244" s="21" t="str">
        <f t="shared" si="147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1242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42"/>
        <v>26734.400000000001</v>
      </c>
      <c r="G1245" s="48">
        <f t="shared" si="143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44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45"/>
        <v>2</v>
      </c>
      <c r="Z1245" s="21" t="str">
        <f t="shared" si="146"/>
        <v>Saturday</v>
      </c>
      <c r="AA1245" s="21" t="str">
        <f t="shared" si="147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1243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42"/>
        <v>1047.2</v>
      </c>
      <c r="G1246" s="48">
        <f t="shared" si="143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44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45"/>
        <v>2</v>
      </c>
      <c r="Z1246" s="21" t="str">
        <f t="shared" si="146"/>
        <v>Saturday</v>
      </c>
      <c r="AA1246" s="21" t="str">
        <f t="shared" si="147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1244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42"/>
        <v>4435.2</v>
      </c>
      <c r="G1247" s="48">
        <f t="shared" si="143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44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45"/>
        <v>2</v>
      </c>
      <c r="Z1247" s="21" t="str">
        <f t="shared" si="146"/>
        <v>Saturday</v>
      </c>
      <c r="AA1247" s="21" t="str">
        <f t="shared" si="147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1245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42"/>
        <v>8685.6</v>
      </c>
      <c r="G1248" s="48">
        <f t="shared" si="143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44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45"/>
        <v>2</v>
      </c>
      <c r="Z1248" s="21" t="str">
        <f t="shared" si="146"/>
        <v>Saturday</v>
      </c>
      <c r="AA1248" s="21" t="str">
        <f t="shared" si="147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1246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42"/>
        <v>25080</v>
      </c>
      <c r="G1249" s="48">
        <f t="shared" si="143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44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45"/>
        <v>2</v>
      </c>
      <c r="Z1249" s="21" t="str">
        <f t="shared" si="146"/>
        <v>Saturday</v>
      </c>
      <c r="AA1249" s="21" t="str">
        <f t="shared" si="147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1247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42"/>
        <v>9178.4</v>
      </c>
      <c r="G1250" s="48">
        <f t="shared" si="143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44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45"/>
        <v>1</v>
      </c>
      <c r="Z1250" s="21" t="str">
        <f t="shared" si="146"/>
        <v>Monday</v>
      </c>
      <c r="AA1250" s="21" t="str">
        <f t="shared" si="147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1248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42"/>
        <v>28710</v>
      </c>
      <c r="G1251" s="48">
        <f t="shared" si="143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44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45"/>
        <v>2</v>
      </c>
      <c r="Z1251" s="21" t="str">
        <f t="shared" si="146"/>
        <v>Saturday</v>
      </c>
      <c r="AA1251" s="21" t="str">
        <f t="shared" si="147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1249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42"/>
        <v>6529.6</v>
      </c>
      <c r="G1252" s="48">
        <f t="shared" si="143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44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45"/>
        <v>1</v>
      </c>
      <c r="Z1252" s="21" t="str">
        <f t="shared" si="146"/>
        <v>Monday</v>
      </c>
      <c r="AA1252" s="21" t="str">
        <f t="shared" si="147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1250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42"/>
        <v>7515.2000000000007</v>
      </c>
      <c r="G1253" s="48">
        <f t="shared" si="143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44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45"/>
        <v>2</v>
      </c>
      <c r="Z1253" s="21" t="str">
        <f t="shared" si="146"/>
        <v>Saturday</v>
      </c>
      <c r="AA1253" s="21" t="str">
        <f t="shared" si="147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1251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42"/>
        <v>6036.7999999999993</v>
      </c>
      <c r="G1254" s="48">
        <f t="shared" si="143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44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45"/>
        <v>2</v>
      </c>
      <c r="Z1254" s="21" t="str">
        <f t="shared" si="146"/>
        <v>Saturday</v>
      </c>
      <c r="AA1254" s="21" t="str">
        <f t="shared" si="147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1252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42"/>
        <v>4004</v>
      </c>
      <c r="G1255" s="48">
        <f t="shared" si="143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44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45"/>
        <v>2</v>
      </c>
      <c r="Z1255" s="21" t="str">
        <f t="shared" si="146"/>
        <v>Saturday</v>
      </c>
      <c r="AA1255" s="21" t="str">
        <f t="shared" si="147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1253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42"/>
        <v>7453.6</v>
      </c>
      <c r="G1256" s="48">
        <f t="shared" si="143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44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45"/>
        <v>2</v>
      </c>
      <c r="Z1256" s="21" t="str">
        <f t="shared" si="146"/>
        <v>Saturday</v>
      </c>
      <c r="AA1256" s="21" t="str">
        <f t="shared" si="147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1254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42"/>
        <v>15215.2</v>
      </c>
      <c r="G1257" s="48">
        <f t="shared" si="143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44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45"/>
        <v>2</v>
      </c>
      <c r="Z1257" s="21" t="str">
        <f t="shared" si="146"/>
        <v>Saturday</v>
      </c>
      <c r="AA1257" s="21" t="str">
        <f t="shared" si="147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1255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42"/>
        <v>10780</v>
      </c>
      <c r="G1258" s="48">
        <f t="shared" si="143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44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45"/>
        <v>2</v>
      </c>
      <c r="Z1258" s="21" t="str">
        <f t="shared" si="146"/>
        <v>Saturday</v>
      </c>
      <c r="AA1258" s="21" t="str">
        <f t="shared" si="147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1256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42"/>
        <v>5482.4000000000005</v>
      </c>
      <c r="G1259" s="48">
        <f t="shared" si="143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44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45"/>
        <v>2</v>
      </c>
      <c r="Z1259" s="21" t="str">
        <f t="shared" si="146"/>
        <v>Tuesday</v>
      </c>
      <c r="AA1259" s="21" t="str">
        <f t="shared" si="147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1257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42"/>
        <v>2772</v>
      </c>
      <c r="G1260" s="48">
        <f t="shared" si="143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44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45"/>
        <v>0</v>
      </c>
      <c r="Z1260" s="21" t="str">
        <f t="shared" si="146"/>
        <v>Monday</v>
      </c>
      <c r="AA1260" s="21" t="str">
        <f t="shared" si="147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1258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42"/>
        <v>5482.4</v>
      </c>
      <c r="G1261" s="48">
        <f t="shared" si="143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44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45"/>
        <v>0</v>
      </c>
      <c r="Z1261" s="21" t="str">
        <f t="shared" si="146"/>
        <v>Thursday</v>
      </c>
      <c r="AA1261" s="21" t="str">
        <f t="shared" si="147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1259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42"/>
        <v>10164</v>
      </c>
      <c r="G1262" s="48">
        <f t="shared" si="143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44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45"/>
        <v>0</v>
      </c>
      <c r="Z1262" s="21" t="str">
        <f t="shared" si="146"/>
        <v>Friday</v>
      </c>
      <c r="AA1262" s="21" t="str">
        <f t="shared" si="147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1260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42"/>
        <v>8685.6</v>
      </c>
      <c r="G1263" s="48">
        <f t="shared" si="143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44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45"/>
        <v>0</v>
      </c>
      <c r="Z1263" s="21" t="str">
        <f t="shared" si="146"/>
        <v>Wednesday</v>
      </c>
      <c r="AA1263" s="21" t="str">
        <f t="shared" si="147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1261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42"/>
        <v>7700</v>
      </c>
      <c r="G1264" s="48">
        <f t="shared" si="143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44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45"/>
        <v>0</v>
      </c>
      <c r="Z1264" s="21" t="str">
        <f t="shared" si="146"/>
        <v>Wednesday</v>
      </c>
      <c r="AA1264" s="21" t="str">
        <f t="shared" si="147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1262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42"/>
        <v>18788</v>
      </c>
      <c r="G1265" s="48">
        <f t="shared" si="143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44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45"/>
        <v>0</v>
      </c>
      <c r="Z1265" s="21" t="str">
        <f t="shared" si="146"/>
        <v>Thursday</v>
      </c>
      <c r="AA1265" s="21" t="str">
        <f t="shared" si="147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1263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42"/>
        <v>18788</v>
      </c>
      <c r="G1266" s="48">
        <f t="shared" si="143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44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45"/>
        <v>0</v>
      </c>
      <c r="Z1266" s="21" t="str">
        <f t="shared" si="146"/>
        <v>Thursday</v>
      </c>
      <c r="AA1266" s="21" t="str">
        <f t="shared" si="147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1264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42"/>
        <v>18788</v>
      </c>
      <c r="G1267" s="48">
        <f t="shared" si="143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44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45"/>
        <v>0</v>
      </c>
      <c r="Z1267" s="21" t="str">
        <f t="shared" si="146"/>
        <v>Thursday</v>
      </c>
      <c r="AA1267" s="21" t="str">
        <f t="shared" si="147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1265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42"/>
        <v>18788</v>
      </c>
      <c r="G1268" s="48">
        <f t="shared" si="143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44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45"/>
        <v>0</v>
      </c>
      <c r="Z1268" s="21" t="str">
        <f t="shared" si="146"/>
        <v>Thursday</v>
      </c>
      <c r="AA1268" s="21" t="str">
        <f t="shared" si="147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1266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42"/>
        <v>18788</v>
      </c>
      <c r="G1269" s="48">
        <f t="shared" si="143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44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45"/>
        <v>0</v>
      </c>
      <c r="Z1269" s="21" t="str">
        <f t="shared" si="146"/>
        <v>Thursday</v>
      </c>
      <c r="AA1269" s="21" t="str">
        <f t="shared" si="147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1267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42"/>
        <v>39204</v>
      </c>
      <c r="G1270" s="48">
        <f t="shared" si="143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44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45"/>
        <v>2</v>
      </c>
      <c r="Z1270" s="21" t="str">
        <f t="shared" si="146"/>
        <v>Saturday</v>
      </c>
      <c r="AA1270" s="21" t="str">
        <f t="shared" si="147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1268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42"/>
        <v>6406.4</v>
      </c>
      <c r="G1271" s="48">
        <f t="shared" si="143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44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45"/>
        <v>2</v>
      </c>
      <c r="Z1271" s="21" t="str">
        <f t="shared" si="146"/>
        <v>Saturday</v>
      </c>
      <c r="AA1271" s="21" t="str">
        <f t="shared" si="147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1269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42"/>
        <v>7638.4</v>
      </c>
      <c r="G1272" s="48">
        <f t="shared" si="143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44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45"/>
        <v>2</v>
      </c>
      <c r="Z1272" s="21" t="str">
        <f t="shared" si="146"/>
        <v>Saturday</v>
      </c>
      <c r="AA1272" s="21" t="str">
        <f t="shared" si="147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1270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42"/>
        <v>13068</v>
      </c>
      <c r="G1273" s="48">
        <f t="shared" si="143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44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45"/>
        <v>2</v>
      </c>
      <c r="Z1273" s="21" t="str">
        <f t="shared" si="146"/>
        <v>Saturday</v>
      </c>
      <c r="AA1273" s="21" t="str">
        <f t="shared" si="147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1271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42"/>
        <v>6283.2000000000007</v>
      </c>
      <c r="G1274" s="48">
        <f t="shared" si="143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44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45"/>
        <v>2</v>
      </c>
      <c r="Z1274" s="21" t="str">
        <f t="shared" si="146"/>
        <v>Saturday</v>
      </c>
      <c r="AA1274" s="21" t="str">
        <f t="shared" si="147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1272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42"/>
        <v>12689.599999999999</v>
      </c>
      <c r="G1275" s="48">
        <f t="shared" si="143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44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45"/>
        <v>2</v>
      </c>
      <c r="Z1275" s="21" t="str">
        <f t="shared" si="146"/>
        <v>Saturday</v>
      </c>
      <c r="AA1275" s="21" t="str">
        <f t="shared" si="147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1273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42"/>
        <v>9424.7999999999993</v>
      </c>
      <c r="G1276" s="48">
        <f t="shared" si="143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44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45"/>
        <v>2</v>
      </c>
      <c r="Z1276" s="21" t="str">
        <f t="shared" si="146"/>
        <v>Saturday</v>
      </c>
      <c r="AA1276" s="21" t="str">
        <f t="shared" si="147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1274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42"/>
        <v>15584.8</v>
      </c>
      <c r="G1277" s="48">
        <f t="shared" si="143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44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45"/>
        <v>3</v>
      </c>
      <c r="Z1277" s="21" t="str">
        <f t="shared" si="146"/>
        <v>Saturday</v>
      </c>
      <c r="AA1277" s="21" t="str">
        <f t="shared" si="147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1275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42"/>
        <v>6899.2000000000007</v>
      </c>
      <c r="G1278" s="48">
        <f t="shared" si="143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44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45"/>
        <v>2</v>
      </c>
      <c r="Z1278" s="21" t="str">
        <f t="shared" si="146"/>
        <v>Saturday</v>
      </c>
      <c r="AA1278" s="21" t="str">
        <f t="shared" si="147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1276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42"/>
        <v>111760</v>
      </c>
      <c r="G1279" s="48">
        <f t="shared" si="143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44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45"/>
        <v>0</v>
      </c>
      <c r="Z1279" s="21" t="str">
        <f t="shared" si="146"/>
        <v>Saturday</v>
      </c>
      <c r="AA1279" s="21" t="str">
        <f t="shared" si="147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1277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42"/>
        <v>9414.86</v>
      </c>
      <c r="G1280" s="48">
        <f t="shared" si="143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44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45"/>
        <v>0</v>
      </c>
      <c r="Z1280" s="21" t="str">
        <f t="shared" si="146"/>
        <v>Monday</v>
      </c>
      <c r="AA1280" s="21" t="str">
        <f t="shared" si="147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1278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42"/>
        <v>29251.02</v>
      </c>
      <c r="G1281" s="48">
        <f t="shared" si="143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44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45"/>
        <v>0</v>
      </c>
      <c r="Z1281" s="21" t="str">
        <f t="shared" si="146"/>
        <v>Monday</v>
      </c>
      <c r="AA1281" s="21" t="str">
        <f t="shared" si="147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1279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si="142"/>
        <v>14322</v>
      </c>
      <c r="G1282" s="48">
        <f t="shared" si="143"/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si="144"/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si="145"/>
        <v>1</v>
      </c>
      <c r="Z1282" s="21" t="str">
        <f t="shared" si="146"/>
        <v>Saturday</v>
      </c>
      <c r="AA1282" s="21" t="str">
        <f t="shared" si="147"/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1280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42"/>
        <v>150</v>
      </c>
      <c r="G1283" s="48">
        <f t="shared" si="143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44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45"/>
        <v>0</v>
      </c>
      <c r="Z1283" s="21" t="str">
        <f t="shared" si="146"/>
        <v>Tuesday</v>
      </c>
      <c r="AA1283" s="21" t="str">
        <f t="shared" si="147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1281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ref="F1284:F1347" si="148">IF(AB1284="DOLLAR",E1284*88,E1284)</f>
        <v>150</v>
      </c>
      <c r="G1284" s="48">
        <f t="shared" ref="G1284:G1347" si="149">F1284*J1284</f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ref="L1284:L1347" si="150">J1284-K1284</f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ref="Y1284:Y1347" si="151">IF(X1284="", "", X1284-N1284)</f>
        <v>0</v>
      </c>
      <c r="Z1284" s="21" t="str">
        <f t="shared" ref="Z1284:Z1347" si="152">IF(N1284="", "", TEXT(N1284, "dddd"))</f>
        <v>Tuesday</v>
      </c>
      <c r="AA1284" s="21" t="str">
        <f t="shared" ref="AA1284:AA1347" si="153">IF(X1284="", "", TEXT(X1284, "dddd"))</f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1282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8"/>
        <v>150</v>
      </c>
      <c r="G1285" s="48">
        <f t="shared" si="149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50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51"/>
        <v>0</v>
      </c>
      <c r="Z1285" s="21" t="str">
        <f t="shared" si="152"/>
        <v>Tuesday</v>
      </c>
      <c r="AA1285" s="21" t="str">
        <f t="shared" si="153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1283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48"/>
        <v>4540.8</v>
      </c>
      <c r="G1286" s="48">
        <f t="shared" si="149"/>
        <v>4540.8</v>
      </c>
      <c r="H1286" s="21" t="s">
        <v>937</v>
      </c>
      <c r="I1286" s="21" t="s">
        <v>4351</v>
      </c>
      <c r="J1286" s="21">
        <v>1</v>
      </c>
      <c r="K1286" s="21">
        <v>1</v>
      </c>
      <c r="L1286" s="21">
        <f t="shared" si="150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51"/>
        <v>0</v>
      </c>
      <c r="Z1286" s="21" t="str">
        <f t="shared" si="152"/>
        <v>Wednesday</v>
      </c>
      <c r="AA1286" s="21" t="str">
        <f t="shared" si="153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1284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8"/>
        <v>4540.8</v>
      </c>
      <c r="G1287" s="48">
        <f t="shared" si="149"/>
        <v>4540.8</v>
      </c>
      <c r="H1287" s="21" t="s">
        <v>1205</v>
      </c>
      <c r="I1287" s="21" t="s">
        <v>4357</v>
      </c>
      <c r="J1287" s="21">
        <v>1</v>
      </c>
      <c r="K1287" s="21">
        <v>1</v>
      </c>
      <c r="L1287" s="21">
        <f t="shared" si="150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51"/>
        <v>0</v>
      </c>
      <c r="Z1287" s="21" t="str">
        <f t="shared" si="152"/>
        <v>Wednesday</v>
      </c>
      <c r="AA1287" s="21" t="str">
        <f t="shared" si="153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1285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8"/>
        <v>4540.8</v>
      </c>
      <c r="G1288" s="48">
        <f t="shared" si="149"/>
        <v>4540.8</v>
      </c>
      <c r="H1288" s="21" t="s">
        <v>1206</v>
      </c>
      <c r="I1288" s="21" t="s">
        <v>4358</v>
      </c>
      <c r="J1288" s="21">
        <v>1</v>
      </c>
      <c r="K1288" s="21">
        <v>1</v>
      </c>
      <c r="L1288" s="21">
        <f t="shared" si="150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51"/>
        <v>0</v>
      </c>
      <c r="Z1288" s="21" t="str">
        <f t="shared" si="152"/>
        <v>Wednesday</v>
      </c>
      <c r="AA1288" s="21" t="str">
        <f t="shared" si="153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1286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48"/>
        <v>16632</v>
      </c>
      <c r="G1289" s="48">
        <f t="shared" si="149"/>
        <v>16632</v>
      </c>
      <c r="H1289" s="21" t="s">
        <v>447</v>
      </c>
      <c r="I1289" s="21" t="s">
        <v>4359</v>
      </c>
      <c r="J1289" s="21">
        <v>1</v>
      </c>
      <c r="K1289" s="21">
        <v>1</v>
      </c>
      <c r="L1289" s="21">
        <f t="shared" si="150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51"/>
        <v>2</v>
      </c>
      <c r="Z1289" s="21" t="str">
        <f t="shared" si="152"/>
        <v>Saturday</v>
      </c>
      <c r="AA1289" s="21" t="str">
        <f t="shared" si="153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1287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48"/>
        <v>9081.6</v>
      </c>
      <c r="G1290" s="48">
        <f t="shared" si="149"/>
        <v>18163.2</v>
      </c>
      <c r="H1290" s="21" t="s">
        <v>1207</v>
      </c>
      <c r="I1290" s="21" t="s">
        <v>4360</v>
      </c>
      <c r="J1290" s="21">
        <v>2</v>
      </c>
      <c r="K1290" s="21">
        <v>2</v>
      </c>
      <c r="L1290" s="21">
        <f t="shared" si="150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51"/>
        <v>2</v>
      </c>
      <c r="Z1290" s="21" t="str">
        <f t="shared" si="152"/>
        <v>Saturday</v>
      </c>
      <c r="AA1290" s="21" t="str">
        <f t="shared" si="153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1288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8"/>
        <v>9081.6</v>
      </c>
      <c r="G1291" s="48">
        <f t="shared" si="149"/>
        <v>18163.2</v>
      </c>
      <c r="H1291" s="21" t="s">
        <v>1208</v>
      </c>
      <c r="I1291" s="21" t="s">
        <v>4361</v>
      </c>
      <c r="J1291" s="21">
        <v>2</v>
      </c>
      <c r="K1291" s="21">
        <v>2</v>
      </c>
      <c r="L1291" s="21">
        <f t="shared" si="150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51"/>
        <v>2</v>
      </c>
      <c r="Z1291" s="21" t="str">
        <f t="shared" si="152"/>
        <v>Saturday</v>
      </c>
      <c r="AA1291" s="21" t="str">
        <f t="shared" si="153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1289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48"/>
        <v>12914.88</v>
      </c>
      <c r="G1292" s="48">
        <f t="shared" si="149"/>
        <v>12914.88</v>
      </c>
      <c r="H1292" s="21" t="s">
        <v>1209</v>
      </c>
      <c r="I1292" s="21" t="s">
        <v>4362</v>
      </c>
      <c r="J1292" s="21">
        <v>1</v>
      </c>
      <c r="K1292" s="21">
        <v>1</v>
      </c>
      <c r="L1292" s="21">
        <f t="shared" si="150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51"/>
        <v>2</v>
      </c>
      <c r="Z1292" s="21" t="str">
        <f t="shared" si="152"/>
        <v>Saturday</v>
      </c>
      <c r="AA1292" s="21" t="str">
        <f t="shared" si="153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1290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48"/>
        <v>31152</v>
      </c>
      <c r="G1293" s="48">
        <f t="shared" si="149"/>
        <v>31152</v>
      </c>
      <c r="H1293" s="21">
        <v>79518</v>
      </c>
      <c r="I1293" s="21" t="s">
        <v>5248</v>
      </c>
      <c r="J1293" s="21">
        <v>1</v>
      </c>
      <c r="K1293" s="21">
        <v>1</v>
      </c>
      <c r="L1293" s="21">
        <f t="shared" si="150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51"/>
        <v>2</v>
      </c>
      <c r="Z1293" s="21" t="str">
        <f t="shared" si="152"/>
        <v>Saturday</v>
      </c>
      <c r="AA1293" s="21" t="str">
        <f t="shared" si="153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1291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8"/>
        <v>31152</v>
      </c>
      <c r="G1294" s="48">
        <f t="shared" si="149"/>
        <v>31152</v>
      </c>
      <c r="H1294" s="21">
        <v>79520</v>
      </c>
      <c r="I1294" s="21" t="s">
        <v>5249</v>
      </c>
      <c r="J1294" s="21">
        <v>1</v>
      </c>
      <c r="K1294" s="21">
        <v>1</v>
      </c>
      <c r="L1294" s="21">
        <f t="shared" si="150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51"/>
        <v>2</v>
      </c>
      <c r="Z1294" s="21" t="str">
        <f t="shared" si="152"/>
        <v>Saturday</v>
      </c>
      <c r="AA1294" s="21" t="str">
        <f t="shared" si="153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1292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8"/>
        <v>31152</v>
      </c>
      <c r="G1295" s="48">
        <f t="shared" si="149"/>
        <v>31152</v>
      </c>
      <c r="H1295" s="21">
        <v>79521</v>
      </c>
      <c r="I1295" s="21" t="s">
        <v>5250</v>
      </c>
      <c r="J1295" s="21">
        <v>1</v>
      </c>
      <c r="K1295" s="21">
        <v>1</v>
      </c>
      <c r="L1295" s="21">
        <f t="shared" si="150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51"/>
        <v>2</v>
      </c>
      <c r="Z1295" s="21" t="str">
        <f t="shared" si="152"/>
        <v>Saturday</v>
      </c>
      <c r="AA1295" s="21" t="str">
        <f t="shared" si="153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1293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8"/>
        <v>31152</v>
      </c>
      <c r="G1296" s="48">
        <f t="shared" si="149"/>
        <v>31152</v>
      </c>
      <c r="H1296" s="21">
        <v>79527</v>
      </c>
      <c r="I1296" s="21" t="s">
        <v>5251</v>
      </c>
      <c r="J1296" s="21">
        <v>1</v>
      </c>
      <c r="K1296" s="21">
        <v>1</v>
      </c>
      <c r="L1296" s="21">
        <f t="shared" si="150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51"/>
        <v>2</v>
      </c>
      <c r="Z1296" s="21" t="str">
        <f t="shared" si="152"/>
        <v>Saturday</v>
      </c>
      <c r="AA1296" s="21" t="str">
        <f t="shared" si="153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1294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48"/>
        <v>43824</v>
      </c>
      <c r="G1297" s="48">
        <f t="shared" si="149"/>
        <v>43824</v>
      </c>
      <c r="H1297" s="21" t="s">
        <v>1213</v>
      </c>
      <c r="I1297" s="21" t="s">
        <v>5252</v>
      </c>
      <c r="J1297" s="21">
        <v>1</v>
      </c>
      <c r="K1297" s="21">
        <v>1</v>
      </c>
      <c r="L1297" s="21">
        <f t="shared" si="150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51"/>
        <v>0</v>
      </c>
      <c r="Z1297" s="21" t="str">
        <f t="shared" si="152"/>
        <v>Wednesday</v>
      </c>
      <c r="AA1297" s="21" t="str">
        <f t="shared" si="153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1295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48"/>
        <v>31248.800000000003</v>
      </c>
      <c r="G1298" s="48">
        <f t="shared" si="149"/>
        <v>31248.800000000003</v>
      </c>
      <c r="H1298" s="21" t="s">
        <v>1214</v>
      </c>
      <c r="I1298" s="21" t="s">
        <v>5268</v>
      </c>
      <c r="J1298" s="21">
        <v>1</v>
      </c>
      <c r="K1298" s="21">
        <v>1</v>
      </c>
      <c r="L1298" s="21">
        <f t="shared" si="150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51"/>
        <v>2</v>
      </c>
      <c r="Z1298" s="21" t="str">
        <f t="shared" si="152"/>
        <v>Saturday</v>
      </c>
      <c r="AA1298" s="21" t="str">
        <f t="shared" si="153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1296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8"/>
        <v>31248.800000000003</v>
      </c>
      <c r="G1299" s="48">
        <f t="shared" si="149"/>
        <v>31248.800000000003</v>
      </c>
      <c r="H1299" s="21" t="s">
        <v>1215</v>
      </c>
      <c r="I1299" s="21" t="s">
        <v>5269</v>
      </c>
      <c r="J1299" s="21">
        <v>1</v>
      </c>
      <c r="K1299" s="21">
        <v>1</v>
      </c>
      <c r="L1299" s="21">
        <f t="shared" si="150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51"/>
        <v>2</v>
      </c>
      <c r="Z1299" s="21" t="str">
        <f t="shared" si="152"/>
        <v>Saturday</v>
      </c>
      <c r="AA1299" s="21" t="str">
        <f t="shared" si="153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1297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8"/>
        <v>31248.800000000003</v>
      </c>
      <c r="G1300" s="48">
        <f t="shared" si="149"/>
        <v>31248.800000000003</v>
      </c>
      <c r="H1300" s="21" t="s">
        <v>1216</v>
      </c>
      <c r="I1300" s="21" t="s">
        <v>5270</v>
      </c>
      <c r="J1300" s="21">
        <v>1</v>
      </c>
      <c r="K1300" s="21">
        <v>1</v>
      </c>
      <c r="L1300" s="21">
        <f t="shared" si="150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51"/>
        <v>2</v>
      </c>
      <c r="Z1300" s="21" t="str">
        <f t="shared" si="152"/>
        <v>Saturday</v>
      </c>
      <c r="AA1300" s="21" t="str">
        <f t="shared" si="153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1298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48"/>
        <v>33880</v>
      </c>
      <c r="G1301" s="48">
        <f t="shared" si="149"/>
        <v>33880</v>
      </c>
      <c r="H1301" s="21" t="s">
        <v>1217</v>
      </c>
      <c r="I1301" s="21" t="s">
        <v>5271</v>
      </c>
      <c r="J1301" s="21">
        <v>1</v>
      </c>
      <c r="K1301" s="21">
        <v>1</v>
      </c>
      <c r="L1301" s="21">
        <f t="shared" si="150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51"/>
        <v>2</v>
      </c>
      <c r="Z1301" s="21" t="str">
        <f t="shared" si="152"/>
        <v>Saturday</v>
      </c>
      <c r="AA1301" s="21" t="str">
        <f t="shared" si="153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1299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48"/>
        <v>10841.6</v>
      </c>
      <c r="G1302" s="48">
        <f t="shared" si="149"/>
        <v>10841.6</v>
      </c>
      <c r="H1302" s="21" t="s">
        <v>1218</v>
      </c>
      <c r="I1302" s="21" t="s">
        <v>5272</v>
      </c>
      <c r="J1302" s="21">
        <v>1</v>
      </c>
      <c r="K1302" s="21">
        <v>1</v>
      </c>
      <c r="L1302" s="21">
        <f t="shared" si="150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51"/>
        <v>2</v>
      </c>
      <c r="Z1302" s="21" t="str">
        <f t="shared" si="152"/>
        <v>Saturday</v>
      </c>
      <c r="AA1302" s="21" t="str">
        <f t="shared" si="153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1300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48"/>
        <v>28952</v>
      </c>
      <c r="G1303" s="48">
        <f t="shared" si="149"/>
        <v>28952</v>
      </c>
      <c r="H1303" s="21" t="s">
        <v>1219</v>
      </c>
      <c r="I1303" s="21" t="s">
        <v>5273</v>
      </c>
      <c r="J1303" s="21">
        <v>1</v>
      </c>
      <c r="K1303" s="21">
        <v>1</v>
      </c>
      <c r="L1303" s="21">
        <f t="shared" si="150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51"/>
        <v>2</v>
      </c>
      <c r="Z1303" s="21" t="str">
        <f t="shared" si="152"/>
        <v>Tuesday</v>
      </c>
      <c r="AA1303" s="21" t="str">
        <f t="shared" si="153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1301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48"/>
        <v>45276</v>
      </c>
      <c r="G1304" s="48">
        <f t="shared" si="149"/>
        <v>45276</v>
      </c>
      <c r="H1304" s="21" t="s">
        <v>1220</v>
      </c>
      <c r="I1304" s="21" t="s">
        <v>5274</v>
      </c>
      <c r="J1304" s="21">
        <v>1</v>
      </c>
      <c r="K1304" s="21">
        <v>1</v>
      </c>
      <c r="L1304" s="21">
        <f t="shared" si="150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51"/>
        <v>0</v>
      </c>
      <c r="Z1304" s="21" t="str">
        <f t="shared" si="152"/>
        <v>Monday</v>
      </c>
      <c r="AA1304" s="21" t="str">
        <f t="shared" si="153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1302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48"/>
        <v>36225</v>
      </c>
      <c r="G1305" s="48">
        <f t="shared" si="149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50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51"/>
        <v>0</v>
      </c>
      <c r="Z1305" s="21" t="str">
        <f t="shared" si="152"/>
        <v>Thursday</v>
      </c>
      <c r="AA1305" s="21" t="str">
        <f t="shared" si="153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1303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48"/>
        <v>5790.4</v>
      </c>
      <c r="G1306" s="48">
        <f t="shared" si="149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50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51"/>
        <v>1</v>
      </c>
      <c r="Z1306" s="21" t="str">
        <f t="shared" si="152"/>
        <v>Tuesday</v>
      </c>
      <c r="AA1306" s="21" t="str">
        <f t="shared" si="153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1304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48"/>
        <v>8808.7999999999993</v>
      </c>
      <c r="G1307" s="48">
        <f t="shared" si="149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50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51"/>
        <v>1</v>
      </c>
      <c r="Z1307" s="21" t="str">
        <f t="shared" si="152"/>
        <v>Monday</v>
      </c>
      <c r="AA1307" s="21" t="str">
        <f t="shared" si="153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1305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48"/>
        <v>15276.8</v>
      </c>
      <c r="G1308" s="48">
        <f t="shared" si="149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50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51"/>
        <v>3</v>
      </c>
      <c r="Z1308" s="21" t="str">
        <f t="shared" si="152"/>
        <v>Monday</v>
      </c>
      <c r="AA1308" s="21" t="str">
        <f t="shared" si="153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1306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48"/>
        <v>18018</v>
      </c>
      <c r="G1309" s="48">
        <f t="shared" si="149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50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51"/>
        <v>1</v>
      </c>
      <c r="Z1309" s="21" t="str">
        <f t="shared" si="152"/>
        <v>Tuesday</v>
      </c>
      <c r="AA1309" s="21" t="str">
        <f t="shared" si="153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1307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48"/>
        <v>10656.8</v>
      </c>
      <c r="G1310" s="48">
        <f t="shared" si="149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50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51"/>
        <v>3</v>
      </c>
      <c r="Z1310" s="21" t="str">
        <f t="shared" si="152"/>
        <v>Monday</v>
      </c>
      <c r="AA1310" s="21" t="str">
        <f t="shared" si="153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1308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48"/>
        <v>14106.400000000001</v>
      </c>
      <c r="G1311" s="48">
        <f t="shared" si="149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50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51"/>
        <v>2</v>
      </c>
      <c r="Z1311" s="21" t="str">
        <f t="shared" si="152"/>
        <v>Monday</v>
      </c>
      <c r="AA1311" s="21" t="str">
        <f t="shared" si="153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1309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48"/>
        <v>12997.599999999999</v>
      </c>
      <c r="G1312" s="48">
        <f t="shared" si="149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50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51"/>
        <v>1</v>
      </c>
      <c r="Z1312" s="21" t="str">
        <f t="shared" si="152"/>
        <v>Tuesday</v>
      </c>
      <c r="AA1312" s="21" t="str">
        <f t="shared" si="153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1310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48"/>
        <v>15972</v>
      </c>
      <c r="G1313" s="48">
        <f t="shared" si="149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50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51"/>
        <v>1</v>
      </c>
      <c r="Z1313" s="21" t="str">
        <f t="shared" si="152"/>
        <v>Tuesday</v>
      </c>
      <c r="AA1313" s="21" t="str">
        <f t="shared" si="153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1311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8"/>
        <v>15972</v>
      </c>
      <c r="G1314" s="48">
        <f t="shared" si="149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50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51"/>
        <v>1</v>
      </c>
      <c r="Z1314" s="21" t="str">
        <f t="shared" si="152"/>
        <v>Saturday</v>
      </c>
      <c r="AA1314" s="21" t="str">
        <f t="shared" si="153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1312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48"/>
        <v>11616</v>
      </c>
      <c r="G1315" s="48">
        <f t="shared" si="149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50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51"/>
        <v>3</v>
      </c>
      <c r="Z1315" s="21" t="str">
        <f t="shared" si="152"/>
        <v>Monday</v>
      </c>
      <c r="AA1315" s="21" t="str">
        <f t="shared" si="153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1313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48"/>
        <v>7638.4</v>
      </c>
      <c r="G1316" s="48">
        <f t="shared" si="149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50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51"/>
        <v>1</v>
      </c>
      <c r="Z1316" s="21" t="str">
        <f t="shared" si="152"/>
        <v>Tuesday</v>
      </c>
      <c r="AA1316" s="21" t="str">
        <f t="shared" si="153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1314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48"/>
        <v>13464</v>
      </c>
      <c r="G1317" s="48">
        <f t="shared" si="149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50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51"/>
        <v>1</v>
      </c>
      <c r="Z1317" s="21" t="str">
        <f t="shared" si="152"/>
        <v>Monday</v>
      </c>
      <c r="AA1317" s="21" t="str">
        <f t="shared" si="153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1315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48"/>
        <v>18048.8</v>
      </c>
      <c r="G1318" s="48">
        <f t="shared" si="149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50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51"/>
        <v>1</v>
      </c>
      <c r="Z1318" s="21" t="str">
        <f t="shared" si="152"/>
        <v>Monday</v>
      </c>
      <c r="AA1318" s="21" t="str">
        <f t="shared" si="153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1316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48"/>
        <v>29040</v>
      </c>
      <c r="G1319" s="48">
        <f t="shared" si="149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50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51"/>
        <v>1</v>
      </c>
      <c r="Z1319" s="21" t="str">
        <f t="shared" si="152"/>
        <v>Monday</v>
      </c>
      <c r="AA1319" s="21" t="str">
        <f t="shared" si="153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1317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48"/>
        <v>16508.8</v>
      </c>
      <c r="G1320" s="48">
        <f t="shared" si="149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50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51"/>
        <v>3</v>
      </c>
      <c r="Z1320" s="21" t="str">
        <f t="shared" si="152"/>
        <v>Monday</v>
      </c>
      <c r="AA1320" s="21" t="str">
        <f t="shared" si="153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1318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48"/>
        <v>12689.599999999999</v>
      </c>
      <c r="G1321" s="48">
        <f t="shared" si="149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50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51"/>
        <v>1</v>
      </c>
      <c r="Z1321" s="21" t="str">
        <f t="shared" si="152"/>
        <v>Monday</v>
      </c>
      <c r="AA1321" s="21" t="str">
        <f t="shared" si="153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1319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48"/>
        <v>19272</v>
      </c>
      <c r="G1322" s="48">
        <f t="shared" si="149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50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51"/>
        <v>2</v>
      </c>
      <c r="Z1322" s="21" t="str">
        <f t="shared" si="152"/>
        <v>Monday</v>
      </c>
      <c r="AA1322" s="21" t="str">
        <f t="shared" si="153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1320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48"/>
        <v>16698</v>
      </c>
      <c r="G1323" s="48">
        <f t="shared" si="149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50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51"/>
        <v>1</v>
      </c>
      <c r="Z1323" s="21" t="str">
        <f t="shared" si="152"/>
        <v>Tuesday</v>
      </c>
      <c r="AA1323" s="21" t="str">
        <f t="shared" si="153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1321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48"/>
        <v>20856</v>
      </c>
      <c r="G1324" s="48">
        <f t="shared" si="149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50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51"/>
        <v>3</v>
      </c>
      <c r="Z1324" s="21" t="str">
        <f t="shared" si="152"/>
        <v>Monday</v>
      </c>
      <c r="AA1324" s="21" t="str">
        <f t="shared" si="153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1322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48"/>
        <v>9055.2000000000007</v>
      </c>
      <c r="G1325" s="48">
        <f t="shared" si="149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50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51"/>
        <v>1</v>
      </c>
      <c r="Z1325" s="21" t="str">
        <f t="shared" si="152"/>
        <v>Tuesday</v>
      </c>
      <c r="AA1325" s="21" t="str">
        <f t="shared" si="153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1323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48"/>
        <v>7946.4</v>
      </c>
      <c r="G1326" s="48">
        <f t="shared" si="149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50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51"/>
        <v>1</v>
      </c>
      <c r="Z1326" s="21" t="str">
        <f t="shared" si="152"/>
        <v>Monday</v>
      </c>
      <c r="AA1326" s="21" t="str">
        <f t="shared" si="153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1324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48"/>
        <v>17820</v>
      </c>
      <c r="G1327" s="48">
        <f t="shared" si="149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50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51"/>
        <v>1</v>
      </c>
      <c r="Z1327" s="21" t="str">
        <f t="shared" si="152"/>
        <v>Tuesday</v>
      </c>
      <c r="AA1327" s="21" t="str">
        <f t="shared" si="153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1325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48"/>
        <v>17001.599999999999</v>
      </c>
      <c r="G1328" s="48">
        <f t="shared" si="149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50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51"/>
        <v>1</v>
      </c>
      <c r="Z1328" s="21" t="str">
        <f t="shared" si="152"/>
        <v>Saturday</v>
      </c>
      <c r="AA1328" s="21" t="str">
        <f t="shared" si="153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1326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8"/>
        <v>17001.599999999999</v>
      </c>
      <c r="G1329" s="48">
        <f t="shared" si="149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50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51"/>
        <v>2</v>
      </c>
      <c r="Z1329" s="21" t="str">
        <f t="shared" si="152"/>
        <v>Monday</v>
      </c>
      <c r="AA1329" s="21" t="str">
        <f t="shared" si="153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1327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48"/>
        <v>3326.3999999999996</v>
      </c>
      <c r="G1330" s="48">
        <f t="shared" si="149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50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51"/>
        <v>1</v>
      </c>
      <c r="Z1330" s="21" t="str">
        <f t="shared" si="152"/>
        <v>Monday</v>
      </c>
      <c r="AA1330" s="21" t="str">
        <f t="shared" si="153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1328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48"/>
        <v>17248</v>
      </c>
      <c r="G1331" s="48">
        <f t="shared" si="149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50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51"/>
        <v>2</v>
      </c>
      <c r="Z1331" s="21" t="str">
        <f t="shared" si="152"/>
        <v>Monday</v>
      </c>
      <c r="AA1331" s="21" t="str">
        <f t="shared" si="153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1329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48"/>
        <v>16508.8</v>
      </c>
      <c r="G1332" s="48">
        <f t="shared" si="149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50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51"/>
        <v>2</v>
      </c>
      <c r="Z1332" s="21" t="str">
        <f t="shared" si="152"/>
        <v>Monday</v>
      </c>
      <c r="AA1332" s="21" t="str">
        <f t="shared" si="153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1330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48"/>
        <v>8316</v>
      </c>
      <c r="G1333" s="48">
        <f t="shared" si="149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50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51"/>
        <v>1</v>
      </c>
      <c r="Z1333" s="21" t="str">
        <f t="shared" si="152"/>
        <v>Saturday</v>
      </c>
      <c r="AA1333" s="21" t="str">
        <f t="shared" si="153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1331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48"/>
        <v>26796</v>
      </c>
      <c r="G1334" s="48">
        <f t="shared" si="149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50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51"/>
        <v>2</v>
      </c>
      <c r="Z1334" s="21" t="str">
        <f t="shared" si="152"/>
        <v>Monday</v>
      </c>
      <c r="AA1334" s="21" t="str">
        <f t="shared" si="153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1332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48"/>
        <v>14352.8</v>
      </c>
      <c r="G1335" s="48">
        <f t="shared" si="149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50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51"/>
        <v>1</v>
      </c>
      <c r="Z1335" s="21" t="str">
        <f t="shared" si="152"/>
        <v>Saturday</v>
      </c>
      <c r="AA1335" s="21" t="str">
        <f t="shared" si="153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1333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48"/>
        <v>14907.2</v>
      </c>
      <c r="G1336" s="48">
        <f t="shared" si="149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50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51"/>
        <v>1</v>
      </c>
      <c r="Z1336" s="21" t="str">
        <f t="shared" si="152"/>
        <v>Saturday</v>
      </c>
      <c r="AA1336" s="21" t="str">
        <f t="shared" si="153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1334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48"/>
        <v>23531.199999999997</v>
      </c>
      <c r="G1337" s="48">
        <f t="shared" si="149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50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51"/>
        <v>0</v>
      </c>
      <c r="Z1337" s="21" t="str">
        <f t="shared" si="152"/>
        <v>Monday</v>
      </c>
      <c r="AA1337" s="21" t="str">
        <f t="shared" si="153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1335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48"/>
        <v>6468</v>
      </c>
      <c r="G1338" s="48">
        <f t="shared" si="149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50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51"/>
        <v>2</v>
      </c>
      <c r="Z1338" s="21" t="str">
        <f t="shared" si="152"/>
        <v>Monday</v>
      </c>
      <c r="AA1338" s="21" t="str">
        <f t="shared" si="153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1336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8"/>
        <v>6468</v>
      </c>
      <c r="G1339" s="48">
        <f t="shared" si="149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50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51"/>
        <v>2</v>
      </c>
      <c r="Z1339" s="21" t="str">
        <f t="shared" si="152"/>
        <v>Monday</v>
      </c>
      <c r="AA1339" s="21" t="str">
        <f t="shared" si="153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1337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48"/>
        <v>17987.2</v>
      </c>
      <c r="G1340" s="48">
        <f t="shared" si="149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50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51"/>
        <v>1</v>
      </c>
      <c r="Z1340" s="21" t="str">
        <f t="shared" si="152"/>
        <v>Saturday</v>
      </c>
      <c r="AA1340" s="21" t="str">
        <f t="shared" si="153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1338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48"/>
        <v>25806</v>
      </c>
      <c r="G1341" s="48">
        <f t="shared" si="149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50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51"/>
        <v>0</v>
      </c>
      <c r="Z1341" s="21" t="str">
        <f t="shared" si="152"/>
        <v>Tuesday</v>
      </c>
      <c r="AA1341" s="21" t="str">
        <f t="shared" si="153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1339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48"/>
        <v>25146</v>
      </c>
      <c r="G1342" s="48">
        <f t="shared" si="149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50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51"/>
        <v>0</v>
      </c>
      <c r="Z1342" s="21" t="str">
        <f t="shared" si="152"/>
        <v>Tuesday</v>
      </c>
      <c r="AA1342" s="21" t="str">
        <f t="shared" si="153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1340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48"/>
        <v>19034.400000000001</v>
      </c>
      <c r="G1343" s="48">
        <f t="shared" si="149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50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51"/>
        <v>1</v>
      </c>
      <c r="Z1343" s="21" t="str">
        <f t="shared" si="152"/>
        <v>Monday</v>
      </c>
      <c r="AA1343" s="21" t="str">
        <f t="shared" si="153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1341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48"/>
        <v>15030.400000000001</v>
      </c>
      <c r="G1344" s="48">
        <f t="shared" si="149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50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51"/>
        <v>1</v>
      </c>
      <c r="Z1344" s="21" t="str">
        <f t="shared" si="152"/>
        <v>Monday</v>
      </c>
      <c r="AA1344" s="21" t="str">
        <f t="shared" si="153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1342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48"/>
        <v>17248</v>
      </c>
      <c r="G1345" s="48">
        <f t="shared" si="149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50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51"/>
        <v>2</v>
      </c>
      <c r="Z1345" s="21" t="str">
        <f t="shared" si="152"/>
        <v>Monday</v>
      </c>
      <c r="AA1345" s="21" t="str">
        <f t="shared" si="153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1343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si="148"/>
        <v>22052.799999999999</v>
      </c>
      <c r="G1346" s="48">
        <f t="shared" si="149"/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si="150"/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si="151"/>
        <v>1</v>
      </c>
      <c r="Z1346" s="21" t="str">
        <f t="shared" si="152"/>
        <v>Monday</v>
      </c>
      <c r="AA1346" s="21" t="str">
        <f t="shared" si="153"/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1344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8"/>
        <v>4065.6000000000004</v>
      </c>
      <c r="G1347" s="48">
        <f t="shared" si="149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50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51"/>
        <v>1</v>
      </c>
      <c r="Z1347" s="21" t="str">
        <f t="shared" si="152"/>
        <v>Saturday</v>
      </c>
      <c r="AA1347" s="21" t="str">
        <f t="shared" si="153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1345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ref="F1348:F1411" si="154">IF(AB1348="DOLLAR",E1348*88,E1348)</f>
        <v>6468</v>
      </c>
      <c r="G1348" s="48">
        <f t="shared" ref="G1348:G1411" si="155">F1348*J1348</f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ref="L1348:L1411" si="156">J1348-K1348</f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ref="Y1348:Y1411" si="157">IF(X1348="", "", X1348-N1348)</f>
        <v>1</v>
      </c>
      <c r="Z1348" s="21" t="str">
        <f t="shared" ref="Z1348:Z1411" si="158">IF(N1348="", "", TEXT(N1348, "dddd"))</f>
        <v>Monday</v>
      </c>
      <c r="AA1348" s="21" t="str">
        <f t="shared" ref="AA1348:AA1411" si="159">IF(X1348="", "", TEXT(X1348, "dddd"))</f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1346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54"/>
        <v>17987.2</v>
      </c>
      <c r="G1349" s="48">
        <f t="shared" si="155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56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57"/>
        <v>1</v>
      </c>
      <c r="Z1349" s="21" t="str">
        <f t="shared" si="158"/>
        <v>Saturday</v>
      </c>
      <c r="AA1349" s="21" t="str">
        <f t="shared" si="159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1347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54"/>
        <v>21683.200000000001</v>
      </c>
      <c r="G1350" s="48">
        <f t="shared" si="155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56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57"/>
        <v>1</v>
      </c>
      <c r="Z1350" s="21" t="str">
        <f t="shared" si="158"/>
        <v>Monday</v>
      </c>
      <c r="AA1350" s="21" t="str">
        <f t="shared" si="159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1348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54"/>
        <v>17556</v>
      </c>
      <c r="G1351" s="48">
        <f t="shared" si="155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56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57"/>
        <v>1</v>
      </c>
      <c r="Z1351" s="21" t="str">
        <f t="shared" si="158"/>
        <v>Monday</v>
      </c>
      <c r="AA1351" s="21" t="str">
        <f t="shared" si="159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1349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54"/>
        <v>15523.2</v>
      </c>
      <c r="G1352" s="48">
        <f t="shared" si="155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56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57"/>
        <v>1</v>
      </c>
      <c r="Z1352" s="21" t="str">
        <f t="shared" si="158"/>
        <v>Monday</v>
      </c>
      <c r="AA1352" s="21" t="str">
        <f t="shared" si="159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1350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54"/>
        <v>17248</v>
      </c>
      <c r="G1353" s="48">
        <f t="shared" si="155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56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57"/>
        <v>1</v>
      </c>
      <c r="Z1353" s="21" t="str">
        <f t="shared" si="158"/>
        <v>Saturday</v>
      </c>
      <c r="AA1353" s="21" t="str">
        <f t="shared" si="159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1351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54"/>
        <v>24420</v>
      </c>
      <c r="G1354" s="48">
        <f t="shared" si="155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56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57"/>
        <v>2</v>
      </c>
      <c r="Z1354" s="21" t="str">
        <f t="shared" si="158"/>
        <v>Monday</v>
      </c>
      <c r="AA1354" s="21" t="str">
        <f t="shared" si="159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1352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54"/>
        <v>26862</v>
      </c>
      <c r="G1355" s="48">
        <f t="shared" si="155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56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57"/>
        <v>1</v>
      </c>
      <c r="Z1355" s="21" t="str">
        <f t="shared" si="158"/>
        <v>Saturday</v>
      </c>
      <c r="AA1355" s="21" t="str">
        <f t="shared" si="159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1353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54"/>
        <v>16508.8</v>
      </c>
      <c r="G1356" s="48">
        <f t="shared" si="155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56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7"/>
        <v>1</v>
      </c>
      <c r="Z1356" s="21" t="str">
        <f t="shared" si="158"/>
        <v>Saturday</v>
      </c>
      <c r="AA1356" s="21" t="str">
        <f t="shared" si="159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1354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54"/>
        <v>15831.2</v>
      </c>
      <c r="G1357" s="48">
        <f t="shared" si="155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56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57"/>
        <v>0</v>
      </c>
      <c r="Z1357" s="21" t="str">
        <f t="shared" si="158"/>
        <v>Tuesday</v>
      </c>
      <c r="AA1357" s="21" t="str">
        <f t="shared" si="159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1355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54"/>
        <v>21375.200000000001</v>
      </c>
      <c r="G1358" s="48">
        <f t="shared" si="155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56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57"/>
        <v>1</v>
      </c>
      <c r="Z1358" s="21" t="str">
        <f t="shared" si="158"/>
        <v>Monday</v>
      </c>
      <c r="AA1358" s="21" t="str">
        <f t="shared" si="159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1356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54"/>
        <v>19342.400000000001</v>
      </c>
      <c r="G1359" s="48">
        <f t="shared" si="155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56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57"/>
        <v>2</v>
      </c>
      <c r="Z1359" s="21" t="str">
        <f t="shared" si="158"/>
        <v>Monday</v>
      </c>
      <c r="AA1359" s="21" t="str">
        <f t="shared" si="159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1357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54"/>
        <v>18048.8</v>
      </c>
      <c r="G1360" s="48">
        <f t="shared" si="155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56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57"/>
        <v>0</v>
      </c>
      <c r="Z1360" s="21" t="str">
        <f t="shared" si="158"/>
        <v>Wednesday</v>
      </c>
      <c r="AA1360" s="21" t="str">
        <f t="shared" si="159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1358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54"/>
        <v>17987.2</v>
      </c>
      <c r="G1361" s="48">
        <f t="shared" si="155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56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57"/>
        <v>1</v>
      </c>
      <c r="Z1361" s="21" t="str">
        <f t="shared" si="158"/>
        <v>Saturday</v>
      </c>
      <c r="AA1361" s="21" t="str">
        <f t="shared" si="159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1359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54"/>
        <v>12997.599999999999</v>
      </c>
      <c r="G1362" s="48">
        <f t="shared" si="155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56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57"/>
        <v>1</v>
      </c>
      <c r="Z1362" s="21" t="str">
        <f t="shared" si="158"/>
        <v>Monday</v>
      </c>
      <c r="AA1362" s="21" t="str">
        <f t="shared" si="159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1360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54"/>
        <v>16508.8</v>
      </c>
      <c r="G1363" s="48">
        <f t="shared" si="155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56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57"/>
        <v>1</v>
      </c>
      <c r="Z1363" s="21" t="str">
        <f t="shared" si="158"/>
        <v>Tuesday</v>
      </c>
      <c r="AA1363" s="21" t="str">
        <f t="shared" si="159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1361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54"/>
        <v>14106.400000000001</v>
      </c>
      <c r="G1364" s="48">
        <f t="shared" si="155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56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57"/>
        <v>2</v>
      </c>
      <c r="Z1364" s="21" t="str">
        <f t="shared" si="158"/>
        <v>Monday</v>
      </c>
      <c r="AA1364" s="21" t="str">
        <f t="shared" si="159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1362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54"/>
        <v>21375.200000000001</v>
      </c>
      <c r="G1365" s="48">
        <f t="shared" si="155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56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57"/>
        <v>1</v>
      </c>
      <c r="Z1365" s="21" t="str">
        <f t="shared" si="158"/>
        <v>Monday</v>
      </c>
      <c r="AA1365" s="21" t="str">
        <f t="shared" si="159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1363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54"/>
        <v>19342.400000000001</v>
      </c>
      <c r="G1366" s="48">
        <f t="shared" si="155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56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57"/>
        <v>1</v>
      </c>
      <c r="Z1366" s="21" t="str">
        <f t="shared" si="158"/>
        <v>Monday</v>
      </c>
      <c r="AA1366" s="21" t="str">
        <f t="shared" si="159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1364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54"/>
        <v>26862</v>
      </c>
      <c r="G1367" s="48">
        <f t="shared" si="155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56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57"/>
        <v>2</v>
      </c>
      <c r="Z1367" s="21" t="str">
        <f t="shared" si="158"/>
        <v>Tuesday</v>
      </c>
      <c r="AA1367" s="21" t="str">
        <f t="shared" si="159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1365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54"/>
        <v>16368</v>
      </c>
      <c r="G1368" s="48">
        <f t="shared" si="155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56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57"/>
        <v>4</v>
      </c>
      <c r="Z1368" s="21" t="str">
        <f t="shared" si="158"/>
        <v>Tuesday</v>
      </c>
      <c r="AA1368" s="21" t="str">
        <f t="shared" si="159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1366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54"/>
        <v>23531.199999999997</v>
      </c>
      <c r="G1369" s="48">
        <f t="shared" si="155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56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57"/>
        <v>1</v>
      </c>
      <c r="Z1369" s="21" t="str">
        <f t="shared" si="158"/>
        <v>Monday</v>
      </c>
      <c r="AA1369" s="21" t="str">
        <f t="shared" si="159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1367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54"/>
        <v>28710</v>
      </c>
      <c r="G1370" s="48">
        <f t="shared" si="155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56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57"/>
        <v>1</v>
      </c>
      <c r="Z1370" s="21" t="str">
        <f t="shared" si="158"/>
        <v>Monday</v>
      </c>
      <c r="AA1370" s="21" t="str">
        <f t="shared" si="159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1368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54"/>
        <v>22792</v>
      </c>
      <c r="G1371" s="48">
        <f t="shared" si="155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56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7"/>
        <v>1</v>
      </c>
      <c r="Z1371" s="21" t="str">
        <f t="shared" si="158"/>
        <v>Monday</v>
      </c>
      <c r="AA1371" s="21" t="str">
        <f t="shared" si="159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1369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54"/>
        <v>16139.2</v>
      </c>
      <c r="G1372" s="48">
        <f t="shared" si="155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56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57"/>
        <v>2</v>
      </c>
      <c r="Z1372" s="21" t="str">
        <f t="shared" si="158"/>
        <v>Monday</v>
      </c>
      <c r="AA1372" s="21" t="str">
        <f t="shared" si="159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1370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54"/>
        <v>22176</v>
      </c>
      <c r="G1373" s="48">
        <f t="shared" si="155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56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57"/>
        <v>1</v>
      </c>
      <c r="Z1373" s="21" t="str">
        <f t="shared" si="158"/>
        <v>Saturday</v>
      </c>
      <c r="AA1373" s="21" t="str">
        <f t="shared" si="159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1371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54"/>
        <v>26862</v>
      </c>
      <c r="G1374" s="48">
        <f t="shared" si="155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56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57"/>
        <v>1</v>
      </c>
      <c r="Z1374" s="21" t="str">
        <f t="shared" si="158"/>
        <v>Monday</v>
      </c>
      <c r="AA1374" s="21" t="str">
        <f t="shared" si="159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1372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54"/>
        <v>17309.599999999999</v>
      </c>
      <c r="G1375" s="48">
        <f t="shared" si="155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56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57"/>
        <v>0</v>
      </c>
      <c r="Z1375" s="21" t="str">
        <f t="shared" si="158"/>
        <v>Tuesday</v>
      </c>
      <c r="AA1375" s="21" t="str">
        <f t="shared" si="159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1373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54"/>
        <v>27258</v>
      </c>
      <c r="G1376" s="48">
        <f t="shared" si="155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56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57"/>
        <v>1</v>
      </c>
      <c r="Z1376" s="21" t="str">
        <f t="shared" si="158"/>
        <v>Monday</v>
      </c>
      <c r="AA1376" s="21" t="str">
        <f t="shared" si="159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1374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54"/>
        <v>8993.6</v>
      </c>
      <c r="G1377" s="48">
        <f t="shared" si="155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56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57"/>
        <v>1</v>
      </c>
      <c r="Z1377" s="21" t="str">
        <f t="shared" si="158"/>
        <v>Tuesday</v>
      </c>
      <c r="AA1377" s="21" t="str">
        <f t="shared" si="159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1375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54"/>
        <v>28710</v>
      </c>
      <c r="G1378" s="48">
        <f t="shared" si="155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56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57"/>
        <v>1</v>
      </c>
      <c r="Z1378" s="21" t="str">
        <f t="shared" si="158"/>
        <v>Saturday</v>
      </c>
      <c r="AA1378" s="21" t="str">
        <f t="shared" si="159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1376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54"/>
        <v>24578.400000000001</v>
      </c>
      <c r="G1379" s="48">
        <f t="shared" si="155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56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57"/>
        <v>3</v>
      </c>
      <c r="Z1379" s="21" t="str">
        <f t="shared" si="158"/>
        <v>Monday</v>
      </c>
      <c r="AA1379" s="21" t="str">
        <f t="shared" si="159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1377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54"/>
        <v>22360.799999999999</v>
      </c>
      <c r="G1380" s="48">
        <f t="shared" si="155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56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57"/>
        <v>1</v>
      </c>
      <c r="Z1380" s="21" t="str">
        <f t="shared" si="158"/>
        <v>Tuesday</v>
      </c>
      <c r="AA1380" s="21" t="str">
        <f t="shared" si="159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1378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54"/>
        <v>20020</v>
      </c>
      <c r="G1381" s="48">
        <f t="shared" si="155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56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57"/>
        <v>1</v>
      </c>
      <c r="Z1381" s="21" t="str">
        <f t="shared" si="158"/>
        <v>Monday</v>
      </c>
      <c r="AA1381" s="21" t="str">
        <f t="shared" si="159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1379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54"/>
        <v>4743.2</v>
      </c>
      <c r="G1382" s="48">
        <f t="shared" si="155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56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57"/>
        <v>1</v>
      </c>
      <c r="Z1382" s="21" t="str">
        <f t="shared" si="158"/>
        <v>Saturday</v>
      </c>
      <c r="AA1382" s="21" t="str">
        <f t="shared" si="159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1380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54"/>
        <v>3757.6000000000004</v>
      </c>
      <c r="G1383" s="48">
        <f t="shared" si="155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56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7"/>
        <v>1</v>
      </c>
      <c r="Z1383" s="21" t="str">
        <f t="shared" si="158"/>
        <v>Saturday</v>
      </c>
      <c r="AA1383" s="21" t="str">
        <f t="shared" si="159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1381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54"/>
        <v>7946.4</v>
      </c>
      <c r="G1384" s="48">
        <f t="shared" si="155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56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7"/>
        <v>1</v>
      </c>
      <c r="Z1384" s="21" t="str">
        <f t="shared" si="158"/>
        <v>Saturday</v>
      </c>
      <c r="AA1384" s="21" t="str">
        <f t="shared" si="159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1382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54"/>
        <v>6529.6</v>
      </c>
      <c r="G1385" s="48">
        <f t="shared" si="155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56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7"/>
        <v>1</v>
      </c>
      <c r="Z1385" s="21" t="str">
        <f t="shared" si="158"/>
        <v>Saturday</v>
      </c>
      <c r="AA1385" s="21" t="str">
        <f t="shared" si="159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1383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54"/>
        <v>11026.4</v>
      </c>
      <c r="G1386" s="48">
        <f t="shared" si="155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56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57"/>
        <v>1</v>
      </c>
      <c r="Z1386" s="21" t="str">
        <f t="shared" si="158"/>
        <v>Monday</v>
      </c>
      <c r="AA1386" s="21" t="str">
        <f t="shared" si="159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1384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54"/>
        <v>11026.4</v>
      </c>
      <c r="G1387" s="48">
        <f t="shared" si="155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56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57"/>
        <v>1</v>
      </c>
      <c r="Z1387" s="21" t="str">
        <f t="shared" si="158"/>
        <v>Saturday</v>
      </c>
      <c r="AA1387" s="21" t="str">
        <f t="shared" si="159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1385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54"/>
        <v>12874.400000000001</v>
      </c>
      <c r="G1388" s="48">
        <f t="shared" si="155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56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57"/>
        <v>1</v>
      </c>
      <c r="Z1388" s="21" t="str">
        <f t="shared" si="158"/>
        <v>Monday</v>
      </c>
      <c r="AA1388" s="21" t="str">
        <f t="shared" si="159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1386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54"/>
        <v>15892.8</v>
      </c>
      <c r="G1389" s="48">
        <f t="shared" si="155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56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7"/>
        <v>1</v>
      </c>
      <c r="Z1389" s="21" t="str">
        <f t="shared" si="158"/>
        <v>Monday</v>
      </c>
      <c r="AA1389" s="21" t="str">
        <f t="shared" si="159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1387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54"/>
        <v>27258</v>
      </c>
      <c r="G1390" s="48">
        <f t="shared" si="155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56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7"/>
        <v>1</v>
      </c>
      <c r="Z1390" s="21" t="str">
        <f t="shared" si="158"/>
        <v>Monday</v>
      </c>
      <c r="AA1390" s="21" t="str">
        <f t="shared" si="159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1388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54"/>
        <v>2895.2</v>
      </c>
      <c r="G1391" s="48">
        <f t="shared" si="155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56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57"/>
        <v>1</v>
      </c>
      <c r="Z1391" s="21" t="str">
        <f t="shared" si="158"/>
        <v>Saturday</v>
      </c>
      <c r="AA1391" s="21" t="str">
        <f t="shared" si="159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1389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54"/>
        <v>2217.6</v>
      </c>
      <c r="G1392" s="48">
        <f t="shared" si="155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56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7"/>
        <v>1</v>
      </c>
      <c r="Z1392" s="21" t="str">
        <f t="shared" si="158"/>
        <v>Saturday</v>
      </c>
      <c r="AA1392" s="21" t="str">
        <f t="shared" si="159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1390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54"/>
        <v>10890</v>
      </c>
      <c r="G1393" s="48">
        <f t="shared" si="155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56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7"/>
        <v>1</v>
      </c>
      <c r="Z1393" s="21" t="str">
        <f t="shared" si="158"/>
        <v>Saturday</v>
      </c>
      <c r="AA1393" s="21" t="str">
        <f t="shared" si="159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1391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54"/>
        <v>12689.599999999999</v>
      </c>
      <c r="G1394" s="48">
        <f t="shared" si="155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56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7"/>
        <v>1</v>
      </c>
      <c r="Z1394" s="21" t="str">
        <f t="shared" si="158"/>
        <v>Saturday</v>
      </c>
      <c r="AA1394" s="21" t="str">
        <f t="shared" si="159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1392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54"/>
        <v>10164</v>
      </c>
      <c r="G1395" s="48">
        <f t="shared" si="155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56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57"/>
        <v>1</v>
      </c>
      <c r="Z1395" s="21" t="str">
        <f t="shared" si="158"/>
        <v>Monday</v>
      </c>
      <c r="AA1395" s="21" t="str">
        <f t="shared" si="159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1393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54"/>
        <v>10841.6</v>
      </c>
      <c r="G1396" s="48">
        <f t="shared" si="155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56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57"/>
        <v>0</v>
      </c>
      <c r="Z1396" s="21" t="str">
        <f t="shared" si="158"/>
        <v>Monday</v>
      </c>
      <c r="AA1396" s="21" t="str">
        <f t="shared" si="159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1394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54"/>
        <v>10890</v>
      </c>
      <c r="G1397" s="48">
        <f t="shared" si="155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56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57"/>
        <v>1</v>
      </c>
      <c r="Z1397" s="21" t="str">
        <f t="shared" si="158"/>
        <v>Monday</v>
      </c>
      <c r="AA1397" s="21" t="str">
        <f t="shared" si="159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1395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54"/>
        <v>16698</v>
      </c>
      <c r="G1398" s="48">
        <f t="shared" si="155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56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7"/>
        <v>1</v>
      </c>
      <c r="Z1398" s="21" t="str">
        <f t="shared" si="158"/>
        <v>Monday</v>
      </c>
      <c r="AA1398" s="21" t="str">
        <f t="shared" si="159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1396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54"/>
        <v>6591.2000000000007</v>
      </c>
      <c r="G1399" s="48">
        <f t="shared" si="155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56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7"/>
        <v>1</v>
      </c>
      <c r="Z1399" s="21" t="str">
        <f t="shared" si="158"/>
        <v>Monday</v>
      </c>
      <c r="AA1399" s="21" t="str">
        <f t="shared" si="159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1397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54"/>
        <v>10841.6</v>
      </c>
      <c r="G1400" s="48">
        <f t="shared" si="155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56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7"/>
        <v>1</v>
      </c>
      <c r="Z1400" s="21" t="str">
        <f t="shared" si="158"/>
        <v>Monday</v>
      </c>
      <c r="AA1400" s="21" t="str">
        <f t="shared" si="159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1398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54"/>
        <v>10841.6</v>
      </c>
      <c r="G1401" s="48">
        <f t="shared" si="155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56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7"/>
        <v>1</v>
      </c>
      <c r="Z1401" s="21" t="str">
        <f t="shared" si="158"/>
        <v>Monday</v>
      </c>
      <c r="AA1401" s="21" t="str">
        <f t="shared" si="159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1399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54"/>
        <v>17740.8</v>
      </c>
      <c r="G1402" s="48">
        <f t="shared" si="155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56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7"/>
        <v>1</v>
      </c>
      <c r="Z1402" s="21" t="str">
        <f t="shared" si="158"/>
        <v>Monday</v>
      </c>
      <c r="AA1402" s="21" t="str">
        <f t="shared" si="159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1400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54"/>
        <v>10225.6</v>
      </c>
      <c r="G1403" s="48">
        <f t="shared" si="155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56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57"/>
        <v>1</v>
      </c>
      <c r="Z1403" s="21" t="str">
        <f t="shared" si="158"/>
        <v>Saturday</v>
      </c>
      <c r="AA1403" s="21" t="str">
        <f t="shared" si="159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1401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54"/>
        <v>16077.599999999999</v>
      </c>
      <c r="G1404" s="48">
        <f t="shared" si="155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56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57"/>
        <v>1</v>
      </c>
      <c r="Z1404" s="21" t="str">
        <f t="shared" si="158"/>
        <v>Monday</v>
      </c>
      <c r="AA1404" s="21" t="str">
        <f t="shared" si="159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1402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54"/>
        <v>19896.8</v>
      </c>
      <c r="G1405" s="48">
        <f t="shared" si="155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56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57"/>
        <v>3</v>
      </c>
      <c r="Z1405" s="21" t="str">
        <f t="shared" si="158"/>
        <v>Monday</v>
      </c>
      <c r="AA1405" s="21" t="str">
        <f t="shared" si="159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1403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54"/>
        <v>4004</v>
      </c>
      <c r="G1406" s="48">
        <f t="shared" si="155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56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57"/>
        <v>1</v>
      </c>
      <c r="Z1406" s="21" t="str">
        <f t="shared" si="158"/>
        <v>Monday</v>
      </c>
      <c r="AA1406" s="21" t="str">
        <f t="shared" si="159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1404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54"/>
        <v>4004</v>
      </c>
      <c r="G1407" s="48">
        <f t="shared" si="155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56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57"/>
        <v>0</v>
      </c>
      <c r="Z1407" s="21" t="str">
        <f t="shared" si="158"/>
        <v>Saturday</v>
      </c>
      <c r="AA1407" s="21" t="str">
        <f t="shared" si="159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1405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54"/>
        <v>3634.3999999999996</v>
      </c>
      <c r="G1408" s="48">
        <f t="shared" si="155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56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57"/>
        <v>1</v>
      </c>
      <c r="Z1408" s="21" t="str">
        <f t="shared" si="158"/>
        <v>Tuesday</v>
      </c>
      <c r="AA1408" s="21" t="str">
        <f t="shared" si="159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1406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54"/>
        <v>3326.3999999999996</v>
      </c>
      <c r="G1409" s="48">
        <f t="shared" si="155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56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57"/>
        <v>0</v>
      </c>
      <c r="Z1409" s="21" t="str">
        <f t="shared" si="158"/>
        <v>Saturday</v>
      </c>
      <c r="AA1409" s="21" t="str">
        <f t="shared" si="159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1407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si="154"/>
        <v>14106.399999999998</v>
      </c>
      <c r="G1410" s="48">
        <f t="shared" si="155"/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si="156"/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si="157"/>
        <v>2</v>
      </c>
      <c r="Z1410" s="21" t="str">
        <f t="shared" si="158"/>
        <v>Monday</v>
      </c>
      <c r="AA1410" s="21" t="str">
        <f t="shared" si="159"/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1408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54"/>
        <v>5482.4</v>
      </c>
      <c r="G1411" s="48">
        <f t="shared" si="155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56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7"/>
        <v>1</v>
      </c>
      <c r="Z1411" s="21" t="str">
        <f t="shared" si="158"/>
        <v>Monday</v>
      </c>
      <c r="AA1411" s="21" t="str">
        <f t="shared" si="159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1409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ref="F1412:F1475" si="160">IF(AB1412="DOLLAR",E1412*88,E1412)</f>
        <v>5482.4</v>
      </c>
      <c r="G1412" s="48">
        <f t="shared" ref="G1412:G1475" si="161">F1412*J1412</f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ref="L1412:L1475" si="162">J1412-K1412</f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ref="Y1412:Y1475" si="163">IF(X1412="", "", X1412-N1412)</f>
        <v>1</v>
      </c>
      <c r="Z1412" s="21" t="str">
        <f t="shared" ref="Z1412:Z1475" si="164">IF(N1412="", "", TEXT(N1412, "dddd"))</f>
        <v>Monday</v>
      </c>
      <c r="AA1412" s="21" t="str">
        <f t="shared" ref="AA1412:AA1475" si="165">IF(X1412="", "", TEXT(X1412, "dddd"))</f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1410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60"/>
        <v>5482.4</v>
      </c>
      <c r="G1413" s="48">
        <f t="shared" si="161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62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63"/>
        <v>1</v>
      </c>
      <c r="Z1413" s="21" t="str">
        <f t="shared" si="164"/>
        <v>Monday</v>
      </c>
      <c r="AA1413" s="21" t="str">
        <f t="shared" si="165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1411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60"/>
        <v>20636</v>
      </c>
      <c r="G1414" s="48">
        <f t="shared" si="161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62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63"/>
        <v>1</v>
      </c>
      <c r="Z1414" s="21" t="str">
        <f t="shared" si="164"/>
        <v>Tuesday</v>
      </c>
      <c r="AA1414" s="21" t="str">
        <f t="shared" si="165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1412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60"/>
        <v>5482.4</v>
      </c>
      <c r="G1415" s="48">
        <f t="shared" si="161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62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63"/>
        <v>1</v>
      </c>
      <c r="Z1415" s="21" t="str">
        <f t="shared" si="164"/>
        <v>Monday</v>
      </c>
      <c r="AA1415" s="21" t="str">
        <f t="shared" si="165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1413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60"/>
        <v>10164</v>
      </c>
      <c r="G1416" s="48">
        <f t="shared" si="161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62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63"/>
        <v>1</v>
      </c>
      <c r="Z1416" s="21" t="str">
        <f t="shared" si="164"/>
        <v>Tuesday</v>
      </c>
      <c r="AA1416" s="21" t="str">
        <f t="shared" si="165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1414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60"/>
        <v>4743.2</v>
      </c>
      <c r="G1417" s="48">
        <f t="shared" si="161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62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63"/>
        <v>0</v>
      </c>
      <c r="Z1417" s="21" t="str">
        <f t="shared" si="164"/>
        <v>Saturday</v>
      </c>
      <c r="AA1417" s="21" t="str">
        <f t="shared" si="165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1415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60"/>
        <v>13068</v>
      </c>
      <c r="G1418" s="48">
        <f t="shared" si="161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62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63"/>
        <v>1</v>
      </c>
      <c r="Z1418" s="21" t="str">
        <f t="shared" si="164"/>
        <v>Tuesday</v>
      </c>
      <c r="AA1418" s="21" t="str">
        <f t="shared" si="165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1416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60"/>
        <v>29766</v>
      </c>
      <c r="G1419" s="48">
        <f t="shared" si="161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62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63"/>
        <v>1</v>
      </c>
      <c r="Z1419" s="21" t="str">
        <f t="shared" si="164"/>
        <v>Monday</v>
      </c>
      <c r="AA1419" s="21" t="str">
        <f t="shared" si="165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1417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60"/>
        <v>16508.8</v>
      </c>
      <c r="G1420" s="48">
        <f t="shared" si="161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62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63"/>
        <v>1</v>
      </c>
      <c r="Z1420" s="21" t="str">
        <f t="shared" si="164"/>
        <v>Tuesday</v>
      </c>
      <c r="AA1420" s="21" t="str">
        <f t="shared" si="165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1418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60"/>
        <v>18018</v>
      </c>
      <c r="G1421" s="48">
        <f t="shared" si="161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62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63"/>
        <v>1</v>
      </c>
      <c r="Z1421" s="21" t="str">
        <f t="shared" si="164"/>
        <v>Tuesday</v>
      </c>
      <c r="AA1421" s="21" t="str">
        <f t="shared" si="165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1419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60"/>
        <v>17094</v>
      </c>
      <c r="G1422" s="48">
        <f t="shared" si="161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62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63"/>
        <v>1</v>
      </c>
      <c r="Z1422" s="21" t="str">
        <f t="shared" si="164"/>
        <v>Tuesday</v>
      </c>
      <c r="AA1422" s="21" t="str">
        <f t="shared" si="165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1420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60"/>
        <v>18018</v>
      </c>
      <c r="G1423" s="48">
        <f t="shared" si="161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62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63"/>
        <v>1</v>
      </c>
      <c r="Z1423" s="21" t="str">
        <f t="shared" si="164"/>
        <v>Monday</v>
      </c>
      <c r="AA1423" s="21" t="str">
        <f t="shared" si="165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1421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60"/>
        <v>23531.199999999997</v>
      </c>
      <c r="G1424" s="48">
        <f t="shared" si="161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62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63"/>
        <v>1</v>
      </c>
      <c r="Z1424" s="21" t="str">
        <f t="shared" si="164"/>
        <v>Monday</v>
      </c>
      <c r="AA1424" s="21" t="str">
        <f t="shared" si="165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1422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60"/>
        <v>14106.400000000001</v>
      </c>
      <c r="G1425" s="48">
        <f t="shared" si="161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62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63"/>
        <v>1</v>
      </c>
      <c r="Z1425" s="21" t="str">
        <f t="shared" si="164"/>
        <v>Tuesday</v>
      </c>
      <c r="AA1425" s="21" t="str">
        <f t="shared" si="165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1423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60"/>
        <v>6221.6</v>
      </c>
      <c r="G1426" s="48">
        <f t="shared" si="161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62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63"/>
        <v>3</v>
      </c>
      <c r="Z1426" s="21" t="str">
        <f t="shared" si="164"/>
        <v>Monday</v>
      </c>
      <c r="AA1426" s="21" t="str">
        <f t="shared" si="165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1424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60"/>
        <v>15584.8</v>
      </c>
      <c r="G1427" s="48">
        <f t="shared" si="161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62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63"/>
        <v>1</v>
      </c>
      <c r="Z1427" s="21" t="str">
        <f t="shared" si="164"/>
        <v>Tuesday</v>
      </c>
      <c r="AA1427" s="21" t="str">
        <f t="shared" si="165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1425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60"/>
        <v>11088</v>
      </c>
      <c r="G1428" s="48">
        <f t="shared" si="161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62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63"/>
        <v>1</v>
      </c>
      <c r="Z1428" s="21" t="str">
        <f t="shared" si="164"/>
        <v>Tuesday</v>
      </c>
      <c r="AA1428" s="21" t="str">
        <f t="shared" si="165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1426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60"/>
        <v>22792</v>
      </c>
      <c r="G1429" s="48">
        <f t="shared" si="161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62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63"/>
        <v>1</v>
      </c>
      <c r="Z1429" s="21" t="str">
        <f t="shared" si="164"/>
        <v>Saturday</v>
      </c>
      <c r="AA1429" s="21" t="str">
        <f t="shared" si="165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1427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60"/>
        <v>23531.199999999997</v>
      </c>
      <c r="G1430" s="48">
        <f t="shared" si="161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62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63"/>
        <v>1</v>
      </c>
      <c r="Z1430" s="21" t="str">
        <f t="shared" si="164"/>
        <v>Saturday</v>
      </c>
      <c r="AA1430" s="21" t="str">
        <f t="shared" si="165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1428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60"/>
        <v>22792</v>
      </c>
      <c r="G1431" s="48">
        <f t="shared" si="161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62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63"/>
        <v>1</v>
      </c>
      <c r="Z1431" s="21" t="str">
        <f t="shared" si="164"/>
        <v>Saturday</v>
      </c>
      <c r="AA1431" s="21" t="str">
        <f t="shared" si="165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1429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60"/>
        <v>22792</v>
      </c>
      <c r="G1432" s="48">
        <f t="shared" si="161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62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63"/>
        <v>1</v>
      </c>
      <c r="Z1432" s="21" t="str">
        <f t="shared" si="164"/>
        <v>Monday</v>
      </c>
      <c r="AA1432" s="21" t="str">
        <f t="shared" si="165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1430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60"/>
        <v>22792</v>
      </c>
      <c r="G1433" s="48">
        <f t="shared" si="161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62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63"/>
        <v>1</v>
      </c>
      <c r="Z1433" s="21" t="str">
        <f t="shared" si="164"/>
        <v>Saturday</v>
      </c>
      <c r="AA1433" s="21" t="str">
        <f t="shared" si="165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1431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60"/>
        <v>22176</v>
      </c>
      <c r="G1434" s="48">
        <f t="shared" si="161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62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63"/>
        <v>1</v>
      </c>
      <c r="Z1434" s="21" t="str">
        <f t="shared" si="164"/>
        <v>Saturday</v>
      </c>
      <c r="AA1434" s="21" t="str">
        <f t="shared" si="165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1432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60"/>
        <v>15584.8</v>
      </c>
      <c r="G1435" s="48">
        <f t="shared" si="161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62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63"/>
        <v>0</v>
      </c>
      <c r="Z1435" s="21" t="str">
        <f t="shared" si="164"/>
        <v>Saturday</v>
      </c>
      <c r="AA1435" s="21" t="str">
        <f t="shared" si="165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1433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60"/>
        <v>24948</v>
      </c>
      <c r="G1436" s="48">
        <f t="shared" si="161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62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63"/>
        <v>3</v>
      </c>
      <c r="Z1436" s="21" t="str">
        <f t="shared" si="164"/>
        <v>Monday</v>
      </c>
      <c r="AA1436" s="21" t="str">
        <f t="shared" si="165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1434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60"/>
        <v>22176</v>
      </c>
      <c r="G1437" s="48">
        <f t="shared" si="161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62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63"/>
        <v>1</v>
      </c>
      <c r="Z1437" s="21" t="str">
        <f t="shared" si="164"/>
        <v>Monday</v>
      </c>
      <c r="AA1437" s="21" t="str">
        <f t="shared" si="165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1435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60"/>
        <v>9240</v>
      </c>
      <c r="G1438" s="48">
        <f t="shared" si="161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62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63"/>
        <v>1</v>
      </c>
      <c r="Z1438" s="21" t="str">
        <f t="shared" si="164"/>
        <v>Monday</v>
      </c>
      <c r="AA1438" s="21" t="str">
        <f t="shared" si="165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1436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60"/>
        <v>6529.6</v>
      </c>
      <c r="G1439" s="48">
        <f t="shared" si="161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62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63"/>
        <v>2</v>
      </c>
      <c r="Z1439" s="21" t="str">
        <f t="shared" si="164"/>
        <v>Tuesday</v>
      </c>
      <c r="AA1439" s="21" t="str">
        <f t="shared" si="165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1437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60"/>
        <v>13428.8</v>
      </c>
      <c r="G1440" s="48">
        <f t="shared" si="161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62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63"/>
        <v>3</v>
      </c>
      <c r="Z1440" s="21" t="str">
        <f t="shared" si="164"/>
        <v>Monday</v>
      </c>
      <c r="AA1440" s="21" t="str">
        <f t="shared" si="165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1438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60"/>
        <v>28890.400000000001</v>
      </c>
      <c r="G1441" s="48">
        <f t="shared" si="161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62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63"/>
        <v>1</v>
      </c>
      <c r="Z1441" s="21" t="str">
        <f t="shared" si="164"/>
        <v>Saturday</v>
      </c>
      <c r="AA1441" s="21" t="str">
        <f t="shared" si="165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1439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60"/>
        <v>17432.8</v>
      </c>
      <c r="G1442" s="48">
        <f t="shared" si="161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62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63"/>
        <v>0</v>
      </c>
      <c r="Z1442" s="21" t="str">
        <f t="shared" si="164"/>
        <v>Tuesday</v>
      </c>
      <c r="AA1442" s="21" t="str">
        <f t="shared" si="165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1440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60"/>
        <v>4004</v>
      </c>
      <c r="G1443" s="48">
        <f t="shared" si="161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62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63"/>
        <v>0</v>
      </c>
      <c r="Z1443" s="21" t="str">
        <f t="shared" si="164"/>
        <v>Tuesday</v>
      </c>
      <c r="AA1443" s="21" t="str">
        <f t="shared" si="165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1441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60"/>
        <v>16508.8</v>
      </c>
      <c r="G1444" s="48">
        <f t="shared" si="161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62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63"/>
        <v>0</v>
      </c>
      <c r="Z1444" s="21" t="str">
        <f t="shared" si="164"/>
        <v>Tuesday</v>
      </c>
      <c r="AA1444" s="21" t="str">
        <f t="shared" si="165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1442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60"/>
        <v>14190</v>
      </c>
      <c r="G1445" s="48">
        <f t="shared" si="161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62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63"/>
        <v>0</v>
      </c>
      <c r="Z1445" s="21" t="str">
        <f t="shared" si="164"/>
        <v>Tuesday</v>
      </c>
      <c r="AA1445" s="21" t="str">
        <f t="shared" si="165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1443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60"/>
        <v>22422.400000000001</v>
      </c>
      <c r="G1446" s="48">
        <f t="shared" si="161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62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63"/>
        <v>0</v>
      </c>
      <c r="Z1446" s="21" t="str">
        <f t="shared" si="164"/>
        <v>Tuesday</v>
      </c>
      <c r="AA1446" s="21" t="str">
        <f t="shared" si="165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1444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60"/>
        <v>10164</v>
      </c>
      <c r="G1447" s="48">
        <f t="shared" si="161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62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63"/>
        <v>0</v>
      </c>
      <c r="Z1447" s="21" t="str">
        <f t="shared" si="164"/>
        <v>Tuesday</v>
      </c>
      <c r="AA1447" s="21" t="str">
        <f t="shared" si="165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1445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60"/>
        <v>9424.7999999999993</v>
      </c>
      <c r="G1448" s="48">
        <f t="shared" si="161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62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63"/>
        <v>0</v>
      </c>
      <c r="Z1448" s="21" t="str">
        <f t="shared" si="164"/>
        <v>Tuesday</v>
      </c>
      <c r="AA1448" s="21" t="str">
        <f t="shared" si="165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1446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60"/>
        <v>22422.400000000001</v>
      </c>
      <c r="G1449" s="48">
        <f t="shared" si="161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62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63"/>
        <v>0</v>
      </c>
      <c r="Z1449" s="21" t="str">
        <f t="shared" si="164"/>
        <v>Tuesday</v>
      </c>
      <c r="AA1449" s="21" t="str">
        <f t="shared" si="165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1447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60"/>
        <v>24578.400000000001</v>
      </c>
      <c r="G1450" s="48">
        <f t="shared" si="161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62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63"/>
        <v>0</v>
      </c>
      <c r="Z1450" s="21" t="str">
        <f t="shared" si="164"/>
        <v>Tuesday</v>
      </c>
      <c r="AA1450" s="21" t="str">
        <f t="shared" si="165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1448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60"/>
        <v>440</v>
      </c>
      <c r="G1451" s="48">
        <f t="shared" si="161"/>
        <v>440</v>
      </c>
      <c r="H1451" s="21" t="s">
        <v>1902</v>
      </c>
      <c r="I1451" s="21" t="s">
        <v>5279</v>
      </c>
      <c r="J1451" s="21">
        <v>1</v>
      </c>
      <c r="K1451" s="21">
        <v>1</v>
      </c>
      <c r="L1451" s="21">
        <f t="shared" si="162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63"/>
        <v/>
      </c>
      <c r="Z1451" s="21" t="str">
        <f t="shared" si="164"/>
        <v>Monday</v>
      </c>
      <c r="AA1451" s="21" t="str">
        <f t="shared" si="165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1449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60"/>
        <v>20988</v>
      </c>
      <c r="G1452" s="48">
        <f t="shared" si="161"/>
        <v>20988</v>
      </c>
      <c r="H1452" s="21" t="s">
        <v>1904</v>
      </c>
      <c r="I1452" s="21" t="s">
        <v>5286</v>
      </c>
      <c r="J1452" s="21">
        <v>1</v>
      </c>
      <c r="K1452" s="21">
        <v>1</v>
      </c>
      <c r="L1452" s="21">
        <f t="shared" si="162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63"/>
        <v>1</v>
      </c>
      <c r="Z1452" s="21" t="str">
        <f t="shared" si="164"/>
        <v>Monday</v>
      </c>
      <c r="AA1452" s="21" t="str">
        <f t="shared" si="165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1450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60"/>
        <v>12408</v>
      </c>
      <c r="G1453" s="48">
        <f t="shared" si="161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62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63"/>
        <v>0</v>
      </c>
      <c r="Z1453" s="21" t="str">
        <f t="shared" si="164"/>
        <v>Monday</v>
      </c>
      <c r="AA1453" s="21" t="str">
        <f t="shared" si="165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1451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60"/>
        <v>5376.8</v>
      </c>
      <c r="G1454" s="48">
        <f t="shared" si="161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62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63"/>
        <v>2</v>
      </c>
      <c r="Z1454" s="21" t="str">
        <f t="shared" si="164"/>
        <v>Saturday</v>
      </c>
      <c r="AA1454" s="21" t="str">
        <f t="shared" si="165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1452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60"/>
        <v>3374.8</v>
      </c>
      <c r="G1455" s="48">
        <f t="shared" si="161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62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63"/>
        <v>0</v>
      </c>
      <c r="Z1455" s="21" t="str">
        <f t="shared" si="164"/>
        <v>Monday</v>
      </c>
      <c r="AA1455" s="21" t="str">
        <f t="shared" si="165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1453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60"/>
        <v>7444.7999999999993</v>
      </c>
      <c r="G1456" s="48">
        <f t="shared" si="161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62"/>
        <v>1</v>
      </c>
      <c r="M1456" s="21"/>
      <c r="N1456" s="30"/>
      <c r="O1456" s="48"/>
      <c r="P1456" s="21" t="s">
        <v>2025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63"/>
        <v/>
      </c>
      <c r="Z1456" s="21" t="str">
        <f t="shared" si="164"/>
        <v/>
      </c>
      <c r="AA1456" s="21" t="str">
        <f t="shared" si="165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1454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60"/>
        <v>35340.800000000003</v>
      </c>
      <c r="G1457" s="48">
        <f t="shared" si="161"/>
        <v>35340.800000000003</v>
      </c>
      <c r="H1457" s="21" t="s">
        <v>1984</v>
      </c>
      <c r="I1457" s="21" t="s">
        <v>5237</v>
      </c>
      <c r="J1457" s="21">
        <v>1</v>
      </c>
      <c r="K1457" s="21">
        <v>1</v>
      </c>
      <c r="L1457" s="21">
        <f t="shared" si="162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63"/>
        <v>0</v>
      </c>
      <c r="Z1457" s="21" t="str">
        <f t="shared" si="164"/>
        <v>Wednesday</v>
      </c>
      <c r="AA1457" s="21" t="str">
        <f t="shared" si="165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1455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60"/>
        <v>3942.3999999999996</v>
      </c>
      <c r="G1458" s="48">
        <f t="shared" si="161"/>
        <v>3942.3999999999996</v>
      </c>
      <c r="H1458" s="21" t="s">
        <v>679</v>
      </c>
      <c r="I1458" s="21" t="s">
        <v>4120</v>
      </c>
      <c r="J1458" s="21">
        <v>1</v>
      </c>
      <c r="K1458" s="21">
        <v>1</v>
      </c>
      <c r="L1458" s="21">
        <f t="shared" si="162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63"/>
        <v>1</v>
      </c>
      <c r="Z1458" s="21" t="str">
        <f t="shared" si="164"/>
        <v>Wednesday</v>
      </c>
      <c r="AA1458" s="21" t="str">
        <f t="shared" si="165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1456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60"/>
        <v>18867.2</v>
      </c>
      <c r="G1459" s="48">
        <f t="shared" si="161"/>
        <v>18867.2</v>
      </c>
      <c r="H1459" s="21">
        <v>23012</v>
      </c>
      <c r="I1459" s="21" t="s">
        <v>5236</v>
      </c>
      <c r="J1459" s="21">
        <v>1</v>
      </c>
      <c r="K1459" s="21">
        <v>1</v>
      </c>
      <c r="L1459" s="21">
        <f t="shared" si="162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63"/>
        <v>1</v>
      </c>
      <c r="Z1459" s="21" t="str">
        <f t="shared" si="164"/>
        <v>Wednesday</v>
      </c>
      <c r="AA1459" s="21" t="str">
        <f t="shared" si="165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1457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60"/>
        <v>10912</v>
      </c>
      <c r="G1460" s="48">
        <f t="shared" si="161"/>
        <v>10912</v>
      </c>
      <c r="H1460" s="21" t="s">
        <v>1986</v>
      </c>
      <c r="I1460" s="21" t="s">
        <v>5238</v>
      </c>
      <c r="J1460" s="21">
        <v>1</v>
      </c>
      <c r="K1460" s="21">
        <v>1</v>
      </c>
      <c r="L1460" s="21">
        <f t="shared" si="162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63"/>
        <v>1</v>
      </c>
      <c r="Z1460" s="21" t="str">
        <f t="shared" si="164"/>
        <v>Wednesday</v>
      </c>
      <c r="AA1460" s="21" t="str">
        <f t="shared" si="165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1458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60"/>
        <v>5491.2</v>
      </c>
      <c r="G1461" s="48">
        <f t="shared" si="161"/>
        <v>10982.4</v>
      </c>
      <c r="H1461" s="21">
        <v>22010</v>
      </c>
      <c r="I1461" s="21" t="s">
        <v>5234</v>
      </c>
      <c r="J1461" s="21">
        <v>2</v>
      </c>
      <c r="K1461" s="21">
        <v>2</v>
      </c>
      <c r="L1461" s="21">
        <f t="shared" si="162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63"/>
        <v>1</v>
      </c>
      <c r="Z1461" s="21" t="str">
        <f t="shared" si="164"/>
        <v>Wednesday</v>
      </c>
      <c r="AA1461" s="21" t="str">
        <f t="shared" si="165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1459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60"/>
        <v>8659.2000000000007</v>
      </c>
      <c r="G1462" s="48">
        <f t="shared" si="161"/>
        <v>8659.2000000000007</v>
      </c>
      <c r="H1462" s="21">
        <v>41004</v>
      </c>
      <c r="I1462" s="21" t="s">
        <v>5235</v>
      </c>
      <c r="J1462" s="21">
        <v>1</v>
      </c>
      <c r="K1462" s="21">
        <v>1</v>
      </c>
      <c r="L1462" s="21">
        <f t="shared" si="162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63"/>
        <v>0</v>
      </c>
      <c r="Z1462" s="21" t="str">
        <f t="shared" si="164"/>
        <v>Saturday</v>
      </c>
      <c r="AA1462" s="21" t="str">
        <f t="shared" si="165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1460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60"/>
        <v>22792</v>
      </c>
      <c r="G1463" s="48">
        <f t="shared" si="161"/>
        <v>22792</v>
      </c>
      <c r="H1463" s="21" t="s">
        <v>1980</v>
      </c>
      <c r="I1463" s="21" t="s">
        <v>5253</v>
      </c>
      <c r="J1463" s="21">
        <v>1</v>
      </c>
      <c r="K1463" s="21">
        <v>1</v>
      </c>
      <c r="L1463" s="21">
        <f t="shared" si="162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63"/>
        <v>3</v>
      </c>
      <c r="Z1463" s="21" t="str">
        <f t="shared" si="164"/>
        <v>Saturday</v>
      </c>
      <c r="AA1463" s="21" t="str">
        <f t="shared" si="165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1461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60"/>
        <v>22792</v>
      </c>
      <c r="G1464" s="48">
        <f t="shared" si="161"/>
        <v>205128</v>
      </c>
      <c r="H1464" s="21" t="s">
        <v>1981</v>
      </c>
      <c r="I1464" s="21" t="s">
        <v>5254</v>
      </c>
      <c r="J1464" s="21">
        <v>9</v>
      </c>
      <c r="K1464" s="21">
        <v>9</v>
      </c>
      <c r="L1464" s="21">
        <f t="shared" si="162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63"/>
        <v>2</v>
      </c>
      <c r="Z1464" s="21" t="str">
        <f t="shared" si="164"/>
        <v>Saturday</v>
      </c>
      <c r="AA1464" s="21" t="str">
        <f t="shared" si="165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1462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60"/>
        <v>16544</v>
      </c>
      <c r="G1465" s="48">
        <f t="shared" si="161"/>
        <v>16544</v>
      </c>
      <c r="H1465" s="21" t="s">
        <v>372</v>
      </c>
      <c r="I1465" s="21" t="s">
        <v>4124</v>
      </c>
      <c r="J1465" s="21">
        <v>1</v>
      </c>
      <c r="K1465" s="21">
        <v>1</v>
      </c>
      <c r="L1465" s="21">
        <f t="shared" si="162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63"/>
        <v>1</v>
      </c>
      <c r="Z1465" s="21" t="str">
        <f t="shared" si="164"/>
        <v>Wednesday</v>
      </c>
      <c r="AA1465" s="21" t="str">
        <f t="shared" si="165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1463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60"/>
        <v>25608</v>
      </c>
      <c r="G1466" s="48">
        <f t="shared" si="161"/>
        <v>25608</v>
      </c>
      <c r="H1466" s="21" t="s">
        <v>1974</v>
      </c>
      <c r="I1466" s="21" t="s">
        <v>4389</v>
      </c>
      <c r="J1466" s="21">
        <v>1</v>
      </c>
      <c r="K1466" s="21">
        <v>1</v>
      </c>
      <c r="L1466" s="21">
        <f t="shared" si="162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63"/>
        <v>2</v>
      </c>
      <c r="Z1466" s="21" t="str">
        <f t="shared" si="164"/>
        <v>Saturday</v>
      </c>
      <c r="AA1466" s="21" t="str">
        <f t="shared" si="165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1464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60"/>
        <v>72776</v>
      </c>
      <c r="G1467" s="48">
        <f t="shared" si="161"/>
        <v>72776</v>
      </c>
      <c r="H1467" s="21" t="s">
        <v>1975</v>
      </c>
      <c r="I1467" s="21" t="s">
        <v>4390</v>
      </c>
      <c r="J1467" s="21">
        <v>1</v>
      </c>
      <c r="K1467" s="21">
        <v>1</v>
      </c>
      <c r="L1467" s="21">
        <f t="shared" si="162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63"/>
        <v>1</v>
      </c>
      <c r="Z1467" s="21" t="str">
        <f t="shared" si="164"/>
        <v>Wednesday</v>
      </c>
      <c r="AA1467" s="21" t="str">
        <f t="shared" si="165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1465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60"/>
        <v>4840</v>
      </c>
      <c r="G1468" s="48">
        <f t="shared" si="161"/>
        <v>4840</v>
      </c>
      <c r="H1468" s="21" t="s">
        <v>1976</v>
      </c>
      <c r="I1468" s="21" t="s">
        <v>4391</v>
      </c>
      <c r="J1468" s="21">
        <v>1</v>
      </c>
      <c r="K1468" s="21">
        <v>1</v>
      </c>
      <c r="L1468" s="21">
        <f t="shared" si="162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63"/>
        <v>0</v>
      </c>
      <c r="Z1468" s="21" t="str">
        <f t="shared" si="164"/>
        <v>Tuesday</v>
      </c>
      <c r="AA1468" s="21" t="str">
        <f t="shared" si="165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1466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60"/>
        <v>33176</v>
      </c>
      <c r="G1469" s="48">
        <f t="shared" si="161"/>
        <v>33176</v>
      </c>
      <c r="H1469" s="21" t="s">
        <v>1977</v>
      </c>
      <c r="I1469" s="21" t="s">
        <v>4392</v>
      </c>
      <c r="J1469" s="21">
        <v>1</v>
      </c>
      <c r="K1469" s="21">
        <v>1</v>
      </c>
      <c r="L1469" s="21">
        <f t="shared" si="162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63"/>
        <v>0</v>
      </c>
      <c r="Z1469" s="21" t="str">
        <f t="shared" si="164"/>
        <v>Monday</v>
      </c>
      <c r="AA1469" s="21" t="str">
        <f t="shared" si="165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1467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60"/>
        <v>29304</v>
      </c>
      <c r="G1470" s="48">
        <f t="shared" si="161"/>
        <v>29304</v>
      </c>
      <c r="H1470" s="21" t="s">
        <v>1978</v>
      </c>
      <c r="I1470" s="21" t="s">
        <v>4393</v>
      </c>
      <c r="J1470" s="21">
        <v>1</v>
      </c>
      <c r="K1470" s="21">
        <v>1</v>
      </c>
      <c r="L1470" s="21">
        <f t="shared" si="162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63"/>
        <v>2</v>
      </c>
      <c r="Z1470" s="21" t="str">
        <f t="shared" si="164"/>
        <v>Saturday</v>
      </c>
      <c r="AA1470" s="21" t="str">
        <f t="shared" si="165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1468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60"/>
        <v>6072</v>
      </c>
      <c r="G1471" s="48">
        <f t="shared" si="161"/>
        <v>6072</v>
      </c>
      <c r="H1471" s="21" t="s">
        <v>355</v>
      </c>
      <c r="I1471" s="21" t="s">
        <v>4125</v>
      </c>
      <c r="J1471" s="21">
        <v>1</v>
      </c>
      <c r="K1471" s="21">
        <v>1</v>
      </c>
      <c r="L1471" s="21">
        <f t="shared" si="162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63"/>
        <v>1</v>
      </c>
      <c r="Z1471" s="21" t="str">
        <f t="shared" si="164"/>
        <v>Wednesday</v>
      </c>
      <c r="AA1471" s="21" t="str">
        <f t="shared" si="165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1469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60"/>
        <v>96307.200000000012</v>
      </c>
      <c r="G1472" s="48">
        <f t="shared" si="161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62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63"/>
        <v>2</v>
      </c>
      <c r="Z1472" s="21" t="str">
        <f t="shared" si="164"/>
        <v>Tuesday</v>
      </c>
      <c r="AA1472" s="21" t="str">
        <f t="shared" si="165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1470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60"/>
        <v>231607.2</v>
      </c>
      <c r="G1473" s="48">
        <f t="shared" si="161"/>
        <v>2779286.4000000004</v>
      </c>
      <c r="H1473" s="21" t="s">
        <v>1982</v>
      </c>
      <c r="I1473" s="21" t="s">
        <v>5275</v>
      </c>
      <c r="J1473" s="21">
        <v>12</v>
      </c>
      <c r="K1473" s="21">
        <v>12</v>
      </c>
      <c r="L1473" s="21">
        <f t="shared" si="162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63"/>
        <v>2</v>
      </c>
      <c r="Z1473" s="21" t="str">
        <f t="shared" si="164"/>
        <v>Tuesday</v>
      </c>
      <c r="AA1473" s="21" t="str">
        <f t="shared" si="165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1471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si="160"/>
        <v>33880</v>
      </c>
      <c r="G1474" s="48">
        <f t="shared" si="161"/>
        <v>33880</v>
      </c>
      <c r="H1474" s="21" t="s">
        <v>1217</v>
      </c>
      <c r="I1474" s="21" t="s">
        <v>5271</v>
      </c>
      <c r="J1474" s="21">
        <v>1</v>
      </c>
      <c r="K1474" s="21">
        <v>1</v>
      </c>
      <c r="L1474" s="21">
        <f t="shared" si="162"/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si="163"/>
        <v>0</v>
      </c>
      <c r="Z1474" s="21" t="str">
        <f t="shared" si="164"/>
        <v>Tuesday</v>
      </c>
      <c r="AA1474" s="21" t="str">
        <f t="shared" si="165"/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1472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60"/>
        <v>440</v>
      </c>
      <c r="G1475" s="48">
        <f t="shared" si="161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62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63"/>
        <v>0</v>
      </c>
      <c r="Z1475" s="21" t="str">
        <f t="shared" si="164"/>
        <v>Monday</v>
      </c>
      <c r="AA1475" s="21" t="str">
        <f t="shared" si="165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1473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ref="F1476:F1539" si="166">IF(AB1476="DOLLAR",E1476*88,E1476)</f>
        <v>3379.2</v>
      </c>
      <c r="G1476" s="48">
        <f t="shared" ref="G1476:G1539" si="167">F1476*J1476</f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ref="L1476:L1539" si="168">J1476-K1476</f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ref="Y1476:Y1539" si="169">IF(X1476="", "", X1476-N1476)</f>
        <v>0</v>
      </c>
      <c r="Z1476" s="21" t="str">
        <f t="shared" ref="Z1476:Z1539" si="170">IF(N1476="", "", TEXT(N1476, "dddd"))</f>
        <v>Thursday</v>
      </c>
      <c r="AA1476" s="21" t="str">
        <f t="shared" ref="AA1476:AA1539" si="171">IF(X1476="", "", TEXT(X1476, "dddd"))</f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1474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66"/>
        <v>1892</v>
      </c>
      <c r="G1477" s="48">
        <f t="shared" si="167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68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69"/>
        <v>0</v>
      </c>
      <c r="Z1477" s="21" t="str">
        <f t="shared" si="170"/>
        <v>Tuesday</v>
      </c>
      <c r="AA1477" s="21" t="str">
        <f t="shared" si="171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1475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66"/>
        <v>2200</v>
      </c>
      <c r="G1478" s="48">
        <f t="shared" si="167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68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9"/>
        <v>0</v>
      </c>
      <c r="Z1478" s="21" t="str">
        <f t="shared" si="170"/>
        <v>Tuesday</v>
      </c>
      <c r="AA1478" s="21" t="str">
        <f t="shared" si="171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1476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66"/>
        <v>1276</v>
      </c>
      <c r="G1479" s="48">
        <f t="shared" si="167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68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9"/>
        <v>0</v>
      </c>
      <c r="Z1479" s="21" t="str">
        <f t="shared" si="170"/>
        <v>Tuesday</v>
      </c>
      <c r="AA1479" s="21" t="str">
        <f t="shared" si="171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1477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66"/>
        <v>12892</v>
      </c>
      <c r="G1480" s="48">
        <f t="shared" si="167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68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9"/>
        <v>0</v>
      </c>
      <c r="Z1480" s="21" t="str">
        <f t="shared" si="170"/>
        <v>Tuesday</v>
      </c>
      <c r="AA1480" s="21" t="str">
        <f t="shared" si="171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1478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66"/>
        <v>13508</v>
      </c>
      <c r="G1481" s="48">
        <f t="shared" si="167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68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9"/>
        <v>0</v>
      </c>
      <c r="Z1481" s="21" t="str">
        <f t="shared" si="170"/>
        <v>Tuesday</v>
      </c>
      <c r="AA1481" s="21" t="str">
        <f t="shared" si="171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1479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66"/>
        <v>4048</v>
      </c>
      <c r="G1482" s="48">
        <f t="shared" si="167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68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9"/>
        <v>0</v>
      </c>
      <c r="Z1482" s="21" t="str">
        <f t="shared" si="170"/>
        <v>Tuesday</v>
      </c>
      <c r="AA1482" s="21" t="str">
        <f t="shared" si="171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1480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66"/>
        <v>12038.400000000001</v>
      </c>
      <c r="G1483" s="48">
        <f t="shared" si="167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68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69"/>
        <v>2</v>
      </c>
      <c r="Z1483" s="21" t="str">
        <f t="shared" si="170"/>
        <v>Saturday</v>
      </c>
      <c r="AA1483" s="21" t="str">
        <f t="shared" si="171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1481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66"/>
        <v>2376</v>
      </c>
      <c r="G1484" s="48">
        <f t="shared" si="167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68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9"/>
        <v>2</v>
      </c>
      <c r="Z1484" s="21" t="str">
        <f t="shared" si="170"/>
        <v>Saturday</v>
      </c>
      <c r="AA1484" s="21" t="str">
        <f t="shared" si="171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1482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66"/>
        <v>1900.8000000000002</v>
      </c>
      <c r="G1485" s="48">
        <f t="shared" si="167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68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9"/>
        <v>2</v>
      </c>
      <c r="Z1485" s="21" t="str">
        <f t="shared" si="170"/>
        <v>Saturday</v>
      </c>
      <c r="AA1485" s="21" t="str">
        <f t="shared" si="171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1483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66"/>
        <v>2323.1999999999998</v>
      </c>
      <c r="G1486" s="48">
        <f t="shared" si="167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68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9"/>
        <v>2</v>
      </c>
      <c r="Z1486" s="21" t="str">
        <f t="shared" si="170"/>
        <v>Saturday</v>
      </c>
      <c r="AA1486" s="21" t="str">
        <f t="shared" si="171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1484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66"/>
        <v>6230.4</v>
      </c>
      <c r="G1487" s="48">
        <f t="shared" si="167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68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9"/>
        <v>2</v>
      </c>
      <c r="Z1487" s="21" t="str">
        <f t="shared" si="170"/>
        <v>Saturday</v>
      </c>
      <c r="AA1487" s="21" t="str">
        <f t="shared" si="171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1485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66"/>
        <v>6072</v>
      </c>
      <c r="G1488" s="48">
        <f t="shared" si="167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68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9"/>
        <v>2</v>
      </c>
      <c r="Z1488" s="21" t="str">
        <f t="shared" si="170"/>
        <v>Saturday</v>
      </c>
      <c r="AA1488" s="21" t="str">
        <f t="shared" si="171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1486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66"/>
        <v>6441.6</v>
      </c>
      <c r="G1489" s="48">
        <f t="shared" si="167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68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9"/>
        <v>2</v>
      </c>
      <c r="Z1489" s="21" t="str">
        <f t="shared" si="170"/>
        <v>Saturday</v>
      </c>
      <c r="AA1489" s="21" t="str">
        <f t="shared" si="171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1487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66"/>
        <v>2376</v>
      </c>
      <c r="G1490" s="48">
        <f t="shared" si="167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68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9"/>
        <v>2</v>
      </c>
      <c r="Z1490" s="21" t="str">
        <f t="shared" si="170"/>
        <v>Saturday</v>
      </c>
      <c r="AA1490" s="21" t="str">
        <f t="shared" si="171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1488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66"/>
        <v>4224</v>
      </c>
      <c r="G1491" s="48">
        <f t="shared" si="167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68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9"/>
        <v>2</v>
      </c>
      <c r="Z1491" s="21" t="str">
        <f t="shared" si="170"/>
        <v>Saturday</v>
      </c>
      <c r="AA1491" s="21" t="str">
        <f t="shared" si="171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1489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66"/>
        <v>1636.8000000000002</v>
      </c>
      <c r="G1492" s="48">
        <f t="shared" si="167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68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9"/>
        <v>2</v>
      </c>
      <c r="Z1492" s="21" t="str">
        <f t="shared" si="170"/>
        <v>Saturday</v>
      </c>
      <c r="AA1492" s="21" t="str">
        <f t="shared" si="171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1490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66"/>
        <v>7128</v>
      </c>
      <c r="G1493" s="48">
        <f t="shared" si="167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68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69"/>
        <v>1</v>
      </c>
      <c r="Z1493" s="21" t="str">
        <f t="shared" si="170"/>
        <v>Wednesday</v>
      </c>
      <c r="AA1493" s="21" t="str">
        <f t="shared" si="171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1491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66"/>
        <v>2323.1999999999998</v>
      </c>
      <c r="G1494" s="48">
        <f t="shared" si="167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68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9"/>
        <v>1</v>
      </c>
      <c r="Z1494" s="21" t="str">
        <f t="shared" si="170"/>
        <v>Wednesday</v>
      </c>
      <c r="AA1494" s="21" t="str">
        <f t="shared" si="171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1492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66"/>
        <v>8450</v>
      </c>
      <c r="G1495" s="48">
        <f t="shared" si="167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68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69"/>
        <v/>
      </c>
      <c r="Z1495" s="21" t="str">
        <f t="shared" si="170"/>
        <v/>
      </c>
      <c r="AA1495" s="21" t="str">
        <f t="shared" si="171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1493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66"/>
        <v>16355</v>
      </c>
      <c r="G1496" s="48">
        <f t="shared" si="167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68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9"/>
        <v/>
      </c>
      <c r="Z1496" s="21" t="str">
        <f t="shared" si="170"/>
        <v/>
      </c>
      <c r="AA1496" s="21" t="str">
        <f t="shared" si="171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1494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66"/>
        <v>5225</v>
      </c>
      <c r="G1497" s="48">
        <f t="shared" si="167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68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9"/>
        <v/>
      </c>
      <c r="Z1497" s="21" t="str">
        <f t="shared" si="170"/>
        <v/>
      </c>
      <c r="AA1497" s="21" t="str">
        <f t="shared" si="171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1495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66"/>
        <v>0</v>
      </c>
      <c r="G1498" s="48">
        <f t="shared" si="167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68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69"/>
        <v>0</v>
      </c>
      <c r="Z1498" s="21" t="str">
        <f t="shared" si="170"/>
        <v>Saturday</v>
      </c>
      <c r="AA1498" s="21" t="str">
        <f t="shared" si="171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1496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66"/>
        <v>0</v>
      </c>
      <c r="G1499" s="48">
        <f t="shared" si="167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68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69"/>
        <v>0</v>
      </c>
      <c r="Z1499" s="21" t="str">
        <f t="shared" si="170"/>
        <v>Monday</v>
      </c>
      <c r="AA1499" s="21" t="str">
        <f t="shared" si="171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1497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66"/>
        <v>30000</v>
      </c>
      <c r="G1500" s="48">
        <f t="shared" si="167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68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69"/>
        <v>0</v>
      </c>
      <c r="Z1500" s="21" t="str">
        <f t="shared" si="170"/>
        <v>Monday</v>
      </c>
      <c r="AA1500" s="21" t="str">
        <f t="shared" si="171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1498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66"/>
        <v>7920</v>
      </c>
      <c r="G1501" s="48">
        <f t="shared" si="167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68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69"/>
        <v>0</v>
      </c>
      <c r="Z1501" s="21" t="str">
        <f t="shared" si="170"/>
        <v>Monday</v>
      </c>
      <c r="AA1501" s="21" t="str">
        <f t="shared" si="171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1499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66"/>
        <v>7920</v>
      </c>
      <c r="G1502" s="48">
        <f t="shared" si="167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68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69"/>
        <v>0</v>
      </c>
      <c r="Z1502" s="21" t="str">
        <f t="shared" si="170"/>
        <v>Thursday</v>
      </c>
      <c r="AA1502" s="21" t="str">
        <f t="shared" si="171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1500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66"/>
        <v>9400</v>
      </c>
      <c r="G1503" s="48">
        <f t="shared" si="167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68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69"/>
        <v>0</v>
      </c>
      <c r="Z1503" s="21" t="str">
        <f t="shared" si="170"/>
        <v>Thursday</v>
      </c>
      <c r="AA1503" s="21" t="str">
        <f t="shared" si="171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1501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66"/>
        <v>9500</v>
      </c>
      <c r="G1504" s="48">
        <f t="shared" si="167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68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69"/>
        <v>0</v>
      </c>
      <c r="Z1504" s="21" t="str">
        <f t="shared" si="170"/>
        <v>Monday</v>
      </c>
      <c r="AA1504" s="21" t="str">
        <f t="shared" si="171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1502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66"/>
        <v>2828.4600000000005</v>
      </c>
      <c r="G1505" s="48">
        <f t="shared" si="167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68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69"/>
        <v>0</v>
      </c>
      <c r="Z1505" s="21" t="str">
        <f t="shared" si="170"/>
        <v>Monday</v>
      </c>
      <c r="AA1505" s="21" t="str">
        <f t="shared" si="171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1503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66"/>
        <v>5930.33</v>
      </c>
      <c r="G1506" s="48">
        <f t="shared" si="167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68"/>
        <v>0</v>
      </c>
      <c r="M1506" s="21" t="s">
        <v>3330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69"/>
        <v>0</v>
      </c>
      <c r="Z1506" s="21" t="str">
        <f t="shared" si="170"/>
        <v>Thursday</v>
      </c>
      <c r="AA1506" s="21" t="str">
        <f t="shared" si="171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1504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66"/>
        <v>8995.14</v>
      </c>
      <c r="G1507" s="48">
        <f t="shared" si="167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68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69"/>
        <v>0</v>
      </c>
      <c r="Z1507" s="21" t="str">
        <f t="shared" si="170"/>
        <v>Monday</v>
      </c>
      <c r="AA1507" s="21" t="str">
        <f t="shared" si="171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1505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66"/>
        <v>39000</v>
      </c>
      <c r="G1508" s="48">
        <f t="shared" si="167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68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/>
      <c r="R1508" s="21"/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 t="str">
        <f>IF(OR(R1508 = "PRIYANKA MADAM", R1508 = "DEEPAK", R1508 = "PORTER"),N1508,"")</f>
        <v/>
      </c>
      <c r="Y1508" s="21" t="str">
        <f t="shared" si="169"/>
        <v/>
      </c>
      <c r="Z1508" s="21" t="str">
        <f t="shared" si="170"/>
        <v>Tuesday</v>
      </c>
      <c r="AA1508" s="21" t="str">
        <f t="shared" si="171"/>
        <v/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1506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66"/>
        <v>5384.34</v>
      </c>
      <c r="G1509" s="48">
        <f t="shared" si="167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68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69"/>
        <v>0</v>
      </c>
      <c r="Z1509" s="21" t="str">
        <f t="shared" si="170"/>
        <v>Thursday</v>
      </c>
      <c r="AA1509" s="21" t="str">
        <f t="shared" si="171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1507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66"/>
        <v>4743.2</v>
      </c>
      <c r="G1510" s="48">
        <f t="shared" si="167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68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69"/>
        <v>1</v>
      </c>
      <c r="Z1510" s="21" t="str">
        <f t="shared" si="170"/>
        <v>Monday</v>
      </c>
      <c r="AA1510" s="21" t="str">
        <f t="shared" si="171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1508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66"/>
        <v>4435.2</v>
      </c>
      <c r="G1511" s="48">
        <f t="shared" si="167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68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9"/>
        <v>1</v>
      </c>
      <c r="Z1511" s="21" t="str">
        <f t="shared" si="170"/>
        <v>Monday</v>
      </c>
      <c r="AA1511" s="21" t="str">
        <f t="shared" si="171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1509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66"/>
        <v>12196.8</v>
      </c>
      <c r="G1512" s="48">
        <f t="shared" si="167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68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69"/>
        <v>2</v>
      </c>
      <c r="Z1512" s="21" t="str">
        <f t="shared" si="170"/>
        <v>Monday</v>
      </c>
      <c r="AA1512" s="21" t="str">
        <f t="shared" si="171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1510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66"/>
        <v>4435.2</v>
      </c>
      <c r="G1513" s="48">
        <f t="shared" si="167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68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69"/>
        <v>1</v>
      </c>
      <c r="Z1513" s="21" t="str">
        <f t="shared" si="170"/>
        <v>Monday</v>
      </c>
      <c r="AA1513" s="21" t="str">
        <f t="shared" si="171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1511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66"/>
        <v>18018</v>
      </c>
      <c r="G1514" s="48">
        <f t="shared" si="167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68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69"/>
        <v>2</v>
      </c>
      <c r="Z1514" s="21" t="str">
        <f t="shared" si="170"/>
        <v>Monday</v>
      </c>
      <c r="AA1514" s="21" t="str">
        <f t="shared" si="171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1512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66"/>
        <v>3326.3999999999996</v>
      </c>
      <c r="G1515" s="48">
        <f t="shared" si="167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68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69"/>
        <v>1</v>
      </c>
      <c r="Z1515" s="21" t="str">
        <f t="shared" si="170"/>
        <v>Monday</v>
      </c>
      <c r="AA1515" s="21" t="str">
        <f t="shared" si="171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1513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66"/>
        <v>15972</v>
      </c>
      <c r="G1516" s="48">
        <f t="shared" si="167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68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69"/>
        <v>1</v>
      </c>
      <c r="Z1516" s="21" t="str">
        <f t="shared" si="170"/>
        <v>Monday</v>
      </c>
      <c r="AA1516" s="21" t="str">
        <f t="shared" si="171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1514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66"/>
        <v>14845.599999999999</v>
      </c>
      <c r="G1517" s="48">
        <f t="shared" si="167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68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69"/>
        <v>1</v>
      </c>
      <c r="Z1517" s="21" t="str">
        <f t="shared" si="170"/>
        <v>Monday</v>
      </c>
      <c r="AA1517" s="21" t="str">
        <f t="shared" si="171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1515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66"/>
        <v>13244</v>
      </c>
      <c r="G1518" s="48">
        <f t="shared" si="167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68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9"/>
        <v>1</v>
      </c>
      <c r="Z1518" s="21" t="str">
        <f t="shared" si="170"/>
        <v>Monday</v>
      </c>
      <c r="AA1518" s="21" t="str">
        <f t="shared" si="171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1516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66"/>
        <v>18018</v>
      </c>
      <c r="G1519" s="48">
        <f t="shared" si="167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68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9"/>
        <v>1</v>
      </c>
      <c r="Z1519" s="21" t="str">
        <f t="shared" si="170"/>
        <v>Monday</v>
      </c>
      <c r="AA1519" s="21" t="str">
        <f t="shared" si="171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1517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66"/>
        <v>19157.599999999999</v>
      </c>
      <c r="G1520" s="48">
        <f t="shared" si="167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68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9"/>
        <v>1</v>
      </c>
      <c r="Z1520" s="21" t="str">
        <f t="shared" si="170"/>
        <v>Monday</v>
      </c>
      <c r="AA1520" s="21" t="str">
        <f t="shared" si="171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1518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66"/>
        <v>17094</v>
      </c>
      <c r="G1521" s="48">
        <f t="shared" si="167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68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69"/>
        <v>1</v>
      </c>
      <c r="Z1521" s="21" t="str">
        <f t="shared" si="170"/>
        <v>Monday</v>
      </c>
      <c r="AA1521" s="21" t="str">
        <f t="shared" si="171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1519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66"/>
        <v>16447.2</v>
      </c>
      <c r="G1522" s="48">
        <f t="shared" si="167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68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69"/>
        <v>1</v>
      </c>
      <c r="Z1522" s="21" t="str">
        <f t="shared" si="170"/>
        <v>Monday</v>
      </c>
      <c r="AA1522" s="21" t="str">
        <f t="shared" si="171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1520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66"/>
        <v>18876</v>
      </c>
      <c r="G1523" s="48">
        <f t="shared" si="167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68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9"/>
        <v>1</v>
      </c>
      <c r="Z1523" s="21" t="str">
        <f t="shared" si="170"/>
        <v>Monday</v>
      </c>
      <c r="AA1523" s="21" t="str">
        <f t="shared" si="171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1521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66"/>
        <v>19157.599999999999</v>
      </c>
      <c r="G1524" s="48">
        <f t="shared" si="167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68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69"/>
        <v>0</v>
      </c>
      <c r="Z1524" s="21" t="str">
        <f t="shared" si="170"/>
        <v>Monday</v>
      </c>
      <c r="AA1524" s="21" t="str">
        <f t="shared" si="171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1522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66"/>
        <v>16698</v>
      </c>
      <c r="G1525" s="48">
        <f t="shared" si="167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68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69"/>
        <v>1</v>
      </c>
      <c r="Z1525" s="21" t="str">
        <f t="shared" si="170"/>
        <v>Monday</v>
      </c>
      <c r="AA1525" s="21" t="str">
        <f t="shared" si="171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1523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66"/>
        <v>33202.400000000001</v>
      </c>
      <c r="G1526" s="48">
        <f t="shared" si="167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68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69"/>
        <v>1</v>
      </c>
      <c r="Z1526" s="21" t="str">
        <f t="shared" si="170"/>
        <v>Tuesday</v>
      </c>
      <c r="AA1526" s="21" t="str">
        <f t="shared" si="171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1524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66"/>
        <v>18048.8</v>
      </c>
      <c r="G1527" s="48">
        <f t="shared" si="167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68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9"/>
        <v>1</v>
      </c>
      <c r="Z1527" s="21" t="str">
        <f t="shared" si="170"/>
        <v>Tuesday</v>
      </c>
      <c r="AA1527" s="21" t="str">
        <f t="shared" si="171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1525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66"/>
        <v>19272</v>
      </c>
      <c r="G1528" s="48">
        <f t="shared" si="167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68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69"/>
        <v>1</v>
      </c>
      <c r="Z1528" s="21" t="str">
        <f t="shared" si="170"/>
        <v>Monday</v>
      </c>
      <c r="AA1528" s="21" t="str">
        <f t="shared" si="171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1526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66"/>
        <v>13464</v>
      </c>
      <c r="G1529" s="48">
        <f t="shared" si="167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68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69"/>
        <v>1</v>
      </c>
      <c r="Z1529" s="21" t="str">
        <f t="shared" si="170"/>
        <v>Monday</v>
      </c>
      <c r="AA1529" s="21" t="str">
        <f t="shared" si="171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1527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66"/>
        <v>17292</v>
      </c>
      <c r="G1530" s="48">
        <f t="shared" si="167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68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9"/>
        <v>1</v>
      </c>
      <c r="Z1530" s="21" t="str">
        <f t="shared" si="170"/>
        <v>Monday</v>
      </c>
      <c r="AA1530" s="21" t="str">
        <f t="shared" si="171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1528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66"/>
        <v>3388</v>
      </c>
      <c r="G1531" s="48">
        <f t="shared" si="167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68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69"/>
        <v>1</v>
      </c>
      <c r="Z1531" s="21" t="str">
        <f t="shared" si="170"/>
        <v>Monday</v>
      </c>
      <c r="AA1531" s="21" t="str">
        <f t="shared" si="171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1529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66"/>
        <v>1355.2</v>
      </c>
      <c r="G1532" s="48">
        <f t="shared" si="167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68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69"/>
        <v>1</v>
      </c>
      <c r="Z1532" s="21" t="str">
        <f t="shared" si="170"/>
        <v>Tuesday</v>
      </c>
      <c r="AA1532" s="21" t="str">
        <f t="shared" si="171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1530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66"/>
        <v>3080</v>
      </c>
      <c r="G1533" s="48">
        <f t="shared" si="167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68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69"/>
        <v>0</v>
      </c>
      <c r="Z1533" s="21" t="str">
        <f t="shared" si="170"/>
        <v>Monday</v>
      </c>
      <c r="AA1533" s="21" t="str">
        <f t="shared" si="171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1531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66"/>
        <v>6098.4</v>
      </c>
      <c r="G1534" s="48">
        <f t="shared" si="167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68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9"/>
        <v>0</v>
      </c>
      <c r="Z1534" s="21" t="str">
        <f t="shared" si="170"/>
        <v>Monday</v>
      </c>
      <c r="AA1534" s="21" t="str">
        <f t="shared" si="171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1532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66"/>
        <v>3080</v>
      </c>
      <c r="G1535" s="48">
        <f t="shared" si="167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68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69"/>
        <v>2</v>
      </c>
      <c r="Z1535" s="21" t="str">
        <f t="shared" si="170"/>
        <v>Saturday</v>
      </c>
      <c r="AA1535" s="21" t="str">
        <f t="shared" si="171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1533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66"/>
        <v>6098.4</v>
      </c>
      <c r="G1536" s="48">
        <f t="shared" si="167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68"/>
        <v>1</v>
      </c>
      <c r="M1536" s="21"/>
      <c r="N1536" s="30"/>
      <c r="O1536" s="48"/>
      <c r="P1536" s="21" t="s">
        <v>2025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69"/>
        <v/>
      </c>
      <c r="Z1536" s="21" t="str">
        <f t="shared" si="170"/>
        <v/>
      </c>
      <c r="AA1536" s="21" t="str">
        <f t="shared" si="171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1534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66"/>
        <v>16508.8</v>
      </c>
      <c r="G1537" s="48">
        <f t="shared" si="167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68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69"/>
        <v>0</v>
      </c>
      <c r="Z1537" s="21" t="str">
        <f t="shared" si="170"/>
        <v>Monday</v>
      </c>
      <c r="AA1537" s="21" t="str">
        <f t="shared" si="171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1535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si="166"/>
        <v>17124.8</v>
      </c>
      <c r="G1538" s="48">
        <f t="shared" si="167"/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si="168"/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9"/>
        <v>0</v>
      </c>
      <c r="Z1538" s="21" t="str">
        <f t="shared" si="170"/>
        <v>Monday</v>
      </c>
      <c r="AA1538" s="21" t="str">
        <f t="shared" si="171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1536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66"/>
        <v>17987.2</v>
      </c>
      <c r="G1539" s="48">
        <f t="shared" si="167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8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9"/>
        <v>0</v>
      </c>
      <c r="Z1539" s="21" t="str">
        <f t="shared" si="170"/>
        <v>Monday</v>
      </c>
      <c r="AA1539" s="21" t="str">
        <f t="shared" si="171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1537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ref="F1540:F1603" si="172">IF(AB1540="DOLLAR",E1540*88,E1540)</f>
        <v>25146</v>
      </c>
      <c r="G1540" s="48">
        <f t="shared" ref="G1540:G1603" si="173">F1540*J1540</f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ref="L1540:L1603" si="174">J1540-K1540</f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ref="Y1540:Y1603" si="175">IF(X1540="", "", X1540-N1540)</f>
        <v>0</v>
      </c>
      <c r="Z1540" s="21" t="str">
        <f t="shared" ref="Z1540:Z1603" si="176">IF(N1540="", "", TEXT(N1540, "dddd"))</f>
        <v>Monday</v>
      </c>
      <c r="AA1540" s="21" t="str">
        <f t="shared" ref="AA1540:AA1603" si="177">IF(X1540="", "", TEXT(X1540, "dddd"))</f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1538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72"/>
        <v>27258</v>
      </c>
      <c r="G1541" s="48">
        <f t="shared" si="173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74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75"/>
        <v>0</v>
      </c>
      <c r="Z1541" s="21" t="str">
        <f t="shared" si="176"/>
        <v>Monday</v>
      </c>
      <c r="AA1541" s="21" t="str">
        <f t="shared" si="177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1539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72"/>
        <v>1724.8000000000002</v>
      </c>
      <c r="G1542" s="48">
        <f t="shared" si="173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74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75"/>
        <v>1</v>
      </c>
      <c r="Z1542" s="21" t="str">
        <f t="shared" si="176"/>
        <v>Tuesday</v>
      </c>
      <c r="AA1542" s="21" t="str">
        <f t="shared" si="177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1540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72"/>
        <v>8808.7999999999993</v>
      </c>
      <c r="G1543" s="48">
        <f t="shared" si="173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74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75"/>
        <v>1</v>
      </c>
      <c r="Z1543" s="21" t="str">
        <f t="shared" si="176"/>
        <v>Tuesday</v>
      </c>
      <c r="AA1543" s="21" t="str">
        <f t="shared" si="177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1541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72"/>
        <v>5359.2</v>
      </c>
      <c r="G1544" s="48">
        <f t="shared" si="173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74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75"/>
        <v>0</v>
      </c>
      <c r="Z1544" s="21" t="str">
        <f t="shared" si="176"/>
        <v>Wednesday</v>
      </c>
      <c r="AA1544" s="21" t="str">
        <f t="shared" si="177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1542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72"/>
        <v>14352.8</v>
      </c>
      <c r="G1545" s="48">
        <f t="shared" si="173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74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75"/>
        <v>1</v>
      </c>
      <c r="Z1545" s="21" t="str">
        <f t="shared" si="176"/>
        <v>Monday</v>
      </c>
      <c r="AA1545" s="21" t="str">
        <f t="shared" si="177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1543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72"/>
        <v>25080</v>
      </c>
      <c r="G1546" s="48">
        <f t="shared" si="173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74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75"/>
        <v>0</v>
      </c>
      <c r="Z1546" s="21" t="str">
        <f t="shared" si="176"/>
        <v>Wednesday</v>
      </c>
      <c r="AA1546" s="21" t="str">
        <f t="shared" si="177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1544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72"/>
        <v>7946.4</v>
      </c>
      <c r="G1547" s="48">
        <f t="shared" si="173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74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75"/>
        <v>1</v>
      </c>
      <c r="Z1547" s="21" t="str">
        <f t="shared" si="176"/>
        <v>Tuesday</v>
      </c>
      <c r="AA1547" s="21" t="str">
        <f t="shared" si="177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1545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72"/>
        <v>8808.7999999999993</v>
      </c>
      <c r="G1548" s="48">
        <f t="shared" si="173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74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75"/>
        <v>0</v>
      </c>
      <c r="Z1548" s="21" t="str">
        <f t="shared" si="176"/>
        <v>Wednesday</v>
      </c>
      <c r="AA1548" s="21" t="str">
        <f t="shared" si="177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1546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72"/>
        <v>19157.599999999999</v>
      </c>
      <c r="G1549" s="48">
        <f t="shared" si="173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74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75"/>
        <v>1</v>
      </c>
      <c r="Z1549" s="21" t="str">
        <f t="shared" si="176"/>
        <v>Tuesday</v>
      </c>
      <c r="AA1549" s="21" t="str">
        <f t="shared" si="177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1547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72"/>
        <v>6776</v>
      </c>
      <c r="G1550" s="48">
        <f t="shared" si="173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74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75"/>
        <v>2</v>
      </c>
      <c r="Z1550" s="21" t="str">
        <f t="shared" si="176"/>
        <v>Tuesday</v>
      </c>
      <c r="AA1550" s="21" t="str">
        <f t="shared" si="177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1548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72"/>
        <v>15523.2</v>
      </c>
      <c r="G1551" s="48">
        <f t="shared" si="173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74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75"/>
        <v>0</v>
      </c>
      <c r="Z1551" s="21" t="str">
        <f t="shared" si="176"/>
        <v>Monday</v>
      </c>
      <c r="AA1551" s="21" t="str">
        <f t="shared" si="177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1549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72"/>
        <v>22052.799999999999</v>
      </c>
      <c r="G1552" s="48">
        <f t="shared" si="173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74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75"/>
        <v>0</v>
      </c>
      <c r="Z1552" s="21" t="str">
        <f t="shared" si="176"/>
        <v>Monday</v>
      </c>
      <c r="AA1552" s="21" t="str">
        <f t="shared" si="177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1550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72"/>
        <v>6468</v>
      </c>
      <c r="G1553" s="48">
        <f t="shared" si="173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74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75"/>
        <v>1</v>
      </c>
      <c r="Z1553" s="21" t="str">
        <f t="shared" si="176"/>
        <v>Monday</v>
      </c>
      <c r="AA1553" s="21" t="str">
        <f t="shared" si="177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1551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72"/>
        <v>16324</v>
      </c>
      <c r="G1554" s="48">
        <f t="shared" si="173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74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75"/>
        <v>1</v>
      </c>
      <c r="Z1554" s="21" t="str">
        <f t="shared" si="176"/>
        <v>Monday</v>
      </c>
      <c r="AA1554" s="21" t="str">
        <f t="shared" si="177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1552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72"/>
        <v>26466</v>
      </c>
      <c r="G1555" s="48">
        <f t="shared" si="173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74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75"/>
        <v>1</v>
      </c>
      <c r="Z1555" s="21" t="str">
        <f t="shared" si="176"/>
        <v>Monday</v>
      </c>
      <c r="AA1555" s="21" t="str">
        <f t="shared" si="177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1553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72"/>
        <v>26136</v>
      </c>
      <c r="G1556" s="48">
        <f t="shared" si="173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74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75"/>
        <v>0</v>
      </c>
      <c r="Z1556" s="21" t="str">
        <f t="shared" si="176"/>
        <v>Monday</v>
      </c>
      <c r="AA1556" s="21" t="str">
        <f t="shared" si="177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1554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72"/>
        <v>7638.4</v>
      </c>
      <c r="G1557" s="48">
        <f t="shared" si="173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74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75"/>
        <v>0</v>
      </c>
      <c r="Z1557" s="21" t="str">
        <f t="shared" si="176"/>
        <v>Wednesday</v>
      </c>
      <c r="AA1557" s="21" t="str">
        <f t="shared" si="177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1555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72"/>
        <v>14256</v>
      </c>
      <c r="G1558" s="48">
        <f t="shared" si="173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74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75"/>
        <v>0</v>
      </c>
      <c r="Z1558" s="21" t="str">
        <f t="shared" si="176"/>
        <v>Wednesday</v>
      </c>
      <c r="AA1558" s="21" t="str">
        <f t="shared" si="177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1556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72"/>
        <v>21683.200000000001</v>
      </c>
      <c r="G1559" s="48">
        <f t="shared" si="173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74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75"/>
        <v>0</v>
      </c>
      <c r="Z1559" s="21" t="str">
        <f t="shared" si="176"/>
        <v>Monday</v>
      </c>
      <c r="AA1559" s="21" t="str">
        <f t="shared" si="177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1557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72"/>
        <v>6098.4</v>
      </c>
      <c r="G1560" s="48">
        <f t="shared" si="173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74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75"/>
        <v>0</v>
      </c>
      <c r="Z1560" s="21" t="str">
        <f t="shared" si="176"/>
        <v>Wednesday</v>
      </c>
      <c r="AA1560" s="21" t="str">
        <f t="shared" si="177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1558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72"/>
        <v>9424.7999999999993</v>
      </c>
      <c r="G1561" s="48">
        <f t="shared" si="173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74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75"/>
        <v>0</v>
      </c>
      <c r="Z1561" s="21" t="str">
        <f t="shared" si="176"/>
        <v>Wednesday</v>
      </c>
      <c r="AA1561" s="21" t="str">
        <f t="shared" si="177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1559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72"/>
        <v>25080</v>
      </c>
      <c r="G1562" s="48">
        <f t="shared" si="173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74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75"/>
        <v>1</v>
      </c>
      <c r="Z1562" s="21" t="str">
        <f t="shared" si="176"/>
        <v>Monday</v>
      </c>
      <c r="AA1562" s="21" t="str">
        <f t="shared" si="177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1560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72"/>
        <v>14190</v>
      </c>
      <c r="G1563" s="48">
        <f t="shared" si="173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74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75"/>
        <v>0</v>
      </c>
      <c r="Z1563" s="21" t="str">
        <f t="shared" si="176"/>
        <v>Wednesday</v>
      </c>
      <c r="AA1563" s="21" t="str">
        <f t="shared" si="177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1561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72"/>
        <v>28710</v>
      </c>
      <c r="G1564" s="48">
        <f t="shared" si="173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74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75"/>
        <v>1</v>
      </c>
      <c r="Z1564" s="21" t="str">
        <f t="shared" si="176"/>
        <v>Monday</v>
      </c>
      <c r="AA1564" s="21" t="str">
        <f t="shared" si="177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1562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72"/>
        <v>4065.6000000000004</v>
      </c>
      <c r="G1565" s="48">
        <f t="shared" si="173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74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75"/>
        <v>1</v>
      </c>
      <c r="Z1565" s="21" t="str">
        <f t="shared" si="176"/>
        <v>Tuesday</v>
      </c>
      <c r="AA1565" s="21" t="str">
        <f t="shared" si="177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1563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72"/>
        <v>4743.2</v>
      </c>
      <c r="G1566" s="48">
        <f t="shared" si="173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74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75"/>
        <v>1</v>
      </c>
      <c r="Z1566" s="21" t="str">
        <f t="shared" si="176"/>
        <v>Tuesday</v>
      </c>
      <c r="AA1566" s="21" t="str">
        <f t="shared" si="177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1564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72"/>
        <v>6098.4</v>
      </c>
      <c r="G1567" s="48">
        <f t="shared" si="173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74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75"/>
        <v>2</v>
      </c>
      <c r="Z1567" s="21" t="str">
        <f t="shared" si="176"/>
        <v>Tuesday</v>
      </c>
      <c r="AA1567" s="21" t="str">
        <f t="shared" si="177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1565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72"/>
        <v>11220</v>
      </c>
      <c r="G1568" s="48">
        <f t="shared" si="173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74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75"/>
        <v>0</v>
      </c>
      <c r="Z1568" s="21" t="str">
        <f t="shared" si="176"/>
        <v>Wednesday</v>
      </c>
      <c r="AA1568" s="21" t="str">
        <f t="shared" si="177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1566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72"/>
        <v>11616</v>
      </c>
      <c r="G1569" s="48">
        <f t="shared" si="173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74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75"/>
        <v>0</v>
      </c>
      <c r="Z1569" s="21" t="str">
        <f t="shared" si="176"/>
        <v>Wednesday</v>
      </c>
      <c r="AA1569" s="21" t="str">
        <f t="shared" si="177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1567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72"/>
        <v>26862</v>
      </c>
      <c r="G1570" s="48">
        <f t="shared" si="173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74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75"/>
        <v>1</v>
      </c>
      <c r="Z1570" s="21" t="str">
        <f t="shared" si="176"/>
        <v>Monday</v>
      </c>
      <c r="AA1570" s="21" t="str">
        <f t="shared" si="177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1568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72"/>
        <v>10164</v>
      </c>
      <c r="G1571" s="48">
        <f t="shared" si="173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74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75"/>
        <v>0</v>
      </c>
      <c r="Z1571" s="21" t="str">
        <f t="shared" si="176"/>
        <v>Wednesday</v>
      </c>
      <c r="AA1571" s="21" t="str">
        <f t="shared" si="177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1569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72"/>
        <v>10164</v>
      </c>
      <c r="G1572" s="48">
        <f t="shared" si="173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74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75"/>
        <v>1</v>
      </c>
      <c r="Z1572" s="21" t="str">
        <f t="shared" si="176"/>
        <v>Tuesday</v>
      </c>
      <c r="AA1572" s="21" t="str">
        <f t="shared" si="177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1570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72"/>
        <v>16508.8</v>
      </c>
      <c r="G1573" s="48">
        <f t="shared" si="173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74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75"/>
        <v>1</v>
      </c>
      <c r="Z1573" s="21" t="str">
        <f t="shared" si="176"/>
        <v>Monday</v>
      </c>
      <c r="AA1573" s="21" t="str">
        <f t="shared" si="177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1571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72"/>
        <v>23100</v>
      </c>
      <c r="G1574" s="48">
        <f t="shared" si="173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74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75"/>
        <v>1</v>
      </c>
      <c r="Z1574" s="21" t="str">
        <f t="shared" si="176"/>
        <v>Monday</v>
      </c>
      <c r="AA1574" s="21" t="str">
        <f t="shared" si="177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1572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72"/>
        <v>28314</v>
      </c>
      <c r="G1575" s="48">
        <f t="shared" si="173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74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75"/>
        <v>1</v>
      </c>
      <c r="Z1575" s="21" t="str">
        <f t="shared" si="176"/>
        <v>Monday</v>
      </c>
      <c r="AA1575" s="21" t="str">
        <f t="shared" si="177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1573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72"/>
        <v>15642</v>
      </c>
      <c r="G1576" s="48">
        <f t="shared" si="173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74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75"/>
        <v>0</v>
      </c>
      <c r="Z1576" s="21" t="str">
        <f t="shared" si="176"/>
        <v>Wednesday</v>
      </c>
      <c r="AA1576" s="21" t="str">
        <f t="shared" si="177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1574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72"/>
        <v>14190</v>
      </c>
      <c r="G1577" s="48">
        <f t="shared" si="173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74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75"/>
        <v>1</v>
      </c>
      <c r="Z1577" s="21" t="str">
        <f t="shared" si="176"/>
        <v>Monday</v>
      </c>
      <c r="AA1577" s="21" t="str">
        <f t="shared" si="177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1575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72"/>
        <v>12012</v>
      </c>
      <c r="G1578" s="48">
        <f t="shared" si="173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74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75"/>
        <v>0</v>
      </c>
      <c r="Z1578" s="21" t="str">
        <f t="shared" si="176"/>
        <v>Wednesday</v>
      </c>
      <c r="AA1578" s="21" t="str">
        <f t="shared" si="177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1576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72"/>
        <v>8377.6</v>
      </c>
      <c r="G1579" s="48">
        <f t="shared" si="173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74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75"/>
        <v>1</v>
      </c>
      <c r="Z1579" s="21" t="str">
        <f t="shared" si="176"/>
        <v>Tuesday</v>
      </c>
      <c r="AA1579" s="21" t="str">
        <f t="shared" si="177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1577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72"/>
        <v>28710</v>
      </c>
      <c r="G1580" s="48">
        <f t="shared" si="173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74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75"/>
        <v>0</v>
      </c>
      <c r="Z1580" s="21" t="str">
        <f t="shared" si="176"/>
        <v>Monday</v>
      </c>
      <c r="AA1580" s="21" t="str">
        <f t="shared" si="177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1578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72"/>
        <v>13266</v>
      </c>
      <c r="G1581" s="48">
        <f t="shared" si="173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74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75"/>
        <v>0</v>
      </c>
      <c r="Z1581" s="21" t="str">
        <f t="shared" si="176"/>
        <v>Wednesday</v>
      </c>
      <c r="AA1581" s="21" t="str">
        <f t="shared" si="177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1579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72"/>
        <v>22176</v>
      </c>
      <c r="G1582" s="48">
        <f t="shared" si="173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74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75"/>
        <v>1</v>
      </c>
      <c r="Z1582" s="21" t="str">
        <f t="shared" si="176"/>
        <v>Monday</v>
      </c>
      <c r="AA1582" s="21" t="str">
        <f t="shared" si="177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1580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72"/>
        <v>23531.199999999997</v>
      </c>
      <c r="G1583" s="48">
        <f t="shared" si="173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74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75"/>
        <v>1</v>
      </c>
      <c r="Z1583" s="21" t="str">
        <f t="shared" si="176"/>
        <v>Monday</v>
      </c>
      <c r="AA1583" s="21" t="str">
        <f t="shared" si="177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1581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72"/>
        <v>20636</v>
      </c>
      <c r="G1584" s="48">
        <f t="shared" si="173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74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75"/>
        <v>1</v>
      </c>
      <c r="Z1584" s="21" t="str">
        <f t="shared" si="176"/>
        <v>Monday</v>
      </c>
      <c r="AA1584" s="21" t="str">
        <f t="shared" si="177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1582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72"/>
        <v>28710</v>
      </c>
      <c r="G1585" s="48">
        <f t="shared" si="173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74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75"/>
        <v>0</v>
      </c>
      <c r="Z1585" s="21" t="str">
        <f t="shared" si="176"/>
        <v>Monday</v>
      </c>
      <c r="AA1585" s="21" t="str">
        <f t="shared" si="177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1583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72"/>
        <v>20820.8</v>
      </c>
      <c r="G1586" s="48">
        <f t="shared" si="173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74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75"/>
        <v>1</v>
      </c>
      <c r="Z1586" s="21" t="str">
        <f t="shared" si="176"/>
        <v>Tuesday</v>
      </c>
      <c r="AA1586" s="21" t="str">
        <f t="shared" si="177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1584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72"/>
        <v>16139.2</v>
      </c>
      <c r="G1587" s="48">
        <f t="shared" si="173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74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75"/>
        <v>1</v>
      </c>
      <c r="Z1587" s="21" t="str">
        <f t="shared" si="176"/>
        <v>Tuesday</v>
      </c>
      <c r="AA1587" s="21" t="str">
        <f t="shared" si="177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1585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72"/>
        <v>26796</v>
      </c>
      <c r="G1588" s="48">
        <f t="shared" si="173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74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75"/>
        <v>1</v>
      </c>
      <c r="Z1588" s="21" t="str">
        <f t="shared" si="176"/>
        <v>Monday</v>
      </c>
      <c r="AA1588" s="21" t="str">
        <f t="shared" si="177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1586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72"/>
        <v>22792</v>
      </c>
      <c r="G1589" s="48">
        <f t="shared" si="173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74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75"/>
        <v>0</v>
      </c>
      <c r="Z1589" s="21" t="str">
        <f t="shared" si="176"/>
        <v>Monday</v>
      </c>
      <c r="AA1589" s="21" t="str">
        <f t="shared" si="177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1587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72"/>
        <v>21375.200000000001</v>
      </c>
      <c r="G1590" s="48">
        <f t="shared" si="173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74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75"/>
        <v>1</v>
      </c>
      <c r="Z1590" s="21" t="str">
        <f t="shared" si="176"/>
        <v>Monday</v>
      </c>
      <c r="AA1590" s="21" t="str">
        <f t="shared" si="177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1588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72"/>
        <v>26532</v>
      </c>
      <c r="G1591" s="48">
        <f t="shared" si="173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74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75"/>
        <v>0</v>
      </c>
      <c r="Z1591" s="21" t="str">
        <f t="shared" si="176"/>
        <v>Wednesday</v>
      </c>
      <c r="AA1591" s="21" t="str">
        <f t="shared" si="177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1589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72"/>
        <v>22792</v>
      </c>
      <c r="G1592" s="48">
        <f t="shared" si="173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74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75"/>
        <v>1</v>
      </c>
      <c r="Z1592" s="21" t="str">
        <f t="shared" si="176"/>
        <v>Monday</v>
      </c>
      <c r="AA1592" s="21" t="str">
        <f t="shared" si="177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1590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72"/>
        <v>26862</v>
      </c>
      <c r="G1593" s="48">
        <f t="shared" si="173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74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75"/>
        <v>0</v>
      </c>
      <c r="Z1593" s="21" t="str">
        <f t="shared" si="176"/>
        <v>Monday</v>
      </c>
      <c r="AA1593" s="21" t="str">
        <f t="shared" si="177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1591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72"/>
        <v>22792</v>
      </c>
      <c r="G1594" s="48">
        <f t="shared" si="173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74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75"/>
        <v>1</v>
      </c>
      <c r="Z1594" s="21" t="str">
        <f t="shared" si="176"/>
        <v>Monday</v>
      </c>
      <c r="AA1594" s="21" t="str">
        <f t="shared" si="177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1592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72"/>
        <v>24578.400000000001</v>
      </c>
      <c r="G1595" s="48">
        <f t="shared" si="173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74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75"/>
        <v>1</v>
      </c>
      <c r="Z1595" s="21" t="str">
        <f t="shared" si="176"/>
        <v>Tuesday</v>
      </c>
      <c r="AA1595" s="21" t="str">
        <f t="shared" si="177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1593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72"/>
        <v>9794.4</v>
      </c>
      <c r="G1596" s="48">
        <f t="shared" si="173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74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75"/>
        <v>1</v>
      </c>
      <c r="Z1596" s="21" t="str">
        <f t="shared" si="176"/>
        <v>Tuesday</v>
      </c>
      <c r="AA1596" s="21" t="str">
        <f t="shared" si="177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1594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72"/>
        <v>25317.599999999999</v>
      </c>
      <c r="G1597" s="48">
        <f t="shared" si="173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74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75"/>
        <v>1</v>
      </c>
      <c r="Z1597" s="21" t="str">
        <f t="shared" si="176"/>
        <v>Monday</v>
      </c>
      <c r="AA1597" s="21" t="str">
        <f t="shared" si="177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1595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72"/>
        <v>10841.6</v>
      </c>
      <c r="G1598" s="48">
        <f t="shared" si="173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74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75"/>
        <v>1</v>
      </c>
      <c r="Z1598" s="21" t="str">
        <f t="shared" si="176"/>
        <v>Tuesday</v>
      </c>
      <c r="AA1598" s="21" t="str">
        <f t="shared" si="177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1596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72"/>
        <v>10164</v>
      </c>
      <c r="G1599" s="48">
        <f t="shared" si="173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74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75"/>
        <v>0</v>
      </c>
      <c r="Z1599" s="21" t="str">
        <f t="shared" si="176"/>
        <v>Tuesday</v>
      </c>
      <c r="AA1599" s="21" t="str">
        <f t="shared" si="177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1597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72"/>
        <v>9486.4</v>
      </c>
      <c r="G1600" s="48">
        <f t="shared" si="173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74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75"/>
        <v>0</v>
      </c>
      <c r="Z1600" s="21" t="str">
        <f t="shared" si="176"/>
        <v>Wednesday</v>
      </c>
      <c r="AA1600" s="21" t="str">
        <f t="shared" si="177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1598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72"/>
        <v>1848</v>
      </c>
      <c r="G1601" s="48">
        <f t="shared" si="173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74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75"/>
        <v>1</v>
      </c>
      <c r="Z1601" s="21" t="str">
        <f t="shared" si="176"/>
        <v>Tuesday</v>
      </c>
      <c r="AA1601" s="21" t="str">
        <f t="shared" si="177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1599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si="172"/>
        <v>4743.2</v>
      </c>
      <c r="G1602" s="48">
        <f t="shared" si="173"/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si="174"/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si="175"/>
        <v>1</v>
      </c>
      <c r="Z1602" s="21" t="str">
        <f t="shared" si="176"/>
        <v>Monday</v>
      </c>
      <c r="AA1602" s="21" t="str">
        <f t="shared" si="177"/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1600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72"/>
        <v>3757.6000000000004</v>
      </c>
      <c r="G1603" s="48">
        <f t="shared" si="173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74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75"/>
        <v>1</v>
      </c>
      <c r="Z1603" s="21" t="str">
        <f t="shared" si="176"/>
        <v>Tuesday</v>
      </c>
      <c r="AA1603" s="21" t="str">
        <f t="shared" si="177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1601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ref="F1604:F1667" si="178">IF(AB1604="DOLLAR",E1604*88,E1604)</f>
        <v>6529.6</v>
      </c>
      <c r="G1604" s="48">
        <f t="shared" ref="G1604:G1667" si="179">F1604*J1604</f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ref="L1604:L1667" si="180">J1604-K1604</f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ref="Y1604:Y1667" si="181">IF(X1604="", "", X1604-N1604)</f>
        <v>1</v>
      </c>
      <c r="Z1604" s="21" t="str">
        <f t="shared" ref="Z1604:Z1667" si="182">IF(N1604="", "", TEXT(N1604, "dddd"))</f>
        <v>Tuesday</v>
      </c>
      <c r="AA1604" s="21" t="str">
        <f t="shared" ref="AA1604:AA1667" si="183">IF(X1604="", "", TEXT(X1604, "dddd"))</f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1602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78"/>
        <v>11026.4</v>
      </c>
      <c r="G1605" s="48">
        <f t="shared" si="179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80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81"/>
        <v>1</v>
      </c>
      <c r="Z1605" s="21" t="str">
        <f t="shared" si="182"/>
        <v>Monday</v>
      </c>
      <c r="AA1605" s="21" t="str">
        <f t="shared" si="183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1603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8"/>
        <v>11026.4</v>
      </c>
      <c r="G1606" s="48">
        <f t="shared" si="179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80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81"/>
        <v>1</v>
      </c>
      <c r="Z1606" s="21" t="str">
        <f t="shared" si="182"/>
        <v>Monday</v>
      </c>
      <c r="AA1606" s="21" t="str">
        <f t="shared" si="183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1604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78"/>
        <v>12874.400000000001</v>
      </c>
      <c r="G1607" s="48">
        <f t="shared" si="179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80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81"/>
        <v>1</v>
      </c>
      <c r="Z1607" s="21" t="str">
        <f t="shared" si="182"/>
        <v>Monday</v>
      </c>
      <c r="AA1607" s="21" t="str">
        <f t="shared" si="183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1605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8"/>
        <v>12874.400000000001</v>
      </c>
      <c r="G1608" s="48">
        <f t="shared" si="179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80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81"/>
        <v>1</v>
      </c>
      <c r="Z1608" s="21" t="str">
        <f t="shared" si="182"/>
        <v>Monday</v>
      </c>
      <c r="AA1608" s="21" t="str">
        <f t="shared" si="183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1606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78"/>
        <v>5112.8</v>
      </c>
      <c r="G1609" s="48">
        <f t="shared" si="179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80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81"/>
        <v>1</v>
      </c>
      <c r="Z1609" s="21" t="str">
        <f t="shared" si="182"/>
        <v>Tuesday</v>
      </c>
      <c r="AA1609" s="21" t="str">
        <f t="shared" si="183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1607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78"/>
        <v>11888.8</v>
      </c>
      <c r="G1610" s="48">
        <f t="shared" si="179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80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81"/>
        <v>1</v>
      </c>
      <c r="Z1610" s="21" t="str">
        <f t="shared" si="182"/>
        <v>Monday</v>
      </c>
      <c r="AA1610" s="21" t="str">
        <f t="shared" si="183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1608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78"/>
        <v>12997.599999999999</v>
      </c>
      <c r="G1611" s="48">
        <f t="shared" si="179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80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81"/>
        <v>1</v>
      </c>
      <c r="Z1611" s="21" t="str">
        <f t="shared" si="182"/>
        <v>Monday</v>
      </c>
      <c r="AA1611" s="21" t="str">
        <f t="shared" si="183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1609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78"/>
        <v>13464</v>
      </c>
      <c r="G1612" s="48">
        <f t="shared" si="179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80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81"/>
        <v>1</v>
      </c>
      <c r="Z1612" s="21" t="str">
        <f t="shared" si="182"/>
        <v>Monday</v>
      </c>
      <c r="AA1612" s="21" t="str">
        <f t="shared" si="183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1610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78"/>
        <v>27258</v>
      </c>
      <c r="G1613" s="48">
        <f t="shared" si="179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80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81"/>
        <v>1</v>
      </c>
      <c r="Z1613" s="21" t="str">
        <f t="shared" si="182"/>
        <v>Monday</v>
      </c>
      <c r="AA1613" s="21" t="str">
        <f t="shared" si="183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1611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78"/>
        <v>25410</v>
      </c>
      <c r="G1614" s="48">
        <f t="shared" si="179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80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81"/>
        <v>1</v>
      </c>
      <c r="Z1614" s="21" t="str">
        <f t="shared" si="182"/>
        <v>Monday</v>
      </c>
      <c r="AA1614" s="21" t="str">
        <f t="shared" si="183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1612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78"/>
        <v>2895.2</v>
      </c>
      <c r="G1615" s="48">
        <f t="shared" si="179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80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81"/>
        <v>1</v>
      </c>
      <c r="Z1615" s="21" t="str">
        <f t="shared" si="182"/>
        <v>Monday</v>
      </c>
      <c r="AA1615" s="21" t="str">
        <f t="shared" si="183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1613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78"/>
        <v>8254.4</v>
      </c>
      <c r="G1616" s="48">
        <f t="shared" si="179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80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81"/>
        <v>1</v>
      </c>
      <c r="Z1616" s="21" t="str">
        <f t="shared" si="182"/>
        <v>Monday</v>
      </c>
      <c r="AA1616" s="21" t="str">
        <f t="shared" si="183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1614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78"/>
        <v>5852</v>
      </c>
      <c r="G1617" s="48">
        <f t="shared" si="179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80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81"/>
        <v>1</v>
      </c>
      <c r="Z1617" s="21" t="str">
        <f t="shared" si="182"/>
        <v>Monday</v>
      </c>
      <c r="AA1617" s="21" t="str">
        <f t="shared" si="183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1615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78"/>
        <v>12997.599999999999</v>
      </c>
      <c r="G1618" s="48">
        <f t="shared" si="179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80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81"/>
        <v>1</v>
      </c>
      <c r="Z1618" s="21" t="str">
        <f t="shared" si="182"/>
        <v>Monday</v>
      </c>
      <c r="AA1618" s="21" t="str">
        <f t="shared" si="183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1616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78"/>
        <v>7207.2000000000007</v>
      </c>
      <c r="G1619" s="48">
        <f t="shared" si="179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80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81"/>
        <v>1</v>
      </c>
      <c r="Z1619" s="21" t="str">
        <f t="shared" si="182"/>
        <v>Monday</v>
      </c>
      <c r="AA1619" s="21" t="str">
        <f t="shared" si="183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1617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78"/>
        <v>7268.7999999999993</v>
      </c>
      <c r="G1620" s="48">
        <f t="shared" si="179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80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81"/>
        <v>0</v>
      </c>
      <c r="Z1620" s="21" t="str">
        <f t="shared" si="182"/>
        <v>Tuesday</v>
      </c>
      <c r="AA1620" s="21" t="str">
        <f t="shared" si="183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1618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78"/>
        <v>14660.8</v>
      </c>
      <c r="G1621" s="48">
        <f t="shared" si="179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80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81"/>
        <v>0</v>
      </c>
      <c r="Z1621" s="21" t="str">
        <f t="shared" si="182"/>
        <v>Tuesday</v>
      </c>
      <c r="AA1621" s="21" t="str">
        <f t="shared" si="183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1619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78"/>
        <v>11211.2</v>
      </c>
      <c r="G1622" s="48">
        <f t="shared" si="179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80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81"/>
        <v>0</v>
      </c>
      <c r="Z1622" s="21" t="str">
        <f t="shared" si="182"/>
        <v>Tuesday</v>
      </c>
      <c r="AA1622" s="21" t="str">
        <f t="shared" si="183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1620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78"/>
        <v>23100</v>
      </c>
      <c r="G1623" s="48">
        <f t="shared" si="179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80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81"/>
        <v>0</v>
      </c>
      <c r="Z1623" s="21" t="str">
        <f t="shared" si="182"/>
        <v>Tuesday</v>
      </c>
      <c r="AA1623" s="21" t="str">
        <f t="shared" si="183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1621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78"/>
        <v>10533.6</v>
      </c>
      <c r="G1624" s="48">
        <f t="shared" si="179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80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81"/>
        <v>0</v>
      </c>
      <c r="Z1624" s="21" t="str">
        <f t="shared" si="182"/>
        <v>Tuesday</v>
      </c>
      <c r="AA1624" s="21" t="str">
        <f t="shared" si="183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1622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78"/>
        <v>12689.599999999999</v>
      </c>
      <c r="G1625" s="48">
        <f t="shared" si="179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80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81"/>
        <v>0</v>
      </c>
      <c r="Z1625" s="21" t="str">
        <f t="shared" si="182"/>
        <v>Tuesday</v>
      </c>
      <c r="AA1625" s="21" t="str">
        <f t="shared" si="183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1623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78"/>
        <v>3326.3999999999996</v>
      </c>
      <c r="G1626" s="48">
        <f t="shared" si="179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80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81"/>
        <v>2</v>
      </c>
      <c r="Z1626" s="21" t="str">
        <f t="shared" si="182"/>
        <v>Monday</v>
      </c>
      <c r="AA1626" s="21" t="str">
        <f t="shared" si="183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1624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78"/>
        <v>18048.8</v>
      </c>
      <c r="G1627" s="48">
        <f t="shared" si="179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80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81"/>
        <v>1</v>
      </c>
      <c r="Z1627" s="21" t="str">
        <f t="shared" si="182"/>
        <v>Monday</v>
      </c>
      <c r="AA1627" s="21" t="str">
        <f t="shared" si="183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1625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78"/>
        <v>5482.4</v>
      </c>
      <c r="G1628" s="48">
        <f t="shared" si="179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80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81"/>
        <v>1</v>
      </c>
      <c r="Z1628" s="21" t="str">
        <f t="shared" si="182"/>
        <v>Monday</v>
      </c>
      <c r="AA1628" s="21" t="str">
        <f t="shared" si="183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1626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78"/>
        <v>2587.1999999999998</v>
      </c>
      <c r="G1629" s="48">
        <f t="shared" si="179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80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81"/>
        <v>0</v>
      </c>
      <c r="Z1629" s="21" t="str">
        <f t="shared" si="182"/>
        <v>Tuesday</v>
      </c>
      <c r="AA1629" s="21" t="str">
        <f t="shared" si="183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1627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78"/>
        <v>14476</v>
      </c>
      <c r="G1630" s="48">
        <f t="shared" si="179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80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81"/>
        <v>0</v>
      </c>
      <c r="Z1630" s="21" t="str">
        <f t="shared" si="182"/>
        <v>Tuesday</v>
      </c>
      <c r="AA1630" s="21" t="str">
        <f t="shared" si="183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1628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8"/>
        <v>14476</v>
      </c>
      <c r="G1631" s="48">
        <f t="shared" si="179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80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81"/>
        <v>0</v>
      </c>
      <c r="Z1631" s="21" t="str">
        <f t="shared" si="182"/>
        <v>Tuesday</v>
      </c>
      <c r="AA1631" s="21" t="str">
        <f t="shared" si="183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1629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78"/>
        <v>17186.400000000001</v>
      </c>
      <c r="G1632" s="48">
        <f t="shared" si="179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80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81"/>
        <v>0</v>
      </c>
      <c r="Z1632" s="21" t="str">
        <f t="shared" si="182"/>
        <v>Tuesday</v>
      </c>
      <c r="AA1632" s="21" t="str">
        <f t="shared" si="183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1630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78"/>
        <v>6098.4</v>
      </c>
      <c r="G1633" s="48">
        <f t="shared" si="179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80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81"/>
        <v>2</v>
      </c>
      <c r="Z1633" s="21" t="str">
        <f t="shared" si="182"/>
        <v>Monday</v>
      </c>
      <c r="AA1633" s="21" t="str">
        <f t="shared" si="183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1631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78"/>
        <v>7761.6</v>
      </c>
      <c r="G1634" s="48">
        <f t="shared" si="179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80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81"/>
        <v>1</v>
      </c>
      <c r="Z1634" s="21" t="str">
        <f t="shared" si="182"/>
        <v>Tuesday</v>
      </c>
      <c r="AA1634" s="21" t="str">
        <f t="shared" si="183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1632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78"/>
        <v>22422.400000000001</v>
      </c>
      <c r="G1635" s="48">
        <f t="shared" si="179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80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81"/>
        <v>2</v>
      </c>
      <c r="Z1635" s="21" t="str">
        <f t="shared" si="182"/>
        <v>Monday</v>
      </c>
      <c r="AA1635" s="21" t="str">
        <f t="shared" si="183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1633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78"/>
        <v>9424.7999999999993</v>
      </c>
      <c r="G1636" s="48">
        <f t="shared" si="179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80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81"/>
        <v>0</v>
      </c>
      <c r="Z1636" s="21" t="str">
        <f t="shared" si="182"/>
        <v>Wednesday</v>
      </c>
      <c r="AA1636" s="21" t="str">
        <f t="shared" si="183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1634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78"/>
        <v>9055.2000000000007</v>
      </c>
      <c r="G1637" s="48">
        <f t="shared" si="179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80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81"/>
        <v>0</v>
      </c>
      <c r="Z1637" s="21" t="str">
        <f t="shared" si="182"/>
        <v>Wednesday</v>
      </c>
      <c r="AA1637" s="21" t="str">
        <f t="shared" si="183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1635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78"/>
        <v>15584.8</v>
      </c>
      <c r="G1638" s="48">
        <f t="shared" si="179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80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81"/>
        <v>1</v>
      </c>
      <c r="Z1638" s="21" t="str">
        <f t="shared" si="182"/>
        <v>Tuesday</v>
      </c>
      <c r="AA1638" s="21" t="str">
        <f t="shared" si="183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1636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78"/>
        <v>12689.599999999999</v>
      </c>
      <c r="G1639" s="48">
        <f t="shared" si="179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80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81"/>
        <v>1</v>
      </c>
      <c r="Z1639" s="21" t="str">
        <f t="shared" si="182"/>
        <v>Tuesday</v>
      </c>
      <c r="AA1639" s="21" t="str">
        <f t="shared" si="183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1637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78"/>
        <v>17054.400000000001</v>
      </c>
      <c r="G1640" s="48">
        <f t="shared" si="179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80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81"/>
        <v>2</v>
      </c>
      <c r="Z1640" s="21" t="str">
        <f t="shared" si="182"/>
        <v>Tuesday</v>
      </c>
      <c r="AA1640" s="21" t="str">
        <f t="shared" si="183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1638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78"/>
        <v>18110.400000000001</v>
      </c>
      <c r="G1641" s="48">
        <f t="shared" si="179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80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81"/>
        <v>1</v>
      </c>
      <c r="Z1641" s="21" t="str">
        <f t="shared" si="182"/>
        <v>Monday</v>
      </c>
      <c r="AA1641" s="21" t="str">
        <f t="shared" si="183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1639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78"/>
        <v>3634.3999999999996</v>
      </c>
      <c r="G1642" s="48">
        <f t="shared" si="179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80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81"/>
        <v>1</v>
      </c>
      <c r="Z1642" s="21" t="str">
        <f t="shared" si="182"/>
        <v>Monday</v>
      </c>
      <c r="AA1642" s="21" t="str">
        <f t="shared" si="183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1640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78"/>
        <v>7268.7999999999993</v>
      </c>
      <c r="G1643" s="48">
        <f t="shared" si="179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80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81"/>
        <v>1</v>
      </c>
      <c r="Z1643" s="21" t="str">
        <f t="shared" si="182"/>
        <v>Monday</v>
      </c>
      <c r="AA1643" s="21" t="str">
        <f t="shared" si="183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1641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8"/>
        <v>7268.7999999999993</v>
      </c>
      <c r="G1644" s="48">
        <f t="shared" si="179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80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81"/>
        <v>1</v>
      </c>
      <c r="Z1644" s="21" t="str">
        <f t="shared" si="182"/>
        <v>Monday</v>
      </c>
      <c r="AA1644" s="21" t="str">
        <f t="shared" si="183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1642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78"/>
        <v>18110.400000000001</v>
      </c>
      <c r="G1645" s="48">
        <f t="shared" si="179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80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81"/>
        <v>1</v>
      </c>
      <c r="Z1645" s="21" t="str">
        <f t="shared" si="182"/>
        <v>Monday</v>
      </c>
      <c r="AA1645" s="21" t="str">
        <f t="shared" si="183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1643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78"/>
        <v>3634.3999999999996</v>
      </c>
      <c r="G1646" s="48">
        <f t="shared" si="179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80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81"/>
        <v>1</v>
      </c>
      <c r="Z1646" s="21" t="str">
        <f t="shared" si="182"/>
        <v>Monday</v>
      </c>
      <c r="AA1646" s="21" t="str">
        <f t="shared" si="183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1644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78"/>
        <v>7268.7999999999993</v>
      </c>
      <c r="G1647" s="48">
        <f t="shared" si="179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80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81"/>
        <v>1</v>
      </c>
      <c r="Z1647" s="21" t="str">
        <f t="shared" si="182"/>
        <v>Monday</v>
      </c>
      <c r="AA1647" s="21" t="str">
        <f t="shared" si="183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1645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8"/>
        <v>7268.7999999999993</v>
      </c>
      <c r="G1648" s="48">
        <f t="shared" si="179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80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81"/>
        <v>1</v>
      </c>
      <c r="Z1648" s="21" t="str">
        <f t="shared" si="182"/>
        <v>Monday</v>
      </c>
      <c r="AA1648" s="21" t="str">
        <f t="shared" si="183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1646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78"/>
        <v>45742.399999999994</v>
      </c>
      <c r="G1649" s="48">
        <f t="shared" si="179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80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81"/>
        <v>2</v>
      </c>
      <c r="Z1649" s="21" t="str">
        <f t="shared" si="182"/>
        <v>Tuesday</v>
      </c>
      <c r="AA1649" s="21" t="str">
        <f t="shared" si="183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1647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78"/>
        <v>10225.6</v>
      </c>
      <c r="G1650" s="48">
        <f t="shared" si="179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80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81"/>
        <v>0</v>
      </c>
      <c r="Z1650" s="21" t="str">
        <f t="shared" si="182"/>
        <v>Thursday</v>
      </c>
      <c r="AA1650" s="21" t="str">
        <f t="shared" si="183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1648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8"/>
        <v>10225.6</v>
      </c>
      <c r="G1651" s="48">
        <f t="shared" si="179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80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81"/>
        <v>0</v>
      </c>
      <c r="Z1651" s="21" t="str">
        <f t="shared" si="182"/>
        <v>Thursday</v>
      </c>
      <c r="AA1651" s="21" t="str">
        <f t="shared" si="183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1649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78"/>
        <v>8330.08</v>
      </c>
      <c r="G1652" s="48">
        <f t="shared" si="179"/>
        <v>8330.08</v>
      </c>
      <c r="H1652" s="21" t="s">
        <v>934</v>
      </c>
      <c r="I1652" s="21" t="s">
        <v>4123</v>
      </c>
      <c r="J1652" s="21">
        <v>1</v>
      </c>
      <c r="K1652" s="21">
        <v>1</v>
      </c>
      <c r="L1652" s="21">
        <f t="shared" si="180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81"/>
        <v>1</v>
      </c>
      <c r="Z1652" s="21" t="str">
        <f t="shared" si="182"/>
        <v>Wednesday</v>
      </c>
      <c r="AA1652" s="21" t="str">
        <f t="shared" si="183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1650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78"/>
        <v>35200</v>
      </c>
      <c r="G1653" s="48">
        <f t="shared" si="179"/>
        <v>35200</v>
      </c>
      <c r="H1653" s="21" t="s">
        <v>2086</v>
      </c>
      <c r="I1653" s="21" t="s">
        <v>4363</v>
      </c>
      <c r="J1653" s="21">
        <v>1</v>
      </c>
      <c r="K1653" s="21">
        <v>1</v>
      </c>
      <c r="L1653" s="21">
        <f t="shared" si="180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81"/>
        <v>1</v>
      </c>
      <c r="Z1653" s="21" t="str">
        <f t="shared" si="182"/>
        <v>Wednesday</v>
      </c>
      <c r="AA1653" s="21" t="str">
        <f t="shared" si="183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1651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78"/>
        <v>8330.08</v>
      </c>
      <c r="G1654" s="48">
        <f t="shared" si="179"/>
        <v>8330.08</v>
      </c>
      <c r="H1654" s="21" t="s">
        <v>932</v>
      </c>
      <c r="I1654" s="21" t="s">
        <v>4348</v>
      </c>
      <c r="J1654" s="21">
        <v>1</v>
      </c>
      <c r="K1654" s="21">
        <v>1</v>
      </c>
      <c r="L1654" s="21">
        <f t="shared" si="180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81"/>
        <v>2</v>
      </c>
      <c r="Z1654" s="21" t="str">
        <f t="shared" si="182"/>
        <v>Tuesday</v>
      </c>
      <c r="AA1654" s="21" t="str">
        <f t="shared" si="183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1652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78"/>
        <v>39600</v>
      </c>
      <c r="G1655" s="48">
        <f t="shared" si="179"/>
        <v>39600</v>
      </c>
      <c r="H1655" s="21" t="s">
        <v>2064</v>
      </c>
      <c r="I1655" s="21" t="s">
        <v>4364</v>
      </c>
      <c r="J1655" s="21">
        <v>1</v>
      </c>
      <c r="K1655" s="21">
        <v>1</v>
      </c>
      <c r="L1655" s="21">
        <f t="shared" si="180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81"/>
        <v>2</v>
      </c>
      <c r="Z1655" s="21" t="str">
        <f t="shared" si="182"/>
        <v>Monday</v>
      </c>
      <c r="AA1655" s="21" t="str">
        <f t="shared" si="183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1653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78"/>
        <v>7487.04</v>
      </c>
      <c r="G1656" s="48">
        <f t="shared" si="179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80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81"/>
        <v>1</v>
      </c>
      <c r="Z1656" s="21" t="str">
        <f t="shared" si="182"/>
        <v>Tuesday</v>
      </c>
      <c r="AA1656" s="21" t="str">
        <f t="shared" si="183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1654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78"/>
        <v>1540</v>
      </c>
      <c r="G1657" s="48">
        <f t="shared" si="179"/>
        <v>7700</v>
      </c>
      <c r="H1657" s="21" t="s">
        <v>2068</v>
      </c>
      <c r="I1657" s="21" t="s">
        <v>5255</v>
      </c>
      <c r="J1657" s="21">
        <v>5</v>
      </c>
      <c r="K1657" s="21">
        <v>5</v>
      </c>
      <c r="L1657" s="21">
        <f t="shared" si="180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81"/>
        <v>1</v>
      </c>
      <c r="Z1657" s="21" t="str">
        <f t="shared" si="182"/>
        <v>Wednesday</v>
      </c>
      <c r="AA1657" s="21" t="str">
        <f t="shared" si="183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1655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78"/>
        <v>47872</v>
      </c>
      <c r="G1658" s="48">
        <f t="shared" si="179"/>
        <v>47872</v>
      </c>
      <c r="H1658" s="21" t="s">
        <v>2053</v>
      </c>
      <c r="I1658" s="21" t="s">
        <v>5280</v>
      </c>
      <c r="J1658" s="21">
        <v>1</v>
      </c>
      <c r="K1658" s="21">
        <v>1</v>
      </c>
      <c r="L1658" s="21">
        <f t="shared" si="180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81"/>
        <v>0</v>
      </c>
      <c r="Z1658" s="21" t="str">
        <f t="shared" si="182"/>
        <v>Monday</v>
      </c>
      <c r="AA1658" s="21" t="str">
        <f t="shared" si="183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1656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78"/>
        <v>39644</v>
      </c>
      <c r="G1659" s="48">
        <f t="shared" si="179"/>
        <v>39644</v>
      </c>
      <c r="H1659" s="21" t="s">
        <v>2054</v>
      </c>
      <c r="I1659" s="37" t="s">
        <v>5281</v>
      </c>
      <c r="J1659" s="21">
        <v>1</v>
      </c>
      <c r="K1659" s="21">
        <v>1</v>
      </c>
      <c r="L1659" s="21">
        <f t="shared" si="180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81"/>
        <v>0</v>
      </c>
      <c r="Z1659" s="21" t="str">
        <f t="shared" si="182"/>
        <v>Monday</v>
      </c>
      <c r="AA1659" s="21" t="str">
        <f t="shared" si="183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1657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78"/>
        <v>47872</v>
      </c>
      <c r="G1660" s="48">
        <f t="shared" si="179"/>
        <v>47872</v>
      </c>
      <c r="H1660" s="21" t="s">
        <v>2055</v>
      </c>
      <c r="I1660" s="21" t="s">
        <v>5282</v>
      </c>
      <c r="J1660" s="21">
        <v>1</v>
      </c>
      <c r="K1660" s="21">
        <v>1</v>
      </c>
      <c r="L1660" s="21">
        <f t="shared" si="180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81"/>
        <v>0</v>
      </c>
      <c r="Z1660" s="21" t="str">
        <f t="shared" si="182"/>
        <v>Monday</v>
      </c>
      <c r="AA1660" s="21" t="str">
        <f t="shared" si="183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1658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78"/>
        <v>60214</v>
      </c>
      <c r="G1661" s="48">
        <f t="shared" si="179"/>
        <v>60214</v>
      </c>
      <c r="H1661" s="21" t="s">
        <v>2056</v>
      </c>
      <c r="I1661" s="21" t="s">
        <v>5283</v>
      </c>
      <c r="J1661" s="21">
        <v>1</v>
      </c>
      <c r="K1661" s="21">
        <v>1</v>
      </c>
      <c r="L1661" s="21">
        <f t="shared" si="180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81"/>
        <v>0</v>
      </c>
      <c r="Z1661" s="21" t="str">
        <f t="shared" si="182"/>
        <v>Monday</v>
      </c>
      <c r="AA1661" s="21" t="str">
        <f t="shared" si="183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1659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78"/>
        <v>47872</v>
      </c>
      <c r="G1662" s="48">
        <f t="shared" si="179"/>
        <v>47872</v>
      </c>
      <c r="H1662" s="21" t="s">
        <v>2057</v>
      </c>
      <c r="I1662" s="21" t="s">
        <v>5284</v>
      </c>
      <c r="J1662" s="21">
        <v>1</v>
      </c>
      <c r="K1662" s="21">
        <v>1</v>
      </c>
      <c r="L1662" s="21">
        <f t="shared" si="180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81"/>
        <v>0</v>
      </c>
      <c r="Z1662" s="21" t="str">
        <f t="shared" si="182"/>
        <v>Monday</v>
      </c>
      <c r="AA1662" s="21" t="str">
        <f t="shared" si="183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1660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78"/>
        <v>3960</v>
      </c>
      <c r="G1663" s="48">
        <f t="shared" si="179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80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81"/>
        <v>0</v>
      </c>
      <c r="Z1663" s="21" t="str">
        <f t="shared" si="182"/>
        <v>Wednesday</v>
      </c>
      <c r="AA1663" s="21" t="str">
        <f t="shared" si="183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1661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78"/>
        <v>8800</v>
      </c>
      <c r="G1664" s="48">
        <f t="shared" si="179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80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81"/>
        <v>0</v>
      </c>
      <c r="Z1664" s="21" t="str">
        <f t="shared" si="182"/>
        <v>Wednesday</v>
      </c>
      <c r="AA1664" s="21" t="str">
        <f t="shared" si="183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1662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8"/>
        <v>8800</v>
      </c>
      <c r="G1665" s="48">
        <f t="shared" si="179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80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81"/>
        <v>0</v>
      </c>
      <c r="Z1665" s="21" t="str">
        <f t="shared" si="182"/>
        <v>Wednesday</v>
      </c>
      <c r="AA1665" s="21" t="str">
        <f t="shared" si="183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1663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si="178"/>
        <v>1276</v>
      </c>
      <c r="G1666" s="48">
        <f t="shared" si="179"/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si="180"/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si="181"/>
        <v>0</v>
      </c>
      <c r="Z1666" s="21" t="str">
        <f t="shared" si="182"/>
        <v>Tuesday</v>
      </c>
      <c r="AA1666" s="21" t="str">
        <f t="shared" si="183"/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1664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8"/>
        <v>6292</v>
      </c>
      <c r="G1667" s="48">
        <f t="shared" si="179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80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81"/>
        <v>0</v>
      </c>
      <c r="Z1667" s="21" t="str">
        <f t="shared" si="182"/>
        <v>Tuesday</v>
      </c>
      <c r="AA1667" s="21" t="str">
        <f t="shared" si="183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1665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ref="F1668:F1731" si="184">IF(AB1668="DOLLAR",E1668*88,E1668)</f>
        <v>1276</v>
      </c>
      <c r="G1668" s="48">
        <f t="shared" ref="G1668:G1731" si="185">F1668*J1668</f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ref="L1668:L1731" si="186">J1668-K1668</f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ref="Y1668:Y1731" si="187">IF(X1668="", "", X1668-N1668)</f>
        <v>0</v>
      </c>
      <c r="Z1668" s="21" t="str">
        <f t="shared" ref="Z1668:Z1731" si="188">IF(N1668="", "", TEXT(N1668, "dddd"))</f>
        <v>Tuesday</v>
      </c>
      <c r="AA1668" s="21" t="str">
        <f t="shared" ref="AA1668:AA1731" si="189">IF(X1668="", "", TEXT(X1668, "dddd"))</f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1666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84"/>
        <v>2323.1999999999998</v>
      </c>
      <c r="G1669" s="48">
        <f t="shared" si="185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86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87"/>
        <v>2</v>
      </c>
      <c r="Z1669" s="21" t="str">
        <f t="shared" si="188"/>
        <v>Tuesday</v>
      </c>
      <c r="AA1669" s="21" t="str">
        <f t="shared" si="189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1667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84"/>
        <v>89566.399999999994</v>
      </c>
      <c r="G1670" s="48">
        <f t="shared" si="185"/>
        <v>89566.399999999994</v>
      </c>
      <c r="H1670" s="21" t="s">
        <v>2066</v>
      </c>
      <c r="I1670" s="21" t="s">
        <v>4126</v>
      </c>
      <c r="J1670" s="21">
        <v>1</v>
      </c>
      <c r="K1670" s="21">
        <v>1</v>
      </c>
      <c r="L1670" s="21">
        <f t="shared" si="186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87"/>
        <v>1</v>
      </c>
      <c r="Z1670" s="21" t="str">
        <f t="shared" si="188"/>
        <v>Tuesday</v>
      </c>
      <c r="AA1670" s="21" t="str">
        <f t="shared" si="189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1668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84"/>
        <v>198510.40000000002</v>
      </c>
      <c r="G1671" s="48">
        <f t="shared" si="185"/>
        <v>198510.40000000002</v>
      </c>
      <c r="H1671" s="21" t="s">
        <v>2067</v>
      </c>
      <c r="I1671" s="21" t="s">
        <v>4127</v>
      </c>
      <c r="J1671" s="21">
        <v>1</v>
      </c>
      <c r="K1671" s="21">
        <v>1</v>
      </c>
      <c r="L1671" s="21">
        <f t="shared" si="186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7"/>
        <v>1</v>
      </c>
      <c r="Z1671" s="21" t="str">
        <f t="shared" si="188"/>
        <v>Tuesday</v>
      </c>
      <c r="AA1671" s="21" t="str">
        <f t="shared" si="189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1669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84"/>
        <v>5790.4</v>
      </c>
      <c r="G1672" s="48">
        <f t="shared" si="185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86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87"/>
        <v>0</v>
      </c>
      <c r="Z1672" s="21" t="str">
        <f t="shared" si="188"/>
        <v>Saturday</v>
      </c>
      <c r="AA1672" s="21" t="str">
        <f t="shared" si="189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1670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84"/>
        <v>14106.400000000001</v>
      </c>
      <c r="G1673" s="48">
        <f t="shared" si="185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86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87"/>
        <v>2</v>
      </c>
      <c r="Z1673" s="21" t="str">
        <f t="shared" si="188"/>
        <v>Saturday</v>
      </c>
      <c r="AA1673" s="21" t="str">
        <f t="shared" si="189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1671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84"/>
        <v>8254.4</v>
      </c>
      <c r="G1674" s="48">
        <f t="shared" si="185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86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87"/>
        <v>0</v>
      </c>
      <c r="Z1674" s="21" t="str">
        <f t="shared" si="188"/>
        <v>Tuesday</v>
      </c>
      <c r="AA1674" s="21" t="str">
        <f t="shared" si="189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1672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84"/>
        <v>12073.599999999999</v>
      </c>
      <c r="G1675" s="48">
        <f t="shared" si="185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86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87"/>
        <v>2</v>
      </c>
      <c r="Z1675" s="21" t="str">
        <f t="shared" si="188"/>
        <v>Saturday</v>
      </c>
      <c r="AA1675" s="21" t="str">
        <f t="shared" si="189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1673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84"/>
        <v>13244</v>
      </c>
      <c r="G1676" s="48">
        <f t="shared" si="185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86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7"/>
        <v>2</v>
      </c>
      <c r="Z1676" s="21" t="str">
        <f t="shared" si="188"/>
        <v>Saturday</v>
      </c>
      <c r="AA1676" s="21" t="str">
        <f t="shared" si="189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1674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84"/>
        <v>6221.6</v>
      </c>
      <c r="G1677" s="48">
        <f t="shared" si="185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86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7"/>
        <v>2</v>
      </c>
      <c r="Z1677" s="21" t="str">
        <f t="shared" si="188"/>
        <v>Saturday</v>
      </c>
      <c r="AA1677" s="21" t="str">
        <f t="shared" si="189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1675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84"/>
        <v>14106.400000000001</v>
      </c>
      <c r="G1678" s="48">
        <f t="shared" si="185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86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87"/>
        <v>2</v>
      </c>
      <c r="Z1678" s="21" t="str">
        <f t="shared" si="188"/>
        <v>Saturday</v>
      </c>
      <c r="AA1678" s="21" t="str">
        <f t="shared" si="189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1676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84"/>
        <v>3449.6000000000004</v>
      </c>
      <c r="G1679" s="48">
        <f t="shared" si="185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86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87"/>
        <v>0</v>
      </c>
      <c r="Z1679" s="21" t="str">
        <f t="shared" si="188"/>
        <v>Saturday</v>
      </c>
      <c r="AA1679" s="21" t="str">
        <f t="shared" si="189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1677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84"/>
        <v>19602</v>
      </c>
      <c r="G1680" s="48">
        <f t="shared" si="185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86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87"/>
        <v>2</v>
      </c>
      <c r="Z1680" s="21" t="str">
        <f t="shared" si="188"/>
        <v>Saturday</v>
      </c>
      <c r="AA1680" s="21" t="str">
        <f t="shared" si="189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1678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84"/>
        <v>18480</v>
      </c>
      <c r="G1681" s="48">
        <f t="shared" si="185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86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7"/>
        <v>2</v>
      </c>
      <c r="Z1681" s="21" t="str">
        <f t="shared" si="188"/>
        <v>Saturday</v>
      </c>
      <c r="AA1681" s="21" t="str">
        <f t="shared" si="189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1679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84"/>
        <v>19527.2</v>
      </c>
      <c r="G1682" s="48">
        <f t="shared" si="185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86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7"/>
        <v>2</v>
      </c>
      <c r="Z1682" s="21" t="str">
        <f t="shared" si="188"/>
        <v>Saturday</v>
      </c>
      <c r="AA1682" s="21" t="str">
        <f t="shared" si="189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1680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84"/>
        <v>23531.199999999997</v>
      </c>
      <c r="G1683" s="48">
        <f t="shared" si="185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86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87"/>
        <v>2</v>
      </c>
      <c r="Z1683" s="21" t="str">
        <f t="shared" si="188"/>
        <v>Saturday</v>
      </c>
      <c r="AA1683" s="21" t="str">
        <f t="shared" si="189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1681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84"/>
        <v>14190</v>
      </c>
      <c r="G1684" s="48">
        <f t="shared" si="185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86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87"/>
        <v>2</v>
      </c>
      <c r="Z1684" s="21" t="str">
        <f t="shared" si="188"/>
        <v>Saturday</v>
      </c>
      <c r="AA1684" s="21" t="str">
        <f t="shared" si="189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1682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84"/>
        <v>20328</v>
      </c>
      <c r="G1685" s="48">
        <f t="shared" si="185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86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87"/>
        <v>2</v>
      </c>
      <c r="Z1685" s="21" t="str">
        <f t="shared" si="188"/>
        <v>Saturday</v>
      </c>
      <c r="AA1685" s="21" t="str">
        <f t="shared" si="189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1683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84"/>
        <v>3388</v>
      </c>
      <c r="G1686" s="48">
        <f t="shared" si="185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86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87"/>
        <v>0</v>
      </c>
      <c r="Z1686" s="21" t="str">
        <f t="shared" si="188"/>
        <v>Monday</v>
      </c>
      <c r="AA1686" s="21" t="str">
        <f t="shared" si="189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1684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84"/>
        <v>3080</v>
      </c>
      <c r="G1687" s="48">
        <f t="shared" si="185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86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87"/>
        <v>2</v>
      </c>
      <c r="Z1687" s="21" t="str">
        <f t="shared" si="188"/>
        <v>Saturday</v>
      </c>
      <c r="AA1687" s="21" t="str">
        <f t="shared" si="189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1685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84"/>
        <v>20636</v>
      </c>
      <c r="G1688" s="48">
        <f t="shared" si="185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86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87"/>
        <v>0</v>
      </c>
      <c r="Z1688" s="21" t="str">
        <f t="shared" si="188"/>
        <v>Monday</v>
      </c>
      <c r="AA1688" s="21" t="str">
        <f t="shared" si="189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1686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84"/>
        <v>17987.2</v>
      </c>
      <c r="G1689" s="48">
        <f t="shared" si="185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86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87"/>
        <v>2</v>
      </c>
      <c r="Z1689" s="21" t="str">
        <f t="shared" si="188"/>
        <v>Saturday</v>
      </c>
      <c r="AA1689" s="21" t="str">
        <f t="shared" si="189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1687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84"/>
        <v>21375.200000000001</v>
      </c>
      <c r="G1690" s="48">
        <f t="shared" si="185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86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7"/>
        <v>2</v>
      </c>
      <c r="Z1690" s="21" t="str">
        <f t="shared" si="188"/>
        <v>Saturday</v>
      </c>
      <c r="AA1690" s="21" t="str">
        <f t="shared" si="189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1688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84"/>
        <v>11765.599999999999</v>
      </c>
      <c r="G1691" s="48">
        <f t="shared" si="185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86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87"/>
        <v>0</v>
      </c>
      <c r="Z1691" s="21" t="str">
        <f t="shared" si="188"/>
        <v>Tuesday</v>
      </c>
      <c r="AA1691" s="21" t="str">
        <f t="shared" si="189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1689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84"/>
        <v>24816</v>
      </c>
      <c r="G1692" s="48">
        <f t="shared" si="185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86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87"/>
        <v>2</v>
      </c>
      <c r="Z1692" s="21" t="str">
        <f t="shared" si="188"/>
        <v>Saturday</v>
      </c>
      <c r="AA1692" s="21" t="str">
        <f t="shared" si="189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1690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84"/>
        <v>26136</v>
      </c>
      <c r="G1693" s="48">
        <f t="shared" si="185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86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7"/>
        <v>2</v>
      </c>
      <c r="Z1693" s="21" t="str">
        <f t="shared" si="188"/>
        <v>Saturday</v>
      </c>
      <c r="AA1693" s="21" t="str">
        <f t="shared" si="189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1691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84"/>
        <v>27984</v>
      </c>
      <c r="G1694" s="48">
        <f t="shared" si="185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86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7"/>
        <v>2</v>
      </c>
      <c r="Z1694" s="21" t="str">
        <f t="shared" si="188"/>
        <v>Saturday</v>
      </c>
      <c r="AA1694" s="21" t="str">
        <f t="shared" si="189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1692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84"/>
        <v>16324</v>
      </c>
      <c r="G1695" s="48">
        <f t="shared" si="185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86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7"/>
        <v>2</v>
      </c>
      <c r="Z1695" s="21" t="str">
        <f t="shared" si="188"/>
        <v>Saturday</v>
      </c>
      <c r="AA1695" s="21" t="str">
        <f t="shared" si="189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1693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84"/>
        <v>28710</v>
      </c>
      <c r="G1696" s="48">
        <f t="shared" si="185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86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7"/>
        <v>2</v>
      </c>
      <c r="Z1696" s="21" t="str">
        <f t="shared" si="188"/>
        <v>Saturday</v>
      </c>
      <c r="AA1696" s="21" t="str">
        <f t="shared" si="189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1694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84"/>
        <v>29040</v>
      </c>
      <c r="G1697" s="48">
        <f t="shared" si="185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86"/>
        <v>0</v>
      </c>
      <c r="M1697" s="21" t="s">
        <v>3329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87"/>
        <v>0</v>
      </c>
      <c r="Z1697" s="21" t="str">
        <f t="shared" si="188"/>
        <v>Thursday</v>
      </c>
      <c r="AA1697" s="21" t="str">
        <f t="shared" si="189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1695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84"/>
        <v>6776</v>
      </c>
      <c r="G1698" s="48">
        <f t="shared" si="185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86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87"/>
        <v>3</v>
      </c>
      <c r="Z1698" s="21" t="str">
        <f t="shared" si="188"/>
        <v>Saturday</v>
      </c>
      <c r="AA1698" s="21" t="str">
        <f t="shared" si="189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1696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84"/>
        <v>8562.4</v>
      </c>
      <c r="G1699" s="48">
        <f t="shared" si="185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86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87"/>
        <v>0</v>
      </c>
      <c r="Z1699" s="21" t="str">
        <f t="shared" si="188"/>
        <v>Thursday</v>
      </c>
      <c r="AA1699" s="21" t="str">
        <f t="shared" si="189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1697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84"/>
        <v>9794.4</v>
      </c>
      <c r="G1700" s="48">
        <f t="shared" si="185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86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87"/>
        <v>0</v>
      </c>
      <c r="Z1700" s="21" t="str">
        <f t="shared" si="188"/>
        <v>Saturday</v>
      </c>
      <c r="AA1700" s="21" t="str">
        <f t="shared" si="189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1698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84"/>
        <v>23531.199999999997</v>
      </c>
      <c r="G1701" s="48">
        <f t="shared" si="185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86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87"/>
        <v>0</v>
      </c>
      <c r="Z1701" s="21" t="str">
        <f t="shared" si="188"/>
        <v>Friday</v>
      </c>
      <c r="AA1701" s="21" t="str">
        <f t="shared" si="189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1699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84"/>
        <v>1724.8000000000002</v>
      </c>
      <c r="G1702" s="48">
        <f t="shared" si="185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86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87"/>
        <v>0</v>
      </c>
      <c r="Z1702" s="21" t="str">
        <f t="shared" si="188"/>
        <v>Monday</v>
      </c>
      <c r="AA1702" s="21" t="str">
        <f t="shared" si="189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1700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84"/>
        <v>28314</v>
      </c>
      <c r="G1703" s="48">
        <f t="shared" si="185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86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87"/>
        <v>2</v>
      </c>
      <c r="Z1703" s="21" t="str">
        <f t="shared" si="188"/>
        <v>Saturday</v>
      </c>
      <c r="AA1703" s="21" t="str">
        <f t="shared" si="189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1701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84"/>
        <v>15831.2</v>
      </c>
      <c r="G1704" s="48">
        <f t="shared" si="185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86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87"/>
        <v>0</v>
      </c>
      <c r="Z1704" s="21" t="str">
        <f t="shared" si="188"/>
        <v>Tuesday</v>
      </c>
      <c r="AA1704" s="21" t="str">
        <f t="shared" si="189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1702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84"/>
        <v>6221.6</v>
      </c>
      <c r="G1705" s="48">
        <f t="shared" si="185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86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87"/>
        <v>0</v>
      </c>
      <c r="Z1705" s="21" t="str">
        <f t="shared" si="188"/>
        <v>Thursday</v>
      </c>
      <c r="AA1705" s="21" t="str">
        <f t="shared" si="189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1703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84"/>
        <v>26532</v>
      </c>
      <c r="G1706" s="48">
        <f t="shared" si="185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86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87"/>
        <v>2</v>
      </c>
      <c r="Z1706" s="21" t="str">
        <f t="shared" si="188"/>
        <v>Saturday</v>
      </c>
      <c r="AA1706" s="21" t="str">
        <f t="shared" si="189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1704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84"/>
        <v>12997.599999999999</v>
      </c>
      <c r="G1707" s="48">
        <f t="shared" si="185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86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87"/>
        <v>0</v>
      </c>
      <c r="Z1707" s="21" t="str">
        <f t="shared" si="188"/>
        <v>Saturday</v>
      </c>
      <c r="AA1707" s="21" t="str">
        <f t="shared" si="189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1705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84"/>
        <v>16508.8</v>
      </c>
      <c r="G1708" s="48">
        <f t="shared" si="185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86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87"/>
        <v>2</v>
      </c>
      <c r="Z1708" s="21" t="str">
        <f t="shared" si="188"/>
        <v>Saturday</v>
      </c>
      <c r="AA1708" s="21" t="str">
        <f t="shared" si="189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1706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84"/>
        <v>14916</v>
      </c>
      <c r="G1709" s="48">
        <f t="shared" si="185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86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87"/>
        <v>0</v>
      </c>
      <c r="Z1709" s="21" t="str">
        <f t="shared" si="188"/>
        <v>Saturday</v>
      </c>
      <c r="AA1709" s="21" t="str">
        <f t="shared" si="189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1707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84"/>
        <v>29040</v>
      </c>
      <c r="G1710" s="48">
        <f t="shared" si="185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86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87"/>
        <v>2</v>
      </c>
      <c r="Z1710" s="21" t="str">
        <f t="shared" si="188"/>
        <v>Saturday</v>
      </c>
      <c r="AA1710" s="21" t="str">
        <f t="shared" si="189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1708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84"/>
        <v>23346.400000000001</v>
      </c>
      <c r="G1711" s="48">
        <f t="shared" si="185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86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87"/>
        <v>3</v>
      </c>
      <c r="Z1711" s="21" t="str">
        <f t="shared" si="188"/>
        <v>Saturday</v>
      </c>
      <c r="AA1711" s="21" t="str">
        <f t="shared" si="189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1709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84"/>
        <v>19958.400000000001</v>
      </c>
      <c r="G1712" s="48">
        <f t="shared" si="185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86"/>
        <v>0</v>
      </c>
      <c r="M1712" s="21" t="s">
        <v>3329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87"/>
        <v>0</v>
      </c>
      <c r="Z1712" s="21" t="str">
        <f t="shared" si="188"/>
        <v>Thursday</v>
      </c>
      <c r="AA1712" s="21" t="str">
        <f t="shared" si="189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1710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84"/>
        <v>6221.6</v>
      </c>
      <c r="G1713" s="48">
        <f t="shared" si="185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86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87"/>
        <v>2</v>
      </c>
      <c r="Z1713" s="21" t="str">
        <f t="shared" si="188"/>
        <v>Saturday</v>
      </c>
      <c r="AA1713" s="21" t="str">
        <f t="shared" si="189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1711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84"/>
        <v>23531.199999999997</v>
      </c>
      <c r="G1714" s="48">
        <f t="shared" si="185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86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87"/>
        <v>2</v>
      </c>
      <c r="Z1714" s="21" t="str">
        <f t="shared" si="188"/>
        <v>Saturday</v>
      </c>
      <c r="AA1714" s="21" t="str">
        <f t="shared" si="189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1712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84"/>
        <v>25146</v>
      </c>
      <c r="G1715" s="48">
        <f t="shared" si="185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86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7"/>
        <v>2</v>
      </c>
      <c r="Z1715" s="21" t="str">
        <f t="shared" si="188"/>
        <v>Saturday</v>
      </c>
      <c r="AA1715" s="21" t="str">
        <f t="shared" si="189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1713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84"/>
        <v>9794.4</v>
      </c>
      <c r="G1716" s="48">
        <f t="shared" si="185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86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87"/>
        <v>0</v>
      </c>
      <c r="Z1716" s="21" t="str">
        <f t="shared" si="188"/>
        <v>Monday</v>
      </c>
      <c r="AA1716" s="21" t="str">
        <f t="shared" si="189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1714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84"/>
        <v>7700</v>
      </c>
      <c r="G1717" s="48">
        <f t="shared" si="185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86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87"/>
        <v>3</v>
      </c>
      <c r="Z1717" s="21" t="str">
        <f t="shared" si="188"/>
        <v>Saturday</v>
      </c>
      <c r="AA1717" s="21" t="str">
        <f t="shared" si="189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1715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84"/>
        <v>26070</v>
      </c>
      <c r="G1718" s="48">
        <f t="shared" si="185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86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87"/>
        <v>2</v>
      </c>
      <c r="Z1718" s="21" t="str">
        <f t="shared" si="188"/>
        <v>Saturday</v>
      </c>
      <c r="AA1718" s="21" t="str">
        <f t="shared" si="189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1716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84"/>
        <v>19527.2</v>
      </c>
      <c r="G1719" s="48">
        <f t="shared" si="185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86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7"/>
        <v>2</v>
      </c>
      <c r="Z1719" s="21" t="str">
        <f t="shared" si="188"/>
        <v>Saturday</v>
      </c>
      <c r="AA1719" s="21" t="str">
        <f t="shared" si="189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1717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84"/>
        <v>6899.2000000000007</v>
      </c>
      <c r="G1720" s="48">
        <f t="shared" si="185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86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87"/>
        <v>0</v>
      </c>
      <c r="Z1720" s="21" t="str">
        <f t="shared" si="188"/>
        <v>Saturday</v>
      </c>
      <c r="AA1720" s="21" t="str">
        <f t="shared" si="189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1718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84"/>
        <v>27258</v>
      </c>
      <c r="G1721" s="48">
        <f t="shared" si="185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86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87"/>
        <v>2</v>
      </c>
      <c r="Z1721" s="21" t="str">
        <f t="shared" si="188"/>
        <v>Saturday</v>
      </c>
      <c r="AA1721" s="21" t="str">
        <f t="shared" si="189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1719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84"/>
        <v>17556</v>
      </c>
      <c r="G1722" s="48">
        <f t="shared" si="185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86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87"/>
        <v>2</v>
      </c>
      <c r="Z1722" s="21" t="str">
        <f t="shared" si="188"/>
        <v>Saturday</v>
      </c>
      <c r="AA1722" s="21" t="str">
        <f t="shared" si="189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1720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84"/>
        <v>11026.4</v>
      </c>
      <c r="G1723" s="48">
        <f t="shared" si="185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86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87"/>
        <v>2</v>
      </c>
      <c r="Z1723" s="21" t="str">
        <f t="shared" si="188"/>
        <v>Saturday</v>
      </c>
      <c r="AA1723" s="21" t="str">
        <f t="shared" si="189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1721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84"/>
        <v>23628</v>
      </c>
      <c r="G1724" s="48">
        <f t="shared" si="185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86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7"/>
        <v>2</v>
      </c>
      <c r="Z1724" s="21" t="str">
        <f t="shared" si="188"/>
        <v>Saturday</v>
      </c>
      <c r="AA1724" s="21" t="str">
        <f t="shared" si="189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1722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84"/>
        <v>27258</v>
      </c>
      <c r="G1725" s="48">
        <f t="shared" si="185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86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7"/>
        <v>2</v>
      </c>
      <c r="Z1725" s="21" t="str">
        <f t="shared" si="188"/>
        <v>Saturday</v>
      </c>
      <c r="AA1725" s="21" t="str">
        <f t="shared" si="189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1723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84"/>
        <v>5112.8</v>
      </c>
      <c r="G1726" s="48">
        <f t="shared" si="185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86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7"/>
        <v>2</v>
      </c>
      <c r="Z1726" s="21" t="str">
        <f t="shared" si="188"/>
        <v>Saturday</v>
      </c>
      <c r="AA1726" s="21" t="str">
        <f t="shared" si="189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1724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84"/>
        <v>5297.6</v>
      </c>
      <c r="G1727" s="48">
        <f t="shared" si="185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86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87"/>
        <v>0</v>
      </c>
      <c r="Z1727" s="21" t="str">
        <f t="shared" si="188"/>
        <v>Tuesday</v>
      </c>
      <c r="AA1727" s="21" t="str">
        <f t="shared" si="189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1725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84"/>
        <v>3326.3999999999996</v>
      </c>
      <c r="G1728" s="48">
        <f t="shared" si="185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86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7"/>
        <v>0</v>
      </c>
      <c r="Z1728" s="21" t="str">
        <f t="shared" si="188"/>
        <v>Tuesday</v>
      </c>
      <c r="AA1728" s="21" t="str">
        <f t="shared" si="189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1726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84"/>
        <v>7330.4</v>
      </c>
      <c r="G1729" s="48">
        <f t="shared" si="185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86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87"/>
        <v>2</v>
      </c>
      <c r="Z1729" s="21" t="str">
        <f t="shared" si="188"/>
        <v>Saturday</v>
      </c>
      <c r="AA1729" s="21" t="str">
        <f t="shared" si="189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1727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si="184"/>
        <v>16324</v>
      </c>
      <c r="G1730" s="48">
        <f t="shared" si="185"/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si="186"/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si="187"/>
        <v>2</v>
      </c>
      <c r="Z1730" s="21" t="str">
        <f t="shared" si="188"/>
        <v>Monday</v>
      </c>
      <c r="AA1730" s="21" t="str">
        <f t="shared" si="189"/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1728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84"/>
        <v>6899.2000000000007</v>
      </c>
      <c r="G1731" s="48">
        <f t="shared" si="185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86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7"/>
        <v>2</v>
      </c>
      <c r="Z1731" s="21" t="str">
        <f t="shared" si="188"/>
        <v>Monday</v>
      </c>
      <c r="AA1731" s="21" t="str">
        <f t="shared" si="189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1729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ref="F1732:F1795" si="190">IF(AB1732="DOLLAR",E1732*88,E1732)</f>
        <v>6221.6</v>
      </c>
      <c r="G1732" s="48">
        <f t="shared" ref="G1732:G1795" si="191">F1732*J1732</f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ref="L1732:L1795" si="192">J1732-K1732</f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ref="Y1732:Y1795" si="193">IF(X1732="", "", X1732-N1732)</f>
        <v>2</v>
      </c>
      <c r="Z1732" s="21" t="str">
        <f t="shared" ref="Z1732:Z1795" si="194">IF(N1732="", "", TEXT(N1732, "dddd"))</f>
        <v>Monday</v>
      </c>
      <c r="AA1732" s="21" t="str">
        <f t="shared" ref="AA1732:AA1795" si="195">IF(X1732="", "", TEXT(X1732, "dddd"))</f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1730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90"/>
        <v>1848</v>
      </c>
      <c r="G1733" s="48">
        <f t="shared" si="191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92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93"/>
        <v>2</v>
      </c>
      <c r="Z1733" s="21" t="str">
        <f t="shared" si="194"/>
        <v>Saturday</v>
      </c>
      <c r="AA1733" s="21" t="str">
        <f t="shared" si="195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1731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90"/>
        <v>3634.3999999999996</v>
      </c>
      <c r="G1734" s="48">
        <f t="shared" si="191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92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93"/>
        <v>2</v>
      </c>
      <c r="Z1734" s="21" t="str">
        <f t="shared" si="194"/>
        <v>Saturday</v>
      </c>
      <c r="AA1734" s="21" t="str">
        <f t="shared" si="195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1732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90"/>
        <v>8685.6</v>
      </c>
      <c r="G1735" s="48">
        <f t="shared" si="191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92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93"/>
        <v>2</v>
      </c>
      <c r="Z1735" s="21" t="str">
        <f t="shared" si="194"/>
        <v>Saturday</v>
      </c>
      <c r="AA1735" s="21" t="str">
        <f t="shared" si="195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1733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90"/>
        <v>14106.399999999998</v>
      </c>
      <c r="G1736" s="48">
        <f t="shared" si="191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92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93"/>
        <v>2</v>
      </c>
      <c r="Z1736" s="21" t="str">
        <f t="shared" si="194"/>
        <v>Saturday</v>
      </c>
      <c r="AA1736" s="21" t="str">
        <f t="shared" si="195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1734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90"/>
        <v>4743.2</v>
      </c>
      <c r="G1737" s="48">
        <f t="shared" si="191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92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93"/>
        <v>2</v>
      </c>
      <c r="Z1737" s="21" t="str">
        <f t="shared" si="194"/>
        <v>Saturday</v>
      </c>
      <c r="AA1737" s="21" t="str">
        <f t="shared" si="195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1735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90"/>
        <v>3634.3999999999996</v>
      </c>
      <c r="G1738" s="48">
        <f t="shared" si="191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92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93"/>
        <v>3</v>
      </c>
      <c r="Z1738" s="21" t="str">
        <f t="shared" si="194"/>
        <v>Saturday</v>
      </c>
      <c r="AA1738" s="21" t="str">
        <f t="shared" si="195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1736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90"/>
        <v>9794.4</v>
      </c>
      <c r="G1739" s="48">
        <f t="shared" si="191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92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93"/>
        <v>2</v>
      </c>
      <c r="Z1739" s="21" t="str">
        <f t="shared" si="194"/>
        <v>Saturday</v>
      </c>
      <c r="AA1739" s="21" t="str">
        <f t="shared" si="195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1737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90"/>
        <v>24948</v>
      </c>
      <c r="G1740" s="48">
        <f t="shared" si="191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92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93"/>
        <v>1</v>
      </c>
      <c r="Z1740" s="21" t="str">
        <f t="shared" si="194"/>
        <v>Monday</v>
      </c>
      <c r="AA1740" s="21" t="str">
        <f t="shared" si="195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1738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90"/>
        <v>17679.2</v>
      </c>
      <c r="G1741" s="48">
        <f t="shared" si="191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92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93"/>
        <v>0</v>
      </c>
      <c r="Z1741" s="21" t="str">
        <f t="shared" si="194"/>
        <v>Friday</v>
      </c>
      <c r="AA1741" s="21" t="str">
        <f t="shared" si="195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1739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90"/>
        <v>13736.8</v>
      </c>
      <c r="G1742" s="48">
        <f t="shared" si="191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92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93"/>
        <v>2</v>
      </c>
      <c r="Z1742" s="21" t="str">
        <f t="shared" si="194"/>
        <v>Saturday</v>
      </c>
      <c r="AA1742" s="21" t="str">
        <f t="shared" si="195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1740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90"/>
        <v>15584.8</v>
      </c>
      <c r="G1743" s="48">
        <f t="shared" si="191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92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93"/>
        <v>0</v>
      </c>
      <c r="Z1743" s="21" t="str">
        <f t="shared" si="194"/>
        <v>Saturday</v>
      </c>
      <c r="AA1743" s="21" t="str">
        <f t="shared" si="195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1741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90"/>
        <v>3326.3999999999996</v>
      </c>
      <c r="G1744" s="48">
        <f t="shared" si="191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92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93"/>
        <v>2</v>
      </c>
      <c r="Z1744" s="21" t="str">
        <f t="shared" si="194"/>
        <v>Saturday</v>
      </c>
      <c r="AA1744" s="21" t="str">
        <f t="shared" si="195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1742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90"/>
        <v>13428.8</v>
      </c>
      <c r="G1745" s="48">
        <f t="shared" si="191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92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93"/>
        <v>2</v>
      </c>
      <c r="Z1745" s="21" t="str">
        <f t="shared" si="194"/>
        <v>Saturday</v>
      </c>
      <c r="AA1745" s="21" t="str">
        <f t="shared" si="195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1743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90"/>
        <v>14106.400000000001</v>
      </c>
      <c r="G1746" s="48">
        <f t="shared" si="191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92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93"/>
        <v>2</v>
      </c>
      <c r="Z1746" s="21" t="str">
        <f t="shared" si="194"/>
        <v>Saturday</v>
      </c>
      <c r="AA1746" s="21" t="str">
        <f t="shared" si="195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1744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90"/>
        <v>25608</v>
      </c>
      <c r="G1747" s="48">
        <f t="shared" si="191"/>
        <v>25608</v>
      </c>
      <c r="H1747" s="21" t="s">
        <v>2158</v>
      </c>
      <c r="I1747" s="21" t="s">
        <v>4394</v>
      </c>
      <c r="J1747" s="21">
        <v>1</v>
      </c>
      <c r="K1747" s="21">
        <v>1</v>
      </c>
      <c r="L1747" s="21">
        <f t="shared" si="192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93"/>
        <v>0</v>
      </c>
      <c r="Z1747" s="21" t="str">
        <f t="shared" si="194"/>
        <v>Friday</v>
      </c>
      <c r="AA1747" s="21" t="str">
        <f t="shared" si="195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1745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90"/>
        <v>32912</v>
      </c>
      <c r="G1748" s="48">
        <f t="shared" si="191"/>
        <v>32912</v>
      </c>
      <c r="H1748" s="21" t="s">
        <v>2159</v>
      </c>
      <c r="I1748" s="21" t="s">
        <v>4395</v>
      </c>
      <c r="J1748" s="21">
        <v>1</v>
      </c>
      <c r="K1748" s="21">
        <v>1</v>
      </c>
      <c r="L1748" s="21">
        <f t="shared" si="192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93"/>
        <v>0</v>
      </c>
      <c r="Z1748" s="21" t="str">
        <f t="shared" si="194"/>
        <v>Wednesday</v>
      </c>
      <c r="AA1748" s="21" t="str">
        <f t="shared" si="195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1746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90"/>
        <v>32912</v>
      </c>
      <c r="G1749" s="48">
        <f t="shared" si="191"/>
        <v>32912</v>
      </c>
      <c r="H1749" s="21" t="s">
        <v>2160</v>
      </c>
      <c r="I1749" s="21" t="s">
        <v>4396</v>
      </c>
      <c r="J1749" s="21">
        <v>1</v>
      </c>
      <c r="K1749" s="21">
        <v>1</v>
      </c>
      <c r="L1749" s="21">
        <f t="shared" si="192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93"/>
        <v>0</v>
      </c>
      <c r="Z1749" s="21" t="str">
        <f t="shared" si="194"/>
        <v>Wednesday</v>
      </c>
      <c r="AA1749" s="21" t="str">
        <f t="shared" si="195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1747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90"/>
        <v>17688</v>
      </c>
      <c r="G1750" s="48">
        <f t="shared" si="191"/>
        <v>17688</v>
      </c>
      <c r="H1750" s="21" t="s">
        <v>751</v>
      </c>
      <c r="I1750" s="21" t="s">
        <v>4128</v>
      </c>
      <c r="J1750" s="21">
        <v>1</v>
      </c>
      <c r="K1750" s="21">
        <v>1</v>
      </c>
      <c r="L1750" s="21">
        <f t="shared" si="192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93"/>
        <v>0</v>
      </c>
      <c r="Z1750" s="21" t="str">
        <f t="shared" si="194"/>
        <v>Wednesday</v>
      </c>
      <c r="AA1750" s="21" t="str">
        <f t="shared" si="195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1748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90"/>
        <v>17688</v>
      </c>
      <c r="G1751" s="48">
        <f t="shared" si="191"/>
        <v>17688</v>
      </c>
      <c r="H1751" s="21" t="s">
        <v>2161</v>
      </c>
      <c r="I1751" s="21" t="s">
        <v>4397</v>
      </c>
      <c r="J1751" s="21">
        <v>1</v>
      </c>
      <c r="K1751" s="21">
        <v>1</v>
      </c>
      <c r="L1751" s="21">
        <f t="shared" si="192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93"/>
        <v>0</v>
      </c>
      <c r="Z1751" s="21" t="str">
        <f t="shared" si="194"/>
        <v>Wednesday</v>
      </c>
      <c r="AA1751" s="21" t="str">
        <f t="shared" si="195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1749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90"/>
        <v>17688</v>
      </c>
      <c r="G1752" s="48">
        <f t="shared" si="191"/>
        <v>17688</v>
      </c>
      <c r="H1752" s="21" t="s">
        <v>2162</v>
      </c>
      <c r="I1752" s="21" t="s">
        <v>4398</v>
      </c>
      <c r="J1752" s="21">
        <v>1</v>
      </c>
      <c r="K1752" s="21">
        <v>1</v>
      </c>
      <c r="L1752" s="21">
        <f t="shared" si="192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93"/>
        <v>0</v>
      </c>
      <c r="Z1752" s="21" t="str">
        <f t="shared" si="194"/>
        <v>Wednesday</v>
      </c>
      <c r="AA1752" s="21" t="str">
        <f t="shared" si="195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1750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90"/>
        <v>17688</v>
      </c>
      <c r="G1753" s="48">
        <f t="shared" si="191"/>
        <v>17688</v>
      </c>
      <c r="H1753" s="21" t="s">
        <v>754</v>
      </c>
      <c r="I1753" s="21" t="s">
        <v>4129</v>
      </c>
      <c r="J1753" s="21">
        <v>1</v>
      </c>
      <c r="K1753" s="21">
        <v>1</v>
      </c>
      <c r="L1753" s="21">
        <f t="shared" si="192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93"/>
        <v>0</v>
      </c>
      <c r="Z1753" s="21" t="str">
        <f t="shared" si="194"/>
        <v>Wednesday</v>
      </c>
      <c r="AA1753" s="21" t="str">
        <f t="shared" si="195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1751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90"/>
        <v>51216</v>
      </c>
      <c r="G1754" s="48">
        <f t="shared" si="191"/>
        <v>51216</v>
      </c>
      <c r="H1754" s="21" t="s">
        <v>2163</v>
      </c>
      <c r="I1754" s="21" t="s">
        <v>4399</v>
      </c>
      <c r="J1754" s="21">
        <v>1</v>
      </c>
      <c r="K1754" s="21">
        <v>1</v>
      </c>
      <c r="L1754" s="21">
        <f t="shared" si="192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93"/>
        <v>2</v>
      </c>
      <c r="Z1754" s="21" t="str">
        <f t="shared" si="194"/>
        <v>Saturday</v>
      </c>
      <c r="AA1754" s="21" t="str">
        <f t="shared" si="195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1752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90"/>
        <v>51216</v>
      </c>
      <c r="G1755" s="48">
        <f t="shared" si="191"/>
        <v>51216</v>
      </c>
      <c r="H1755" s="21" t="s">
        <v>2164</v>
      </c>
      <c r="I1755" s="21" t="s">
        <v>4399</v>
      </c>
      <c r="J1755" s="21">
        <v>1</v>
      </c>
      <c r="K1755" s="21">
        <v>1</v>
      </c>
      <c r="L1755" s="21">
        <f t="shared" si="192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93"/>
        <v>2</v>
      </c>
      <c r="Z1755" s="21" t="str">
        <f t="shared" si="194"/>
        <v>Saturday</v>
      </c>
      <c r="AA1755" s="21" t="str">
        <f t="shared" si="195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1753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90"/>
        <v>145112</v>
      </c>
      <c r="G1756" s="48">
        <f t="shared" si="191"/>
        <v>145112</v>
      </c>
      <c r="H1756" s="21" t="s">
        <v>2165</v>
      </c>
      <c r="I1756" s="21" t="s">
        <v>4400</v>
      </c>
      <c r="J1756" s="21">
        <v>1</v>
      </c>
      <c r="K1756" s="21">
        <v>1</v>
      </c>
      <c r="L1756" s="21">
        <f t="shared" si="192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93"/>
        <v>2</v>
      </c>
      <c r="Z1756" s="21" t="str">
        <f t="shared" si="194"/>
        <v>Saturday</v>
      </c>
      <c r="AA1756" s="21" t="str">
        <f t="shared" si="195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1754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90"/>
        <v>145112</v>
      </c>
      <c r="G1757" s="48">
        <f t="shared" si="191"/>
        <v>145112</v>
      </c>
      <c r="H1757" s="21" t="s">
        <v>2166</v>
      </c>
      <c r="I1757" s="21" t="s">
        <v>4401</v>
      </c>
      <c r="J1757" s="21">
        <v>1</v>
      </c>
      <c r="K1757" s="21">
        <v>1</v>
      </c>
      <c r="L1757" s="21">
        <f t="shared" si="192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93"/>
        <v>2</v>
      </c>
      <c r="Z1757" s="21" t="str">
        <f t="shared" si="194"/>
        <v>Saturday</v>
      </c>
      <c r="AA1757" s="21" t="str">
        <f t="shared" si="195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1755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90"/>
        <v>4840</v>
      </c>
      <c r="G1758" s="48">
        <f t="shared" si="191"/>
        <v>4840</v>
      </c>
      <c r="H1758" s="21" t="s">
        <v>2167</v>
      </c>
      <c r="I1758" s="21" t="s">
        <v>4402</v>
      </c>
      <c r="J1758" s="21">
        <v>1</v>
      </c>
      <c r="K1758" s="21">
        <v>1</v>
      </c>
      <c r="L1758" s="21">
        <f t="shared" si="192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93"/>
        <v>2</v>
      </c>
      <c r="Z1758" s="21" t="str">
        <f t="shared" si="194"/>
        <v>Saturday</v>
      </c>
      <c r="AA1758" s="21" t="str">
        <f t="shared" si="195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1756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90"/>
        <v>34584</v>
      </c>
      <c r="G1759" s="48">
        <f t="shared" si="191"/>
        <v>34584</v>
      </c>
      <c r="H1759" s="21" t="s">
        <v>2168</v>
      </c>
      <c r="I1759" s="21" t="s">
        <v>4663</v>
      </c>
      <c r="J1759" s="21">
        <v>1</v>
      </c>
      <c r="K1759" s="21">
        <v>1</v>
      </c>
      <c r="L1759" s="21">
        <f t="shared" si="192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93"/>
        <v>0</v>
      </c>
      <c r="Z1759" s="21" t="str">
        <f t="shared" si="194"/>
        <v>Wednesday</v>
      </c>
      <c r="AA1759" s="21" t="str">
        <f t="shared" si="195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1757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90"/>
        <v>3960</v>
      </c>
      <c r="G1760" s="48">
        <f t="shared" si="191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92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93"/>
        <v>0</v>
      </c>
      <c r="Z1760" s="21" t="str">
        <f t="shared" si="194"/>
        <v>Saturday</v>
      </c>
      <c r="AA1760" s="21" t="str">
        <f t="shared" si="195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1758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90"/>
        <v>1822.5</v>
      </c>
      <c r="G1761" s="48">
        <f t="shared" si="191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92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93"/>
        <v>0</v>
      </c>
      <c r="Z1761" s="21" t="str">
        <f t="shared" si="194"/>
        <v>Saturday</v>
      </c>
      <c r="AA1761" s="21" t="str">
        <f t="shared" si="195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1759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90"/>
        <v>625</v>
      </c>
      <c r="G1762" s="48">
        <f t="shared" si="191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92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93"/>
        <v>0</v>
      </c>
      <c r="Z1762" s="21" t="str">
        <f t="shared" si="194"/>
        <v>Saturday</v>
      </c>
      <c r="AA1762" s="21" t="str">
        <f t="shared" si="195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1760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90"/>
        <v>9926.4</v>
      </c>
      <c r="G1763" s="48">
        <f t="shared" si="191"/>
        <v>9926.4</v>
      </c>
      <c r="H1763" s="21">
        <v>41003</v>
      </c>
      <c r="I1763" s="21" t="s">
        <v>4130</v>
      </c>
      <c r="J1763" s="21">
        <v>1</v>
      </c>
      <c r="K1763" s="21"/>
      <c r="L1763" s="21">
        <f t="shared" si="192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93"/>
        <v/>
      </c>
      <c r="Z1763" s="21" t="str">
        <f t="shared" si="194"/>
        <v/>
      </c>
      <c r="AA1763" s="21" t="str">
        <f t="shared" si="195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1761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90"/>
        <v>9926.4</v>
      </c>
      <c r="G1764" s="48">
        <f t="shared" si="191"/>
        <v>39705.599999999999</v>
      </c>
      <c r="H1764" s="21">
        <v>41003</v>
      </c>
      <c r="I1764" s="21" t="s">
        <v>4130</v>
      </c>
      <c r="J1764" s="21">
        <v>4</v>
      </c>
      <c r="K1764" s="21">
        <v>4</v>
      </c>
      <c r="L1764" s="21">
        <f t="shared" si="192"/>
        <v>0</v>
      </c>
      <c r="M1764" s="21" t="s">
        <v>3442</v>
      </c>
      <c r="N1764" s="30">
        <v>45911</v>
      </c>
      <c r="O1764" s="48">
        <f>16391.25*4</f>
        <v>65565</v>
      </c>
      <c r="P1764" s="21" t="s">
        <v>3438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93"/>
        <v>1</v>
      </c>
      <c r="Z1764" s="21" t="str">
        <f t="shared" si="194"/>
        <v>Thursday</v>
      </c>
      <c r="AA1764" s="21" t="str">
        <f t="shared" si="195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1762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90"/>
        <v>2393.6</v>
      </c>
      <c r="G1765" s="48">
        <f t="shared" si="191"/>
        <v>2393.6</v>
      </c>
      <c r="H1765" s="21" t="s">
        <v>2199</v>
      </c>
      <c r="I1765" s="21" t="s">
        <v>4130</v>
      </c>
      <c r="J1765" s="21">
        <v>1</v>
      </c>
      <c r="K1765" s="21">
        <v>1</v>
      </c>
      <c r="L1765" s="21">
        <f t="shared" si="192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93"/>
        <v>0</v>
      </c>
      <c r="Z1765" s="21" t="str">
        <f t="shared" si="194"/>
        <v>Tuesday</v>
      </c>
      <c r="AA1765" s="21" t="str">
        <f t="shared" si="195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1763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90"/>
        <v>0</v>
      </c>
      <c r="G1766" s="48">
        <f t="shared" si="191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92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93"/>
        <v>0</v>
      </c>
      <c r="Z1766" s="21" t="str">
        <f t="shared" si="194"/>
        <v>Tuesday</v>
      </c>
      <c r="AA1766" s="21" t="str">
        <f t="shared" si="195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1764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90"/>
        <v>0</v>
      </c>
      <c r="G1767" s="48">
        <f t="shared" si="191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92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93"/>
        <v/>
      </c>
      <c r="Z1767" s="21" t="str">
        <f t="shared" si="194"/>
        <v/>
      </c>
      <c r="AA1767" s="21" t="str">
        <f t="shared" si="195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1765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90"/>
        <v>25080</v>
      </c>
      <c r="G1768" s="48">
        <f t="shared" si="191"/>
        <v>25080</v>
      </c>
      <c r="H1768" s="21" t="s">
        <v>2195</v>
      </c>
      <c r="I1768" s="37" t="s">
        <v>5287</v>
      </c>
      <c r="J1768" s="21">
        <v>1</v>
      </c>
      <c r="K1768" s="21">
        <v>1</v>
      </c>
      <c r="L1768" s="21">
        <f t="shared" si="192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93"/>
        <v>1</v>
      </c>
      <c r="Z1768" s="21" t="str">
        <f t="shared" si="194"/>
        <v>Monday</v>
      </c>
      <c r="AA1768" s="21" t="str">
        <f t="shared" si="195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1766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90"/>
        <v>34408</v>
      </c>
      <c r="G1769" s="48">
        <f t="shared" si="191"/>
        <v>34408</v>
      </c>
      <c r="H1769" s="21" t="s">
        <v>2196</v>
      </c>
      <c r="I1769" s="21" t="s">
        <v>5288</v>
      </c>
      <c r="J1769" s="21">
        <v>1</v>
      </c>
      <c r="K1769" s="21">
        <v>1</v>
      </c>
      <c r="L1769" s="21">
        <f t="shared" si="192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93"/>
        <v>1</v>
      </c>
      <c r="Z1769" s="21" t="str">
        <f t="shared" si="194"/>
        <v>Monday</v>
      </c>
      <c r="AA1769" s="21" t="str">
        <f t="shared" si="195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1767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90"/>
        <v>25010.3</v>
      </c>
      <c r="G1770" s="48">
        <f t="shared" si="191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92"/>
        <v>0</v>
      </c>
      <c r="M1770" s="21" t="s">
        <v>3287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93"/>
        <v>0</v>
      </c>
      <c r="Z1770" s="21" t="str">
        <f t="shared" si="194"/>
        <v>Monday</v>
      </c>
      <c r="AA1770" s="21" t="str">
        <f t="shared" si="195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1768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90"/>
        <v>3578.4</v>
      </c>
      <c r="G1771" s="48">
        <f t="shared" si="191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92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93"/>
        <v>0</v>
      </c>
      <c r="Z1771" s="21" t="str">
        <f t="shared" si="194"/>
        <v>Tuesday</v>
      </c>
      <c r="AA1771" s="21" t="str">
        <f t="shared" si="195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1769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90"/>
        <v>3637.5</v>
      </c>
      <c r="G1772" s="48">
        <f t="shared" si="191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92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93"/>
        <v>0</v>
      </c>
      <c r="Z1772" s="21" t="str">
        <f t="shared" si="194"/>
        <v>Saturday</v>
      </c>
      <c r="AA1772" s="21" t="str">
        <f t="shared" si="195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1770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90"/>
        <v>13825</v>
      </c>
      <c r="G1773" s="48">
        <f t="shared" si="191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92"/>
        <v>0</v>
      </c>
      <c r="M1773" s="21" t="s">
        <v>3287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93"/>
        <v>0</v>
      </c>
      <c r="Z1773" s="21" t="str">
        <f t="shared" si="194"/>
        <v>Monday</v>
      </c>
      <c r="AA1773" s="21" t="str">
        <f t="shared" si="195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1771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90"/>
        <v>4494</v>
      </c>
      <c r="G1774" s="48">
        <f t="shared" si="191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92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93"/>
        <v>0</v>
      </c>
      <c r="Z1774" s="21" t="str">
        <f t="shared" si="194"/>
        <v>Monday</v>
      </c>
      <c r="AA1774" s="21" t="str">
        <f t="shared" si="195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1772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90"/>
        <v>29920</v>
      </c>
      <c r="G1775" s="48">
        <f t="shared" si="191"/>
        <v>29920</v>
      </c>
      <c r="H1775" s="21" t="s">
        <v>2221</v>
      </c>
      <c r="I1775" s="21" t="s">
        <v>4365</v>
      </c>
      <c r="J1775" s="21">
        <v>1</v>
      </c>
      <c r="K1775" s="21">
        <v>1</v>
      </c>
      <c r="L1775" s="21">
        <f t="shared" si="192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93"/>
        <v>0</v>
      </c>
      <c r="Z1775" s="21" t="str">
        <f t="shared" si="194"/>
        <v>Friday</v>
      </c>
      <c r="AA1775" s="21" t="str">
        <f t="shared" si="195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1773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90"/>
        <v>46640</v>
      </c>
      <c r="G1776" s="48">
        <f t="shared" si="191"/>
        <v>46640</v>
      </c>
      <c r="H1776" s="21" t="s">
        <v>2222</v>
      </c>
      <c r="I1776" s="21" t="s">
        <v>4366</v>
      </c>
      <c r="J1776" s="21">
        <v>1</v>
      </c>
      <c r="K1776" s="21">
        <v>1</v>
      </c>
      <c r="L1776" s="21">
        <f t="shared" si="192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93"/>
        <v>0</v>
      </c>
      <c r="Z1776" s="21" t="str">
        <f t="shared" si="194"/>
        <v>Friday</v>
      </c>
      <c r="AA1776" s="21" t="str">
        <f t="shared" si="195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1774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90"/>
        <v>22792</v>
      </c>
      <c r="G1777" s="48">
        <f t="shared" si="191"/>
        <v>22792</v>
      </c>
      <c r="H1777" s="21" t="s">
        <v>2220</v>
      </c>
      <c r="I1777" s="21" t="s">
        <v>5256</v>
      </c>
      <c r="J1777" s="21">
        <v>1</v>
      </c>
      <c r="K1777" s="21">
        <v>1</v>
      </c>
      <c r="L1777" s="21">
        <f t="shared" si="192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93"/>
        <v>1</v>
      </c>
      <c r="Z1777" s="21" t="str">
        <f t="shared" si="194"/>
        <v>Monday</v>
      </c>
      <c r="AA1777" s="21" t="str">
        <f t="shared" si="195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1775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90"/>
        <v>7000</v>
      </c>
      <c r="G1778" s="48">
        <f t="shared" si="191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92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93"/>
        <v>0</v>
      </c>
      <c r="Z1778" s="21" t="str">
        <f t="shared" si="194"/>
        <v>Friday</v>
      </c>
      <c r="AA1778" s="21" t="str">
        <f t="shared" si="195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1776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90"/>
        <v>9000</v>
      </c>
      <c r="G1779" s="48">
        <f t="shared" si="191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92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93"/>
        <v/>
      </c>
      <c r="Z1779" s="21" t="str">
        <f t="shared" si="194"/>
        <v/>
      </c>
      <c r="AA1779" s="21" t="str">
        <f t="shared" si="195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1777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90"/>
        <v>2851.2</v>
      </c>
      <c r="G1780" s="48">
        <f t="shared" si="191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92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93"/>
        <v>1</v>
      </c>
      <c r="Z1780" s="21" t="str">
        <f t="shared" si="194"/>
        <v>Monday</v>
      </c>
      <c r="AA1780" s="21" t="str">
        <f t="shared" si="195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1778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90"/>
        <v>2640</v>
      </c>
      <c r="G1781" s="48">
        <f t="shared" si="191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92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93"/>
        <v>2</v>
      </c>
      <c r="Z1781" s="21" t="str">
        <f t="shared" si="194"/>
        <v>Monday</v>
      </c>
      <c r="AA1781" s="21" t="str">
        <f t="shared" si="195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1779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90"/>
        <v>2024</v>
      </c>
      <c r="G1782" s="48">
        <f t="shared" si="191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92"/>
        <v>0</v>
      </c>
      <c r="M1782" s="21" t="s">
        <v>3320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93"/>
        <v>0</v>
      </c>
      <c r="Z1782" s="21" t="str">
        <f t="shared" si="194"/>
        <v>Wednesday</v>
      </c>
      <c r="AA1782" s="21" t="str">
        <f t="shared" si="195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1780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90"/>
        <v>21014.400000000001</v>
      </c>
      <c r="G1783" s="48">
        <f t="shared" si="191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92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93"/>
        <v>2</v>
      </c>
      <c r="Z1783" s="21" t="str">
        <f t="shared" si="194"/>
        <v>Monday</v>
      </c>
      <c r="AA1783" s="21" t="str">
        <f t="shared" si="195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1781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90"/>
        <v>2059.1999999999998</v>
      </c>
      <c r="G1784" s="48">
        <f t="shared" si="191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92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93"/>
        <v>1</v>
      </c>
      <c r="Z1784" s="21" t="str">
        <f t="shared" si="194"/>
        <v>Monday</v>
      </c>
      <c r="AA1784" s="21" t="str">
        <f t="shared" si="195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1782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90"/>
        <v>5121.6000000000004</v>
      </c>
      <c r="G1785" s="48">
        <f t="shared" si="191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92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93"/>
        <v>2</v>
      </c>
      <c r="Z1785" s="21" t="str">
        <f t="shared" si="194"/>
        <v>Monday</v>
      </c>
      <c r="AA1785" s="21" t="str">
        <f t="shared" si="195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1783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90"/>
        <v>2640</v>
      </c>
      <c r="G1786" s="48">
        <f t="shared" si="191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92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93"/>
        <v>0</v>
      </c>
      <c r="Z1786" s="21" t="str">
        <f t="shared" si="194"/>
        <v>Thursday</v>
      </c>
      <c r="AA1786" s="21" t="str">
        <f t="shared" si="195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1784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90"/>
        <v>3326.3999999999996</v>
      </c>
      <c r="G1787" s="48">
        <f t="shared" si="191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92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93"/>
        <v>0</v>
      </c>
      <c r="Z1787" s="21" t="str">
        <f t="shared" si="194"/>
        <v>Thursday</v>
      </c>
      <c r="AA1787" s="21" t="str">
        <f t="shared" si="195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1785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90"/>
        <v>3273.6000000000004</v>
      </c>
      <c r="G1788" s="48">
        <f t="shared" si="191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92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93"/>
        <v>0</v>
      </c>
      <c r="Z1788" s="21" t="str">
        <f t="shared" si="194"/>
        <v>Monday</v>
      </c>
      <c r="AA1788" s="21" t="str">
        <f t="shared" si="195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1786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90"/>
        <v>2323.1999999999998</v>
      </c>
      <c r="G1789" s="48">
        <f t="shared" si="191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92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93"/>
        <v>1</v>
      </c>
      <c r="Z1789" s="21" t="str">
        <f t="shared" si="194"/>
        <v>Monday</v>
      </c>
      <c r="AA1789" s="21" t="str">
        <f t="shared" si="195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1787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90"/>
        <v>3801.6000000000004</v>
      </c>
      <c r="G1790" s="48">
        <f t="shared" si="191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92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93"/>
        <v>1</v>
      </c>
      <c r="Z1790" s="21" t="str">
        <f t="shared" si="194"/>
        <v>Monday</v>
      </c>
      <c r="AA1790" s="21" t="str">
        <f t="shared" si="195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1788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90"/>
        <v>1584</v>
      </c>
      <c r="G1791" s="48">
        <f t="shared" si="191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92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93"/>
        <v>1</v>
      </c>
      <c r="Z1791" s="21" t="str">
        <f t="shared" si="194"/>
        <v>Monday</v>
      </c>
      <c r="AA1791" s="21" t="str">
        <f t="shared" si="195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1789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90"/>
        <v>2376</v>
      </c>
      <c r="G1792" s="48">
        <f t="shared" si="191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92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93"/>
        <v>1</v>
      </c>
      <c r="Z1792" s="21" t="str">
        <f t="shared" si="194"/>
        <v>Monday</v>
      </c>
      <c r="AA1792" s="21" t="str">
        <f t="shared" si="195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1790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90"/>
        <v>5350.4</v>
      </c>
      <c r="G1793" s="48">
        <f t="shared" si="191"/>
        <v>5350.4</v>
      </c>
      <c r="H1793" s="21" t="s">
        <v>2261</v>
      </c>
      <c r="I1793" s="21" t="s">
        <v>5239</v>
      </c>
      <c r="J1793" s="21">
        <v>1</v>
      </c>
      <c r="K1793" s="21">
        <v>1</v>
      </c>
      <c r="L1793" s="21">
        <f t="shared" si="192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93"/>
        <v>1</v>
      </c>
      <c r="Z1793" s="21" t="str">
        <f t="shared" si="194"/>
        <v>Monday</v>
      </c>
      <c r="AA1793" s="21" t="str">
        <f t="shared" si="195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1791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si="190"/>
        <v>2393.6</v>
      </c>
      <c r="G1794" s="48">
        <f t="shared" si="191"/>
        <v>2393.6</v>
      </c>
      <c r="H1794" s="21" t="s">
        <v>2199</v>
      </c>
      <c r="I1794" s="21" t="s">
        <v>4130</v>
      </c>
      <c r="J1794" s="21">
        <v>1</v>
      </c>
      <c r="K1794" s="21">
        <v>1</v>
      </c>
      <c r="L1794" s="21">
        <f t="shared" si="192"/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si="193"/>
        <v>0</v>
      </c>
      <c r="Z1794" s="21" t="str">
        <f t="shared" si="194"/>
        <v>Tuesday</v>
      </c>
      <c r="AA1794" s="21" t="str">
        <f t="shared" si="195"/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1792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90"/>
        <v>14150.400000000001</v>
      </c>
      <c r="G1795" s="48">
        <f t="shared" si="191"/>
        <v>28300.800000000003</v>
      </c>
      <c r="H1795" s="21">
        <v>23004</v>
      </c>
      <c r="I1795" s="21" t="s">
        <v>5240</v>
      </c>
      <c r="J1795" s="21">
        <v>2</v>
      </c>
      <c r="K1795" s="21">
        <v>2</v>
      </c>
      <c r="L1795" s="21">
        <f t="shared" si="192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93"/>
        <v>1</v>
      </c>
      <c r="Z1795" s="21" t="str">
        <f t="shared" si="194"/>
        <v>Wednesday</v>
      </c>
      <c r="AA1795" s="21" t="str">
        <f t="shared" si="195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1793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ref="F1796:F1859" si="196">IF(AB1796="DOLLAR",E1796*88,E1796)</f>
        <v>4505.6000000000004</v>
      </c>
      <c r="G1796" s="48">
        <f t="shared" ref="G1796:G1859" si="197">F1796*J1796</f>
        <v>4505.6000000000004</v>
      </c>
      <c r="H1796" s="21" t="s">
        <v>2262</v>
      </c>
      <c r="I1796" s="21" t="s">
        <v>5241</v>
      </c>
      <c r="J1796" s="21">
        <v>1</v>
      </c>
      <c r="K1796" s="21">
        <v>1</v>
      </c>
      <c r="L1796" s="21">
        <f t="shared" ref="L1796:L1859" si="198">J1796-K1796</f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ref="Y1796:Y1859" si="199">IF(X1796="", "", X1796-N1796)</f>
        <v>2</v>
      </c>
      <c r="Z1796" s="21" t="str">
        <f t="shared" ref="Z1796:Z1859" si="200">IF(N1796="", "", TEXT(N1796, "dddd"))</f>
        <v>Wednesday</v>
      </c>
      <c r="AA1796" s="21" t="str">
        <f t="shared" ref="AA1796:AA1859" si="201">IF(X1796="", "", TEXT(X1796, "dddd"))</f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1794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96"/>
        <v>9222.4</v>
      </c>
      <c r="G1797" s="48">
        <f t="shared" si="197"/>
        <v>18444.8</v>
      </c>
      <c r="H1797" s="21" t="s">
        <v>665</v>
      </c>
      <c r="I1797" s="21" t="s">
        <v>4121</v>
      </c>
      <c r="J1797" s="21">
        <v>2</v>
      </c>
      <c r="K1797" s="21">
        <v>2</v>
      </c>
      <c r="L1797" s="21">
        <f t="shared" si="198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99"/>
        <v>0</v>
      </c>
      <c r="Z1797" s="21" t="str">
        <f t="shared" si="200"/>
        <v>Monday</v>
      </c>
      <c r="AA1797" s="21" t="str">
        <f t="shared" si="201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1795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96"/>
        <v>5913.6</v>
      </c>
      <c r="G1798" s="48">
        <f t="shared" si="197"/>
        <v>5913.6</v>
      </c>
      <c r="H1798" s="21" t="s">
        <v>2263</v>
      </c>
      <c r="I1798" s="21" t="s">
        <v>5242</v>
      </c>
      <c r="J1798" s="21">
        <v>1</v>
      </c>
      <c r="K1798" s="21">
        <v>1</v>
      </c>
      <c r="L1798" s="21">
        <f t="shared" si="198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99"/>
        <v>1</v>
      </c>
      <c r="Z1798" s="21" t="str">
        <f t="shared" si="200"/>
        <v>Wednesday</v>
      </c>
      <c r="AA1798" s="21" t="str">
        <f t="shared" si="201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1796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96"/>
        <v>2393.6</v>
      </c>
      <c r="G1799" s="48">
        <f t="shared" si="197"/>
        <v>4787.2</v>
      </c>
      <c r="H1799" s="21" t="s">
        <v>2199</v>
      </c>
      <c r="I1799" s="21" t="s">
        <v>4130</v>
      </c>
      <c r="J1799" s="21">
        <v>2</v>
      </c>
      <c r="K1799" s="21">
        <v>2</v>
      </c>
      <c r="L1799" s="21">
        <f t="shared" si="198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9"/>
        <v>1</v>
      </c>
      <c r="Z1799" s="21" t="str">
        <f t="shared" si="200"/>
        <v>Wednesday</v>
      </c>
      <c r="AA1799" s="21" t="str">
        <f t="shared" si="201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1797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96"/>
        <v>2252.8000000000002</v>
      </c>
      <c r="G1800" s="48">
        <f t="shared" si="197"/>
        <v>2252.8000000000002</v>
      </c>
      <c r="H1800" s="21">
        <v>90082</v>
      </c>
      <c r="I1800" s="21" t="s">
        <v>5243</v>
      </c>
      <c r="J1800" s="21">
        <v>1</v>
      </c>
      <c r="K1800" s="21">
        <v>1</v>
      </c>
      <c r="L1800" s="21">
        <f t="shared" si="198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99"/>
        <v>1</v>
      </c>
      <c r="Z1800" s="21" t="str">
        <f t="shared" si="200"/>
        <v>Monday</v>
      </c>
      <c r="AA1800" s="21" t="str">
        <f t="shared" si="201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1798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96"/>
        <v>9222.4</v>
      </c>
      <c r="G1801" s="48">
        <f t="shared" si="197"/>
        <v>18444.8</v>
      </c>
      <c r="H1801" s="21" t="s">
        <v>665</v>
      </c>
      <c r="I1801" s="21" t="s">
        <v>4121</v>
      </c>
      <c r="J1801" s="21">
        <v>2</v>
      </c>
      <c r="K1801" s="21">
        <v>2</v>
      </c>
      <c r="L1801" s="21">
        <f t="shared" si="198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99"/>
        <v>0</v>
      </c>
      <c r="Z1801" s="21" t="str">
        <f t="shared" si="200"/>
        <v>Monday</v>
      </c>
      <c r="AA1801" s="21" t="str">
        <f t="shared" si="201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1799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96"/>
        <v>237283.20000000001</v>
      </c>
      <c r="G1802" s="48">
        <f t="shared" si="197"/>
        <v>474566.40000000002</v>
      </c>
      <c r="H1802" s="21" t="s">
        <v>2250</v>
      </c>
      <c r="I1802" s="21" t="s">
        <v>4367</v>
      </c>
      <c r="J1802" s="21">
        <v>2</v>
      </c>
      <c r="K1802" s="21">
        <v>2</v>
      </c>
      <c r="L1802" s="21">
        <f t="shared" si="198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99"/>
        <v>1</v>
      </c>
      <c r="Z1802" s="21" t="str">
        <f t="shared" si="200"/>
        <v>Wednesday</v>
      </c>
      <c r="AA1802" s="21" t="str">
        <f t="shared" si="201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1800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96"/>
        <v>35363.68</v>
      </c>
      <c r="G1803" s="48">
        <f t="shared" si="197"/>
        <v>35363.68</v>
      </c>
      <c r="H1803" s="21" t="s">
        <v>2245</v>
      </c>
      <c r="I1803" s="37" t="s">
        <v>5260</v>
      </c>
      <c r="J1803" s="21">
        <v>1</v>
      </c>
      <c r="K1803" s="21">
        <v>1</v>
      </c>
      <c r="L1803" s="21">
        <f t="shared" si="198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99"/>
        <v>1</v>
      </c>
      <c r="Z1803" s="21" t="str">
        <f t="shared" si="200"/>
        <v>Wednesday</v>
      </c>
      <c r="AA1803" s="21" t="str">
        <f t="shared" si="201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1801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6"/>
        <v>35363.68</v>
      </c>
      <c r="G1804" s="48">
        <f t="shared" si="197"/>
        <v>35363.68</v>
      </c>
      <c r="H1804" s="21" t="s">
        <v>2246</v>
      </c>
      <c r="I1804" s="37" t="s">
        <v>5261</v>
      </c>
      <c r="J1804" s="21">
        <v>1</v>
      </c>
      <c r="K1804" s="21">
        <v>1</v>
      </c>
      <c r="L1804" s="21">
        <f t="shared" si="198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9"/>
        <v>1</v>
      </c>
      <c r="Z1804" s="21" t="str">
        <f t="shared" si="200"/>
        <v>Wednesday</v>
      </c>
      <c r="AA1804" s="21" t="str">
        <f t="shared" si="201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1802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6"/>
        <v>35363.68</v>
      </c>
      <c r="G1805" s="48">
        <f t="shared" si="197"/>
        <v>35363.68</v>
      </c>
      <c r="H1805" s="21" t="s">
        <v>2247</v>
      </c>
      <c r="I1805" s="37" t="s">
        <v>5262</v>
      </c>
      <c r="J1805" s="21">
        <v>1</v>
      </c>
      <c r="K1805" s="21">
        <v>1</v>
      </c>
      <c r="L1805" s="21">
        <f t="shared" si="198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9"/>
        <v>1</v>
      </c>
      <c r="Z1805" s="21" t="str">
        <f t="shared" si="200"/>
        <v>Wednesday</v>
      </c>
      <c r="AA1805" s="21" t="str">
        <f t="shared" si="201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1803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6"/>
        <v>35363.68</v>
      </c>
      <c r="G1806" s="48">
        <f t="shared" si="197"/>
        <v>35363.68</v>
      </c>
      <c r="H1806" s="21" t="s">
        <v>2248</v>
      </c>
      <c r="I1806" s="21" t="s">
        <v>5258</v>
      </c>
      <c r="J1806" s="21">
        <v>1</v>
      </c>
      <c r="K1806" s="21">
        <v>1</v>
      </c>
      <c r="L1806" s="21">
        <f t="shared" si="198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9"/>
        <v>1</v>
      </c>
      <c r="Z1806" s="21" t="str">
        <f t="shared" si="200"/>
        <v>Wednesday</v>
      </c>
      <c r="AA1806" s="21" t="str">
        <f t="shared" si="201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1804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96"/>
        <v>20628.079999999998</v>
      </c>
      <c r="G1807" s="48">
        <f t="shared" si="197"/>
        <v>20628.079999999998</v>
      </c>
      <c r="H1807" s="21" t="s">
        <v>2251</v>
      </c>
      <c r="I1807" s="21" t="s">
        <v>4403</v>
      </c>
      <c r="J1807" s="21">
        <v>1</v>
      </c>
      <c r="K1807" s="21">
        <v>1</v>
      </c>
      <c r="L1807" s="21">
        <f t="shared" si="198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99"/>
        <v>3</v>
      </c>
      <c r="Z1807" s="21" t="str">
        <f t="shared" si="200"/>
        <v>Monday</v>
      </c>
      <c r="AA1807" s="21" t="str">
        <f t="shared" si="201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1805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96"/>
        <v>16544</v>
      </c>
      <c r="G1808" s="48">
        <f t="shared" si="197"/>
        <v>16544</v>
      </c>
      <c r="H1808" s="21" t="s">
        <v>372</v>
      </c>
      <c r="I1808" s="21" t="s">
        <v>4124</v>
      </c>
      <c r="J1808" s="21">
        <v>1</v>
      </c>
      <c r="K1808" s="21">
        <v>1</v>
      </c>
      <c r="L1808" s="21">
        <f t="shared" si="198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99"/>
        <v>1</v>
      </c>
      <c r="Z1808" s="21" t="str">
        <f t="shared" si="200"/>
        <v>Wednesday</v>
      </c>
      <c r="AA1808" s="21" t="str">
        <f t="shared" si="201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1806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96"/>
        <v>32912</v>
      </c>
      <c r="G1809" s="48">
        <f t="shared" si="197"/>
        <v>32912</v>
      </c>
      <c r="H1809" s="21" t="s">
        <v>2252</v>
      </c>
      <c r="I1809" s="21" t="s">
        <v>4404</v>
      </c>
      <c r="J1809" s="21">
        <v>1</v>
      </c>
      <c r="K1809" s="21">
        <v>1</v>
      </c>
      <c r="L1809" s="21">
        <f t="shared" si="198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99"/>
        <v>1</v>
      </c>
      <c r="Z1809" s="21" t="str">
        <f t="shared" si="200"/>
        <v>Wednesday</v>
      </c>
      <c r="AA1809" s="21" t="str">
        <f t="shared" si="201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1807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96"/>
        <v>32912</v>
      </c>
      <c r="G1810" s="48">
        <f t="shared" si="197"/>
        <v>32912</v>
      </c>
      <c r="H1810" s="21" t="s">
        <v>2253</v>
      </c>
      <c r="I1810" s="21" t="s">
        <v>4131</v>
      </c>
      <c r="J1810" s="21">
        <v>1</v>
      </c>
      <c r="K1810" s="21">
        <v>1</v>
      </c>
      <c r="L1810" s="21">
        <f t="shared" si="198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9"/>
        <v>1</v>
      </c>
      <c r="Z1810" s="21" t="str">
        <f t="shared" si="200"/>
        <v>Wednesday</v>
      </c>
      <c r="AA1810" s="21" t="str">
        <f t="shared" si="201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1808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96"/>
        <v>16544</v>
      </c>
      <c r="G1811" s="48">
        <f t="shared" si="197"/>
        <v>16544</v>
      </c>
      <c r="H1811" s="21" t="s">
        <v>372</v>
      </c>
      <c r="I1811" s="21" t="s">
        <v>4124</v>
      </c>
      <c r="J1811" s="21">
        <v>1</v>
      </c>
      <c r="K1811" s="21">
        <v>1</v>
      </c>
      <c r="L1811" s="21">
        <f t="shared" si="198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99"/>
        <v>0</v>
      </c>
      <c r="Z1811" s="21" t="str">
        <f t="shared" si="200"/>
        <v>Tuesday</v>
      </c>
      <c r="AA1811" s="21" t="str">
        <f t="shared" si="201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1809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96"/>
        <v>7744</v>
      </c>
      <c r="G1812" s="48">
        <f t="shared" si="197"/>
        <v>7744</v>
      </c>
      <c r="H1812" s="21" t="s">
        <v>2254</v>
      </c>
      <c r="I1812" s="21" t="s">
        <v>4405</v>
      </c>
      <c r="J1812" s="21">
        <v>1</v>
      </c>
      <c r="K1812" s="21">
        <v>1</v>
      </c>
      <c r="L1812" s="21">
        <f t="shared" si="198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99"/>
        <v>1</v>
      </c>
      <c r="Z1812" s="21" t="str">
        <f t="shared" si="200"/>
        <v>Monday</v>
      </c>
      <c r="AA1812" s="21" t="str">
        <f t="shared" si="201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1810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96"/>
        <v>7744</v>
      </c>
      <c r="G1813" s="48">
        <f t="shared" si="197"/>
        <v>7744</v>
      </c>
      <c r="H1813" s="21" t="s">
        <v>2255</v>
      </c>
      <c r="I1813" s="21" t="s">
        <v>4406</v>
      </c>
      <c r="J1813" s="21">
        <v>1</v>
      </c>
      <c r="K1813" s="21">
        <v>1</v>
      </c>
      <c r="L1813" s="21">
        <f t="shared" si="198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9"/>
        <v>1</v>
      </c>
      <c r="Z1813" s="21" t="str">
        <f t="shared" si="200"/>
        <v>Monday</v>
      </c>
      <c r="AA1813" s="21" t="str">
        <f t="shared" si="201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1811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96"/>
        <v>1232</v>
      </c>
      <c r="G1814" s="48">
        <f t="shared" si="197"/>
        <v>3696</v>
      </c>
      <c r="H1814" s="21" t="s">
        <v>408</v>
      </c>
      <c r="I1814" s="21" t="s">
        <v>4664</v>
      </c>
      <c r="J1814" s="21">
        <v>3</v>
      </c>
      <c r="K1814" s="21">
        <v>3</v>
      </c>
      <c r="L1814" s="21">
        <f t="shared" si="198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99"/>
        <v>1</v>
      </c>
      <c r="Z1814" s="21" t="str">
        <f t="shared" si="200"/>
        <v>Wednesday</v>
      </c>
      <c r="AA1814" s="21" t="str">
        <f t="shared" si="201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1812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96"/>
        <v>34584</v>
      </c>
      <c r="G1815" s="48">
        <f t="shared" si="197"/>
        <v>34584</v>
      </c>
      <c r="H1815" s="21" t="s">
        <v>364</v>
      </c>
      <c r="I1815" s="21" t="s">
        <v>4132</v>
      </c>
      <c r="J1815" s="21">
        <v>1</v>
      </c>
      <c r="K1815" s="21">
        <v>1</v>
      </c>
      <c r="L1815" s="21">
        <f t="shared" si="198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9"/>
        <v>1</v>
      </c>
      <c r="Z1815" s="21" t="str">
        <f t="shared" si="200"/>
        <v>Wednesday</v>
      </c>
      <c r="AA1815" s="21" t="str">
        <f t="shared" si="201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1813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96"/>
        <v>12000</v>
      </c>
      <c r="G1816" s="48">
        <f t="shared" si="197"/>
        <v>24000</v>
      </c>
      <c r="H1816" s="21" t="s">
        <v>2455</v>
      </c>
      <c r="I1816" s="21" t="s">
        <v>4710</v>
      </c>
      <c r="J1816" s="21">
        <v>2</v>
      </c>
      <c r="K1816" s="21"/>
      <c r="L1816" s="21">
        <f t="shared" si="198"/>
        <v>2</v>
      </c>
      <c r="M1816" s="21"/>
      <c r="N1816" s="30"/>
      <c r="O1816" s="48"/>
      <c r="P1816" s="21" t="s">
        <v>2025</v>
      </c>
      <c r="Q1816" s="21"/>
      <c r="R1816" s="21"/>
      <c r="S1816" s="3" t="s">
        <v>299</v>
      </c>
      <c r="T1816" s="37"/>
      <c r="U1816" s="21" t="s">
        <v>2729</v>
      </c>
      <c r="V1816" s="21" t="str">
        <f>VLOOKUP(P1816,'Customer List'!B:C,2,)</f>
        <v>STOCK</v>
      </c>
      <c r="W1816" s="38" t="s">
        <v>1145</v>
      </c>
      <c r="X1816" s="30" t="str">
        <f>IF(OR(R1816 = "PRIYANKA MADAM", R1816 = "DEEPAK", R1816 = "PORTER"),N1816,"")</f>
        <v/>
      </c>
      <c r="Y1816" s="21" t="str">
        <f t="shared" si="199"/>
        <v/>
      </c>
      <c r="Z1816" s="21" t="str">
        <f t="shared" si="200"/>
        <v/>
      </c>
      <c r="AA1816" s="21" t="str">
        <f t="shared" si="201"/>
        <v/>
      </c>
      <c r="AB1816" s="21" t="str">
        <f>VLOOKUP(U1816,'Currency Sheet'!A:C,3,)</f>
        <v>INR</v>
      </c>
      <c r="AC1816" s="42" t="str">
        <f>VLOOKUP(P1816,'Customer List'!B:D,3,)</f>
        <v>STOCK</v>
      </c>
    </row>
    <row r="1817" spans="1:29" x14ac:dyDescent="0.25">
      <c r="A1817" s="21">
        <v>1814</v>
      </c>
      <c r="B1817" s="21" t="s">
        <v>2458</v>
      </c>
      <c r="C1817" s="30">
        <v>45874</v>
      </c>
      <c r="D1817" s="30">
        <v>45874</v>
      </c>
      <c r="E1817" s="47">
        <v>3345.6</v>
      </c>
      <c r="F1817" s="47">
        <f t="shared" si="196"/>
        <v>3345.6</v>
      </c>
      <c r="G1817" s="48">
        <f t="shared" si="197"/>
        <v>6691.2</v>
      </c>
      <c r="H1817" s="21" t="s">
        <v>2456</v>
      </c>
      <c r="I1817" s="21" t="s">
        <v>4711</v>
      </c>
      <c r="J1817" s="21">
        <v>2</v>
      </c>
      <c r="K1817" s="21"/>
      <c r="L1817" s="21">
        <f t="shared" si="198"/>
        <v>2</v>
      </c>
      <c r="M1817" s="21"/>
      <c r="N1817" s="30"/>
      <c r="O1817" s="48"/>
      <c r="P1817" s="21" t="s">
        <v>2025</v>
      </c>
      <c r="Q1817" s="21"/>
      <c r="R1817" s="21"/>
      <c r="S1817" s="3">
        <v>-20</v>
      </c>
      <c r="T1817" s="37" t="s">
        <v>2737</v>
      </c>
      <c r="U1817" s="21" t="s">
        <v>2729</v>
      </c>
      <c r="V1817" s="21" t="str">
        <f>VLOOKUP(P1817,'Customer List'!B:C,2,)</f>
        <v>STOCK</v>
      </c>
      <c r="W1817" s="38" t="s">
        <v>1145</v>
      </c>
      <c r="X1817" s="30" t="str">
        <f>IF(OR(R1817 = "PRIYANKA MADAM", R1817 = "DEEPAK", R1817 = "PORTER"),N1817,"")</f>
        <v/>
      </c>
      <c r="Y1817" s="21" t="str">
        <f t="shared" si="199"/>
        <v/>
      </c>
      <c r="Z1817" s="21" t="str">
        <f t="shared" si="200"/>
        <v/>
      </c>
      <c r="AA1817" s="21" t="str">
        <f t="shared" si="201"/>
        <v/>
      </c>
      <c r="AB1817" s="21" t="str">
        <f>VLOOKUP(U1817,'Currency Sheet'!A:C,3,)</f>
        <v>INR</v>
      </c>
      <c r="AC1817" s="42" t="str">
        <f>VLOOKUP(P1817,'Customer List'!B:D,3,)</f>
        <v>STOCK</v>
      </c>
    </row>
    <row r="1818" spans="1:29" x14ac:dyDescent="0.25">
      <c r="A1818" s="21">
        <v>1815</v>
      </c>
      <c r="B1818" s="21" t="s">
        <v>2458</v>
      </c>
      <c r="C1818" s="30">
        <v>45874</v>
      </c>
      <c r="D1818" s="30">
        <v>45874</v>
      </c>
      <c r="E1818" s="47">
        <v>3665.2</v>
      </c>
      <c r="F1818" s="47">
        <f t="shared" si="196"/>
        <v>3665.2</v>
      </c>
      <c r="G1818" s="48">
        <f t="shared" si="197"/>
        <v>7330.4</v>
      </c>
      <c r="H1818" s="21" t="s">
        <v>2457</v>
      </c>
      <c r="I1818" s="21" t="s">
        <v>4712</v>
      </c>
      <c r="J1818" s="21">
        <v>2</v>
      </c>
      <c r="K1818" s="21"/>
      <c r="L1818" s="21">
        <f t="shared" si="198"/>
        <v>2</v>
      </c>
      <c r="M1818" s="21"/>
      <c r="N1818" s="30"/>
      <c r="O1818" s="48"/>
      <c r="P1818" s="21" t="s">
        <v>2025</v>
      </c>
      <c r="Q1818" s="21"/>
      <c r="R1818" s="21"/>
      <c r="S1818" s="3">
        <v>-20</v>
      </c>
      <c r="T1818" s="37"/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99"/>
        <v/>
      </c>
      <c r="Z1818" s="21" t="str">
        <f t="shared" si="200"/>
        <v/>
      </c>
      <c r="AA1818" s="21" t="str">
        <f t="shared" si="201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1816</v>
      </c>
      <c r="B1819" s="21" t="s">
        <v>2279</v>
      </c>
      <c r="C1819" s="30">
        <v>45870</v>
      </c>
      <c r="D1819" s="30">
        <v>45875</v>
      </c>
      <c r="E1819" s="47">
        <v>65.8</v>
      </c>
      <c r="F1819" s="47">
        <f t="shared" si="196"/>
        <v>5790.4</v>
      </c>
      <c r="G1819" s="48">
        <f t="shared" si="197"/>
        <v>5790.4</v>
      </c>
      <c r="H1819" s="21">
        <v>100213</v>
      </c>
      <c r="I1819" s="21" t="s">
        <v>3046</v>
      </c>
      <c r="J1819" s="21">
        <v>1</v>
      </c>
      <c r="K1819" s="21">
        <v>1</v>
      </c>
      <c r="L1819" s="21">
        <f t="shared" si="198"/>
        <v>0</v>
      </c>
      <c r="M1819" s="21" t="s">
        <v>2475</v>
      </c>
      <c r="N1819" s="30">
        <v>45890</v>
      </c>
      <c r="O1819" s="48">
        <v>0</v>
      </c>
      <c r="P1819" s="21" t="s">
        <v>49</v>
      </c>
      <c r="Q1819" s="21" t="s">
        <v>2071</v>
      </c>
      <c r="R1819" s="21" t="s">
        <v>637</v>
      </c>
      <c r="S1819" s="3">
        <v>4</v>
      </c>
      <c r="T1819" s="37" t="s">
        <v>609</v>
      </c>
      <c r="U1819" s="21" t="s">
        <v>18</v>
      </c>
      <c r="V1819" s="21" t="str">
        <f>VLOOKUP(P1819,'Customer List'!B:C,2,)</f>
        <v>Delhi</v>
      </c>
      <c r="W1819" s="38"/>
      <c r="X1819" s="30">
        <v>45890</v>
      </c>
      <c r="Y1819" s="21">
        <f t="shared" si="199"/>
        <v>0</v>
      </c>
      <c r="Z1819" s="21" t="str">
        <f t="shared" si="200"/>
        <v>Thursday</v>
      </c>
      <c r="AA1819" s="21" t="str">
        <f t="shared" si="201"/>
        <v>Thursday</v>
      </c>
      <c r="AB1819" s="21" t="str">
        <f>VLOOKUP(U1819,'Currency Sheet'!A:C,3,)</f>
        <v>DOLLAR</v>
      </c>
      <c r="AC1819" s="42" t="str">
        <f>VLOOKUP(P1819,'Customer List'!B:D,3,)</f>
        <v>Local</v>
      </c>
    </row>
    <row r="1820" spans="1:29" x14ac:dyDescent="0.25">
      <c r="A1820" s="21">
        <v>1817</v>
      </c>
      <c r="B1820" s="21" t="s">
        <v>2279</v>
      </c>
      <c r="C1820" s="30">
        <v>45870</v>
      </c>
      <c r="D1820" s="30">
        <v>45875</v>
      </c>
      <c r="E1820" s="47">
        <v>165.9</v>
      </c>
      <c r="F1820" s="47">
        <f t="shared" si="196"/>
        <v>14599.2</v>
      </c>
      <c r="G1820" s="48">
        <f t="shared" si="197"/>
        <v>29198.400000000001</v>
      </c>
      <c r="H1820" s="21">
        <v>100328</v>
      </c>
      <c r="I1820" s="21" t="s">
        <v>1418</v>
      </c>
      <c r="J1820" s="21">
        <v>2</v>
      </c>
      <c r="K1820" s="21">
        <v>2</v>
      </c>
      <c r="L1820" s="21">
        <f t="shared" si="198"/>
        <v>0</v>
      </c>
      <c r="M1820" s="21" t="s">
        <v>2314</v>
      </c>
      <c r="N1820" s="30">
        <v>45880</v>
      </c>
      <c r="O1820" s="48">
        <v>47755.5</v>
      </c>
      <c r="P1820" s="21" t="s">
        <v>2048</v>
      </c>
      <c r="Q1820" s="21">
        <v>58154308424</v>
      </c>
      <c r="R1820" s="21" t="s">
        <v>40</v>
      </c>
      <c r="S1820" s="3">
        <v>4</v>
      </c>
      <c r="T1820" s="37"/>
      <c r="U1820" s="21" t="s">
        <v>18</v>
      </c>
      <c r="V1820" s="21" t="str">
        <f>VLOOKUP(P1820,'Customer List'!B:C,2,)</f>
        <v>Hyderabad</v>
      </c>
      <c r="W1820" s="38"/>
      <c r="X1820" s="30">
        <v>45881</v>
      </c>
      <c r="Y1820" s="21">
        <f t="shared" si="199"/>
        <v>1</v>
      </c>
      <c r="Z1820" s="21" t="str">
        <f t="shared" si="200"/>
        <v>Monday</v>
      </c>
      <c r="AA1820" s="21" t="str">
        <f t="shared" si="201"/>
        <v>Tuesday</v>
      </c>
      <c r="AB1820" s="21" t="str">
        <f>VLOOKUP(U1820,'Currency Sheet'!A:C,3,)</f>
        <v>DOLLAR</v>
      </c>
      <c r="AC1820" s="42" t="str">
        <f>VLOOKUP(P1820,'Customer List'!B:D,3,)</f>
        <v>OutStation</v>
      </c>
    </row>
    <row r="1821" spans="1:29" x14ac:dyDescent="0.25">
      <c r="A1821" s="21">
        <v>1818</v>
      </c>
      <c r="B1821" s="21" t="s">
        <v>2279</v>
      </c>
      <c r="C1821" s="30">
        <v>45870</v>
      </c>
      <c r="D1821" s="30">
        <v>45875</v>
      </c>
      <c r="E1821" s="47">
        <v>138.6</v>
      </c>
      <c r="F1821" s="47">
        <f t="shared" si="196"/>
        <v>12196.8</v>
      </c>
      <c r="G1821" s="48">
        <f t="shared" si="197"/>
        <v>24393.599999999999</v>
      </c>
      <c r="H1821" s="21">
        <v>100528</v>
      </c>
      <c r="I1821" s="21" t="s">
        <v>1533</v>
      </c>
      <c r="J1821" s="21">
        <v>2</v>
      </c>
      <c r="K1821" s="21">
        <v>2</v>
      </c>
      <c r="L1821" s="21">
        <f t="shared" si="198"/>
        <v>0</v>
      </c>
      <c r="M1821" s="21" t="s">
        <v>2314</v>
      </c>
      <c r="N1821" s="30">
        <v>45880</v>
      </c>
      <c r="O1821" s="48">
        <v>39897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99"/>
        <v>1</v>
      </c>
      <c r="Z1821" s="21" t="str">
        <f t="shared" si="200"/>
        <v>Monday</v>
      </c>
      <c r="AA1821" s="21" t="str">
        <f t="shared" si="201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1819</v>
      </c>
      <c r="B1822" s="21" t="s">
        <v>2279</v>
      </c>
      <c r="C1822" s="30">
        <v>45870</v>
      </c>
      <c r="D1822" s="30">
        <v>45875</v>
      </c>
      <c r="E1822" s="47">
        <v>115.5</v>
      </c>
      <c r="F1822" s="47">
        <f t="shared" si="196"/>
        <v>10164</v>
      </c>
      <c r="G1822" s="48">
        <f t="shared" si="197"/>
        <v>10164</v>
      </c>
      <c r="H1822" s="21">
        <v>101238</v>
      </c>
      <c r="I1822" s="21" t="s">
        <v>3047</v>
      </c>
      <c r="J1822" s="21">
        <v>1</v>
      </c>
      <c r="K1822" s="21">
        <v>1</v>
      </c>
      <c r="L1822" s="21">
        <f t="shared" si="198"/>
        <v>0</v>
      </c>
      <c r="M1822" s="21" t="s">
        <v>2358</v>
      </c>
      <c r="N1822" s="30">
        <v>45882</v>
      </c>
      <c r="O1822" s="48">
        <v>0</v>
      </c>
      <c r="P1822" s="21" t="s">
        <v>625</v>
      </c>
      <c r="Q1822" s="21" t="s">
        <v>2071</v>
      </c>
      <c r="R1822" s="21" t="s">
        <v>637</v>
      </c>
      <c r="S1822" s="3">
        <v>4</v>
      </c>
      <c r="T1822" s="37" t="s">
        <v>2359</v>
      </c>
      <c r="U1822" s="21" t="s">
        <v>18</v>
      </c>
      <c r="V1822" s="21" t="str">
        <f>VLOOKUP(P1822,'Customer List'!B:C,2,)</f>
        <v>Delhi</v>
      </c>
      <c r="W1822" s="38"/>
      <c r="X1822" s="30">
        <v>45882</v>
      </c>
      <c r="Y1822" s="21">
        <f t="shared" si="199"/>
        <v>0</v>
      </c>
      <c r="Z1822" s="21" t="str">
        <f t="shared" si="200"/>
        <v>Wednesday</v>
      </c>
      <c r="AA1822" s="21" t="str">
        <f t="shared" si="201"/>
        <v>Wednesday</v>
      </c>
      <c r="AB1822" s="21" t="str">
        <f>VLOOKUP(U1822,'Currency Sheet'!A:C,3,)</f>
        <v>DOLLAR</v>
      </c>
      <c r="AC1822" s="42" t="str">
        <f>VLOOKUP(P1822,'Customer List'!B:D,3,)</f>
        <v>Local</v>
      </c>
    </row>
    <row r="1823" spans="1:29" x14ac:dyDescent="0.25">
      <c r="A1823" s="21">
        <v>1820</v>
      </c>
      <c r="B1823" s="21" t="s">
        <v>2279</v>
      </c>
      <c r="C1823" s="30">
        <v>45870</v>
      </c>
      <c r="D1823" s="30">
        <v>45875</v>
      </c>
      <c r="E1823" s="47">
        <v>575.4</v>
      </c>
      <c r="F1823" s="47">
        <f t="shared" si="196"/>
        <v>50635.199999999997</v>
      </c>
      <c r="G1823" s="48">
        <f t="shared" si="197"/>
        <v>50635.199999999997</v>
      </c>
      <c r="H1823" s="21">
        <v>741036</v>
      </c>
      <c r="I1823" s="21" t="s">
        <v>3048</v>
      </c>
      <c r="J1823" s="21">
        <v>1</v>
      </c>
      <c r="K1823" s="21">
        <v>1</v>
      </c>
      <c r="L1823" s="21">
        <f t="shared" si="198"/>
        <v>0</v>
      </c>
      <c r="M1823" s="21" t="s">
        <v>2328</v>
      </c>
      <c r="N1823" s="30">
        <v>45880</v>
      </c>
      <c r="O1823" s="48">
        <v>82816.5</v>
      </c>
      <c r="P1823" s="21" t="s">
        <v>2045</v>
      </c>
      <c r="Q1823" s="21">
        <v>58154310270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9"/>
        <v>1</v>
      </c>
      <c r="Z1823" s="21" t="str">
        <f t="shared" si="200"/>
        <v>Monday</v>
      </c>
      <c r="AA1823" s="21" t="str">
        <f t="shared" si="201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1821</v>
      </c>
      <c r="B1824" s="21" t="s">
        <v>2279</v>
      </c>
      <c r="C1824" s="30">
        <v>45870</v>
      </c>
      <c r="D1824" s="30">
        <v>45875</v>
      </c>
      <c r="E1824" s="47">
        <v>160.29999999999998</v>
      </c>
      <c r="F1824" s="47">
        <f t="shared" si="196"/>
        <v>14106.399999999998</v>
      </c>
      <c r="G1824" s="48">
        <f t="shared" si="197"/>
        <v>42319.199999999997</v>
      </c>
      <c r="H1824" s="21">
        <v>101320</v>
      </c>
      <c r="I1824" s="21" t="s">
        <v>2805</v>
      </c>
      <c r="J1824" s="21">
        <v>3</v>
      </c>
      <c r="K1824" s="21">
        <v>3</v>
      </c>
      <c r="L1824" s="21">
        <f t="shared" si="198"/>
        <v>0</v>
      </c>
      <c r="M1824" s="21" t="s">
        <v>2314</v>
      </c>
      <c r="N1824" s="30">
        <v>45880</v>
      </c>
      <c r="O1824" s="48">
        <v>69215.25</v>
      </c>
      <c r="P1824" s="21" t="s">
        <v>2048</v>
      </c>
      <c r="Q1824" s="21">
        <v>58154308424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99"/>
        <v>1</v>
      </c>
      <c r="Z1824" s="21" t="str">
        <f t="shared" si="200"/>
        <v>Monday</v>
      </c>
      <c r="AA1824" s="21" t="str">
        <f t="shared" si="201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1822</v>
      </c>
      <c r="B1825" s="21" t="s">
        <v>2279</v>
      </c>
      <c r="C1825" s="30">
        <v>45870</v>
      </c>
      <c r="D1825" s="30">
        <v>45875</v>
      </c>
      <c r="E1825" s="47">
        <v>214.5</v>
      </c>
      <c r="F1825" s="47">
        <f t="shared" si="196"/>
        <v>18876</v>
      </c>
      <c r="G1825" s="48">
        <f t="shared" si="197"/>
        <v>18876</v>
      </c>
      <c r="H1825" s="21">
        <v>101337</v>
      </c>
      <c r="I1825" s="21" t="s">
        <v>3049</v>
      </c>
      <c r="J1825" s="21">
        <v>1</v>
      </c>
      <c r="K1825" s="21">
        <v>1</v>
      </c>
      <c r="L1825" s="21">
        <f t="shared" si="198"/>
        <v>0</v>
      </c>
      <c r="M1825" s="21" t="s">
        <v>2326</v>
      </c>
      <c r="N1825" s="30">
        <v>45880</v>
      </c>
      <c r="O1825" s="48">
        <v>21724.560000000001</v>
      </c>
      <c r="P1825" s="21" t="s">
        <v>276</v>
      </c>
      <c r="Q1825" s="21">
        <v>58154305565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Pune</v>
      </c>
      <c r="W1825" s="38"/>
      <c r="X1825" s="30">
        <v>45881</v>
      </c>
      <c r="Y1825" s="21">
        <f t="shared" si="199"/>
        <v>1</v>
      </c>
      <c r="Z1825" s="21" t="str">
        <f t="shared" si="200"/>
        <v>Monday</v>
      </c>
      <c r="AA1825" s="21" t="str">
        <f t="shared" si="201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1823</v>
      </c>
      <c r="B1826" s="21" t="s">
        <v>2279</v>
      </c>
      <c r="C1826" s="30">
        <v>45870</v>
      </c>
      <c r="D1826" s="30">
        <v>45875</v>
      </c>
      <c r="E1826" s="47">
        <v>177.1</v>
      </c>
      <c r="F1826" s="47">
        <f t="shared" si="196"/>
        <v>15584.8</v>
      </c>
      <c r="G1826" s="48">
        <f t="shared" si="197"/>
        <v>15584.8</v>
      </c>
      <c r="H1826" s="21">
        <v>102006</v>
      </c>
      <c r="I1826" s="21" t="s">
        <v>1428</v>
      </c>
      <c r="J1826" s="21">
        <v>1</v>
      </c>
      <c r="K1826" s="21">
        <v>1</v>
      </c>
      <c r="L1826" s="21">
        <f t="shared" si="198"/>
        <v>0</v>
      </c>
      <c r="M1826" s="21" t="s">
        <v>2314</v>
      </c>
      <c r="N1826" s="30">
        <v>45880</v>
      </c>
      <c r="O1826" s="48">
        <v>25489.75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9"/>
        <v>1</v>
      </c>
      <c r="Z1826" s="21" t="str">
        <f t="shared" si="200"/>
        <v>Monday</v>
      </c>
      <c r="AA1826" s="21" t="str">
        <f t="shared" si="201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1824</v>
      </c>
      <c r="B1827" s="21" t="s">
        <v>2279</v>
      </c>
      <c r="C1827" s="30">
        <v>45870</v>
      </c>
      <c r="D1827" s="30">
        <v>45875</v>
      </c>
      <c r="E1827" s="47">
        <v>160.30000000000001</v>
      </c>
      <c r="F1827" s="47">
        <f t="shared" si="196"/>
        <v>14106.400000000001</v>
      </c>
      <c r="G1827" s="48">
        <f t="shared" si="197"/>
        <v>28212.800000000003</v>
      </c>
      <c r="H1827" s="21">
        <v>103018</v>
      </c>
      <c r="I1827" s="21" t="s">
        <v>1431</v>
      </c>
      <c r="J1827" s="21">
        <v>2</v>
      </c>
      <c r="K1827" s="21">
        <v>2</v>
      </c>
      <c r="L1827" s="21">
        <f t="shared" si="198"/>
        <v>0</v>
      </c>
      <c r="M1827" s="21" t="s">
        <v>2314</v>
      </c>
      <c r="N1827" s="30">
        <v>45880</v>
      </c>
      <c r="O1827" s="48">
        <v>46143.5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99"/>
        <v>1</v>
      </c>
      <c r="Z1827" s="21" t="str">
        <f t="shared" si="200"/>
        <v>Monday</v>
      </c>
      <c r="AA1827" s="21" t="str">
        <f t="shared" si="201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1825</v>
      </c>
      <c r="B1828" s="21" t="s">
        <v>2279</v>
      </c>
      <c r="C1828" s="30">
        <v>45870</v>
      </c>
      <c r="D1828" s="30">
        <v>45875</v>
      </c>
      <c r="E1828" s="47">
        <v>181.5</v>
      </c>
      <c r="F1828" s="47">
        <f t="shared" si="196"/>
        <v>15972</v>
      </c>
      <c r="G1828" s="48">
        <f t="shared" si="197"/>
        <v>15972</v>
      </c>
      <c r="H1828" s="21">
        <v>103044</v>
      </c>
      <c r="I1828" s="21" t="s">
        <v>3050</v>
      </c>
      <c r="J1828" s="21">
        <v>1</v>
      </c>
      <c r="K1828" s="21">
        <v>1</v>
      </c>
      <c r="L1828" s="21">
        <f t="shared" si="198"/>
        <v>0</v>
      </c>
      <c r="M1828" s="21" t="s">
        <v>2310</v>
      </c>
      <c r="N1828" s="30">
        <v>45880</v>
      </c>
      <c r="O1828" s="48">
        <v>25506.799999999999</v>
      </c>
      <c r="P1828" s="21" t="s">
        <v>228</v>
      </c>
      <c r="Q1828" s="21">
        <v>58154309883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Kolkata</v>
      </c>
      <c r="W1828" s="38"/>
      <c r="X1828" s="30">
        <v>45881</v>
      </c>
      <c r="Y1828" s="21">
        <f t="shared" si="199"/>
        <v>1</v>
      </c>
      <c r="Z1828" s="21" t="str">
        <f t="shared" si="200"/>
        <v>Monday</v>
      </c>
      <c r="AA1828" s="21" t="str">
        <f t="shared" si="201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1826</v>
      </c>
      <c r="B1829" s="21" t="s">
        <v>2279</v>
      </c>
      <c r="C1829" s="30">
        <v>45870</v>
      </c>
      <c r="D1829" s="30">
        <v>45875</v>
      </c>
      <c r="E1829" s="47">
        <v>115.5</v>
      </c>
      <c r="F1829" s="47">
        <f t="shared" si="196"/>
        <v>10164</v>
      </c>
      <c r="G1829" s="48">
        <f t="shared" si="197"/>
        <v>10164</v>
      </c>
      <c r="H1829" s="21">
        <v>777404</v>
      </c>
      <c r="I1829" s="21" t="s">
        <v>3051</v>
      </c>
      <c r="J1829" s="21">
        <v>1</v>
      </c>
      <c r="K1829" s="21">
        <v>1</v>
      </c>
      <c r="L1829" s="21">
        <f t="shared" si="198"/>
        <v>0</v>
      </c>
      <c r="M1829" s="21" t="s">
        <v>2328</v>
      </c>
      <c r="N1829" s="30">
        <v>45880</v>
      </c>
      <c r="O1829" s="48">
        <v>16623.75</v>
      </c>
      <c r="P1829" s="21" t="s">
        <v>2045</v>
      </c>
      <c r="Q1829" s="21">
        <v>58154310270</v>
      </c>
      <c r="R1829" s="21" t="s">
        <v>40</v>
      </c>
      <c r="S1829" s="3">
        <v>-20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9"/>
        <v>1</v>
      </c>
      <c r="Z1829" s="21" t="str">
        <f t="shared" si="200"/>
        <v>Monday</v>
      </c>
      <c r="AA1829" s="21" t="str">
        <f t="shared" si="201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1827</v>
      </c>
      <c r="B1830" s="21" t="s">
        <v>2279</v>
      </c>
      <c r="C1830" s="30">
        <v>45870</v>
      </c>
      <c r="D1830" s="30">
        <v>45875</v>
      </c>
      <c r="E1830" s="47">
        <v>160.30000000000001</v>
      </c>
      <c r="F1830" s="47">
        <f t="shared" si="196"/>
        <v>14106.400000000001</v>
      </c>
      <c r="G1830" s="48">
        <f t="shared" si="197"/>
        <v>28212.800000000003</v>
      </c>
      <c r="H1830" s="21">
        <v>104420</v>
      </c>
      <c r="I1830" s="21" t="s">
        <v>1632</v>
      </c>
      <c r="J1830" s="21">
        <v>2</v>
      </c>
      <c r="K1830" s="21">
        <v>2</v>
      </c>
      <c r="L1830" s="21">
        <f t="shared" si="198"/>
        <v>0</v>
      </c>
      <c r="M1830" s="21" t="s">
        <v>2314</v>
      </c>
      <c r="N1830" s="30">
        <v>45880</v>
      </c>
      <c r="O1830" s="48">
        <v>46143.5</v>
      </c>
      <c r="P1830" s="21" t="s">
        <v>2048</v>
      </c>
      <c r="Q1830" s="21">
        <v>58154308424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99"/>
        <v>1</v>
      </c>
      <c r="Z1830" s="21" t="str">
        <f t="shared" si="200"/>
        <v>Monday</v>
      </c>
      <c r="AA1830" s="21" t="str">
        <f t="shared" si="201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1828</v>
      </c>
      <c r="B1831" s="21" t="s">
        <v>2279</v>
      </c>
      <c r="C1831" s="30">
        <v>45870</v>
      </c>
      <c r="D1831" s="30">
        <v>45875</v>
      </c>
      <c r="E1831" s="47">
        <v>173.6</v>
      </c>
      <c r="F1831" s="47">
        <f t="shared" si="196"/>
        <v>15276.8</v>
      </c>
      <c r="G1831" s="48">
        <f t="shared" si="197"/>
        <v>30553.599999999999</v>
      </c>
      <c r="H1831" s="21">
        <v>104526</v>
      </c>
      <c r="I1831" s="21" t="s">
        <v>1438</v>
      </c>
      <c r="J1831" s="21">
        <v>2</v>
      </c>
      <c r="K1831" s="21">
        <v>2</v>
      </c>
      <c r="L1831" s="21">
        <f t="shared" si="198"/>
        <v>0</v>
      </c>
      <c r="M1831" s="21" t="s">
        <v>2314</v>
      </c>
      <c r="N1831" s="30">
        <v>45880</v>
      </c>
      <c r="O1831" s="48">
        <v>49972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9"/>
        <v>1</v>
      </c>
      <c r="Z1831" s="21" t="str">
        <f t="shared" si="200"/>
        <v>Monday</v>
      </c>
      <c r="AA1831" s="21" t="str">
        <f t="shared" si="201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1829</v>
      </c>
      <c r="B1832" s="21" t="s">
        <v>2279</v>
      </c>
      <c r="C1832" s="30">
        <v>45870</v>
      </c>
      <c r="D1832" s="30">
        <v>45875</v>
      </c>
      <c r="E1832" s="47">
        <v>221.9</v>
      </c>
      <c r="F1832" s="47">
        <f t="shared" si="196"/>
        <v>19527.2</v>
      </c>
      <c r="G1832" s="48">
        <f t="shared" si="197"/>
        <v>19527.2</v>
      </c>
      <c r="H1832" s="21">
        <v>106106</v>
      </c>
      <c r="I1832" s="21" t="s">
        <v>1440</v>
      </c>
      <c r="J1832" s="21">
        <v>1</v>
      </c>
      <c r="K1832" s="21">
        <v>1</v>
      </c>
      <c r="L1832" s="21">
        <f t="shared" si="198"/>
        <v>0</v>
      </c>
      <c r="M1832" s="21" t="s">
        <v>2314</v>
      </c>
      <c r="N1832" s="30">
        <v>45880</v>
      </c>
      <c r="O1832" s="48">
        <v>31937.75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9"/>
        <v>1</v>
      </c>
      <c r="Z1832" s="21" t="str">
        <f t="shared" si="200"/>
        <v>Monday</v>
      </c>
      <c r="AA1832" s="21" t="str">
        <f t="shared" si="201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1830</v>
      </c>
      <c r="B1833" s="21" t="s">
        <v>2279</v>
      </c>
      <c r="C1833" s="30">
        <v>45870</v>
      </c>
      <c r="D1833" s="30">
        <v>45875</v>
      </c>
      <c r="E1833" s="47">
        <v>156.75</v>
      </c>
      <c r="F1833" s="47">
        <f t="shared" si="196"/>
        <v>13794</v>
      </c>
      <c r="G1833" s="48">
        <f t="shared" si="197"/>
        <v>13794</v>
      </c>
      <c r="H1833" s="21">
        <v>101239</v>
      </c>
      <c r="I1833" s="21" t="s">
        <v>157</v>
      </c>
      <c r="J1833" s="21">
        <v>1</v>
      </c>
      <c r="K1833" s="21">
        <v>1</v>
      </c>
      <c r="L1833" s="21">
        <f t="shared" si="198"/>
        <v>0</v>
      </c>
      <c r="M1833" s="21" t="s">
        <v>2332</v>
      </c>
      <c r="N1833" s="30">
        <v>45880</v>
      </c>
      <c r="O1833" s="48">
        <v>19437</v>
      </c>
      <c r="P1833" s="21" t="s">
        <v>2045</v>
      </c>
      <c r="Q1833" s="21">
        <v>58154310270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9"/>
        <v>1</v>
      </c>
      <c r="Z1833" s="21" t="str">
        <f t="shared" si="200"/>
        <v>Monday</v>
      </c>
      <c r="AA1833" s="21" t="str">
        <f t="shared" si="201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1831</v>
      </c>
      <c r="B1834" s="21" t="s">
        <v>2279</v>
      </c>
      <c r="C1834" s="30">
        <v>45870</v>
      </c>
      <c r="D1834" s="30">
        <v>45875</v>
      </c>
      <c r="E1834" s="47">
        <v>160.30000000000001</v>
      </c>
      <c r="F1834" s="47">
        <f t="shared" si="196"/>
        <v>14106.400000000001</v>
      </c>
      <c r="G1834" s="48">
        <f t="shared" si="197"/>
        <v>14106.400000000001</v>
      </c>
      <c r="H1834" s="21">
        <v>117312</v>
      </c>
      <c r="I1834" s="21" t="s">
        <v>1625</v>
      </c>
      <c r="J1834" s="21">
        <v>1</v>
      </c>
      <c r="K1834" s="21">
        <v>1</v>
      </c>
      <c r="L1834" s="21">
        <f t="shared" si="198"/>
        <v>0</v>
      </c>
      <c r="M1834" s="21" t="s">
        <v>2476</v>
      </c>
      <c r="N1834" s="30">
        <v>45890</v>
      </c>
      <c r="O1834" s="48">
        <v>0</v>
      </c>
      <c r="P1834" s="21" t="s">
        <v>49</v>
      </c>
      <c r="Q1834" s="21" t="s">
        <v>2071</v>
      </c>
      <c r="R1834" s="21" t="s">
        <v>637</v>
      </c>
      <c r="S1834" s="3">
        <v>4</v>
      </c>
      <c r="T1834" s="37" t="s">
        <v>609</v>
      </c>
      <c r="U1834" s="21" t="s">
        <v>18</v>
      </c>
      <c r="V1834" s="21" t="str">
        <f>VLOOKUP(P1834,'Customer List'!B:C,2,)</f>
        <v>Delhi</v>
      </c>
      <c r="W1834" s="38"/>
      <c r="X1834" s="30">
        <v>45890</v>
      </c>
      <c r="Y1834" s="21">
        <f t="shared" si="199"/>
        <v>0</v>
      </c>
      <c r="Z1834" s="21" t="str">
        <f t="shared" si="200"/>
        <v>Thursday</v>
      </c>
      <c r="AA1834" s="21" t="str">
        <f t="shared" si="201"/>
        <v>Thursday</v>
      </c>
      <c r="AB1834" s="21" t="str">
        <f>VLOOKUP(U1834,'Currency Sheet'!A:C,3,)</f>
        <v>DOLLAR</v>
      </c>
      <c r="AC1834" s="42" t="str">
        <f>VLOOKUP(P1834,'Customer List'!B:D,3,)</f>
        <v>Local</v>
      </c>
    </row>
    <row r="1835" spans="1:29" x14ac:dyDescent="0.25">
      <c r="A1835" s="21">
        <v>1832</v>
      </c>
      <c r="B1835" s="21" t="s">
        <v>2279</v>
      </c>
      <c r="C1835" s="30">
        <v>45870</v>
      </c>
      <c r="D1835" s="30">
        <v>45875</v>
      </c>
      <c r="E1835" s="47">
        <v>204.4</v>
      </c>
      <c r="F1835" s="47">
        <f t="shared" si="196"/>
        <v>17987.2</v>
      </c>
      <c r="G1835" s="48">
        <f t="shared" si="197"/>
        <v>35974.400000000001</v>
      </c>
      <c r="H1835" s="21">
        <v>119414</v>
      </c>
      <c r="I1835" s="21" t="s">
        <v>3052</v>
      </c>
      <c r="J1835" s="21">
        <v>2</v>
      </c>
      <c r="K1835" s="21">
        <v>2</v>
      </c>
      <c r="L1835" s="21">
        <f t="shared" si="198"/>
        <v>0</v>
      </c>
      <c r="M1835" s="21" t="s">
        <v>2314</v>
      </c>
      <c r="N1835" s="30">
        <v>45880</v>
      </c>
      <c r="O1835" s="48">
        <v>58838</v>
      </c>
      <c r="P1835" s="21" t="s">
        <v>2048</v>
      </c>
      <c r="Q1835" s="21">
        <v>58154308424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9"/>
        <v>1</v>
      </c>
      <c r="Z1835" s="21" t="str">
        <f t="shared" si="200"/>
        <v>Monday</v>
      </c>
      <c r="AA1835" s="21" t="str">
        <f t="shared" si="201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1833</v>
      </c>
      <c r="B1836" s="21" t="s">
        <v>2279</v>
      </c>
      <c r="C1836" s="30">
        <v>45870</v>
      </c>
      <c r="D1836" s="30">
        <v>45875</v>
      </c>
      <c r="E1836" s="47">
        <v>63</v>
      </c>
      <c r="F1836" s="47">
        <f t="shared" si="196"/>
        <v>5544</v>
      </c>
      <c r="G1836" s="48">
        <f t="shared" si="197"/>
        <v>11088</v>
      </c>
      <c r="H1836" s="21">
        <v>120413</v>
      </c>
      <c r="I1836" s="21" t="s">
        <v>3053</v>
      </c>
      <c r="J1836" s="21">
        <v>2</v>
      </c>
      <c r="K1836" s="21">
        <v>2</v>
      </c>
      <c r="L1836" s="21">
        <f t="shared" si="198"/>
        <v>0</v>
      </c>
      <c r="M1836" s="21" t="s">
        <v>2300</v>
      </c>
      <c r="N1836" s="30">
        <v>45876</v>
      </c>
      <c r="O1836" s="48">
        <v>17100</v>
      </c>
      <c r="P1836" s="21" t="s">
        <v>213</v>
      </c>
      <c r="Q1836" s="21" t="s">
        <v>1127</v>
      </c>
      <c r="R1836" s="21" t="s">
        <v>1127</v>
      </c>
      <c r="S1836" s="3">
        <v>4</v>
      </c>
      <c r="T1836" s="37"/>
      <c r="U1836" s="21" t="s">
        <v>18</v>
      </c>
      <c r="V1836" s="21" t="str">
        <f>VLOOKUP(P1836,'Customer List'!B:C,2,)</f>
        <v>Delhi</v>
      </c>
      <c r="W1836" s="38"/>
      <c r="X1836" s="30">
        <f>IF(OR(R1836 = "PRIYANKA MADAM", R1836 = "DEEPAK", R1836 = "PORTER"),N1836,"")</f>
        <v>45876</v>
      </c>
      <c r="Y1836" s="21">
        <f t="shared" si="199"/>
        <v>0</v>
      </c>
      <c r="Z1836" s="21" t="str">
        <f t="shared" si="200"/>
        <v>Thursday</v>
      </c>
      <c r="AA1836" s="21" t="str">
        <f t="shared" si="201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1834</v>
      </c>
      <c r="B1837" s="21" t="s">
        <v>2279</v>
      </c>
      <c r="C1837" s="30">
        <v>45870</v>
      </c>
      <c r="D1837" s="30">
        <v>45875</v>
      </c>
      <c r="E1837" s="47">
        <v>77</v>
      </c>
      <c r="F1837" s="47">
        <f t="shared" si="196"/>
        <v>6776</v>
      </c>
      <c r="G1837" s="48">
        <f t="shared" si="197"/>
        <v>6776</v>
      </c>
      <c r="H1837" s="21">
        <v>120605</v>
      </c>
      <c r="I1837" s="21" t="s">
        <v>3054</v>
      </c>
      <c r="J1837" s="21">
        <v>1</v>
      </c>
      <c r="K1837" s="21">
        <v>1</v>
      </c>
      <c r="L1837" s="21">
        <f t="shared" si="198"/>
        <v>0</v>
      </c>
      <c r="M1837" s="21" t="s">
        <v>2358</v>
      </c>
      <c r="N1837" s="30">
        <v>45882</v>
      </c>
      <c r="O1837" s="48">
        <v>0</v>
      </c>
      <c r="P1837" s="21" t="s">
        <v>625</v>
      </c>
      <c r="Q1837" s="21" t="s">
        <v>2071</v>
      </c>
      <c r="R1837" s="21" t="s">
        <v>637</v>
      </c>
      <c r="S1837" s="3">
        <v>4</v>
      </c>
      <c r="T1837" s="37" t="s">
        <v>2359</v>
      </c>
      <c r="U1837" s="21" t="s">
        <v>18</v>
      </c>
      <c r="V1837" s="21" t="str">
        <f>VLOOKUP(P1837,'Customer List'!B:C,2,)</f>
        <v>Delhi</v>
      </c>
      <c r="W1837" s="38"/>
      <c r="X1837" s="30">
        <v>45882</v>
      </c>
      <c r="Y1837" s="21">
        <f t="shared" si="199"/>
        <v>0</v>
      </c>
      <c r="Z1837" s="21" t="str">
        <f t="shared" si="200"/>
        <v>Wednesday</v>
      </c>
      <c r="AA1837" s="21" t="str">
        <f t="shared" si="201"/>
        <v>Wednesday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1835</v>
      </c>
      <c r="B1838" s="21" t="s">
        <v>2279</v>
      </c>
      <c r="C1838" s="30">
        <v>45870</v>
      </c>
      <c r="D1838" s="30">
        <v>45875</v>
      </c>
      <c r="E1838" s="47">
        <v>70.7</v>
      </c>
      <c r="F1838" s="47">
        <f t="shared" si="196"/>
        <v>6221.6</v>
      </c>
      <c r="G1838" s="48">
        <f t="shared" si="197"/>
        <v>6221.6</v>
      </c>
      <c r="H1838" s="21">
        <v>121419</v>
      </c>
      <c r="I1838" s="21" t="s">
        <v>3055</v>
      </c>
      <c r="J1838" s="21">
        <v>1</v>
      </c>
      <c r="K1838" s="21">
        <v>1</v>
      </c>
      <c r="L1838" s="21">
        <f t="shared" si="198"/>
        <v>0</v>
      </c>
      <c r="M1838" s="21" t="s">
        <v>2300</v>
      </c>
      <c r="N1838" s="30">
        <v>45876</v>
      </c>
      <c r="O1838" s="48">
        <v>9595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9"/>
        <v>0</v>
      </c>
      <c r="Z1838" s="21" t="str">
        <f t="shared" si="200"/>
        <v>Thursday</v>
      </c>
      <c r="AA1838" s="21" t="str">
        <f t="shared" si="201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1836</v>
      </c>
      <c r="B1839" s="21" t="s">
        <v>2279</v>
      </c>
      <c r="C1839" s="30">
        <v>45870</v>
      </c>
      <c r="D1839" s="30">
        <v>45875</v>
      </c>
      <c r="E1839" s="47">
        <v>207.2</v>
      </c>
      <c r="F1839" s="47">
        <f t="shared" si="196"/>
        <v>18233.599999999999</v>
      </c>
      <c r="G1839" s="48">
        <f t="shared" si="197"/>
        <v>18233.599999999999</v>
      </c>
      <c r="H1839" s="21">
        <v>127514</v>
      </c>
      <c r="I1839" s="21" t="s">
        <v>3056</v>
      </c>
      <c r="J1839" s="21">
        <v>1</v>
      </c>
      <c r="K1839" s="21">
        <v>1</v>
      </c>
      <c r="L1839" s="21">
        <f t="shared" si="198"/>
        <v>0</v>
      </c>
      <c r="M1839" s="21" t="s">
        <v>2441</v>
      </c>
      <c r="N1839" s="30">
        <v>45881</v>
      </c>
      <c r="O1839" s="48">
        <v>0</v>
      </c>
      <c r="P1839" s="21" t="s">
        <v>254</v>
      </c>
      <c r="Q1839" s="21" t="s">
        <v>2071</v>
      </c>
      <c r="R1839" s="21" t="s">
        <v>847</v>
      </c>
      <c r="S1839" s="3">
        <v>4</v>
      </c>
      <c r="T1839" s="37" t="s">
        <v>609</v>
      </c>
      <c r="U1839" s="21" t="s">
        <v>18</v>
      </c>
      <c r="V1839" s="21" t="str">
        <f>VLOOKUP(P1839,'Customer List'!B:C,2,)</f>
        <v>Delhi</v>
      </c>
      <c r="W1839" s="38"/>
      <c r="X1839" s="30">
        <v>45881</v>
      </c>
      <c r="Y1839" s="21">
        <f t="shared" si="199"/>
        <v>0</v>
      </c>
      <c r="Z1839" s="21" t="str">
        <f t="shared" si="200"/>
        <v>Tuesday</v>
      </c>
      <c r="AA1839" s="21" t="str">
        <f t="shared" si="201"/>
        <v>Tuesday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1837</v>
      </c>
      <c r="B1840" s="21" t="s">
        <v>2279</v>
      </c>
      <c r="C1840" s="30">
        <v>45870</v>
      </c>
      <c r="D1840" s="30">
        <v>45875</v>
      </c>
      <c r="E1840" s="47">
        <v>137.19999999999999</v>
      </c>
      <c r="F1840" s="47">
        <f t="shared" si="196"/>
        <v>12073.599999999999</v>
      </c>
      <c r="G1840" s="48">
        <f t="shared" si="197"/>
        <v>12073.599999999999</v>
      </c>
      <c r="H1840" s="21">
        <v>103116</v>
      </c>
      <c r="I1840" s="21" t="s">
        <v>1258</v>
      </c>
      <c r="J1840" s="21">
        <v>1</v>
      </c>
      <c r="K1840" s="21">
        <v>1</v>
      </c>
      <c r="L1840" s="21">
        <f t="shared" si="198"/>
        <v>0</v>
      </c>
      <c r="M1840" s="21" t="s">
        <v>2331</v>
      </c>
      <c r="N1840" s="30">
        <v>45880</v>
      </c>
      <c r="O1840" s="48">
        <v>18228</v>
      </c>
      <c r="P1840" s="21" t="s">
        <v>2045</v>
      </c>
      <c r="Q1840" s="21">
        <v>58154310270</v>
      </c>
      <c r="R1840" s="21" t="s">
        <v>40</v>
      </c>
      <c r="S1840" s="3">
        <v>4</v>
      </c>
      <c r="T1840" s="37"/>
      <c r="U1840" s="21" t="s">
        <v>18</v>
      </c>
      <c r="V1840" s="21" t="str">
        <f>VLOOKUP(P1840,'Customer List'!B:C,2,)</f>
        <v>Hyderabad</v>
      </c>
      <c r="W1840" s="38"/>
      <c r="X1840" s="30">
        <v>45881</v>
      </c>
      <c r="Y1840" s="21">
        <f t="shared" si="199"/>
        <v>1</v>
      </c>
      <c r="Z1840" s="21" t="str">
        <f t="shared" si="200"/>
        <v>Monday</v>
      </c>
      <c r="AA1840" s="21" t="str">
        <f t="shared" si="201"/>
        <v>Tuesday</v>
      </c>
      <c r="AB1840" s="21" t="str">
        <f>VLOOKUP(U1840,'Currency Sheet'!A:C,3,)</f>
        <v>DOLLAR</v>
      </c>
      <c r="AC1840" s="42" t="str">
        <f>VLOOKUP(P1840,'Customer List'!B:D,3,)</f>
        <v>OutStation</v>
      </c>
    </row>
    <row r="1841" spans="1:29" x14ac:dyDescent="0.25">
      <c r="A1841" s="21">
        <v>1838</v>
      </c>
      <c r="B1841" s="21" t="s">
        <v>2279</v>
      </c>
      <c r="C1841" s="30">
        <v>45870</v>
      </c>
      <c r="D1841" s="30">
        <v>45875</v>
      </c>
      <c r="E1841" s="47">
        <v>242.9</v>
      </c>
      <c r="F1841" s="47">
        <f t="shared" si="196"/>
        <v>21375.200000000001</v>
      </c>
      <c r="G1841" s="48">
        <f t="shared" si="197"/>
        <v>21375.200000000001</v>
      </c>
      <c r="H1841" s="21">
        <v>108916</v>
      </c>
      <c r="I1841" s="21" t="s">
        <v>3057</v>
      </c>
      <c r="J1841" s="21">
        <v>1</v>
      </c>
      <c r="K1841" s="21">
        <v>1</v>
      </c>
      <c r="L1841" s="21">
        <f t="shared" si="198"/>
        <v>0</v>
      </c>
      <c r="M1841" s="21" t="s">
        <v>2332</v>
      </c>
      <c r="N1841" s="30">
        <v>45880</v>
      </c>
      <c r="O1841" s="48">
        <v>32271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99"/>
        <v>1</v>
      </c>
      <c r="Z1841" s="21" t="str">
        <f t="shared" si="200"/>
        <v>Monday</v>
      </c>
      <c r="AA1841" s="21" t="str">
        <f t="shared" si="201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1839</v>
      </c>
      <c r="B1842" s="21" t="s">
        <v>2279</v>
      </c>
      <c r="C1842" s="30">
        <v>45870</v>
      </c>
      <c r="D1842" s="30">
        <v>45875</v>
      </c>
      <c r="E1842" s="47">
        <v>228</v>
      </c>
      <c r="F1842" s="47">
        <f t="shared" si="196"/>
        <v>20064</v>
      </c>
      <c r="G1842" s="48">
        <f t="shared" si="197"/>
        <v>20064</v>
      </c>
      <c r="H1842" s="21">
        <v>133923</v>
      </c>
      <c r="I1842" s="21" t="s">
        <v>3058</v>
      </c>
      <c r="J1842" s="21">
        <v>1</v>
      </c>
      <c r="K1842" s="21">
        <v>1</v>
      </c>
      <c r="L1842" s="21">
        <f t="shared" si="198"/>
        <v>0</v>
      </c>
      <c r="M1842" s="21" t="s">
        <v>2326</v>
      </c>
      <c r="N1842" s="30">
        <v>45880</v>
      </c>
      <c r="O1842" s="48">
        <v>23091.84</v>
      </c>
      <c r="P1842" s="21" t="s">
        <v>276</v>
      </c>
      <c r="Q1842" s="21">
        <v>58154305565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Pune</v>
      </c>
      <c r="W1842" s="38"/>
      <c r="X1842" s="30">
        <v>45881</v>
      </c>
      <c r="Y1842" s="21">
        <f t="shared" si="199"/>
        <v>1</v>
      </c>
      <c r="Z1842" s="21" t="str">
        <f t="shared" si="200"/>
        <v>Monday</v>
      </c>
      <c r="AA1842" s="21" t="str">
        <f t="shared" si="201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1840</v>
      </c>
      <c r="B1843" s="21" t="s">
        <v>2279</v>
      </c>
      <c r="C1843" s="30">
        <v>45870</v>
      </c>
      <c r="D1843" s="30">
        <v>45875</v>
      </c>
      <c r="E1843" s="47">
        <v>181.5</v>
      </c>
      <c r="F1843" s="47">
        <f t="shared" si="196"/>
        <v>15972</v>
      </c>
      <c r="G1843" s="48">
        <f t="shared" si="197"/>
        <v>15972</v>
      </c>
      <c r="H1843" s="21">
        <v>135027</v>
      </c>
      <c r="I1843" s="21" t="s">
        <v>3059</v>
      </c>
      <c r="J1843" s="21">
        <v>1</v>
      </c>
      <c r="K1843" s="21">
        <v>1</v>
      </c>
      <c r="L1843" s="21">
        <f t="shared" si="198"/>
        <v>0</v>
      </c>
      <c r="M1843" s="21" t="s">
        <v>2358</v>
      </c>
      <c r="N1843" s="30">
        <v>45882</v>
      </c>
      <c r="O1843" s="48">
        <v>0</v>
      </c>
      <c r="P1843" s="21" t="s">
        <v>625</v>
      </c>
      <c r="Q1843" s="21" t="s">
        <v>2071</v>
      </c>
      <c r="R1843" s="21" t="s">
        <v>637</v>
      </c>
      <c r="S1843" s="3">
        <v>4</v>
      </c>
      <c r="T1843" s="37" t="s">
        <v>2359</v>
      </c>
      <c r="U1843" s="21" t="s">
        <v>18</v>
      </c>
      <c r="V1843" s="21" t="str">
        <f>VLOOKUP(P1843,'Customer List'!B:C,2,)</f>
        <v>Delhi</v>
      </c>
      <c r="W1843" s="38"/>
      <c r="X1843" s="30">
        <v>45882</v>
      </c>
      <c r="Y1843" s="21">
        <f t="shared" si="199"/>
        <v>0</v>
      </c>
      <c r="Z1843" s="21" t="str">
        <f t="shared" si="200"/>
        <v>Wednesday</v>
      </c>
      <c r="AA1843" s="21" t="str">
        <f t="shared" si="201"/>
        <v>Wednesday</v>
      </c>
      <c r="AB1843" s="21" t="str">
        <f>VLOOKUP(U1843,'Currency Sheet'!A:C,3,)</f>
        <v>DOLLAR</v>
      </c>
      <c r="AC1843" s="42" t="str">
        <f>VLOOKUP(P1843,'Customer List'!B:D,3,)</f>
        <v>Local</v>
      </c>
    </row>
    <row r="1844" spans="1:29" x14ac:dyDescent="0.25">
      <c r="A1844" s="21">
        <v>1841</v>
      </c>
      <c r="B1844" s="21" t="s">
        <v>2279</v>
      </c>
      <c r="C1844" s="30">
        <v>45870</v>
      </c>
      <c r="D1844" s="30">
        <v>45875</v>
      </c>
      <c r="E1844" s="47">
        <v>219.8</v>
      </c>
      <c r="F1844" s="47">
        <f t="shared" si="196"/>
        <v>19342.400000000001</v>
      </c>
      <c r="G1844" s="48">
        <f t="shared" si="197"/>
        <v>19342.400000000001</v>
      </c>
      <c r="H1844" s="21">
        <v>127614</v>
      </c>
      <c r="I1844" s="21" t="s">
        <v>3060</v>
      </c>
      <c r="J1844" s="21">
        <v>1</v>
      </c>
      <c r="K1844" s="21">
        <v>1</v>
      </c>
      <c r="L1844" s="21">
        <f t="shared" si="198"/>
        <v>0</v>
      </c>
      <c r="M1844" s="21" t="s">
        <v>2332</v>
      </c>
      <c r="N1844" s="30">
        <v>45880</v>
      </c>
      <c r="O1844" s="48">
        <v>29202</v>
      </c>
      <c r="P1844" s="21" t="s">
        <v>2045</v>
      </c>
      <c r="Q1844" s="21">
        <v>58154310270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Hyderabad</v>
      </c>
      <c r="W1844" s="38"/>
      <c r="X1844" s="30">
        <v>45881</v>
      </c>
      <c r="Y1844" s="21">
        <f t="shared" si="199"/>
        <v>1</v>
      </c>
      <c r="Z1844" s="21" t="str">
        <f t="shared" si="200"/>
        <v>Monday</v>
      </c>
      <c r="AA1844" s="21" t="str">
        <f t="shared" si="201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1842</v>
      </c>
      <c r="B1845" s="21" t="s">
        <v>2279</v>
      </c>
      <c r="C1845" s="30">
        <v>45870</v>
      </c>
      <c r="D1845" s="30">
        <v>45875</v>
      </c>
      <c r="E1845" s="47">
        <v>195.3</v>
      </c>
      <c r="F1845" s="47">
        <f t="shared" si="196"/>
        <v>17186.400000000001</v>
      </c>
      <c r="G1845" s="48">
        <f t="shared" si="197"/>
        <v>17186.400000000001</v>
      </c>
      <c r="H1845" s="21">
        <v>152410</v>
      </c>
      <c r="I1845" s="21" t="s">
        <v>3061</v>
      </c>
      <c r="J1845" s="21">
        <v>1</v>
      </c>
      <c r="K1845" s="21">
        <v>1</v>
      </c>
      <c r="L1845" s="21">
        <f t="shared" si="198"/>
        <v>0</v>
      </c>
      <c r="M1845" s="21" t="s">
        <v>2326</v>
      </c>
      <c r="N1845" s="30">
        <v>45880</v>
      </c>
      <c r="O1845" s="48">
        <v>21192.84</v>
      </c>
      <c r="P1845" s="21" t="s">
        <v>276</v>
      </c>
      <c r="Q1845" s="21">
        <v>58154305565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Pune</v>
      </c>
      <c r="W1845" s="38"/>
      <c r="X1845" s="30">
        <v>45881</v>
      </c>
      <c r="Y1845" s="21">
        <f t="shared" si="199"/>
        <v>1</v>
      </c>
      <c r="Z1845" s="21" t="str">
        <f t="shared" si="200"/>
        <v>Monday</v>
      </c>
      <c r="AA1845" s="21" t="str">
        <f t="shared" si="201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1843</v>
      </c>
      <c r="B1846" s="21" t="s">
        <v>2279</v>
      </c>
      <c r="C1846" s="30">
        <v>45870</v>
      </c>
      <c r="D1846" s="30">
        <v>45875</v>
      </c>
      <c r="E1846" s="47">
        <v>267.39999999999998</v>
      </c>
      <c r="F1846" s="47">
        <f t="shared" si="196"/>
        <v>23531.199999999997</v>
      </c>
      <c r="G1846" s="48">
        <f t="shared" si="197"/>
        <v>23531.199999999997</v>
      </c>
      <c r="H1846" s="21">
        <v>153512</v>
      </c>
      <c r="I1846" s="21" t="s">
        <v>3062</v>
      </c>
      <c r="J1846" s="21">
        <v>1</v>
      </c>
      <c r="K1846" s="21">
        <v>1</v>
      </c>
      <c r="L1846" s="21">
        <f t="shared" si="198"/>
        <v>0</v>
      </c>
      <c r="M1846" s="21" t="s">
        <v>2358</v>
      </c>
      <c r="N1846" s="30">
        <v>45882</v>
      </c>
      <c r="O1846" s="48">
        <v>0</v>
      </c>
      <c r="P1846" s="21" t="s">
        <v>625</v>
      </c>
      <c r="Q1846" s="21" t="s">
        <v>2071</v>
      </c>
      <c r="R1846" s="21" t="s">
        <v>637</v>
      </c>
      <c r="S1846" s="3">
        <v>4</v>
      </c>
      <c r="T1846" s="37" t="s">
        <v>2359</v>
      </c>
      <c r="U1846" s="21" t="s">
        <v>18</v>
      </c>
      <c r="V1846" s="21" t="str">
        <f>VLOOKUP(P1846,'Customer List'!B:C,2,)</f>
        <v>Delhi</v>
      </c>
      <c r="W1846" s="38"/>
      <c r="X1846" s="30">
        <v>45882</v>
      </c>
      <c r="Y1846" s="21">
        <f t="shared" si="199"/>
        <v>0</v>
      </c>
      <c r="Z1846" s="21" t="str">
        <f t="shared" si="200"/>
        <v>Wednesday</v>
      </c>
      <c r="AA1846" s="21" t="str">
        <f t="shared" si="201"/>
        <v>Wednesday</v>
      </c>
      <c r="AB1846" s="21" t="str">
        <f>VLOOKUP(U1846,'Currency Sheet'!A:C,3,)</f>
        <v>DOLLAR</v>
      </c>
      <c r="AC1846" s="42" t="str">
        <f>VLOOKUP(P1846,'Customer List'!B:D,3,)</f>
        <v>Local</v>
      </c>
    </row>
    <row r="1847" spans="1:29" x14ac:dyDescent="0.25">
      <c r="A1847" s="21">
        <v>1844</v>
      </c>
      <c r="B1847" s="21" t="s">
        <v>2279</v>
      </c>
      <c r="C1847" s="30">
        <v>45870</v>
      </c>
      <c r="D1847" s="30">
        <v>45875</v>
      </c>
      <c r="E1847" s="47">
        <v>150.5</v>
      </c>
      <c r="F1847" s="47">
        <f t="shared" si="196"/>
        <v>13244</v>
      </c>
      <c r="G1847" s="48">
        <f t="shared" si="197"/>
        <v>13244</v>
      </c>
      <c r="H1847" s="21">
        <v>156010</v>
      </c>
      <c r="I1847" s="21" t="s">
        <v>3063</v>
      </c>
      <c r="J1847" s="21">
        <v>1</v>
      </c>
      <c r="K1847" s="21">
        <v>1</v>
      </c>
      <c r="L1847" s="21">
        <f t="shared" si="198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99"/>
        <v>0</v>
      </c>
      <c r="Z1847" s="21" t="str">
        <f t="shared" si="200"/>
        <v>Wednesday</v>
      </c>
      <c r="AA1847" s="21" t="str">
        <f t="shared" si="201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1845</v>
      </c>
      <c r="B1848" s="21" t="s">
        <v>2279</v>
      </c>
      <c r="C1848" s="30">
        <v>45870</v>
      </c>
      <c r="D1848" s="30">
        <v>45875</v>
      </c>
      <c r="E1848" s="47">
        <v>50.4</v>
      </c>
      <c r="F1848" s="47">
        <f t="shared" si="196"/>
        <v>4435.2</v>
      </c>
      <c r="G1848" s="48">
        <f t="shared" si="197"/>
        <v>4435.2</v>
      </c>
      <c r="H1848" s="21">
        <v>301014</v>
      </c>
      <c r="I1848" s="21" t="s">
        <v>3064</v>
      </c>
      <c r="J1848" s="21">
        <v>1</v>
      </c>
      <c r="K1848" s="21">
        <v>1</v>
      </c>
      <c r="L1848" s="21">
        <f t="shared" si="198"/>
        <v>0</v>
      </c>
      <c r="M1848" s="21" t="s">
        <v>2475</v>
      </c>
      <c r="N1848" s="30">
        <v>45890</v>
      </c>
      <c r="O1848" s="48">
        <v>0</v>
      </c>
      <c r="P1848" s="21" t="s">
        <v>49</v>
      </c>
      <c r="Q1848" s="21" t="s">
        <v>2071</v>
      </c>
      <c r="R1848" s="21" t="s">
        <v>637</v>
      </c>
      <c r="S1848" s="3">
        <v>4</v>
      </c>
      <c r="T1848" s="37" t="s">
        <v>609</v>
      </c>
      <c r="U1848" s="21" t="s">
        <v>18</v>
      </c>
      <c r="V1848" s="21" t="str">
        <f>VLOOKUP(P1848,'Customer List'!B:C,2,)</f>
        <v>Delhi</v>
      </c>
      <c r="W1848" s="38"/>
      <c r="X1848" s="30">
        <v>45890</v>
      </c>
      <c r="Y1848" s="21">
        <f t="shared" si="199"/>
        <v>0</v>
      </c>
      <c r="Z1848" s="21" t="str">
        <f t="shared" si="200"/>
        <v>Thursday</v>
      </c>
      <c r="AA1848" s="21" t="str">
        <f t="shared" si="201"/>
        <v>Thursday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1846</v>
      </c>
      <c r="B1849" s="21" t="s">
        <v>2279</v>
      </c>
      <c r="C1849" s="30">
        <v>45870</v>
      </c>
      <c r="D1849" s="30">
        <v>45875</v>
      </c>
      <c r="E1849" s="47">
        <v>94.5</v>
      </c>
      <c r="F1849" s="47">
        <f t="shared" si="196"/>
        <v>8316</v>
      </c>
      <c r="G1849" s="48">
        <f t="shared" si="197"/>
        <v>8316</v>
      </c>
      <c r="H1849" s="21">
        <v>301808</v>
      </c>
      <c r="I1849" s="21" t="s">
        <v>184</v>
      </c>
      <c r="J1849" s="21">
        <v>1</v>
      </c>
      <c r="K1849" s="21">
        <v>1</v>
      </c>
      <c r="L1849" s="21">
        <f t="shared" si="198"/>
        <v>0</v>
      </c>
      <c r="M1849" s="21" t="s">
        <v>2312</v>
      </c>
      <c r="N1849" s="30">
        <v>45880</v>
      </c>
      <c r="O1849" s="48">
        <v>14647.5</v>
      </c>
      <c r="P1849" s="21" t="s">
        <v>2046</v>
      </c>
      <c r="Q1849" s="21">
        <v>58154309356</v>
      </c>
      <c r="R1849" s="21" t="s">
        <v>40</v>
      </c>
      <c r="S1849" s="3">
        <v>4</v>
      </c>
      <c r="T1849" s="37"/>
      <c r="U1849" s="21" t="s">
        <v>18</v>
      </c>
      <c r="V1849" s="21" t="str">
        <f>VLOOKUP(P1849,'Customer List'!B:C,2,)</f>
        <v>Banglore</v>
      </c>
      <c r="W1849" s="38"/>
      <c r="X1849" s="30">
        <v>45881</v>
      </c>
      <c r="Y1849" s="21">
        <f t="shared" si="199"/>
        <v>1</v>
      </c>
      <c r="Z1849" s="21" t="str">
        <f t="shared" si="200"/>
        <v>Monday</v>
      </c>
      <c r="AA1849" s="21" t="str">
        <f t="shared" si="201"/>
        <v>Tuesday</v>
      </c>
      <c r="AB1849" s="21" t="str">
        <f>VLOOKUP(U1849,'Currency Sheet'!A:C,3,)</f>
        <v>DOLLAR</v>
      </c>
      <c r="AC1849" s="42" t="str">
        <f>VLOOKUP(P1849,'Customer List'!B:D,3,)</f>
        <v>OutStation</v>
      </c>
    </row>
    <row r="1850" spans="1:29" x14ac:dyDescent="0.25">
      <c r="A1850" s="21">
        <v>1847</v>
      </c>
      <c r="B1850" s="21" t="s">
        <v>2279</v>
      </c>
      <c r="C1850" s="30">
        <v>45870</v>
      </c>
      <c r="D1850" s="30">
        <v>45875</v>
      </c>
      <c r="E1850" s="47">
        <v>135.80000000000001</v>
      </c>
      <c r="F1850" s="47">
        <f t="shared" si="196"/>
        <v>11950.400000000001</v>
      </c>
      <c r="G1850" s="48">
        <f t="shared" si="197"/>
        <v>11950.400000000001</v>
      </c>
      <c r="H1850" s="21">
        <v>640906</v>
      </c>
      <c r="I1850" s="21" t="s">
        <v>1618</v>
      </c>
      <c r="J1850" s="21">
        <v>1</v>
      </c>
      <c r="K1850" s="21">
        <v>1</v>
      </c>
      <c r="L1850" s="21">
        <f t="shared" si="198"/>
        <v>0</v>
      </c>
      <c r="M1850" s="21" t="s">
        <v>2356</v>
      </c>
      <c r="N1850" s="30">
        <v>45882</v>
      </c>
      <c r="O1850" s="48">
        <v>18624</v>
      </c>
      <c r="P1850" s="21" t="s">
        <v>208</v>
      </c>
      <c r="Q1850" s="21" t="s">
        <v>2071</v>
      </c>
      <c r="R1850" s="21" t="s">
        <v>847</v>
      </c>
      <c r="S1850" s="3">
        <v>4</v>
      </c>
      <c r="T1850" s="37"/>
      <c r="U1850" s="21" t="s">
        <v>18</v>
      </c>
      <c r="V1850" s="21" t="str">
        <f>VLOOKUP(P1850,'Customer List'!B:C,2,)</f>
        <v>Delhi</v>
      </c>
      <c r="W1850" s="38"/>
      <c r="X1850" s="30">
        <v>45882</v>
      </c>
      <c r="Y1850" s="21">
        <f t="shared" si="199"/>
        <v>0</v>
      </c>
      <c r="Z1850" s="21" t="str">
        <f t="shared" si="200"/>
        <v>Wednesday</v>
      </c>
      <c r="AA1850" s="21" t="str">
        <f t="shared" si="201"/>
        <v>Wednesday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1848</v>
      </c>
      <c r="B1851" s="21" t="s">
        <v>2279</v>
      </c>
      <c r="C1851" s="30">
        <v>45870</v>
      </c>
      <c r="D1851" s="30">
        <v>45875</v>
      </c>
      <c r="E1851" s="47">
        <v>30.8</v>
      </c>
      <c r="F1851" s="47">
        <f t="shared" si="196"/>
        <v>2710.4</v>
      </c>
      <c r="G1851" s="48">
        <f t="shared" si="197"/>
        <v>2710.4</v>
      </c>
      <c r="H1851" s="21">
        <v>302211</v>
      </c>
      <c r="I1851" s="21" t="s">
        <v>2827</v>
      </c>
      <c r="J1851" s="21">
        <v>1</v>
      </c>
      <c r="K1851" s="21">
        <v>1</v>
      </c>
      <c r="L1851" s="21">
        <f t="shared" si="198"/>
        <v>0</v>
      </c>
      <c r="M1851" s="21" t="s">
        <v>2327</v>
      </c>
      <c r="N1851" s="30">
        <v>45880</v>
      </c>
      <c r="O1851" s="48">
        <v>4774</v>
      </c>
      <c r="P1851" s="21" t="s">
        <v>22</v>
      </c>
      <c r="Q1851" s="50" t="s">
        <v>2345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Chandigarh</v>
      </c>
      <c r="W1851" s="38"/>
      <c r="X1851" s="30">
        <v>45882</v>
      </c>
      <c r="Y1851" s="21">
        <f t="shared" si="199"/>
        <v>2</v>
      </c>
      <c r="Z1851" s="21" t="str">
        <f t="shared" si="200"/>
        <v>Monday</v>
      </c>
      <c r="AA1851" s="21" t="str">
        <f t="shared" si="201"/>
        <v>Wednesday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1849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96"/>
        <v>2710.4</v>
      </c>
      <c r="G1852" s="48">
        <f t="shared" si="197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98"/>
        <v>0</v>
      </c>
      <c r="M1852" s="21" t="s">
        <v>2354</v>
      </c>
      <c r="N1852" s="30">
        <v>45881</v>
      </c>
      <c r="O1852" s="48">
        <v>0</v>
      </c>
      <c r="P1852" s="21" t="s">
        <v>30</v>
      </c>
      <c r="Q1852" s="21" t="s">
        <v>2071</v>
      </c>
      <c r="R1852" s="21" t="s">
        <v>637</v>
      </c>
      <c r="S1852" s="3">
        <v>4</v>
      </c>
      <c r="T1852" s="37" t="s">
        <v>609</v>
      </c>
      <c r="U1852" s="21" t="s">
        <v>18</v>
      </c>
      <c r="V1852" s="21" t="str">
        <f>VLOOKUP(P1852,'Customer List'!B:C,2,)</f>
        <v>Delhi</v>
      </c>
      <c r="W1852" s="38"/>
      <c r="X1852" s="30">
        <v>45881</v>
      </c>
      <c r="Y1852" s="21">
        <f t="shared" si="199"/>
        <v>0</v>
      </c>
      <c r="Z1852" s="21" t="str">
        <f t="shared" si="200"/>
        <v>Tuesday</v>
      </c>
      <c r="AA1852" s="21" t="str">
        <f t="shared" si="201"/>
        <v>Tuesday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1850</v>
      </c>
      <c r="B1853" s="21" t="s">
        <v>2279</v>
      </c>
      <c r="C1853" s="30">
        <v>45870</v>
      </c>
      <c r="D1853" s="30">
        <v>45875</v>
      </c>
      <c r="E1853" s="47">
        <v>73.5</v>
      </c>
      <c r="F1853" s="47">
        <f t="shared" si="196"/>
        <v>6468</v>
      </c>
      <c r="G1853" s="48">
        <f t="shared" si="197"/>
        <v>32340</v>
      </c>
      <c r="H1853" s="21">
        <v>302212</v>
      </c>
      <c r="I1853" s="21" t="s">
        <v>2827</v>
      </c>
      <c r="J1853" s="21">
        <v>5</v>
      </c>
      <c r="K1853" s="21">
        <v>5</v>
      </c>
      <c r="L1853" s="21">
        <f t="shared" si="198"/>
        <v>0</v>
      </c>
      <c r="M1853" s="21" t="s">
        <v>2316</v>
      </c>
      <c r="N1853" s="30">
        <v>45880</v>
      </c>
      <c r="O1853" s="48">
        <v>55125</v>
      </c>
      <c r="P1853" s="21" t="s">
        <v>621</v>
      </c>
      <c r="Q1853" s="21">
        <v>58154309220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Hyderabad</v>
      </c>
      <c r="W1853" s="38"/>
      <c r="X1853" s="30">
        <v>45881</v>
      </c>
      <c r="Y1853" s="21">
        <f t="shared" si="199"/>
        <v>1</v>
      </c>
      <c r="Z1853" s="21" t="str">
        <f t="shared" si="200"/>
        <v>Monday</v>
      </c>
      <c r="AA1853" s="21" t="str">
        <f t="shared" si="201"/>
        <v>Tuesday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1851</v>
      </c>
      <c r="B1854" s="21" t="s">
        <v>2279</v>
      </c>
      <c r="C1854" s="30">
        <v>45870</v>
      </c>
      <c r="D1854" s="30">
        <v>45875</v>
      </c>
      <c r="E1854" s="47">
        <v>177.75</v>
      </c>
      <c r="F1854" s="47">
        <f t="shared" si="196"/>
        <v>15642</v>
      </c>
      <c r="G1854" s="48">
        <f t="shared" si="197"/>
        <v>31284</v>
      </c>
      <c r="H1854" s="21">
        <v>301833</v>
      </c>
      <c r="I1854" s="21" t="s">
        <v>3065</v>
      </c>
      <c r="J1854" s="21">
        <v>2</v>
      </c>
      <c r="K1854" s="21">
        <v>2</v>
      </c>
      <c r="L1854" s="21">
        <f t="shared" si="198"/>
        <v>0</v>
      </c>
      <c r="M1854" s="21" t="s">
        <v>2304</v>
      </c>
      <c r="N1854" s="30">
        <v>45877</v>
      </c>
      <c r="O1854" s="48">
        <v>53633.1</v>
      </c>
      <c r="P1854" s="21" t="s">
        <v>652</v>
      </c>
      <c r="Q1854" s="21" t="s">
        <v>2071</v>
      </c>
      <c r="R1854" s="21" t="s">
        <v>637</v>
      </c>
      <c r="S1854" s="3">
        <v>4</v>
      </c>
      <c r="T1854" s="37"/>
      <c r="U1854" s="21" t="s">
        <v>18</v>
      </c>
      <c r="V1854" s="21" t="str">
        <f>VLOOKUP(P1854,'Customer List'!B:C,2,)</f>
        <v>Delhi</v>
      </c>
      <c r="W1854" s="38"/>
      <c r="X1854" s="30">
        <v>45877</v>
      </c>
      <c r="Y1854" s="21">
        <f t="shared" si="199"/>
        <v>0</v>
      </c>
      <c r="Z1854" s="21" t="str">
        <f t="shared" si="200"/>
        <v>Friday</v>
      </c>
      <c r="AA1854" s="21" t="str">
        <f t="shared" si="201"/>
        <v>Friday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1852</v>
      </c>
      <c r="B1855" s="21" t="s">
        <v>2279</v>
      </c>
      <c r="C1855" s="30">
        <v>45870</v>
      </c>
      <c r="D1855" s="30">
        <v>45875</v>
      </c>
      <c r="E1855" s="47">
        <v>77</v>
      </c>
      <c r="F1855" s="47">
        <f t="shared" si="196"/>
        <v>6776</v>
      </c>
      <c r="G1855" s="48">
        <f t="shared" si="197"/>
        <v>6776</v>
      </c>
      <c r="H1855" s="21">
        <v>302610</v>
      </c>
      <c r="I1855" s="21" t="s">
        <v>1313</v>
      </c>
      <c r="J1855" s="21">
        <v>1</v>
      </c>
      <c r="K1855" s="21">
        <v>1</v>
      </c>
      <c r="L1855" s="21">
        <f t="shared" si="198"/>
        <v>0</v>
      </c>
      <c r="M1855" s="21" t="s">
        <v>2327</v>
      </c>
      <c r="N1855" s="30">
        <v>45880</v>
      </c>
      <c r="O1855" s="48">
        <v>11935</v>
      </c>
      <c r="P1855" s="21" t="s">
        <v>22</v>
      </c>
      <c r="Q1855" s="50" t="s">
        <v>2345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Chandigarh</v>
      </c>
      <c r="W1855" s="38"/>
      <c r="X1855" s="30">
        <v>45882</v>
      </c>
      <c r="Y1855" s="21">
        <f t="shared" si="199"/>
        <v>2</v>
      </c>
      <c r="Z1855" s="21" t="str">
        <f t="shared" si="200"/>
        <v>Monday</v>
      </c>
      <c r="AA1855" s="21" t="str">
        <f t="shared" si="201"/>
        <v>Wednesday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1853</v>
      </c>
      <c r="B1856" s="21" t="s">
        <v>2279</v>
      </c>
      <c r="C1856" s="30">
        <v>45870</v>
      </c>
      <c r="D1856" s="30">
        <v>45875</v>
      </c>
      <c r="E1856" s="47">
        <v>104.3</v>
      </c>
      <c r="F1856" s="47">
        <f t="shared" si="196"/>
        <v>9178.4</v>
      </c>
      <c r="G1856" s="48">
        <f t="shared" si="197"/>
        <v>9178.4</v>
      </c>
      <c r="H1856" s="21">
        <v>302934</v>
      </c>
      <c r="I1856" s="21" t="s">
        <v>1640</v>
      </c>
      <c r="J1856" s="21">
        <v>1</v>
      </c>
      <c r="K1856" s="21">
        <v>1</v>
      </c>
      <c r="L1856" s="21">
        <f t="shared" si="198"/>
        <v>0</v>
      </c>
      <c r="M1856" s="21" t="s">
        <v>2302</v>
      </c>
      <c r="N1856" s="30">
        <v>45876</v>
      </c>
      <c r="O1856" s="48">
        <v>14155</v>
      </c>
      <c r="P1856" s="21" t="s">
        <v>213</v>
      </c>
      <c r="Q1856" s="21" t="s">
        <v>1127</v>
      </c>
      <c r="R1856" s="21" t="s">
        <v>1127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f>IF(OR(R1856 = "PRIYANKA MADAM", R1856 = "DEEPAK", R1856 = "PORTER"),N1856,"")</f>
        <v>45876</v>
      </c>
      <c r="Y1856" s="21">
        <f t="shared" si="199"/>
        <v>0</v>
      </c>
      <c r="Z1856" s="21" t="str">
        <f t="shared" si="200"/>
        <v>Thursday</v>
      </c>
      <c r="AA1856" s="21" t="str">
        <f t="shared" si="201"/>
        <v>Thursday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1854</v>
      </c>
      <c r="B1857" s="21" t="s">
        <v>2279</v>
      </c>
      <c r="C1857" s="30">
        <v>45870</v>
      </c>
      <c r="D1857" s="30">
        <v>45875</v>
      </c>
      <c r="E1857" s="47">
        <v>61.6</v>
      </c>
      <c r="F1857" s="47">
        <f t="shared" si="196"/>
        <v>5420.8</v>
      </c>
      <c r="G1857" s="48">
        <f t="shared" si="197"/>
        <v>5420.8</v>
      </c>
      <c r="H1857" s="21">
        <v>303504</v>
      </c>
      <c r="I1857" s="21" t="s">
        <v>3066</v>
      </c>
      <c r="J1857" s="21">
        <v>1</v>
      </c>
      <c r="K1857" s="21">
        <v>1</v>
      </c>
      <c r="L1857" s="21">
        <f t="shared" si="198"/>
        <v>0</v>
      </c>
      <c r="M1857" s="21" t="s">
        <v>2326</v>
      </c>
      <c r="N1857" s="30">
        <v>45880</v>
      </c>
      <c r="O1857" s="48">
        <v>6684.48</v>
      </c>
      <c r="P1857" s="21" t="s">
        <v>276</v>
      </c>
      <c r="Q1857" s="21">
        <v>58154305565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Pune</v>
      </c>
      <c r="W1857" s="38"/>
      <c r="X1857" s="30">
        <v>45881</v>
      </c>
      <c r="Y1857" s="21">
        <f t="shared" si="199"/>
        <v>1</v>
      </c>
      <c r="Z1857" s="21" t="str">
        <f t="shared" si="200"/>
        <v>Monday</v>
      </c>
      <c r="AA1857" s="21" t="str">
        <f t="shared" si="201"/>
        <v>Tuesday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1855</v>
      </c>
      <c r="B1858" s="21" t="s">
        <v>2279</v>
      </c>
      <c r="C1858" s="30">
        <v>45870</v>
      </c>
      <c r="D1858" s="30">
        <v>45875</v>
      </c>
      <c r="E1858" s="47">
        <v>136.5</v>
      </c>
      <c r="F1858" s="47">
        <f t="shared" si="196"/>
        <v>12012</v>
      </c>
      <c r="G1858" s="48">
        <f t="shared" si="197"/>
        <v>12012</v>
      </c>
      <c r="H1858" s="21">
        <v>302339</v>
      </c>
      <c r="I1858" s="21" t="s">
        <v>1394</v>
      </c>
      <c r="J1858" s="21">
        <v>1</v>
      </c>
      <c r="K1858" s="21">
        <v>1</v>
      </c>
      <c r="L1858" s="21">
        <f t="shared" si="198"/>
        <v>0</v>
      </c>
      <c r="M1858" s="21" t="s">
        <v>2304</v>
      </c>
      <c r="N1858" s="30">
        <v>45877</v>
      </c>
      <c r="O1858" s="48">
        <v>20594</v>
      </c>
      <c r="P1858" s="21" t="s">
        <v>652</v>
      </c>
      <c r="Q1858" s="21" t="s">
        <v>2071</v>
      </c>
      <c r="R1858" s="21" t="s">
        <v>637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v>45877</v>
      </c>
      <c r="Y1858" s="21">
        <f t="shared" si="199"/>
        <v>0</v>
      </c>
      <c r="Z1858" s="21" t="str">
        <f t="shared" si="200"/>
        <v>Friday</v>
      </c>
      <c r="AA1858" s="21" t="str">
        <f t="shared" si="201"/>
        <v>Friday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1856</v>
      </c>
      <c r="B1859" s="21" t="s">
        <v>2279</v>
      </c>
      <c r="C1859" s="30">
        <v>45870</v>
      </c>
      <c r="D1859" s="30">
        <v>45875</v>
      </c>
      <c r="E1859" s="47">
        <v>185.5</v>
      </c>
      <c r="F1859" s="47">
        <f t="shared" si="196"/>
        <v>16324</v>
      </c>
      <c r="G1859" s="48">
        <f t="shared" si="197"/>
        <v>16324</v>
      </c>
      <c r="H1859" s="21">
        <v>304118</v>
      </c>
      <c r="I1859" s="21" t="s">
        <v>200</v>
      </c>
      <c r="J1859" s="21">
        <v>1</v>
      </c>
      <c r="K1859" s="21">
        <v>1</v>
      </c>
      <c r="L1859" s="21">
        <f t="shared" si="198"/>
        <v>0</v>
      </c>
      <c r="M1859" s="21" t="s">
        <v>2326</v>
      </c>
      <c r="N1859" s="30">
        <v>45880</v>
      </c>
      <c r="O1859" s="48">
        <v>20129.400000000001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si="199"/>
        <v>1</v>
      </c>
      <c r="Z1859" s="21" t="str">
        <f t="shared" si="200"/>
        <v>Monday</v>
      </c>
      <c r="AA1859" s="21" t="str">
        <f t="shared" si="201"/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1857</v>
      </c>
      <c r="B1860" s="21" t="s">
        <v>2279</v>
      </c>
      <c r="C1860" s="30">
        <v>45870</v>
      </c>
      <c r="D1860" s="30">
        <v>45875</v>
      </c>
      <c r="E1860" s="47">
        <v>86.8</v>
      </c>
      <c r="F1860" s="47">
        <f t="shared" ref="F1860:F1923" si="202">IF(AB1860="DOLLAR",E1860*88,E1860)</f>
        <v>7638.4</v>
      </c>
      <c r="G1860" s="48">
        <f t="shared" ref="G1860:G1923" si="203">F1860*J1860</f>
        <v>7638.4</v>
      </c>
      <c r="H1860" s="21">
        <v>304825</v>
      </c>
      <c r="I1860" s="21" t="s">
        <v>3067</v>
      </c>
      <c r="J1860" s="21">
        <v>1</v>
      </c>
      <c r="K1860" s="21">
        <v>1</v>
      </c>
      <c r="L1860" s="21">
        <f t="shared" ref="L1860:L1923" si="204">J1860-K1860</f>
        <v>0</v>
      </c>
      <c r="M1860" s="21" t="s">
        <v>2310</v>
      </c>
      <c r="N1860" s="30">
        <v>45880</v>
      </c>
      <c r="O1860" s="48">
        <v>13069.6</v>
      </c>
      <c r="P1860" s="21" t="s">
        <v>228</v>
      </c>
      <c r="Q1860" s="21">
        <v>58154309883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Kolkata</v>
      </c>
      <c r="W1860" s="38"/>
      <c r="X1860" s="30">
        <v>45881</v>
      </c>
      <c r="Y1860" s="21">
        <f t="shared" ref="Y1860:Y1923" si="205">IF(X1860="", "", X1860-N1860)</f>
        <v>1</v>
      </c>
      <c r="Z1860" s="21" t="str">
        <f t="shared" ref="Z1860:Z1923" si="206">IF(N1860="", "", TEXT(N1860, "dddd"))</f>
        <v>Monday</v>
      </c>
      <c r="AA1860" s="21" t="str">
        <f t="shared" ref="AA1860:AA1923" si="207">IF(X1860="", "", TEXT(X1860, "dddd"))</f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1858</v>
      </c>
      <c r="B1861" s="21" t="s">
        <v>2279</v>
      </c>
      <c r="C1861" s="30">
        <v>45870</v>
      </c>
      <c r="D1861" s="30">
        <v>45875</v>
      </c>
      <c r="E1861" s="47">
        <v>304.5</v>
      </c>
      <c r="F1861" s="47">
        <f t="shared" si="202"/>
        <v>26796</v>
      </c>
      <c r="G1861" s="48">
        <f t="shared" si="203"/>
        <v>26796</v>
      </c>
      <c r="H1861" s="21">
        <v>304834</v>
      </c>
      <c r="I1861" s="21" t="s">
        <v>3068</v>
      </c>
      <c r="J1861" s="21">
        <v>1</v>
      </c>
      <c r="K1861" s="21">
        <v>1</v>
      </c>
      <c r="L1861" s="21">
        <f t="shared" si="204"/>
        <v>0</v>
      </c>
      <c r="M1861" s="21" t="s">
        <v>2358</v>
      </c>
      <c r="N1861" s="30">
        <v>45882</v>
      </c>
      <c r="O1861" s="48">
        <v>0</v>
      </c>
      <c r="P1861" s="21" t="s">
        <v>625</v>
      </c>
      <c r="Q1861" s="21" t="s">
        <v>2071</v>
      </c>
      <c r="R1861" s="21" t="s">
        <v>637</v>
      </c>
      <c r="S1861" s="3">
        <v>4</v>
      </c>
      <c r="T1861" s="37" t="s">
        <v>2359</v>
      </c>
      <c r="U1861" s="21" t="s">
        <v>18</v>
      </c>
      <c r="V1861" s="21" t="str">
        <f>VLOOKUP(P1861,'Customer List'!B:C,2,)</f>
        <v>Delhi</v>
      </c>
      <c r="W1861" s="38"/>
      <c r="X1861" s="30">
        <v>45882</v>
      </c>
      <c r="Y1861" s="21">
        <f t="shared" si="205"/>
        <v>0</v>
      </c>
      <c r="Z1861" s="21" t="str">
        <f t="shared" si="206"/>
        <v>Wednesday</v>
      </c>
      <c r="AA1861" s="21" t="str">
        <f t="shared" si="207"/>
        <v>Wednesday</v>
      </c>
      <c r="AB1861" s="21" t="str">
        <f>VLOOKUP(U1861,'Currency Sheet'!A:C,3,)</f>
        <v>DOLLAR</v>
      </c>
      <c r="AC1861" s="42" t="str">
        <f>VLOOKUP(P1861,'Customer List'!B:D,3,)</f>
        <v>Local</v>
      </c>
    </row>
    <row r="1862" spans="1:29" x14ac:dyDescent="0.25">
      <c r="A1862" s="21">
        <v>1859</v>
      </c>
      <c r="B1862" s="21" t="s">
        <v>2279</v>
      </c>
      <c r="C1862" s="30">
        <v>45870</v>
      </c>
      <c r="D1862" s="30">
        <v>45875</v>
      </c>
      <c r="E1862" s="47">
        <v>234.5</v>
      </c>
      <c r="F1862" s="47">
        <f t="shared" si="202"/>
        <v>20636</v>
      </c>
      <c r="G1862" s="48">
        <f t="shared" si="203"/>
        <v>20636</v>
      </c>
      <c r="H1862" s="21">
        <v>305112</v>
      </c>
      <c r="I1862" s="21" t="s">
        <v>3069</v>
      </c>
      <c r="J1862" s="21">
        <v>1</v>
      </c>
      <c r="K1862" s="21">
        <v>1</v>
      </c>
      <c r="L1862" s="21">
        <f t="shared" si="204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205"/>
        <v>0</v>
      </c>
      <c r="Z1862" s="21" t="str">
        <f t="shared" si="206"/>
        <v>Wednesday</v>
      </c>
      <c r="AA1862" s="21" t="str">
        <f t="shared" si="207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1860</v>
      </c>
      <c r="B1863" s="21" t="s">
        <v>2279</v>
      </c>
      <c r="C1863" s="30">
        <v>45870</v>
      </c>
      <c r="D1863" s="30">
        <v>45875</v>
      </c>
      <c r="E1863" s="47">
        <v>161.25</v>
      </c>
      <c r="F1863" s="47">
        <f t="shared" si="202"/>
        <v>14190</v>
      </c>
      <c r="G1863" s="48">
        <f t="shared" si="203"/>
        <v>14190</v>
      </c>
      <c r="H1863" s="21">
        <v>305627</v>
      </c>
      <c r="I1863" s="21" t="s">
        <v>3070</v>
      </c>
      <c r="J1863" s="21">
        <v>1</v>
      </c>
      <c r="K1863" s="21">
        <v>1</v>
      </c>
      <c r="L1863" s="21">
        <f t="shared" si="204"/>
        <v>0</v>
      </c>
      <c r="M1863" s="21" t="s">
        <v>2327</v>
      </c>
      <c r="N1863" s="30">
        <v>45880</v>
      </c>
      <c r="O1863" s="48">
        <v>23327.5</v>
      </c>
      <c r="P1863" s="21" t="s">
        <v>22</v>
      </c>
      <c r="Q1863" s="50" t="s">
        <v>2345</v>
      </c>
      <c r="R1863" s="21" t="s">
        <v>40</v>
      </c>
      <c r="S1863" s="3">
        <v>4</v>
      </c>
      <c r="T1863" s="37"/>
      <c r="U1863" s="21" t="s">
        <v>18</v>
      </c>
      <c r="V1863" s="21" t="str">
        <f>VLOOKUP(P1863,'Customer List'!B:C,2,)</f>
        <v>Chandigarh</v>
      </c>
      <c r="W1863" s="38"/>
      <c r="X1863" s="30">
        <v>45882</v>
      </c>
      <c r="Y1863" s="21">
        <f t="shared" si="205"/>
        <v>2</v>
      </c>
      <c r="Z1863" s="21" t="str">
        <f t="shared" si="206"/>
        <v>Monday</v>
      </c>
      <c r="AA1863" s="21" t="str">
        <f t="shared" si="207"/>
        <v>Wednesday</v>
      </c>
      <c r="AB1863" s="21" t="str">
        <f>VLOOKUP(U1863,'Currency Sheet'!A:C,3,)</f>
        <v>DOLLAR</v>
      </c>
      <c r="AC1863" s="42" t="str">
        <f>VLOOKUP(P1863,'Customer List'!B:D,3,)</f>
        <v>OutStation</v>
      </c>
    </row>
    <row r="1864" spans="1:29" x14ac:dyDescent="0.25">
      <c r="A1864" s="21">
        <v>1861</v>
      </c>
      <c r="B1864" s="21" t="s">
        <v>2279</v>
      </c>
      <c r="C1864" s="30">
        <v>45870</v>
      </c>
      <c r="D1864" s="30">
        <v>45875</v>
      </c>
      <c r="E1864" s="47">
        <v>334.5</v>
      </c>
      <c r="F1864" s="47">
        <f t="shared" si="202"/>
        <v>29436</v>
      </c>
      <c r="G1864" s="48">
        <f t="shared" si="203"/>
        <v>147180</v>
      </c>
      <c r="H1864" s="21">
        <v>306026</v>
      </c>
      <c r="I1864" s="21" t="s">
        <v>3071</v>
      </c>
      <c r="J1864" s="21">
        <v>5</v>
      </c>
      <c r="K1864" s="21">
        <v>5</v>
      </c>
      <c r="L1864" s="21">
        <f t="shared" si="204"/>
        <v>0</v>
      </c>
      <c r="M1864" s="21" t="s">
        <v>2316</v>
      </c>
      <c r="N1864" s="30">
        <v>45880</v>
      </c>
      <c r="O1864" s="48">
        <v>234150</v>
      </c>
      <c r="P1864" s="21" t="s">
        <v>621</v>
      </c>
      <c r="Q1864" s="21">
        <v>58154309220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Hyderabad</v>
      </c>
      <c r="W1864" s="38"/>
      <c r="X1864" s="30">
        <v>45881</v>
      </c>
      <c r="Y1864" s="21">
        <f t="shared" si="205"/>
        <v>1</v>
      </c>
      <c r="Z1864" s="21" t="str">
        <f t="shared" si="206"/>
        <v>Monday</v>
      </c>
      <c r="AA1864" s="21" t="str">
        <f t="shared" si="207"/>
        <v>Tuesday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1862</v>
      </c>
      <c r="B1865" s="21" t="s">
        <v>2279</v>
      </c>
      <c r="C1865" s="30">
        <v>45870</v>
      </c>
      <c r="D1865" s="30">
        <v>45875</v>
      </c>
      <c r="E1865" s="47">
        <v>179.2</v>
      </c>
      <c r="F1865" s="47">
        <f t="shared" si="202"/>
        <v>15769.599999999999</v>
      </c>
      <c r="G1865" s="48">
        <f t="shared" si="203"/>
        <v>15769.599999999999</v>
      </c>
      <c r="H1865" s="21">
        <v>313404</v>
      </c>
      <c r="I1865" s="21" t="s">
        <v>3072</v>
      </c>
      <c r="J1865" s="21">
        <v>1</v>
      </c>
      <c r="K1865" s="21">
        <v>1</v>
      </c>
      <c r="L1865" s="21">
        <f t="shared" si="204"/>
        <v>0</v>
      </c>
      <c r="M1865" s="21" t="s">
        <v>2399</v>
      </c>
      <c r="N1865" s="30">
        <v>45885</v>
      </c>
      <c r="O1865" s="48">
        <v>33264</v>
      </c>
      <c r="P1865" s="21" t="s">
        <v>2400</v>
      </c>
      <c r="Q1865" s="21" t="s">
        <v>1127</v>
      </c>
      <c r="R1865" s="21" t="s">
        <v>1127</v>
      </c>
      <c r="S1865" s="3">
        <v>4</v>
      </c>
      <c r="T1865" s="37"/>
      <c r="U1865" s="21" t="s">
        <v>18</v>
      </c>
      <c r="V1865" s="21" t="str">
        <f>VLOOKUP(P1865,'Customer List'!B:C,2,)</f>
        <v>GURUGRAM</v>
      </c>
      <c r="W1865" s="38"/>
      <c r="X1865" s="30">
        <f>IF(OR(R1865 = "PRIYANKA MADAM", R1865 = "DEEPAK", R1865 = "PORTER"),N1865,"")</f>
        <v>45885</v>
      </c>
      <c r="Y1865" s="21">
        <f t="shared" si="205"/>
        <v>0</v>
      </c>
      <c r="Z1865" s="21" t="str">
        <f t="shared" si="206"/>
        <v>Saturday</v>
      </c>
      <c r="AA1865" s="21" t="str">
        <f t="shared" si="207"/>
        <v>Saturday</v>
      </c>
      <c r="AB1865" s="21" t="str">
        <f>VLOOKUP(U1865,'Currency Sheet'!A:C,3,)</f>
        <v>DOLLAR</v>
      </c>
      <c r="AC1865" s="42" t="str">
        <f>VLOOKUP(P1865,'Customer List'!B:D,3,)</f>
        <v>Local</v>
      </c>
    </row>
    <row r="1866" spans="1:29" x14ac:dyDescent="0.25">
      <c r="A1866" s="21">
        <v>1863</v>
      </c>
      <c r="B1866" s="21" t="s">
        <v>2279</v>
      </c>
      <c r="C1866" s="30">
        <v>45870</v>
      </c>
      <c r="D1866" s="30">
        <v>45875</v>
      </c>
      <c r="E1866" s="47">
        <v>74.2</v>
      </c>
      <c r="F1866" s="47">
        <f t="shared" si="202"/>
        <v>6529.6</v>
      </c>
      <c r="G1866" s="48">
        <f t="shared" si="203"/>
        <v>13059.2</v>
      </c>
      <c r="H1866" s="21">
        <v>313519</v>
      </c>
      <c r="I1866" s="21" t="s">
        <v>3073</v>
      </c>
      <c r="J1866" s="21">
        <v>2</v>
      </c>
      <c r="K1866" s="21">
        <v>2</v>
      </c>
      <c r="L1866" s="21">
        <f t="shared" si="204"/>
        <v>0</v>
      </c>
      <c r="M1866" s="21" t="s">
        <v>2492</v>
      </c>
      <c r="N1866" s="30">
        <v>45890</v>
      </c>
      <c r="O1866" s="48">
        <v>0</v>
      </c>
      <c r="P1866" s="21" t="s">
        <v>49</v>
      </c>
      <c r="Q1866" s="21" t="s">
        <v>2071</v>
      </c>
      <c r="R1866" s="21" t="s">
        <v>637</v>
      </c>
      <c r="S1866" s="3">
        <v>4</v>
      </c>
      <c r="T1866" s="37" t="s">
        <v>609</v>
      </c>
      <c r="U1866" s="21" t="s">
        <v>18</v>
      </c>
      <c r="V1866" s="21" t="str">
        <f>VLOOKUP(P1866,'Customer List'!B:C,2,)</f>
        <v>Delhi</v>
      </c>
      <c r="W1866" s="38"/>
      <c r="X1866" s="30">
        <v>45890</v>
      </c>
      <c r="Y1866" s="21">
        <f t="shared" si="205"/>
        <v>0</v>
      </c>
      <c r="Z1866" s="21" t="str">
        <f t="shared" si="206"/>
        <v>Thursday</v>
      </c>
      <c r="AA1866" s="21" t="str">
        <f t="shared" si="207"/>
        <v>Thursday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1864</v>
      </c>
      <c r="B1867" s="21" t="s">
        <v>2279</v>
      </c>
      <c r="C1867" s="30">
        <v>45870</v>
      </c>
      <c r="D1867" s="30">
        <v>45875</v>
      </c>
      <c r="E1867" s="47">
        <v>151.19999999999999</v>
      </c>
      <c r="F1867" s="47">
        <f t="shared" si="202"/>
        <v>13305.599999999999</v>
      </c>
      <c r="G1867" s="48">
        <f t="shared" si="203"/>
        <v>13305.599999999999</v>
      </c>
      <c r="H1867" s="21">
        <v>313612</v>
      </c>
      <c r="I1867" s="21" t="s">
        <v>3074</v>
      </c>
      <c r="J1867" s="21">
        <v>1</v>
      </c>
      <c r="K1867" s="21">
        <v>1</v>
      </c>
      <c r="L1867" s="21">
        <f t="shared" si="204"/>
        <v>0</v>
      </c>
      <c r="M1867" s="21" t="s">
        <v>2326</v>
      </c>
      <c r="N1867" s="30">
        <v>45880</v>
      </c>
      <c r="O1867" s="48">
        <v>16407.36</v>
      </c>
      <c r="P1867" s="21" t="s">
        <v>276</v>
      </c>
      <c r="Q1867" s="21">
        <v>58154305565</v>
      </c>
      <c r="R1867" s="21" t="s">
        <v>40</v>
      </c>
      <c r="S1867" s="3">
        <v>4</v>
      </c>
      <c r="T1867" s="37"/>
      <c r="U1867" s="21" t="s">
        <v>18</v>
      </c>
      <c r="V1867" s="21" t="str">
        <f>VLOOKUP(P1867,'Customer List'!B:C,2,)</f>
        <v>Pune</v>
      </c>
      <c r="W1867" s="38"/>
      <c r="X1867" s="30">
        <v>45881</v>
      </c>
      <c r="Y1867" s="21">
        <f t="shared" si="205"/>
        <v>1</v>
      </c>
      <c r="Z1867" s="21" t="str">
        <f t="shared" si="206"/>
        <v>Monday</v>
      </c>
      <c r="AA1867" s="21" t="str">
        <f t="shared" si="207"/>
        <v>Tuesday</v>
      </c>
      <c r="AB1867" s="21" t="str">
        <f>VLOOKUP(U1867,'Currency Sheet'!A:C,3,)</f>
        <v>DOLLAR</v>
      </c>
      <c r="AC1867" s="42" t="str">
        <f>VLOOKUP(P1867,'Customer List'!B:D,3,)</f>
        <v>OutStation</v>
      </c>
    </row>
    <row r="1868" spans="1:29" x14ac:dyDescent="0.25">
      <c r="A1868" s="21">
        <v>1865</v>
      </c>
      <c r="B1868" s="21" t="s">
        <v>2279</v>
      </c>
      <c r="C1868" s="30">
        <v>45870</v>
      </c>
      <c r="D1868" s="30">
        <v>45875</v>
      </c>
      <c r="E1868" s="47">
        <v>267.39999999999998</v>
      </c>
      <c r="F1868" s="47">
        <f t="shared" si="202"/>
        <v>23531.199999999997</v>
      </c>
      <c r="G1868" s="48">
        <f t="shared" si="203"/>
        <v>23531.199999999997</v>
      </c>
      <c r="H1868" s="21">
        <v>314512</v>
      </c>
      <c r="I1868" s="21" t="s">
        <v>1809</v>
      </c>
      <c r="J1868" s="21">
        <v>1</v>
      </c>
      <c r="K1868" s="21">
        <v>1</v>
      </c>
      <c r="L1868" s="21">
        <f t="shared" si="204"/>
        <v>0</v>
      </c>
      <c r="M1868" s="21" t="s">
        <v>2302</v>
      </c>
      <c r="N1868" s="30">
        <v>45876</v>
      </c>
      <c r="O1868" s="48">
        <v>36290</v>
      </c>
      <c r="P1868" s="21" t="s">
        <v>213</v>
      </c>
      <c r="Q1868" s="21" t="s">
        <v>1127</v>
      </c>
      <c r="R1868" s="21" t="s">
        <v>1127</v>
      </c>
      <c r="S1868" s="3">
        <v>4</v>
      </c>
      <c r="T1868" s="37"/>
      <c r="U1868" s="21" t="s">
        <v>18</v>
      </c>
      <c r="V1868" s="21" t="str">
        <f>VLOOKUP(P1868,'Customer List'!B:C,2,)</f>
        <v>Delhi</v>
      </c>
      <c r="W1868" s="38"/>
      <c r="X1868" s="30">
        <f>IF(OR(R1868 = "PRIYANKA MADAM", R1868 = "DEEPAK", R1868 = "PORTER"),N1868,"")</f>
        <v>45876</v>
      </c>
      <c r="Y1868" s="21">
        <f t="shared" si="205"/>
        <v>0</v>
      </c>
      <c r="Z1868" s="21" t="str">
        <f t="shared" si="206"/>
        <v>Thursday</v>
      </c>
      <c r="AA1868" s="21" t="str">
        <f t="shared" si="207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1866</v>
      </c>
      <c r="B1869" s="21" t="s">
        <v>2279</v>
      </c>
      <c r="C1869" s="30">
        <v>45870</v>
      </c>
      <c r="D1869" s="30">
        <v>45875</v>
      </c>
      <c r="E1869" s="47">
        <v>242.9</v>
      </c>
      <c r="F1869" s="47">
        <f t="shared" si="202"/>
        <v>21375.200000000001</v>
      </c>
      <c r="G1869" s="48">
        <f t="shared" si="203"/>
        <v>21375.200000000001</v>
      </c>
      <c r="H1869" s="21">
        <v>314520</v>
      </c>
      <c r="I1869" s="21" t="s">
        <v>1702</v>
      </c>
      <c r="J1869" s="21">
        <v>1</v>
      </c>
      <c r="K1869" s="21">
        <v>1</v>
      </c>
      <c r="L1869" s="21">
        <f t="shared" si="204"/>
        <v>0</v>
      </c>
      <c r="M1869" s="21" t="s">
        <v>2337</v>
      </c>
      <c r="N1869" s="30">
        <v>45880</v>
      </c>
      <c r="O1869" s="48">
        <v>40338.75</v>
      </c>
      <c r="P1869" s="21" t="s">
        <v>206</v>
      </c>
      <c r="Q1869" s="21">
        <v>58154307046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Hyderabad</v>
      </c>
      <c r="W1869" s="38"/>
      <c r="X1869" s="30">
        <v>45881</v>
      </c>
      <c r="Y1869" s="21">
        <f t="shared" si="205"/>
        <v>1</v>
      </c>
      <c r="Z1869" s="21" t="str">
        <f t="shared" si="206"/>
        <v>Monday</v>
      </c>
      <c r="AA1869" s="21" t="str">
        <f t="shared" si="207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1867</v>
      </c>
      <c r="B1870" s="21" t="s">
        <v>2279</v>
      </c>
      <c r="C1870" s="30">
        <v>45870</v>
      </c>
      <c r="D1870" s="30">
        <v>45875</v>
      </c>
      <c r="E1870" s="47">
        <v>259</v>
      </c>
      <c r="F1870" s="47">
        <f t="shared" si="202"/>
        <v>22792</v>
      </c>
      <c r="G1870" s="48">
        <f t="shared" si="203"/>
        <v>22792</v>
      </c>
      <c r="H1870" s="21">
        <v>315810</v>
      </c>
      <c r="I1870" s="21" t="s">
        <v>3075</v>
      </c>
      <c r="J1870" s="21">
        <v>1</v>
      </c>
      <c r="K1870" s="21">
        <v>1</v>
      </c>
      <c r="L1870" s="21">
        <f t="shared" si="204"/>
        <v>0</v>
      </c>
      <c r="M1870" s="21" t="s">
        <v>2358</v>
      </c>
      <c r="N1870" s="30">
        <v>45882</v>
      </c>
      <c r="O1870" s="48">
        <v>0</v>
      </c>
      <c r="P1870" s="21" t="s">
        <v>625</v>
      </c>
      <c r="Q1870" s="21" t="s">
        <v>2071</v>
      </c>
      <c r="R1870" s="21" t="s">
        <v>637</v>
      </c>
      <c r="S1870" s="3">
        <v>4</v>
      </c>
      <c r="T1870" s="37" t="s">
        <v>2359</v>
      </c>
      <c r="U1870" s="21" t="s">
        <v>18</v>
      </c>
      <c r="V1870" s="21" t="str">
        <f>VLOOKUP(P1870,'Customer List'!B:C,2,)</f>
        <v>Delhi</v>
      </c>
      <c r="W1870" s="38"/>
      <c r="X1870" s="30">
        <v>45882</v>
      </c>
      <c r="Y1870" s="21">
        <f t="shared" si="205"/>
        <v>0</v>
      </c>
      <c r="Z1870" s="21" t="str">
        <f t="shared" si="206"/>
        <v>Wednesday</v>
      </c>
      <c r="AA1870" s="21" t="str">
        <f t="shared" si="207"/>
        <v>Wednesday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1868</v>
      </c>
      <c r="B1871" s="21" t="s">
        <v>2279</v>
      </c>
      <c r="C1871" s="30">
        <v>45870</v>
      </c>
      <c r="D1871" s="30">
        <v>45875</v>
      </c>
      <c r="E1871" s="47">
        <v>128.1</v>
      </c>
      <c r="F1871" s="47">
        <f t="shared" si="202"/>
        <v>11272.8</v>
      </c>
      <c r="G1871" s="48">
        <f t="shared" si="203"/>
        <v>11272.8</v>
      </c>
      <c r="H1871" s="21">
        <v>320207</v>
      </c>
      <c r="I1871" s="21" t="s">
        <v>1235</v>
      </c>
      <c r="J1871" s="21">
        <v>1</v>
      </c>
      <c r="K1871" s="21">
        <v>1</v>
      </c>
      <c r="L1871" s="21">
        <f t="shared" si="204"/>
        <v>0</v>
      </c>
      <c r="M1871" s="21" t="s">
        <v>2310</v>
      </c>
      <c r="N1871" s="30">
        <v>45880</v>
      </c>
      <c r="O1871" s="48">
        <v>19288.2</v>
      </c>
      <c r="P1871" s="21" t="s">
        <v>228</v>
      </c>
      <c r="Q1871" s="21">
        <v>58154309883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Kolkata</v>
      </c>
      <c r="W1871" s="38"/>
      <c r="X1871" s="30">
        <v>45881</v>
      </c>
      <c r="Y1871" s="21">
        <f t="shared" si="205"/>
        <v>1</v>
      </c>
      <c r="Z1871" s="21" t="str">
        <f t="shared" si="206"/>
        <v>Monday</v>
      </c>
      <c r="AA1871" s="21" t="str">
        <f t="shared" si="207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1869</v>
      </c>
      <c r="B1872" s="21" t="s">
        <v>2279</v>
      </c>
      <c r="C1872" s="30">
        <v>45870</v>
      </c>
      <c r="D1872" s="30">
        <v>45875</v>
      </c>
      <c r="E1872" s="47">
        <v>263.89999999999998</v>
      </c>
      <c r="F1872" s="47">
        <f t="shared" si="202"/>
        <v>23223.199999999997</v>
      </c>
      <c r="G1872" s="48">
        <f t="shared" si="203"/>
        <v>23223.199999999997</v>
      </c>
      <c r="H1872" s="21">
        <v>320208</v>
      </c>
      <c r="I1872" s="21" t="s">
        <v>1235</v>
      </c>
      <c r="J1872" s="21">
        <v>1</v>
      </c>
      <c r="K1872" s="21">
        <v>1</v>
      </c>
      <c r="L1872" s="21">
        <f t="shared" si="204"/>
        <v>0</v>
      </c>
      <c r="M1872" s="21" t="s">
        <v>2327</v>
      </c>
      <c r="N1872" s="30">
        <v>45880</v>
      </c>
      <c r="O1872" s="48">
        <v>40904.5</v>
      </c>
      <c r="P1872" s="21" t="s">
        <v>22</v>
      </c>
      <c r="Q1872" s="50" t="s">
        <v>2345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Chandigarh</v>
      </c>
      <c r="W1872" s="38"/>
      <c r="X1872" s="30">
        <v>45882</v>
      </c>
      <c r="Y1872" s="21">
        <f t="shared" si="205"/>
        <v>2</v>
      </c>
      <c r="Z1872" s="21" t="str">
        <f t="shared" si="206"/>
        <v>Monday</v>
      </c>
      <c r="AA1872" s="21" t="str">
        <f t="shared" si="207"/>
        <v>Wednesday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1870</v>
      </c>
      <c r="B1873" s="21" t="s">
        <v>2279</v>
      </c>
      <c r="C1873" s="30">
        <v>45870</v>
      </c>
      <c r="D1873" s="30">
        <v>45875</v>
      </c>
      <c r="E1873" s="47">
        <v>219.8</v>
      </c>
      <c r="F1873" s="47">
        <f t="shared" si="202"/>
        <v>19342.400000000001</v>
      </c>
      <c r="G1873" s="48">
        <f t="shared" si="203"/>
        <v>19342.400000000001</v>
      </c>
      <c r="H1873" s="21">
        <v>328114</v>
      </c>
      <c r="I1873" s="21" t="s">
        <v>2844</v>
      </c>
      <c r="J1873" s="21">
        <v>1</v>
      </c>
      <c r="K1873" s="21">
        <v>1</v>
      </c>
      <c r="L1873" s="21">
        <f t="shared" si="204"/>
        <v>0</v>
      </c>
      <c r="M1873" s="21" t="s">
        <v>2326</v>
      </c>
      <c r="N1873" s="30">
        <v>45880</v>
      </c>
      <c r="O1873" s="48">
        <v>23851.439999999999</v>
      </c>
      <c r="P1873" s="21" t="s">
        <v>276</v>
      </c>
      <c r="Q1873" s="21">
        <v>58154305565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Pune</v>
      </c>
      <c r="W1873" s="38"/>
      <c r="X1873" s="30">
        <v>45881</v>
      </c>
      <c r="Y1873" s="21">
        <f t="shared" si="205"/>
        <v>1</v>
      </c>
      <c r="Z1873" s="21" t="str">
        <f t="shared" si="206"/>
        <v>Monday</v>
      </c>
      <c r="AA1873" s="21" t="str">
        <f t="shared" si="207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1871</v>
      </c>
      <c r="B1874" s="21" t="s">
        <v>2279</v>
      </c>
      <c r="C1874" s="30">
        <v>45870</v>
      </c>
      <c r="D1874" s="30">
        <v>45875</v>
      </c>
      <c r="E1874" s="47">
        <v>107.1</v>
      </c>
      <c r="F1874" s="47">
        <f t="shared" si="202"/>
        <v>9424.7999999999993</v>
      </c>
      <c r="G1874" s="48">
        <f t="shared" si="203"/>
        <v>9424.7999999999993</v>
      </c>
      <c r="H1874" s="21">
        <v>329915</v>
      </c>
      <c r="I1874" s="21" t="s">
        <v>3076</v>
      </c>
      <c r="J1874" s="21">
        <v>1</v>
      </c>
      <c r="K1874" s="21">
        <v>1</v>
      </c>
      <c r="L1874" s="21">
        <f t="shared" si="204"/>
        <v>0</v>
      </c>
      <c r="M1874" s="21" t="s">
        <v>2353</v>
      </c>
      <c r="N1874" s="30">
        <v>45881</v>
      </c>
      <c r="O1874" s="48">
        <v>22529.25</v>
      </c>
      <c r="P1874" s="21" t="s">
        <v>30</v>
      </c>
      <c r="Q1874" s="21" t="s">
        <v>2071</v>
      </c>
      <c r="R1874" s="21" t="s">
        <v>637</v>
      </c>
      <c r="S1874" s="3">
        <v>4</v>
      </c>
      <c r="T1874" s="37"/>
      <c r="U1874" s="21" t="s">
        <v>18</v>
      </c>
      <c r="V1874" s="21" t="str">
        <f>VLOOKUP(P1874,'Customer List'!B:C,2,)</f>
        <v>Delhi</v>
      </c>
      <c r="W1874" s="38"/>
      <c r="X1874" s="30">
        <v>45881</v>
      </c>
      <c r="Y1874" s="21">
        <f t="shared" si="205"/>
        <v>0</v>
      </c>
      <c r="Z1874" s="21" t="str">
        <f t="shared" si="206"/>
        <v>Tuesday</v>
      </c>
      <c r="AA1874" s="21" t="str">
        <f t="shared" si="207"/>
        <v>Tuesday</v>
      </c>
      <c r="AB1874" s="21" t="str">
        <f>VLOOKUP(U1874,'Currency Sheet'!A:C,3,)</f>
        <v>DOLLAR</v>
      </c>
      <c r="AC1874" s="42" t="str">
        <f>VLOOKUP(P1874,'Customer List'!B:D,3,)</f>
        <v>Local</v>
      </c>
    </row>
    <row r="1875" spans="1:29" x14ac:dyDescent="0.25">
      <c r="A1875" s="21">
        <v>1872</v>
      </c>
      <c r="B1875" s="21" t="s">
        <v>2279</v>
      </c>
      <c r="C1875" s="30">
        <v>45870</v>
      </c>
      <c r="D1875" s="30">
        <v>45875</v>
      </c>
      <c r="E1875" s="47">
        <v>179.2</v>
      </c>
      <c r="F1875" s="47">
        <f t="shared" si="202"/>
        <v>15769.599999999999</v>
      </c>
      <c r="G1875" s="48">
        <f t="shared" si="203"/>
        <v>15769.599999999999</v>
      </c>
      <c r="H1875" s="21">
        <v>333906</v>
      </c>
      <c r="I1875" s="21" t="s">
        <v>3077</v>
      </c>
      <c r="J1875" s="21">
        <v>1</v>
      </c>
      <c r="K1875" s="21">
        <v>1</v>
      </c>
      <c r="L1875" s="21">
        <f t="shared" si="204"/>
        <v>0</v>
      </c>
      <c r="M1875" s="21" t="s">
        <v>2327</v>
      </c>
      <c r="N1875" s="30">
        <v>45880</v>
      </c>
      <c r="O1875" s="48">
        <v>27776</v>
      </c>
      <c r="P1875" s="21" t="s">
        <v>22</v>
      </c>
      <c r="Q1875" s="50" t="s">
        <v>2345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Chandigarh</v>
      </c>
      <c r="W1875" s="38"/>
      <c r="X1875" s="30">
        <v>45882</v>
      </c>
      <c r="Y1875" s="21">
        <f t="shared" si="205"/>
        <v>2</v>
      </c>
      <c r="Z1875" s="21" t="str">
        <f t="shared" si="206"/>
        <v>Monday</v>
      </c>
      <c r="AA1875" s="21" t="str">
        <f t="shared" si="207"/>
        <v>Wednesday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1873</v>
      </c>
      <c r="B1876" s="21" t="s">
        <v>2279</v>
      </c>
      <c r="C1876" s="30">
        <v>45870</v>
      </c>
      <c r="D1876" s="30">
        <v>45875</v>
      </c>
      <c r="E1876" s="47">
        <v>287.7</v>
      </c>
      <c r="F1876" s="47">
        <f t="shared" si="202"/>
        <v>25317.599999999999</v>
      </c>
      <c r="G1876" s="48">
        <f t="shared" si="203"/>
        <v>25317.599999999999</v>
      </c>
      <c r="H1876" s="21">
        <v>336718</v>
      </c>
      <c r="I1876" s="21" t="s">
        <v>3078</v>
      </c>
      <c r="J1876" s="21">
        <v>1</v>
      </c>
      <c r="K1876" s="21">
        <v>1</v>
      </c>
      <c r="L1876" s="21">
        <f t="shared" si="204"/>
        <v>0</v>
      </c>
      <c r="M1876" s="21" t="s">
        <v>2337</v>
      </c>
      <c r="N1876" s="30">
        <v>45880</v>
      </c>
      <c r="O1876" s="48">
        <v>47778.75</v>
      </c>
      <c r="P1876" s="21" t="s">
        <v>206</v>
      </c>
      <c r="Q1876" s="21">
        <v>58154307046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Hyderabad</v>
      </c>
      <c r="W1876" s="38"/>
      <c r="X1876" s="30">
        <v>45881</v>
      </c>
      <c r="Y1876" s="21">
        <f t="shared" si="205"/>
        <v>1</v>
      </c>
      <c r="Z1876" s="21" t="str">
        <f t="shared" si="206"/>
        <v>Monday</v>
      </c>
      <c r="AA1876" s="21" t="str">
        <f t="shared" si="207"/>
        <v>Tuesday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1874</v>
      </c>
      <c r="B1877" s="21" t="s">
        <v>2279</v>
      </c>
      <c r="C1877" s="30">
        <v>45870</v>
      </c>
      <c r="D1877" s="30">
        <v>45875</v>
      </c>
      <c r="E1877" s="47">
        <v>153</v>
      </c>
      <c r="F1877" s="47">
        <f t="shared" si="202"/>
        <v>13464</v>
      </c>
      <c r="G1877" s="48">
        <f t="shared" si="203"/>
        <v>26928</v>
      </c>
      <c r="H1877" s="21">
        <v>303529</v>
      </c>
      <c r="I1877" s="21" t="s">
        <v>3079</v>
      </c>
      <c r="J1877" s="21">
        <v>2</v>
      </c>
      <c r="K1877" s="21">
        <v>2</v>
      </c>
      <c r="L1877" s="21">
        <f t="shared" si="204"/>
        <v>0</v>
      </c>
      <c r="M1877" s="21" t="s">
        <v>2304</v>
      </c>
      <c r="N1877" s="30">
        <v>45877</v>
      </c>
      <c r="O1877" s="48">
        <v>46165.2</v>
      </c>
      <c r="P1877" s="21" t="s">
        <v>652</v>
      </c>
      <c r="Q1877" s="21" t="s">
        <v>2071</v>
      </c>
      <c r="R1877" s="21" t="s">
        <v>637</v>
      </c>
      <c r="S1877" s="3">
        <v>4</v>
      </c>
      <c r="T1877" s="37"/>
      <c r="U1877" s="21" t="s">
        <v>18</v>
      </c>
      <c r="V1877" s="21" t="str">
        <f>VLOOKUP(P1877,'Customer List'!B:C,2,)</f>
        <v>Delhi</v>
      </c>
      <c r="W1877" s="38"/>
      <c r="X1877" s="30">
        <v>45877</v>
      </c>
      <c r="Y1877" s="21">
        <f t="shared" si="205"/>
        <v>0</v>
      </c>
      <c r="Z1877" s="21" t="str">
        <f t="shared" si="206"/>
        <v>Friday</v>
      </c>
      <c r="AA1877" s="21" t="str">
        <f t="shared" si="207"/>
        <v>Friday</v>
      </c>
      <c r="AB1877" s="21" t="str">
        <f>VLOOKUP(U1877,'Currency Sheet'!A:C,3,)</f>
        <v>DOLLAR</v>
      </c>
      <c r="AC1877" s="42" t="str">
        <f>VLOOKUP(P1877,'Customer List'!B:D,3,)</f>
        <v>Local</v>
      </c>
    </row>
    <row r="1878" spans="1:29" x14ac:dyDescent="0.25">
      <c r="A1878" s="21">
        <v>1875</v>
      </c>
      <c r="B1878" s="21" t="s">
        <v>2279</v>
      </c>
      <c r="C1878" s="30">
        <v>45870</v>
      </c>
      <c r="D1878" s="30">
        <v>45875</v>
      </c>
      <c r="E1878" s="47">
        <v>107.1</v>
      </c>
      <c r="F1878" s="47">
        <f t="shared" si="202"/>
        <v>9424.7999999999993</v>
      </c>
      <c r="G1878" s="48">
        <f t="shared" si="203"/>
        <v>9424.7999999999993</v>
      </c>
      <c r="H1878" s="21">
        <v>345005</v>
      </c>
      <c r="I1878" s="21" t="s">
        <v>2949</v>
      </c>
      <c r="J1878" s="21">
        <v>1</v>
      </c>
      <c r="K1878" s="21">
        <v>1</v>
      </c>
      <c r="L1878" s="21">
        <f t="shared" si="204"/>
        <v>0</v>
      </c>
      <c r="M1878" s="21" t="s">
        <v>2353</v>
      </c>
      <c r="N1878" s="30">
        <v>45881</v>
      </c>
      <c r="O1878" s="48">
        <v>22529.25</v>
      </c>
      <c r="P1878" s="21" t="s">
        <v>30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45881</v>
      </c>
      <c r="Y1878" s="21">
        <f t="shared" si="205"/>
        <v>0</v>
      </c>
      <c r="Z1878" s="21" t="str">
        <f t="shared" si="206"/>
        <v>Tuesday</v>
      </c>
      <c r="AA1878" s="21" t="str">
        <f t="shared" si="207"/>
        <v>Tuesday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1876</v>
      </c>
      <c r="B1879" s="21" t="s">
        <v>2279</v>
      </c>
      <c r="C1879" s="30">
        <v>45870</v>
      </c>
      <c r="D1879" s="30">
        <v>45875</v>
      </c>
      <c r="E1879" s="47">
        <v>318</v>
      </c>
      <c r="F1879" s="47">
        <f t="shared" si="202"/>
        <v>27984</v>
      </c>
      <c r="G1879" s="48">
        <f t="shared" si="203"/>
        <v>27984</v>
      </c>
      <c r="H1879" s="21">
        <v>345030</v>
      </c>
      <c r="I1879" s="21" t="s">
        <v>3080</v>
      </c>
      <c r="J1879" s="21">
        <v>1</v>
      </c>
      <c r="K1879" s="21">
        <v>1</v>
      </c>
      <c r="L1879" s="21">
        <f t="shared" si="204"/>
        <v>0</v>
      </c>
      <c r="M1879" s="21" t="s">
        <v>2322</v>
      </c>
      <c r="N1879" s="30">
        <v>45880</v>
      </c>
      <c r="O1879" s="48">
        <v>39432</v>
      </c>
      <c r="P1879" s="21" t="s">
        <v>891</v>
      </c>
      <c r="Q1879" s="21">
        <v>58154307190</v>
      </c>
      <c r="R1879" s="21" t="s">
        <v>40</v>
      </c>
      <c r="S1879" s="3">
        <v>4</v>
      </c>
      <c r="T1879" s="37"/>
      <c r="U1879" s="21" t="s">
        <v>18</v>
      </c>
      <c r="V1879" s="21" t="str">
        <f>VLOOKUP(P1879,'Customer List'!B:C,2,)</f>
        <v>Banglore</v>
      </c>
      <c r="W1879" s="38"/>
      <c r="X1879" s="30">
        <v>45881</v>
      </c>
      <c r="Y1879" s="21">
        <f t="shared" si="205"/>
        <v>1</v>
      </c>
      <c r="Z1879" s="21" t="str">
        <f t="shared" si="206"/>
        <v>Monday</v>
      </c>
      <c r="AA1879" s="21" t="str">
        <f t="shared" si="207"/>
        <v>Tuesday</v>
      </c>
      <c r="AB1879" s="21" t="str">
        <f>VLOOKUP(U1879,'Currency Sheet'!A:C,3,)</f>
        <v>DOLLAR</v>
      </c>
      <c r="AC1879" s="42" t="str">
        <f>VLOOKUP(P1879,'Customer List'!B:D,3,)</f>
        <v>OutStation</v>
      </c>
    </row>
    <row r="1880" spans="1:29" x14ac:dyDescent="0.25">
      <c r="A1880" s="21">
        <v>1877</v>
      </c>
      <c r="B1880" s="21" t="s">
        <v>2279</v>
      </c>
      <c r="C1880" s="30">
        <v>45870</v>
      </c>
      <c r="D1880" s="30">
        <v>45875</v>
      </c>
      <c r="E1880" s="47">
        <v>176.4</v>
      </c>
      <c r="F1880" s="47">
        <f t="shared" si="202"/>
        <v>15523.2</v>
      </c>
      <c r="G1880" s="48">
        <f t="shared" si="203"/>
        <v>15523.2</v>
      </c>
      <c r="H1880" s="21">
        <v>348206</v>
      </c>
      <c r="I1880" s="21" t="s">
        <v>220</v>
      </c>
      <c r="J1880" s="21">
        <v>1</v>
      </c>
      <c r="K1880" s="21">
        <v>1</v>
      </c>
      <c r="L1880" s="21">
        <f t="shared" si="204"/>
        <v>0</v>
      </c>
      <c r="M1880" s="21" t="s">
        <v>2301</v>
      </c>
      <c r="N1880" s="30">
        <v>45876</v>
      </c>
      <c r="O1880" s="48">
        <v>23940</v>
      </c>
      <c r="P1880" s="21" t="s">
        <v>213</v>
      </c>
      <c r="Q1880" s="21" t="s">
        <v>1127</v>
      </c>
      <c r="R1880" s="21" t="s">
        <v>1127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f>IF(OR(R1880 = "PRIYANKA MADAM", R1880 = "DEEPAK", R1880 = "PORTER"),N1880,"")</f>
        <v>45876</v>
      </c>
      <c r="Y1880" s="21">
        <f t="shared" si="205"/>
        <v>0</v>
      </c>
      <c r="Z1880" s="21" t="str">
        <f t="shared" si="206"/>
        <v>Thursday</v>
      </c>
      <c r="AA1880" s="21" t="str">
        <f t="shared" si="207"/>
        <v>Thursday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1878</v>
      </c>
      <c r="B1881" s="21" t="s">
        <v>2279</v>
      </c>
      <c r="C1881" s="30">
        <v>45870</v>
      </c>
      <c r="D1881" s="30">
        <v>45875</v>
      </c>
      <c r="E1881" s="47">
        <v>90.3</v>
      </c>
      <c r="F1881" s="47">
        <f t="shared" si="202"/>
        <v>7946.4</v>
      </c>
      <c r="G1881" s="48">
        <f t="shared" si="203"/>
        <v>7946.4</v>
      </c>
      <c r="H1881" s="21">
        <v>350305</v>
      </c>
      <c r="I1881" s="21" t="s">
        <v>3081</v>
      </c>
      <c r="J1881" s="21">
        <v>1</v>
      </c>
      <c r="K1881" s="21">
        <v>1</v>
      </c>
      <c r="L1881" s="21">
        <f t="shared" si="204"/>
        <v>0</v>
      </c>
      <c r="M1881" s="21" t="s">
        <v>2311</v>
      </c>
      <c r="N1881" s="30">
        <v>45880</v>
      </c>
      <c r="O1881" s="48">
        <v>11029.5</v>
      </c>
      <c r="P1881" s="21" t="s">
        <v>242</v>
      </c>
      <c r="Q1881" s="21">
        <v>58154307621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Mumbai</v>
      </c>
      <c r="W1881" s="38"/>
      <c r="X1881" s="30">
        <v>45881</v>
      </c>
      <c r="Y1881" s="21">
        <f t="shared" si="205"/>
        <v>1</v>
      </c>
      <c r="Z1881" s="21" t="str">
        <f t="shared" si="206"/>
        <v>Monday</v>
      </c>
      <c r="AA1881" s="21" t="str">
        <f t="shared" si="207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1879</v>
      </c>
      <c r="B1882" s="21" t="s">
        <v>2279</v>
      </c>
      <c r="C1882" s="30">
        <v>45870</v>
      </c>
      <c r="D1882" s="30">
        <v>45875</v>
      </c>
      <c r="E1882" s="47">
        <v>142.5</v>
      </c>
      <c r="F1882" s="47">
        <f t="shared" si="202"/>
        <v>12540</v>
      </c>
      <c r="G1882" s="48">
        <f t="shared" si="203"/>
        <v>25080</v>
      </c>
      <c r="H1882" s="21">
        <v>344007</v>
      </c>
      <c r="I1882" s="21" t="s">
        <v>3082</v>
      </c>
      <c r="J1882" s="21">
        <v>2</v>
      </c>
      <c r="K1882" s="21">
        <v>2</v>
      </c>
      <c r="L1882" s="21">
        <f t="shared" si="204"/>
        <v>0</v>
      </c>
      <c r="M1882" s="21" t="s">
        <v>2304</v>
      </c>
      <c r="N1882" s="30">
        <v>45877</v>
      </c>
      <c r="O1882" s="48">
        <v>42996</v>
      </c>
      <c r="P1882" s="21" t="s">
        <v>652</v>
      </c>
      <c r="Q1882" s="21" t="s">
        <v>2071</v>
      </c>
      <c r="R1882" s="21" t="s">
        <v>637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v>45877</v>
      </c>
      <c r="Y1882" s="21">
        <f t="shared" si="205"/>
        <v>0</v>
      </c>
      <c r="Z1882" s="21" t="str">
        <f t="shared" si="206"/>
        <v>Friday</v>
      </c>
      <c r="AA1882" s="21" t="str">
        <f t="shared" si="207"/>
        <v>Friday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1880</v>
      </c>
      <c r="B1883" s="21" t="s">
        <v>2279</v>
      </c>
      <c r="C1883" s="30">
        <v>45870</v>
      </c>
      <c r="D1883" s="30">
        <v>45875</v>
      </c>
      <c r="E1883" s="47">
        <v>277.2</v>
      </c>
      <c r="F1883" s="47">
        <f t="shared" si="202"/>
        <v>24393.599999999999</v>
      </c>
      <c r="G1883" s="48">
        <f t="shared" si="203"/>
        <v>24393.599999999999</v>
      </c>
      <c r="H1883" s="21">
        <v>359004</v>
      </c>
      <c r="I1883" s="21" t="s">
        <v>3083</v>
      </c>
      <c r="J1883" s="21">
        <v>1</v>
      </c>
      <c r="K1883" s="21">
        <v>1</v>
      </c>
      <c r="L1883" s="21">
        <f t="shared" si="204"/>
        <v>0</v>
      </c>
      <c r="M1883" s="21" t="s">
        <v>2316</v>
      </c>
      <c r="N1883" s="30">
        <v>45880</v>
      </c>
      <c r="O1883" s="48">
        <v>41580</v>
      </c>
      <c r="P1883" s="21" t="s">
        <v>621</v>
      </c>
      <c r="Q1883" s="21">
        <v>58154309220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Hyderabad</v>
      </c>
      <c r="W1883" s="38"/>
      <c r="X1883" s="30">
        <v>45881</v>
      </c>
      <c r="Y1883" s="21">
        <f t="shared" si="205"/>
        <v>1</v>
      </c>
      <c r="Z1883" s="21" t="str">
        <f t="shared" si="206"/>
        <v>Monday</v>
      </c>
      <c r="AA1883" s="21" t="str">
        <f t="shared" si="207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1881</v>
      </c>
      <c r="B1884" s="21" t="s">
        <v>2279</v>
      </c>
      <c r="C1884" s="30">
        <v>45870</v>
      </c>
      <c r="D1884" s="30">
        <v>45875</v>
      </c>
      <c r="E1884" s="47">
        <v>86.8</v>
      </c>
      <c r="F1884" s="47">
        <f t="shared" si="202"/>
        <v>7638.4</v>
      </c>
      <c r="G1884" s="48">
        <f t="shared" si="203"/>
        <v>7638.4</v>
      </c>
      <c r="H1884" s="21">
        <v>354511</v>
      </c>
      <c r="I1884" s="21" t="s">
        <v>3084</v>
      </c>
      <c r="J1884" s="21">
        <v>1</v>
      </c>
      <c r="K1884" s="21">
        <v>1</v>
      </c>
      <c r="L1884" s="21">
        <f t="shared" si="204"/>
        <v>0</v>
      </c>
      <c r="M1884" s="21" t="s">
        <v>2304</v>
      </c>
      <c r="N1884" s="30">
        <v>45877</v>
      </c>
      <c r="O1884" s="48">
        <v>12493</v>
      </c>
      <c r="P1884" s="21" t="s">
        <v>652</v>
      </c>
      <c r="Q1884" s="21" t="s">
        <v>2071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205"/>
        <v>0</v>
      </c>
      <c r="Z1884" s="21" t="str">
        <f t="shared" si="206"/>
        <v>Friday</v>
      </c>
      <c r="AA1884" s="21" t="str">
        <f t="shared" si="207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1882</v>
      </c>
      <c r="B1885" s="21" t="s">
        <v>2279</v>
      </c>
      <c r="C1885" s="30">
        <v>45870</v>
      </c>
      <c r="D1885" s="30">
        <v>45875</v>
      </c>
      <c r="E1885" s="47">
        <v>96.600000000000009</v>
      </c>
      <c r="F1885" s="47">
        <f t="shared" si="202"/>
        <v>8500.8000000000011</v>
      </c>
      <c r="G1885" s="48">
        <f t="shared" si="203"/>
        <v>25502.400000000001</v>
      </c>
      <c r="H1885" s="21">
        <v>363004</v>
      </c>
      <c r="I1885" s="21" t="s">
        <v>189</v>
      </c>
      <c r="J1885" s="21">
        <v>3</v>
      </c>
      <c r="K1885" s="21">
        <v>3</v>
      </c>
      <c r="L1885" s="21">
        <f t="shared" si="204"/>
        <v>0</v>
      </c>
      <c r="M1885" s="21" t="s">
        <v>2324</v>
      </c>
      <c r="N1885" s="30">
        <v>45880</v>
      </c>
      <c r="O1885" s="48">
        <v>44919</v>
      </c>
      <c r="P1885" s="21" t="s">
        <v>298</v>
      </c>
      <c r="Q1885" s="21">
        <v>58154306766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Banglore</v>
      </c>
      <c r="W1885" s="38"/>
      <c r="X1885" s="30">
        <v>45881</v>
      </c>
      <c r="Y1885" s="21">
        <f t="shared" si="205"/>
        <v>1</v>
      </c>
      <c r="Z1885" s="21" t="str">
        <f t="shared" si="206"/>
        <v>Monday</v>
      </c>
      <c r="AA1885" s="21" t="str">
        <f t="shared" si="207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1883</v>
      </c>
      <c r="B1886" s="21" t="s">
        <v>2279</v>
      </c>
      <c r="C1886" s="30">
        <v>45870</v>
      </c>
      <c r="D1886" s="30">
        <v>45875</v>
      </c>
      <c r="E1886" s="47">
        <v>283.5</v>
      </c>
      <c r="F1886" s="47">
        <f t="shared" si="202"/>
        <v>24948</v>
      </c>
      <c r="G1886" s="48">
        <f t="shared" si="203"/>
        <v>24948</v>
      </c>
      <c r="H1886" s="21">
        <v>366708</v>
      </c>
      <c r="I1886" s="21" t="s">
        <v>3085</v>
      </c>
      <c r="J1886" s="21">
        <v>1</v>
      </c>
      <c r="K1886" s="21">
        <v>1</v>
      </c>
      <c r="L1886" s="21">
        <f t="shared" si="204"/>
        <v>0</v>
      </c>
      <c r="M1886" s="21" t="s">
        <v>2442</v>
      </c>
      <c r="N1886" s="30">
        <v>45876</v>
      </c>
      <c r="O1886" s="48">
        <v>0</v>
      </c>
      <c r="P1886" s="21" t="s">
        <v>625</v>
      </c>
      <c r="Q1886" s="21" t="s">
        <v>1127</v>
      </c>
      <c r="R1886" s="21" t="s">
        <v>1127</v>
      </c>
      <c r="S1886" s="3">
        <v>4</v>
      </c>
      <c r="T1886" s="37" t="s">
        <v>2297</v>
      </c>
      <c r="U1886" s="21" t="s">
        <v>18</v>
      </c>
      <c r="V1886" s="21" t="str">
        <f>VLOOKUP(P1886,'Customer List'!B:C,2,)</f>
        <v>Delhi</v>
      </c>
      <c r="W1886" s="38"/>
      <c r="X1886" s="30">
        <f>IF(OR(R1886 = "PRIYANKA MADAM", R1886 = "DEEPAK", R1886 = "PORTER"),N1886,"")</f>
        <v>45876</v>
      </c>
      <c r="Y1886" s="21">
        <f t="shared" si="205"/>
        <v>0</v>
      </c>
      <c r="Z1886" s="21" t="str">
        <f t="shared" si="206"/>
        <v>Thursday</v>
      </c>
      <c r="AA1886" s="21" t="str">
        <f t="shared" si="207"/>
        <v>Thursday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1884</v>
      </c>
      <c r="B1887" s="21" t="s">
        <v>2279</v>
      </c>
      <c r="C1887" s="30">
        <v>45870</v>
      </c>
      <c r="D1887" s="30">
        <v>45875</v>
      </c>
      <c r="E1887" s="47">
        <v>112.7</v>
      </c>
      <c r="F1887" s="47">
        <f t="shared" si="202"/>
        <v>9917.6</v>
      </c>
      <c r="G1887" s="48">
        <f t="shared" si="203"/>
        <v>9917.6</v>
      </c>
      <c r="H1887" s="21">
        <v>369211</v>
      </c>
      <c r="I1887" s="21" t="s">
        <v>3086</v>
      </c>
      <c r="J1887" s="21">
        <v>1</v>
      </c>
      <c r="K1887" s="21">
        <v>1</v>
      </c>
      <c r="L1887" s="21">
        <f t="shared" si="204"/>
        <v>0</v>
      </c>
      <c r="M1887" s="21" t="s">
        <v>2353</v>
      </c>
      <c r="N1887" s="30">
        <v>45881</v>
      </c>
      <c r="O1887" s="48">
        <v>23707.25</v>
      </c>
      <c r="P1887" s="21" t="s">
        <v>30</v>
      </c>
      <c r="Q1887" s="21" t="s">
        <v>2071</v>
      </c>
      <c r="R1887" s="21" t="s">
        <v>637</v>
      </c>
      <c r="S1887" s="3">
        <v>4</v>
      </c>
      <c r="T1887" s="37"/>
      <c r="U1887" s="21" t="s">
        <v>18</v>
      </c>
      <c r="V1887" s="21" t="str">
        <f>VLOOKUP(P1887,'Customer List'!B:C,2,)</f>
        <v>Delhi</v>
      </c>
      <c r="W1887" s="38"/>
      <c r="X1887" s="30">
        <v>45881</v>
      </c>
      <c r="Y1887" s="21">
        <f t="shared" si="205"/>
        <v>0</v>
      </c>
      <c r="Z1887" s="21" t="str">
        <f t="shared" si="206"/>
        <v>Tuesday</v>
      </c>
      <c r="AA1887" s="21" t="str">
        <f t="shared" si="207"/>
        <v>Tuesday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1885</v>
      </c>
      <c r="B1888" s="21" t="s">
        <v>2279</v>
      </c>
      <c r="C1888" s="30">
        <v>45870</v>
      </c>
      <c r="D1888" s="30">
        <v>45875</v>
      </c>
      <c r="E1888" s="47">
        <v>131.6</v>
      </c>
      <c r="F1888" s="47">
        <f t="shared" si="202"/>
        <v>11580.8</v>
      </c>
      <c r="G1888" s="48">
        <f t="shared" si="203"/>
        <v>11580.8</v>
      </c>
      <c r="H1888" s="21">
        <v>372733</v>
      </c>
      <c r="I1888" s="21" t="s">
        <v>3087</v>
      </c>
      <c r="J1888" s="21">
        <v>1</v>
      </c>
      <c r="K1888" s="21">
        <v>1</v>
      </c>
      <c r="L1888" s="21">
        <f t="shared" si="204"/>
        <v>0</v>
      </c>
      <c r="M1888" s="21" t="s">
        <v>2353</v>
      </c>
      <c r="N1888" s="30">
        <v>45881</v>
      </c>
      <c r="O1888" s="48">
        <v>27683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205"/>
        <v>0</v>
      </c>
      <c r="Z1888" s="21" t="str">
        <f t="shared" si="206"/>
        <v>Tuesday</v>
      </c>
      <c r="AA1888" s="21" t="str">
        <f t="shared" si="207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1886</v>
      </c>
      <c r="B1889" s="21" t="s">
        <v>2279</v>
      </c>
      <c r="C1889" s="30">
        <v>45870</v>
      </c>
      <c r="D1889" s="30">
        <v>45875</v>
      </c>
      <c r="E1889" s="47">
        <v>217</v>
      </c>
      <c r="F1889" s="47">
        <f t="shared" si="202"/>
        <v>19096</v>
      </c>
      <c r="G1889" s="48">
        <f t="shared" si="203"/>
        <v>19096</v>
      </c>
      <c r="H1889" s="21">
        <v>376310</v>
      </c>
      <c r="I1889" s="21" t="s">
        <v>3088</v>
      </c>
      <c r="J1889" s="21">
        <v>1</v>
      </c>
      <c r="K1889" s="21">
        <v>1</v>
      </c>
      <c r="L1889" s="21">
        <f t="shared" si="204"/>
        <v>0</v>
      </c>
      <c r="M1889" s="21" t="s">
        <v>2358</v>
      </c>
      <c r="N1889" s="30">
        <v>45882</v>
      </c>
      <c r="O1889" s="48">
        <v>0</v>
      </c>
      <c r="P1889" s="21" t="s">
        <v>625</v>
      </c>
      <c r="Q1889" s="21" t="s">
        <v>2071</v>
      </c>
      <c r="R1889" s="21" t="s">
        <v>637</v>
      </c>
      <c r="S1889" s="3">
        <v>4</v>
      </c>
      <c r="T1889" s="37" t="s">
        <v>2359</v>
      </c>
      <c r="U1889" s="21" t="s">
        <v>18</v>
      </c>
      <c r="V1889" s="21" t="str">
        <f>VLOOKUP(P1889,'Customer List'!B:C,2,)</f>
        <v>Delhi</v>
      </c>
      <c r="W1889" s="38"/>
      <c r="X1889" s="30">
        <v>45882</v>
      </c>
      <c r="Y1889" s="21">
        <f t="shared" si="205"/>
        <v>0</v>
      </c>
      <c r="Z1889" s="21" t="str">
        <f t="shared" si="206"/>
        <v>Wednesday</v>
      </c>
      <c r="AA1889" s="21" t="str">
        <f t="shared" si="207"/>
        <v>Wednesday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1887</v>
      </c>
      <c r="B1890" s="21" t="s">
        <v>2279</v>
      </c>
      <c r="C1890" s="30">
        <v>45870</v>
      </c>
      <c r="D1890" s="30">
        <v>45875</v>
      </c>
      <c r="E1890" s="47">
        <v>196</v>
      </c>
      <c r="F1890" s="47">
        <f t="shared" si="202"/>
        <v>17248</v>
      </c>
      <c r="G1890" s="48">
        <f t="shared" si="203"/>
        <v>17248</v>
      </c>
      <c r="H1890" s="21">
        <v>378606</v>
      </c>
      <c r="I1890" s="21" t="s">
        <v>1398</v>
      </c>
      <c r="J1890" s="21">
        <v>1</v>
      </c>
      <c r="K1890" s="21">
        <v>1</v>
      </c>
      <c r="L1890" s="21">
        <f t="shared" si="204"/>
        <v>0</v>
      </c>
      <c r="M1890" s="21" t="s">
        <v>2556</v>
      </c>
      <c r="N1890" s="30">
        <v>45894</v>
      </c>
      <c r="O1890" s="48">
        <v>36890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2557</v>
      </c>
      <c r="U1890" s="21" t="s">
        <v>18</v>
      </c>
      <c r="V1890" s="21" t="str">
        <f>VLOOKUP(P1890,'Customer List'!B:C,2,)</f>
        <v>Delhi</v>
      </c>
      <c r="W1890" s="38"/>
      <c r="X1890" s="30">
        <v>45894</v>
      </c>
      <c r="Y1890" s="21">
        <f t="shared" si="205"/>
        <v>0</v>
      </c>
      <c r="Z1890" s="21" t="str">
        <f t="shared" si="206"/>
        <v>Monday</v>
      </c>
      <c r="AA1890" s="21" t="str">
        <f t="shared" si="207"/>
        <v>Monday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1888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202"/>
        <v>17248</v>
      </c>
      <c r="G1891" s="48">
        <f t="shared" si="203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204"/>
        <v>0</v>
      </c>
      <c r="M1891" s="21" t="s">
        <v>2289</v>
      </c>
      <c r="N1891" s="30">
        <v>45875</v>
      </c>
      <c r="O1891" s="48">
        <v>30380</v>
      </c>
      <c r="P1891" s="21" t="s">
        <v>191</v>
      </c>
      <c r="Q1891" s="21" t="s">
        <v>2292</v>
      </c>
      <c r="R1891" s="21" t="s">
        <v>40</v>
      </c>
      <c r="S1891" s="3">
        <v>4</v>
      </c>
      <c r="T1891" s="37"/>
      <c r="U1891" s="21" t="s">
        <v>18</v>
      </c>
      <c r="V1891" s="21" t="str">
        <f>VLOOKUP(P1891,'Customer List'!B:C,2,)</f>
        <v>Chandigarh</v>
      </c>
      <c r="W1891" s="38"/>
      <c r="X1891" s="30">
        <v>45877</v>
      </c>
      <c r="Y1891" s="21">
        <f t="shared" si="205"/>
        <v>2</v>
      </c>
      <c r="Z1891" s="21" t="str">
        <f t="shared" si="206"/>
        <v>Wednesday</v>
      </c>
      <c r="AA1891" s="21" t="str">
        <f t="shared" si="207"/>
        <v>Friday</v>
      </c>
      <c r="AB1891" s="21" t="str">
        <f>VLOOKUP(U1891,'Currency Sheet'!A:C,3,)</f>
        <v>DOLLAR</v>
      </c>
      <c r="AC1891" s="42" t="str">
        <f>VLOOKUP(P1891,'Customer List'!B:D,3,)</f>
        <v>OutStation</v>
      </c>
    </row>
    <row r="1892" spans="1:29" x14ac:dyDescent="0.25">
      <c r="A1892" s="21">
        <v>1889</v>
      </c>
      <c r="B1892" s="21" t="s">
        <v>2279</v>
      </c>
      <c r="C1892" s="30">
        <v>45870</v>
      </c>
      <c r="D1892" s="30">
        <v>45875</v>
      </c>
      <c r="E1892" s="47">
        <v>74.2</v>
      </c>
      <c r="F1892" s="47">
        <f t="shared" si="202"/>
        <v>6529.6</v>
      </c>
      <c r="G1892" s="48">
        <f t="shared" si="203"/>
        <v>6529.6</v>
      </c>
      <c r="H1892" s="21">
        <v>400108</v>
      </c>
      <c r="I1892" s="21" t="s">
        <v>2963</v>
      </c>
      <c r="J1892" s="21">
        <v>1</v>
      </c>
      <c r="K1892" s="21">
        <v>1</v>
      </c>
      <c r="L1892" s="21">
        <f t="shared" si="204"/>
        <v>0</v>
      </c>
      <c r="M1892" s="21" t="s">
        <v>2309</v>
      </c>
      <c r="N1892" s="30">
        <v>45880</v>
      </c>
      <c r="O1892" s="48">
        <v>9858</v>
      </c>
      <c r="P1892" s="21" t="s">
        <v>2046</v>
      </c>
      <c r="Q1892" s="21">
        <v>58154309356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Banglore</v>
      </c>
      <c r="W1892" s="38"/>
      <c r="X1892" s="30">
        <v>45881</v>
      </c>
      <c r="Y1892" s="21">
        <f t="shared" si="205"/>
        <v>1</v>
      </c>
      <c r="Z1892" s="21" t="str">
        <f t="shared" si="206"/>
        <v>Monday</v>
      </c>
      <c r="AA1892" s="21" t="str">
        <f t="shared" si="207"/>
        <v>Tuesday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1890</v>
      </c>
      <c r="B1893" s="21" t="s">
        <v>2279</v>
      </c>
      <c r="C1893" s="30">
        <v>45870</v>
      </c>
      <c r="D1893" s="30">
        <v>45875</v>
      </c>
      <c r="E1893" s="47">
        <v>25.9</v>
      </c>
      <c r="F1893" s="47">
        <f t="shared" si="202"/>
        <v>2279.1999999999998</v>
      </c>
      <c r="G1893" s="48">
        <f t="shared" si="203"/>
        <v>2279.1999999999998</v>
      </c>
      <c r="H1893" s="21">
        <v>400211</v>
      </c>
      <c r="I1893" s="21" t="s">
        <v>3089</v>
      </c>
      <c r="J1893" s="21">
        <v>1</v>
      </c>
      <c r="K1893" s="21">
        <v>1</v>
      </c>
      <c r="L1893" s="21">
        <f t="shared" si="204"/>
        <v>0</v>
      </c>
      <c r="M1893" s="21" t="s">
        <v>2323</v>
      </c>
      <c r="N1893" s="30">
        <v>45880</v>
      </c>
      <c r="O1893" s="48">
        <v>4014.5</v>
      </c>
      <c r="P1893" s="21" t="s">
        <v>2281</v>
      </c>
      <c r="Q1893" s="21">
        <v>58154307783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Ahemedabad</v>
      </c>
      <c r="W1893" s="38"/>
      <c r="X1893" s="30">
        <v>45881</v>
      </c>
      <c r="Y1893" s="21">
        <f t="shared" si="205"/>
        <v>1</v>
      </c>
      <c r="Z1893" s="21" t="str">
        <f t="shared" si="206"/>
        <v>Monday</v>
      </c>
      <c r="AA1893" s="21" t="str">
        <f t="shared" si="207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1891</v>
      </c>
      <c r="B1894" s="21" t="s">
        <v>2279</v>
      </c>
      <c r="C1894" s="30">
        <v>45870</v>
      </c>
      <c r="D1894" s="30">
        <v>45875</v>
      </c>
      <c r="E1894" s="47">
        <v>154</v>
      </c>
      <c r="F1894" s="47">
        <f t="shared" si="202"/>
        <v>13552</v>
      </c>
      <c r="G1894" s="48">
        <f t="shared" si="203"/>
        <v>13552</v>
      </c>
      <c r="H1894" s="21">
        <v>420516</v>
      </c>
      <c r="I1894" s="21" t="s">
        <v>3090</v>
      </c>
      <c r="J1894" s="21">
        <v>1</v>
      </c>
      <c r="K1894" s="21">
        <v>1</v>
      </c>
      <c r="L1894" s="21">
        <f t="shared" si="204"/>
        <v>0</v>
      </c>
      <c r="M1894" s="21" t="s">
        <v>2326</v>
      </c>
      <c r="N1894" s="30">
        <v>45880</v>
      </c>
      <c r="O1894" s="48">
        <v>16711.2</v>
      </c>
      <c r="P1894" s="21" t="s">
        <v>276</v>
      </c>
      <c r="Q1894" s="21">
        <v>58154305565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Pune</v>
      </c>
      <c r="W1894" s="38"/>
      <c r="X1894" s="30">
        <v>45881</v>
      </c>
      <c r="Y1894" s="21">
        <f t="shared" si="205"/>
        <v>1</v>
      </c>
      <c r="Z1894" s="21" t="str">
        <f t="shared" si="206"/>
        <v>Monday</v>
      </c>
      <c r="AA1894" s="21" t="str">
        <f t="shared" si="207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1892</v>
      </c>
      <c r="B1895" s="21" t="s">
        <v>2279</v>
      </c>
      <c r="C1895" s="30">
        <v>45870</v>
      </c>
      <c r="D1895" s="30">
        <v>45875</v>
      </c>
      <c r="E1895" s="47">
        <v>98.7</v>
      </c>
      <c r="F1895" s="47">
        <f t="shared" si="202"/>
        <v>8685.6</v>
      </c>
      <c r="G1895" s="48">
        <f t="shared" si="203"/>
        <v>43428</v>
      </c>
      <c r="H1895" s="21">
        <v>421601</v>
      </c>
      <c r="I1895" s="21" t="s">
        <v>3037</v>
      </c>
      <c r="J1895" s="21">
        <v>5</v>
      </c>
      <c r="K1895" s="21">
        <v>5</v>
      </c>
      <c r="L1895" s="21">
        <f t="shared" si="204"/>
        <v>0</v>
      </c>
      <c r="M1895" s="21" t="s">
        <v>2316</v>
      </c>
      <c r="N1895" s="30">
        <v>45880</v>
      </c>
      <c r="O1895" s="48">
        <v>74025</v>
      </c>
      <c r="P1895" s="21" t="s">
        <v>621</v>
      </c>
      <c r="Q1895" s="21">
        <v>58154309220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Hyderabad</v>
      </c>
      <c r="W1895" s="38"/>
      <c r="X1895" s="30">
        <v>45881</v>
      </c>
      <c r="Y1895" s="21">
        <f t="shared" si="205"/>
        <v>1</v>
      </c>
      <c r="Z1895" s="21" t="str">
        <f t="shared" si="206"/>
        <v>Monday</v>
      </c>
      <c r="AA1895" s="21" t="str">
        <f t="shared" si="207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1893</v>
      </c>
      <c r="B1896" s="21" t="s">
        <v>2279</v>
      </c>
      <c r="C1896" s="30">
        <v>45870</v>
      </c>
      <c r="D1896" s="30">
        <v>45875</v>
      </c>
      <c r="E1896" s="47">
        <v>62.3</v>
      </c>
      <c r="F1896" s="47">
        <f t="shared" si="202"/>
        <v>5482.4</v>
      </c>
      <c r="G1896" s="48">
        <f t="shared" si="203"/>
        <v>10964.8</v>
      </c>
      <c r="H1896" s="21">
        <v>425003</v>
      </c>
      <c r="I1896" s="21" t="s">
        <v>131</v>
      </c>
      <c r="J1896" s="21">
        <v>2</v>
      </c>
      <c r="K1896" s="21">
        <v>2</v>
      </c>
      <c r="L1896" s="21">
        <f t="shared" si="204"/>
        <v>0</v>
      </c>
      <c r="M1896" s="21" t="s">
        <v>2325</v>
      </c>
      <c r="N1896" s="30">
        <v>45880</v>
      </c>
      <c r="O1896" s="48">
        <v>20692.5</v>
      </c>
      <c r="P1896" s="21" t="s">
        <v>2282</v>
      </c>
      <c r="Q1896" s="21">
        <v>58154306641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TELANGANA</v>
      </c>
      <c r="W1896" s="38"/>
      <c r="X1896" s="30">
        <v>45881</v>
      </c>
      <c r="Y1896" s="21">
        <f t="shared" si="205"/>
        <v>1</v>
      </c>
      <c r="Z1896" s="21" t="str">
        <f t="shared" si="206"/>
        <v>Monday</v>
      </c>
      <c r="AA1896" s="21" t="str">
        <f t="shared" si="207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1894</v>
      </c>
      <c r="B1897" s="21" t="s">
        <v>2279</v>
      </c>
      <c r="C1897" s="30">
        <v>45870</v>
      </c>
      <c r="D1897" s="30">
        <v>45875</v>
      </c>
      <c r="E1897" s="47">
        <v>32.9</v>
      </c>
      <c r="F1897" s="47">
        <f t="shared" si="202"/>
        <v>2895.2</v>
      </c>
      <c r="G1897" s="48">
        <f t="shared" si="203"/>
        <v>2895.2</v>
      </c>
      <c r="H1897" s="21">
        <v>426101</v>
      </c>
      <c r="I1897" s="21" t="s">
        <v>1876</v>
      </c>
      <c r="J1897" s="21">
        <v>1</v>
      </c>
      <c r="K1897" s="21">
        <v>1</v>
      </c>
      <c r="L1897" s="21">
        <f t="shared" si="204"/>
        <v>0</v>
      </c>
      <c r="M1897" s="21" t="s">
        <v>2145</v>
      </c>
      <c r="N1897" s="30">
        <v>45880</v>
      </c>
      <c r="O1897" s="48">
        <v>0</v>
      </c>
      <c r="P1897" s="21" t="s">
        <v>2281</v>
      </c>
      <c r="Q1897" s="21">
        <v>58154307783</v>
      </c>
      <c r="R1897" s="21" t="s">
        <v>40</v>
      </c>
      <c r="S1897" s="3">
        <v>4</v>
      </c>
      <c r="T1897" s="37" t="s">
        <v>609</v>
      </c>
      <c r="U1897" s="21" t="s">
        <v>18</v>
      </c>
      <c r="V1897" s="21" t="str">
        <f>VLOOKUP(P1897,'Customer List'!B:C,2,)</f>
        <v>Ahemedabad</v>
      </c>
      <c r="W1897" s="38"/>
      <c r="X1897" s="30">
        <v>45881</v>
      </c>
      <c r="Y1897" s="21">
        <f t="shared" si="205"/>
        <v>1</v>
      </c>
      <c r="Z1897" s="21" t="str">
        <f t="shared" si="206"/>
        <v>Monday</v>
      </c>
      <c r="AA1897" s="21" t="str">
        <f t="shared" si="207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1895</v>
      </c>
      <c r="B1898" s="21" t="s">
        <v>2279</v>
      </c>
      <c r="C1898" s="30">
        <v>45870</v>
      </c>
      <c r="D1898" s="30">
        <v>45875</v>
      </c>
      <c r="E1898" s="47">
        <v>37.799999999999997</v>
      </c>
      <c r="F1898" s="47">
        <f t="shared" si="202"/>
        <v>3326.3999999999996</v>
      </c>
      <c r="G1898" s="48">
        <f t="shared" si="203"/>
        <v>6652.7999999999993</v>
      </c>
      <c r="H1898" s="21">
        <v>427401</v>
      </c>
      <c r="I1898" s="21" t="s">
        <v>3091</v>
      </c>
      <c r="J1898" s="21">
        <v>2</v>
      </c>
      <c r="K1898" s="21">
        <v>2</v>
      </c>
      <c r="L1898" s="21">
        <f t="shared" si="204"/>
        <v>0</v>
      </c>
      <c r="M1898" s="21" t="s">
        <v>2318</v>
      </c>
      <c r="N1898" s="30">
        <v>45880</v>
      </c>
      <c r="O1898" s="48">
        <v>12555</v>
      </c>
      <c r="P1898" s="21" t="s">
        <v>2283</v>
      </c>
      <c r="Q1898" s="21">
        <v>58154305893</v>
      </c>
      <c r="R1898" s="21" t="s">
        <v>40</v>
      </c>
      <c r="S1898" s="3">
        <v>-20</v>
      </c>
      <c r="T1898" s="37"/>
      <c r="U1898" s="21" t="s">
        <v>18</v>
      </c>
      <c r="V1898" s="21" t="str">
        <f>VLOOKUP(P1898,'Customer List'!B:C,2,)</f>
        <v>BANGALORE</v>
      </c>
      <c r="W1898" s="38"/>
      <c r="X1898" s="30">
        <v>45881</v>
      </c>
      <c r="Y1898" s="21">
        <f t="shared" si="205"/>
        <v>1</v>
      </c>
      <c r="Z1898" s="21" t="str">
        <f t="shared" si="206"/>
        <v>Monday</v>
      </c>
      <c r="AA1898" s="21" t="str">
        <f t="shared" si="207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1896</v>
      </c>
      <c r="B1899" s="21" t="s">
        <v>2279</v>
      </c>
      <c r="C1899" s="30">
        <v>45870</v>
      </c>
      <c r="D1899" s="30">
        <v>45875</v>
      </c>
      <c r="E1899" s="47">
        <v>154</v>
      </c>
      <c r="F1899" s="47">
        <f t="shared" si="202"/>
        <v>13552</v>
      </c>
      <c r="G1899" s="48">
        <f t="shared" si="203"/>
        <v>27104</v>
      </c>
      <c r="H1899" s="21">
        <v>503808</v>
      </c>
      <c r="I1899" s="21" t="s">
        <v>1613</v>
      </c>
      <c r="J1899" s="21">
        <v>2</v>
      </c>
      <c r="K1899" s="21">
        <v>2</v>
      </c>
      <c r="L1899" s="21">
        <f t="shared" si="204"/>
        <v>0</v>
      </c>
      <c r="M1899" s="21" t="s">
        <v>2314</v>
      </c>
      <c r="N1899" s="30">
        <v>45880</v>
      </c>
      <c r="O1899" s="48">
        <v>44330</v>
      </c>
      <c r="P1899" s="21" t="s">
        <v>2048</v>
      </c>
      <c r="Q1899" s="21">
        <v>58154308424</v>
      </c>
      <c r="R1899" s="21" t="s">
        <v>40</v>
      </c>
      <c r="S1899" s="3">
        <v>4</v>
      </c>
      <c r="T1899" s="37"/>
      <c r="U1899" s="21" t="s">
        <v>18</v>
      </c>
      <c r="V1899" s="21" t="str">
        <f>VLOOKUP(P1899,'Customer List'!B:C,2,)</f>
        <v>Hyderabad</v>
      </c>
      <c r="W1899" s="38"/>
      <c r="X1899" s="30">
        <v>45881</v>
      </c>
      <c r="Y1899" s="21">
        <f t="shared" si="205"/>
        <v>1</v>
      </c>
      <c r="Z1899" s="21" t="str">
        <f t="shared" si="206"/>
        <v>Monday</v>
      </c>
      <c r="AA1899" s="21" t="str">
        <f t="shared" si="207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1897</v>
      </c>
      <c r="B1900" s="21" t="s">
        <v>2279</v>
      </c>
      <c r="C1900" s="30">
        <v>45870</v>
      </c>
      <c r="D1900" s="30">
        <v>45875</v>
      </c>
      <c r="E1900" s="47">
        <v>69.3</v>
      </c>
      <c r="F1900" s="47">
        <f t="shared" si="202"/>
        <v>6098.4</v>
      </c>
      <c r="G1900" s="48">
        <f t="shared" si="203"/>
        <v>6098.4</v>
      </c>
      <c r="H1900" s="21">
        <v>505806</v>
      </c>
      <c r="I1900" s="21" t="s">
        <v>2982</v>
      </c>
      <c r="J1900" s="21">
        <v>1</v>
      </c>
      <c r="K1900" s="21">
        <v>1</v>
      </c>
      <c r="L1900" s="21">
        <f t="shared" si="204"/>
        <v>0</v>
      </c>
      <c r="M1900" s="21" t="s">
        <v>2317</v>
      </c>
      <c r="N1900" s="30">
        <v>45880</v>
      </c>
      <c r="O1900" s="48">
        <v>10741</v>
      </c>
      <c r="P1900" s="21" t="s">
        <v>26</v>
      </c>
      <c r="Q1900" s="21" t="s">
        <v>2343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Chandigarh</v>
      </c>
      <c r="W1900" s="38"/>
      <c r="X1900" s="30">
        <v>45883</v>
      </c>
      <c r="Y1900" s="21">
        <f t="shared" si="205"/>
        <v>3</v>
      </c>
      <c r="Z1900" s="21" t="str">
        <f t="shared" si="206"/>
        <v>Monday</v>
      </c>
      <c r="AA1900" s="21" t="str">
        <f t="shared" si="207"/>
        <v>Thursday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1898</v>
      </c>
      <c r="B1901" s="21" t="s">
        <v>2279</v>
      </c>
      <c r="C1901" s="30">
        <v>45870</v>
      </c>
      <c r="D1901" s="30">
        <v>45875</v>
      </c>
      <c r="E1901" s="47">
        <v>176.4</v>
      </c>
      <c r="F1901" s="47">
        <f t="shared" si="202"/>
        <v>15523.2</v>
      </c>
      <c r="G1901" s="48">
        <f t="shared" si="203"/>
        <v>31046.400000000001</v>
      </c>
      <c r="H1901" s="21">
        <v>505814</v>
      </c>
      <c r="I1901" s="21" t="s">
        <v>1652</v>
      </c>
      <c r="J1901" s="21">
        <v>2</v>
      </c>
      <c r="K1901" s="21">
        <v>2</v>
      </c>
      <c r="L1901" s="21">
        <f t="shared" si="204"/>
        <v>0</v>
      </c>
      <c r="M1901" s="21" t="s">
        <v>2314</v>
      </c>
      <c r="N1901" s="30">
        <v>45880</v>
      </c>
      <c r="O1901" s="48">
        <v>50778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205"/>
        <v>1</v>
      </c>
      <c r="Z1901" s="21" t="str">
        <f t="shared" si="206"/>
        <v>Monday</v>
      </c>
      <c r="AA1901" s="21" t="str">
        <f t="shared" si="207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1899</v>
      </c>
      <c r="B1902" s="21" t="s">
        <v>2279</v>
      </c>
      <c r="C1902" s="30">
        <v>45870</v>
      </c>
      <c r="D1902" s="30">
        <v>45875</v>
      </c>
      <c r="E1902" s="47">
        <v>187.6</v>
      </c>
      <c r="F1902" s="47">
        <f t="shared" si="202"/>
        <v>16508.8</v>
      </c>
      <c r="G1902" s="48">
        <f t="shared" si="203"/>
        <v>33017.599999999999</v>
      </c>
      <c r="H1902" s="21">
        <v>506313</v>
      </c>
      <c r="I1902" s="21" t="s">
        <v>1842</v>
      </c>
      <c r="J1902" s="21">
        <v>2</v>
      </c>
      <c r="K1902" s="21">
        <v>2</v>
      </c>
      <c r="L1902" s="21">
        <f t="shared" si="204"/>
        <v>0</v>
      </c>
      <c r="M1902" s="21" t="s">
        <v>2314</v>
      </c>
      <c r="N1902" s="30">
        <v>45880</v>
      </c>
      <c r="O1902" s="48">
        <v>54002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205"/>
        <v>1</v>
      </c>
      <c r="Z1902" s="21" t="str">
        <f t="shared" si="206"/>
        <v>Monday</v>
      </c>
      <c r="AA1902" s="21" t="str">
        <f t="shared" si="207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1900</v>
      </c>
      <c r="B1903" s="21" t="s">
        <v>2279</v>
      </c>
      <c r="C1903" s="30">
        <v>45870</v>
      </c>
      <c r="D1903" s="30">
        <v>45875</v>
      </c>
      <c r="E1903" s="47">
        <v>93.8</v>
      </c>
      <c r="F1903" s="47">
        <f t="shared" si="202"/>
        <v>8254.4</v>
      </c>
      <c r="G1903" s="48">
        <f t="shared" si="203"/>
        <v>8254.4</v>
      </c>
      <c r="H1903" s="21">
        <v>128007</v>
      </c>
      <c r="I1903" s="21" t="s">
        <v>3092</v>
      </c>
      <c r="J1903" s="21">
        <v>1</v>
      </c>
      <c r="K1903" s="21">
        <v>1</v>
      </c>
      <c r="L1903" s="21">
        <f t="shared" si="204"/>
        <v>0</v>
      </c>
      <c r="M1903" s="21" t="s">
        <v>2332</v>
      </c>
      <c r="N1903" s="30">
        <v>45880</v>
      </c>
      <c r="O1903" s="48">
        <v>12462</v>
      </c>
      <c r="P1903" s="21" t="s">
        <v>2045</v>
      </c>
      <c r="Q1903" s="21">
        <v>58154310270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205"/>
        <v>1</v>
      </c>
      <c r="Z1903" s="21" t="str">
        <f t="shared" si="206"/>
        <v>Monday</v>
      </c>
      <c r="AA1903" s="21" t="str">
        <f t="shared" si="207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1901</v>
      </c>
      <c r="B1904" s="21" t="s">
        <v>2279</v>
      </c>
      <c r="C1904" s="30">
        <v>45870</v>
      </c>
      <c r="D1904" s="30">
        <v>45875</v>
      </c>
      <c r="E1904" s="47">
        <v>156.1</v>
      </c>
      <c r="F1904" s="47">
        <f t="shared" si="202"/>
        <v>13736.8</v>
      </c>
      <c r="G1904" s="48">
        <f t="shared" si="203"/>
        <v>27473.599999999999</v>
      </c>
      <c r="H1904" s="21">
        <v>591202</v>
      </c>
      <c r="I1904" s="21" t="s">
        <v>3093</v>
      </c>
      <c r="J1904" s="21">
        <v>2</v>
      </c>
      <c r="K1904" s="21">
        <v>2</v>
      </c>
      <c r="L1904" s="21">
        <f t="shared" si="204"/>
        <v>0</v>
      </c>
      <c r="M1904" s="21" t="s">
        <v>2313</v>
      </c>
      <c r="N1904" s="30">
        <v>45880</v>
      </c>
      <c r="O1904" s="48">
        <v>51847.5</v>
      </c>
      <c r="P1904" s="21" t="s">
        <v>2048</v>
      </c>
      <c r="Q1904" s="21">
        <v>58154308424</v>
      </c>
      <c r="R1904" s="21" t="s">
        <v>40</v>
      </c>
      <c r="S1904" s="3">
        <v>-20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205"/>
        <v>1</v>
      </c>
      <c r="Z1904" s="21" t="str">
        <f t="shared" si="206"/>
        <v>Monday</v>
      </c>
      <c r="AA1904" s="21" t="str">
        <f t="shared" si="207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1902</v>
      </c>
      <c r="B1905" s="21" t="s">
        <v>2279</v>
      </c>
      <c r="C1905" s="30">
        <v>45870</v>
      </c>
      <c r="D1905" s="30">
        <v>45875</v>
      </c>
      <c r="E1905" s="47">
        <v>144.75</v>
      </c>
      <c r="F1905" s="47">
        <f t="shared" si="202"/>
        <v>12738</v>
      </c>
      <c r="G1905" s="48">
        <f t="shared" si="203"/>
        <v>25476</v>
      </c>
      <c r="H1905" s="21">
        <v>362533</v>
      </c>
      <c r="I1905" s="21" t="s">
        <v>2840</v>
      </c>
      <c r="J1905" s="21">
        <v>2</v>
      </c>
      <c r="K1905" s="21">
        <v>2</v>
      </c>
      <c r="L1905" s="21">
        <f t="shared" si="204"/>
        <v>0</v>
      </c>
      <c r="M1905" s="21" t="s">
        <v>2304</v>
      </c>
      <c r="N1905" s="30">
        <v>45877</v>
      </c>
      <c r="O1905" s="48">
        <v>43675.9</v>
      </c>
      <c r="P1905" s="21" t="s">
        <v>652</v>
      </c>
      <c r="Q1905" s="21" t="s">
        <v>2071</v>
      </c>
      <c r="R1905" s="21" t="s">
        <v>637</v>
      </c>
      <c r="S1905" s="3">
        <v>4</v>
      </c>
      <c r="T1905" s="37"/>
      <c r="U1905" s="21" t="s">
        <v>18</v>
      </c>
      <c r="V1905" s="21" t="str">
        <f>VLOOKUP(P1905,'Customer List'!B:C,2,)</f>
        <v>Delhi</v>
      </c>
      <c r="W1905" s="38"/>
      <c r="X1905" s="30">
        <v>45877</v>
      </c>
      <c r="Y1905" s="21">
        <f t="shared" si="205"/>
        <v>0</v>
      </c>
      <c r="Z1905" s="21" t="str">
        <f t="shared" si="206"/>
        <v>Friday</v>
      </c>
      <c r="AA1905" s="21" t="str">
        <f t="shared" si="207"/>
        <v>Friday</v>
      </c>
      <c r="AB1905" s="21" t="str">
        <f>VLOOKUP(U1905,'Currency Sheet'!A:C,3,)</f>
        <v>DOLLAR</v>
      </c>
      <c r="AC1905" s="42" t="str">
        <f>VLOOKUP(P1905,'Customer List'!B:D,3,)</f>
        <v>Local</v>
      </c>
    </row>
    <row r="1906" spans="1:29" x14ac:dyDescent="0.25">
      <c r="A1906" s="21">
        <v>1903</v>
      </c>
      <c r="B1906" s="21" t="s">
        <v>2279</v>
      </c>
      <c r="C1906" s="30">
        <v>45870</v>
      </c>
      <c r="D1906" s="30">
        <v>45875</v>
      </c>
      <c r="E1906" s="47">
        <v>90.3</v>
      </c>
      <c r="F1906" s="47">
        <f t="shared" si="202"/>
        <v>7946.4</v>
      </c>
      <c r="G1906" s="48">
        <f t="shared" si="203"/>
        <v>7946.4</v>
      </c>
      <c r="H1906" s="21">
        <v>646403</v>
      </c>
      <c r="I1906" s="21" t="s">
        <v>3094</v>
      </c>
      <c r="J1906" s="21">
        <v>1</v>
      </c>
      <c r="K1906" s="21">
        <v>1</v>
      </c>
      <c r="L1906" s="21">
        <f t="shared" si="204"/>
        <v>0</v>
      </c>
      <c r="M1906" s="21" t="s">
        <v>2327</v>
      </c>
      <c r="N1906" s="30">
        <v>45880</v>
      </c>
      <c r="O1906" s="48">
        <v>13996.5</v>
      </c>
      <c r="P1906" s="21" t="s">
        <v>22</v>
      </c>
      <c r="Q1906" s="50" t="s">
        <v>2345</v>
      </c>
      <c r="R1906" s="21" t="s">
        <v>40</v>
      </c>
      <c r="S1906" s="3">
        <v>4</v>
      </c>
      <c r="T1906" s="37"/>
      <c r="U1906" s="21" t="s">
        <v>18</v>
      </c>
      <c r="V1906" s="21" t="str">
        <f>VLOOKUP(P1906,'Customer List'!B:C,2,)</f>
        <v>Chandigarh</v>
      </c>
      <c r="W1906" s="38"/>
      <c r="X1906" s="30">
        <v>45882</v>
      </c>
      <c r="Y1906" s="21">
        <f t="shared" si="205"/>
        <v>2</v>
      </c>
      <c r="Z1906" s="21" t="str">
        <f t="shared" si="206"/>
        <v>Monday</v>
      </c>
      <c r="AA1906" s="21" t="str">
        <f t="shared" si="207"/>
        <v>Wednesday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1904</v>
      </c>
      <c r="B1907" s="21" t="s">
        <v>2279</v>
      </c>
      <c r="C1907" s="30">
        <v>45870</v>
      </c>
      <c r="D1907" s="30">
        <v>45875</v>
      </c>
      <c r="E1907" s="47">
        <v>262.5</v>
      </c>
      <c r="F1907" s="47">
        <f t="shared" si="202"/>
        <v>23100</v>
      </c>
      <c r="G1907" s="48">
        <f t="shared" si="203"/>
        <v>23100</v>
      </c>
      <c r="H1907" s="21">
        <v>666052</v>
      </c>
      <c r="I1907" s="21" t="s">
        <v>3095</v>
      </c>
      <c r="J1907" s="21">
        <v>1</v>
      </c>
      <c r="K1907" s="21">
        <v>1</v>
      </c>
      <c r="L1907" s="21">
        <f t="shared" si="204"/>
        <v>0</v>
      </c>
      <c r="M1907" s="21" t="s">
        <v>2289</v>
      </c>
      <c r="N1907" s="30">
        <v>45875</v>
      </c>
      <c r="O1907" s="48">
        <v>40687.5</v>
      </c>
      <c r="P1907" s="21" t="s">
        <v>191</v>
      </c>
      <c r="Q1907" s="21" t="s">
        <v>2292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45877</v>
      </c>
      <c r="Y1907" s="21">
        <f t="shared" si="205"/>
        <v>2</v>
      </c>
      <c r="Z1907" s="21" t="str">
        <f t="shared" si="206"/>
        <v>Wednesday</v>
      </c>
      <c r="AA1907" s="21" t="str">
        <f t="shared" si="207"/>
        <v>Friday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1905</v>
      </c>
      <c r="B1908" s="21" t="s">
        <v>2279</v>
      </c>
      <c r="C1908" s="30">
        <v>45870</v>
      </c>
      <c r="D1908" s="30">
        <v>45875</v>
      </c>
      <c r="E1908" s="47">
        <v>153</v>
      </c>
      <c r="F1908" s="47">
        <f t="shared" si="202"/>
        <v>13464</v>
      </c>
      <c r="G1908" s="48">
        <f t="shared" si="203"/>
        <v>13464</v>
      </c>
      <c r="H1908" s="21">
        <v>141717</v>
      </c>
      <c r="I1908" s="21" t="s">
        <v>2924</v>
      </c>
      <c r="J1908" s="21">
        <v>1</v>
      </c>
      <c r="K1908" s="21">
        <v>1</v>
      </c>
      <c r="L1908" s="21">
        <f t="shared" si="204"/>
        <v>0</v>
      </c>
      <c r="M1908" s="21" t="s">
        <v>2332</v>
      </c>
      <c r="N1908" s="30">
        <v>45880</v>
      </c>
      <c r="O1908" s="48">
        <v>18972</v>
      </c>
      <c r="P1908" s="21" t="s">
        <v>2045</v>
      </c>
      <c r="Q1908" s="21">
        <v>58154310270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Hyderabad</v>
      </c>
      <c r="W1908" s="38"/>
      <c r="X1908" s="30">
        <v>45881</v>
      </c>
      <c r="Y1908" s="21">
        <f t="shared" si="205"/>
        <v>1</v>
      </c>
      <c r="Z1908" s="21" t="str">
        <f t="shared" si="206"/>
        <v>Monday</v>
      </c>
      <c r="AA1908" s="21" t="str">
        <f t="shared" si="207"/>
        <v>Tuesday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1906</v>
      </c>
      <c r="B1909" s="21" t="s">
        <v>2279</v>
      </c>
      <c r="C1909" s="30">
        <v>45870</v>
      </c>
      <c r="D1909" s="30">
        <v>45875</v>
      </c>
      <c r="E1909" s="47">
        <v>221.9</v>
      </c>
      <c r="F1909" s="47">
        <f t="shared" si="202"/>
        <v>19527.2</v>
      </c>
      <c r="G1909" s="48">
        <f t="shared" si="203"/>
        <v>19527.2</v>
      </c>
      <c r="H1909" s="21">
        <v>512202</v>
      </c>
      <c r="I1909" s="21" t="s">
        <v>3096</v>
      </c>
      <c r="J1909" s="21">
        <v>1</v>
      </c>
      <c r="K1909" s="21">
        <v>1</v>
      </c>
      <c r="L1909" s="21">
        <f t="shared" si="204"/>
        <v>0</v>
      </c>
      <c r="M1909" s="21" t="s">
        <v>2329</v>
      </c>
      <c r="N1909" s="30">
        <v>45880</v>
      </c>
      <c r="O1909" s="48">
        <v>29481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205"/>
        <v>1</v>
      </c>
      <c r="Z1909" s="21" t="str">
        <f t="shared" si="206"/>
        <v>Monday</v>
      </c>
      <c r="AA1909" s="21" t="str">
        <f t="shared" si="207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1907</v>
      </c>
      <c r="B1910" s="21" t="s">
        <v>2279</v>
      </c>
      <c r="C1910" s="30">
        <v>45870</v>
      </c>
      <c r="D1910" s="30">
        <v>45875</v>
      </c>
      <c r="E1910" s="47">
        <v>62.3</v>
      </c>
      <c r="F1910" s="47">
        <f t="shared" si="202"/>
        <v>5482.4</v>
      </c>
      <c r="G1910" s="48">
        <f t="shared" si="203"/>
        <v>5482.4</v>
      </c>
      <c r="H1910" s="21">
        <v>770002</v>
      </c>
      <c r="I1910" s="21" t="s">
        <v>3097</v>
      </c>
      <c r="J1910" s="21">
        <v>1</v>
      </c>
      <c r="K1910" s="21">
        <v>1</v>
      </c>
      <c r="L1910" s="21">
        <f t="shared" si="204"/>
        <v>0</v>
      </c>
      <c r="M1910" s="21" t="s">
        <v>2315</v>
      </c>
      <c r="N1910" s="30">
        <v>45880</v>
      </c>
      <c r="O1910" s="48">
        <v>9932.4</v>
      </c>
      <c r="P1910" s="21" t="s">
        <v>211</v>
      </c>
      <c r="Q1910" s="21">
        <v>58154305451</v>
      </c>
      <c r="R1910" s="21" t="s">
        <v>40</v>
      </c>
      <c r="S1910" s="3">
        <v>-20</v>
      </c>
      <c r="T1910" s="37"/>
      <c r="U1910" s="21" t="s">
        <v>18</v>
      </c>
      <c r="V1910" s="21" t="str">
        <f>VLOOKUP(P1910,'Customer List'!B:C,2,)</f>
        <v>Banglore</v>
      </c>
      <c r="W1910" s="38"/>
      <c r="X1910" s="30">
        <v>45881</v>
      </c>
      <c r="Y1910" s="21">
        <f t="shared" si="205"/>
        <v>1</v>
      </c>
      <c r="Z1910" s="21" t="str">
        <f t="shared" si="206"/>
        <v>Monday</v>
      </c>
      <c r="AA1910" s="21" t="str">
        <f t="shared" si="207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1908</v>
      </c>
      <c r="B1911" s="21" t="s">
        <v>2279</v>
      </c>
      <c r="C1911" s="30">
        <v>45870</v>
      </c>
      <c r="D1911" s="30">
        <v>45875</v>
      </c>
      <c r="E1911" s="47">
        <v>102.9</v>
      </c>
      <c r="F1911" s="47">
        <f t="shared" si="202"/>
        <v>9055.2000000000007</v>
      </c>
      <c r="G1911" s="48">
        <f t="shared" si="203"/>
        <v>18110.400000000001</v>
      </c>
      <c r="H1911" s="21">
        <v>752802</v>
      </c>
      <c r="I1911" s="21" t="s">
        <v>3098</v>
      </c>
      <c r="J1911" s="21">
        <v>2</v>
      </c>
      <c r="K1911" s="21">
        <v>2</v>
      </c>
      <c r="L1911" s="21">
        <f t="shared" si="204"/>
        <v>0</v>
      </c>
      <c r="M1911" s="21" t="s">
        <v>2330</v>
      </c>
      <c r="N1911" s="30">
        <v>45880</v>
      </c>
      <c r="O1911" s="48">
        <v>27342</v>
      </c>
      <c r="P1911" s="21" t="s">
        <v>2045</v>
      </c>
      <c r="Q1911" s="21">
        <v>58154310270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205"/>
        <v>1</v>
      </c>
      <c r="Z1911" s="21" t="str">
        <f t="shared" si="206"/>
        <v>Monday</v>
      </c>
      <c r="AA1911" s="21" t="str">
        <f t="shared" si="207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1909</v>
      </c>
      <c r="B1912" s="21" t="s">
        <v>2279</v>
      </c>
      <c r="C1912" s="30">
        <v>45870</v>
      </c>
      <c r="D1912" s="30">
        <v>45875</v>
      </c>
      <c r="E1912" s="47">
        <v>62.3</v>
      </c>
      <c r="F1912" s="47">
        <f t="shared" si="202"/>
        <v>5482.4</v>
      </c>
      <c r="G1912" s="48">
        <f t="shared" si="203"/>
        <v>5482.4</v>
      </c>
      <c r="H1912" s="21">
        <v>844302</v>
      </c>
      <c r="I1912" s="21" t="s">
        <v>3099</v>
      </c>
      <c r="J1912" s="21">
        <v>1</v>
      </c>
      <c r="K1912" s="21">
        <v>1</v>
      </c>
      <c r="L1912" s="21">
        <f t="shared" si="204"/>
        <v>0</v>
      </c>
      <c r="M1912" s="21" t="s">
        <v>2353</v>
      </c>
      <c r="N1912" s="30">
        <v>45881</v>
      </c>
      <c r="O1912" s="48">
        <v>13105.25</v>
      </c>
      <c r="P1912" s="21" t="s">
        <v>30</v>
      </c>
      <c r="Q1912" s="21" t="s">
        <v>2071</v>
      </c>
      <c r="R1912" s="21" t="s">
        <v>637</v>
      </c>
      <c r="S1912" s="3">
        <v>4</v>
      </c>
      <c r="T1912" s="37"/>
      <c r="U1912" s="21" t="s">
        <v>18</v>
      </c>
      <c r="V1912" s="21" t="str">
        <f>VLOOKUP(P1912,'Customer List'!B:C,2,)</f>
        <v>Delhi</v>
      </c>
      <c r="W1912" s="38"/>
      <c r="X1912" s="30">
        <v>45881</v>
      </c>
      <c r="Y1912" s="21">
        <f t="shared" si="205"/>
        <v>0</v>
      </c>
      <c r="Z1912" s="21" t="str">
        <f t="shared" si="206"/>
        <v>Tuesday</v>
      </c>
      <c r="AA1912" s="21" t="str">
        <f t="shared" si="207"/>
        <v>Tuesday</v>
      </c>
      <c r="AB1912" s="21" t="str">
        <f>VLOOKUP(U1912,'Currency Sheet'!A:C,3,)</f>
        <v>DOLLAR</v>
      </c>
      <c r="AC1912" s="42" t="str">
        <f>VLOOKUP(P1912,'Customer List'!B:D,3,)</f>
        <v>Local</v>
      </c>
    </row>
    <row r="1913" spans="1:29" x14ac:dyDescent="0.25">
      <c r="A1913" s="21">
        <v>1910</v>
      </c>
      <c r="B1913" s="21" t="s">
        <v>2279</v>
      </c>
      <c r="C1913" s="30">
        <v>45870</v>
      </c>
      <c r="D1913" s="30">
        <v>45875</v>
      </c>
      <c r="E1913" s="47">
        <v>1530</v>
      </c>
      <c r="F1913" s="47">
        <f t="shared" si="202"/>
        <v>134640</v>
      </c>
      <c r="G1913" s="48">
        <f t="shared" si="203"/>
        <v>269280</v>
      </c>
      <c r="H1913" s="21">
        <v>900007707</v>
      </c>
      <c r="I1913" s="21" t="s">
        <v>3100</v>
      </c>
      <c r="J1913" s="21">
        <v>2</v>
      </c>
      <c r="K1913" s="21">
        <v>2</v>
      </c>
      <c r="L1913" s="21">
        <f t="shared" si="204"/>
        <v>0</v>
      </c>
      <c r="M1913" s="21" t="s">
        <v>2546</v>
      </c>
      <c r="N1913" s="30">
        <v>45892</v>
      </c>
      <c r="O1913" s="48">
        <f>2*214200</f>
        <v>428400</v>
      </c>
      <c r="P1913" s="21" t="s">
        <v>2284</v>
      </c>
      <c r="Q1913" s="21">
        <v>58154747722</v>
      </c>
      <c r="R1913" s="21" t="s">
        <v>40</v>
      </c>
      <c r="S1913" s="3">
        <v>4</v>
      </c>
      <c r="T1913" s="37"/>
      <c r="U1913" s="21" t="s">
        <v>18</v>
      </c>
      <c r="V1913" s="21" t="str">
        <f>VLOOKUP(P1913,'Customer List'!B:C,2,)</f>
        <v>CHENNAI</v>
      </c>
      <c r="W1913" s="38"/>
      <c r="X1913" s="30">
        <v>45894</v>
      </c>
      <c r="Y1913" s="21">
        <f t="shared" si="205"/>
        <v>2</v>
      </c>
      <c r="Z1913" s="21" t="str">
        <f t="shared" si="206"/>
        <v>Saturday</v>
      </c>
      <c r="AA1913" s="21" t="str">
        <f t="shared" si="207"/>
        <v>Monday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1911</v>
      </c>
      <c r="B1914" s="21" t="s">
        <v>2632</v>
      </c>
      <c r="C1914" s="30">
        <v>45869</v>
      </c>
      <c r="D1914" s="30">
        <v>45875</v>
      </c>
      <c r="E1914" s="47">
        <v>16000</v>
      </c>
      <c r="F1914" s="47">
        <f t="shared" si="202"/>
        <v>16000</v>
      </c>
      <c r="G1914" s="48">
        <f t="shared" si="203"/>
        <v>16000</v>
      </c>
      <c r="H1914" s="21" t="s">
        <v>2633</v>
      </c>
      <c r="I1914" s="21" t="s">
        <v>2634</v>
      </c>
      <c r="J1914" s="21">
        <v>1</v>
      </c>
      <c r="K1914" s="21">
        <v>1</v>
      </c>
      <c r="L1914" s="21">
        <f t="shared" si="204"/>
        <v>0</v>
      </c>
      <c r="M1914" s="21" t="s">
        <v>2635</v>
      </c>
      <c r="N1914" s="30">
        <v>45877</v>
      </c>
      <c r="O1914" s="48">
        <v>18200</v>
      </c>
      <c r="P1914" s="21" t="s">
        <v>2636</v>
      </c>
      <c r="Q1914" s="21" t="s">
        <v>636</v>
      </c>
      <c r="R1914" s="21" t="s">
        <v>637</v>
      </c>
      <c r="S1914" s="3" t="s">
        <v>299</v>
      </c>
      <c r="T1914" s="37"/>
      <c r="U1914" s="21" t="s">
        <v>2085</v>
      </c>
      <c r="V1914" s="21" t="e">
        <f>VLOOKUP(P1914,'Customer List'!B:C,2,)</f>
        <v>#N/A</v>
      </c>
      <c r="W1914" s="38"/>
      <c r="X1914" s="30">
        <v>45877</v>
      </c>
      <c r="Y1914" s="21">
        <f t="shared" si="205"/>
        <v>0</v>
      </c>
      <c r="Z1914" s="21" t="str">
        <f t="shared" si="206"/>
        <v>Friday</v>
      </c>
      <c r="AA1914" s="21" t="str">
        <f t="shared" si="207"/>
        <v>Friday</v>
      </c>
      <c r="AB1914" s="21" t="str">
        <f>VLOOKUP(U1914,'Currency Sheet'!A:C,3,)</f>
        <v>INR</v>
      </c>
      <c r="AC1914" s="42" t="e">
        <f>VLOOKUP(P1914,'Customer List'!B:D,3,)</f>
        <v>#N/A</v>
      </c>
    </row>
    <row r="1915" spans="1:29" x14ac:dyDescent="0.25">
      <c r="A1915" s="21">
        <v>1912</v>
      </c>
      <c r="B1915" s="21" t="s">
        <v>2293</v>
      </c>
      <c r="C1915" s="30">
        <v>45867</v>
      </c>
      <c r="D1915" s="30">
        <v>45876</v>
      </c>
      <c r="E1915" s="47">
        <v>585</v>
      </c>
      <c r="F1915" s="47">
        <f t="shared" si="202"/>
        <v>51480</v>
      </c>
      <c r="G1915" s="48">
        <f t="shared" si="203"/>
        <v>51480</v>
      </c>
      <c r="H1915" s="21" t="s">
        <v>2294</v>
      </c>
      <c r="I1915" s="21"/>
      <c r="J1915" s="21">
        <v>1</v>
      </c>
      <c r="K1915" s="21">
        <v>1</v>
      </c>
      <c r="L1915" s="21">
        <f t="shared" si="204"/>
        <v>0</v>
      </c>
      <c r="M1915" s="21" t="s">
        <v>2563</v>
      </c>
      <c r="N1915" s="30">
        <v>45894</v>
      </c>
      <c r="O1915" s="48">
        <v>0</v>
      </c>
      <c r="P1915" s="21" t="s">
        <v>2295</v>
      </c>
      <c r="Q1915" s="21" t="s">
        <v>2071</v>
      </c>
      <c r="R1915" s="21" t="s">
        <v>637</v>
      </c>
      <c r="S1915" s="3" t="s">
        <v>299</v>
      </c>
      <c r="T1915" s="37"/>
      <c r="U1915" s="21" t="s">
        <v>2775</v>
      </c>
      <c r="V1915" s="21" t="s">
        <v>825</v>
      </c>
      <c r="W1915" s="38"/>
      <c r="X1915" s="30">
        <v>45894</v>
      </c>
      <c r="Y1915" s="21">
        <f t="shared" si="205"/>
        <v>0</v>
      </c>
      <c r="Z1915" s="21" t="str">
        <f t="shared" si="206"/>
        <v>Monday</v>
      </c>
      <c r="AA1915" s="21" t="str">
        <f t="shared" si="207"/>
        <v>Monday</v>
      </c>
      <c r="AB1915" s="21" t="str">
        <f>VLOOKUP(U1915,'Currency Sheet'!A:C,3,)</f>
        <v>DOLLAR</v>
      </c>
      <c r="AC1915" s="42" t="e">
        <f>VLOOKUP(P1915,'Customer List'!B:D,3,)</f>
        <v>#N/A</v>
      </c>
    </row>
    <row r="1916" spans="1:29" x14ac:dyDescent="0.25">
      <c r="A1916" s="21">
        <v>1913</v>
      </c>
      <c r="B1916" s="21" t="s">
        <v>3417</v>
      </c>
      <c r="C1916" s="30">
        <v>45877</v>
      </c>
      <c r="D1916" s="30">
        <v>45877</v>
      </c>
      <c r="E1916" s="47">
        <v>1530</v>
      </c>
      <c r="F1916" s="47">
        <f t="shared" si="202"/>
        <v>134640</v>
      </c>
      <c r="G1916" s="48">
        <f t="shared" si="203"/>
        <v>134640</v>
      </c>
      <c r="H1916" s="21">
        <v>900007707</v>
      </c>
      <c r="I1916" s="21" t="s">
        <v>3100</v>
      </c>
      <c r="J1916" s="21">
        <v>1</v>
      </c>
      <c r="K1916" s="21">
        <v>1</v>
      </c>
      <c r="L1916" s="21">
        <f t="shared" si="204"/>
        <v>0</v>
      </c>
      <c r="M1916" s="21" t="s">
        <v>3656</v>
      </c>
      <c r="N1916" s="30">
        <v>45920</v>
      </c>
      <c r="O1916" s="48">
        <v>214200</v>
      </c>
      <c r="P1916" s="21" t="s">
        <v>2284</v>
      </c>
      <c r="Q1916" s="21">
        <v>58155922436</v>
      </c>
      <c r="R1916" s="21" t="s">
        <v>40</v>
      </c>
      <c r="S1916" s="3">
        <v>4</v>
      </c>
      <c r="T1916" s="37"/>
      <c r="U1916" s="21" t="s">
        <v>18</v>
      </c>
      <c r="V1916" s="21" t="str">
        <f>VLOOKUP(P1916,'Customer List'!B:C,2,)</f>
        <v>CHENNAI</v>
      </c>
      <c r="W1916" s="38"/>
      <c r="X1916" s="30">
        <v>45922</v>
      </c>
      <c r="Y1916" s="21">
        <f t="shared" si="205"/>
        <v>2</v>
      </c>
      <c r="Z1916" s="21" t="str">
        <f t="shared" si="206"/>
        <v>Saturday</v>
      </c>
      <c r="AA1916" s="21" t="str">
        <f t="shared" si="207"/>
        <v>Monday</v>
      </c>
      <c r="AB1916" s="21" t="str">
        <f>VLOOKUP(U1916,'Currency Sheet'!A:C,3,)</f>
        <v>DOLLAR</v>
      </c>
      <c r="AC1916" s="42" t="str">
        <f>VLOOKUP(P1916,'Customer List'!B:D,3,)</f>
        <v>OutStation</v>
      </c>
    </row>
    <row r="1917" spans="1:29" x14ac:dyDescent="0.25">
      <c r="A1917" s="21">
        <v>1914</v>
      </c>
      <c r="B1917" s="21" t="s">
        <v>3417</v>
      </c>
      <c r="C1917" s="30">
        <v>45877</v>
      </c>
      <c r="D1917" s="30">
        <v>45877</v>
      </c>
      <c r="E1917" s="47">
        <v>1530</v>
      </c>
      <c r="F1917" s="47">
        <f t="shared" si="202"/>
        <v>134640</v>
      </c>
      <c r="G1917" s="48">
        <f t="shared" si="203"/>
        <v>134640</v>
      </c>
      <c r="H1917" s="21">
        <v>900007707</v>
      </c>
      <c r="I1917" s="21" t="s">
        <v>3100</v>
      </c>
      <c r="J1917" s="21">
        <v>1</v>
      </c>
      <c r="K1917" s="21"/>
      <c r="L1917" s="21">
        <f t="shared" si="204"/>
        <v>1</v>
      </c>
      <c r="M1917" s="21"/>
      <c r="N1917" s="30"/>
      <c r="O1917" s="48"/>
      <c r="P1917" s="21" t="s">
        <v>2284</v>
      </c>
      <c r="Q1917" s="21"/>
      <c r="R1917" s="21"/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 t="s">
        <v>709</v>
      </c>
      <c r="X1917" s="30" t="str">
        <f>IF(OR(R1917 = "PRIYANKA MADAM", R1917 = "DEEPAK", R1917 = "PORTER"),N1917,"")</f>
        <v/>
      </c>
      <c r="Y1917" s="21" t="str">
        <f t="shared" si="205"/>
        <v/>
      </c>
      <c r="Z1917" s="21" t="str">
        <f t="shared" si="206"/>
        <v/>
      </c>
      <c r="AA1917" s="21" t="str">
        <f t="shared" si="207"/>
        <v/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1915</v>
      </c>
      <c r="B1918" s="21">
        <v>65830</v>
      </c>
      <c r="C1918" s="30">
        <v>45876</v>
      </c>
      <c r="D1918" s="30">
        <v>45880</v>
      </c>
      <c r="E1918" s="47">
        <v>259</v>
      </c>
      <c r="F1918" s="47">
        <f t="shared" si="202"/>
        <v>22792</v>
      </c>
      <c r="G1918" s="48">
        <f t="shared" si="203"/>
        <v>45584</v>
      </c>
      <c r="H1918" s="21" t="s">
        <v>2347</v>
      </c>
      <c r="I1918" s="21" t="s">
        <v>5257</v>
      </c>
      <c r="J1918" s="21">
        <v>2</v>
      </c>
      <c r="K1918" s="21">
        <v>2</v>
      </c>
      <c r="L1918" s="21">
        <f t="shared" si="204"/>
        <v>0</v>
      </c>
      <c r="M1918" s="21" t="s">
        <v>2447</v>
      </c>
      <c r="N1918" s="30">
        <v>45887</v>
      </c>
      <c r="O1918" s="48">
        <v>80290</v>
      </c>
      <c r="P1918" s="21" t="s">
        <v>944</v>
      </c>
      <c r="Q1918" s="21">
        <v>58154515156</v>
      </c>
      <c r="R1918" s="21" t="s">
        <v>40</v>
      </c>
      <c r="S1918" s="3">
        <v>-20</v>
      </c>
      <c r="T1918" s="37"/>
      <c r="U1918" s="21" t="s">
        <v>2529</v>
      </c>
      <c r="V1918" s="21" t="str">
        <f>VLOOKUP(P1918,'Customer List'!B:C,2,)</f>
        <v>Banglore</v>
      </c>
      <c r="W1918" s="38"/>
      <c r="X1918" s="30">
        <v>45889</v>
      </c>
      <c r="Y1918" s="21">
        <f t="shared" si="205"/>
        <v>2</v>
      </c>
      <c r="Z1918" s="21" t="str">
        <f t="shared" si="206"/>
        <v>Monday</v>
      </c>
      <c r="AA1918" s="21" t="str">
        <f t="shared" si="207"/>
        <v>Wednesday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1916</v>
      </c>
      <c r="B1919" s="21">
        <v>177075</v>
      </c>
      <c r="C1919" s="30">
        <v>45876</v>
      </c>
      <c r="D1919" s="30">
        <v>45881</v>
      </c>
      <c r="E1919" s="47">
        <v>408.34</v>
      </c>
      <c r="F1919" s="47">
        <f t="shared" si="202"/>
        <v>35933.919999999998</v>
      </c>
      <c r="G1919" s="48">
        <f t="shared" si="203"/>
        <v>35933.919999999998</v>
      </c>
      <c r="H1919" s="21" t="s">
        <v>2067</v>
      </c>
      <c r="I1919" s="21" t="s">
        <v>4127</v>
      </c>
      <c r="J1919" s="21">
        <v>1</v>
      </c>
      <c r="K1919" s="21">
        <v>1</v>
      </c>
      <c r="L1919" s="21">
        <f t="shared" si="204"/>
        <v>0</v>
      </c>
      <c r="M1919" s="21" t="s">
        <v>2401</v>
      </c>
      <c r="N1919" s="30">
        <v>45887</v>
      </c>
      <c r="O1919" s="48">
        <v>53532.5</v>
      </c>
      <c r="P1919" s="21" t="s">
        <v>165</v>
      </c>
      <c r="Q1919" s="21">
        <v>58154518310</v>
      </c>
      <c r="R1919" s="21" t="s">
        <v>40</v>
      </c>
      <c r="S1919" s="3">
        <v>4</v>
      </c>
      <c r="T1919" s="37"/>
      <c r="U1919" s="21" t="s">
        <v>423</v>
      </c>
      <c r="V1919" s="21" t="str">
        <f>VLOOKUP(P1919,'Customer List'!B:C,2,)</f>
        <v>Lucknow</v>
      </c>
      <c r="W1919" s="38"/>
      <c r="X1919" s="30">
        <v>45889</v>
      </c>
      <c r="Y1919" s="21">
        <f t="shared" si="205"/>
        <v>2</v>
      </c>
      <c r="Z1919" s="21" t="str">
        <f t="shared" si="206"/>
        <v>Monday</v>
      </c>
      <c r="AA1919" s="21" t="str">
        <f t="shared" si="207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1917</v>
      </c>
      <c r="B1920" s="21">
        <v>177075</v>
      </c>
      <c r="C1920" s="30">
        <v>45876</v>
      </c>
      <c r="D1920" s="30">
        <v>45881</v>
      </c>
      <c r="E1920" s="47">
        <v>373.33</v>
      </c>
      <c r="F1920" s="47">
        <f t="shared" si="202"/>
        <v>32853.040000000001</v>
      </c>
      <c r="G1920" s="48">
        <f t="shared" si="203"/>
        <v>65706.080000000002</v>
      </c>
      <c r="H1920" s="21" t="s">
        <v>2355</v>
      </c>
      <c r="I1920" s="21" t="s">
        <v>4368</v>
      </c>
      <c r="J1920" s="21">
        <v>2</v>
      </c>
      <c r="K1920" s="21">
        <v>2</v>
      </c>
      <c r="L1920" s="21">
        <f t="shared" si="204"/>
        <v>0</v>
      </c>
      <c r="M1920" s="21" t="s">
        <v>2561</v>
      </c>
      <c r="N1920" s="30">
        <v>45892</v>
      </c>
      <c r="O1920" s="48">
        <v>101430</v>
      </c>
      <c r="P1920" s="21" t="s">
        <v>944</v>
      </c>
      <c r="Q1920" s="21">
        <v>58154757570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Banglore</v>
      </c>
      <c r="W1920" s="38"/>
      <c r="X1920" s="30">
        <v>45895</v>
      </c>
      <c r="Y1920" s="21">
        <f t="shared" si="205"/>
        <v>3</v>
      </c>
      <c r="Z1920" s="21" t="str">
        <f t="shared" si="206"/>
        <v>Saturday</v>
      </c>
      <c r="AA1920" s="21" t="str">
        <f t="shared" si="207"/>
        <v>Tuesday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ht="15.75" x14ac:dyDescent="0.25">
      <c r="A1921" s="21">
        <v>1918</v>
      </c>
      <c r="B1921" s="21" t="s">
        <v>2348</v>
      </c>
      <c r="C1921" s="30">
        <v>45870</v>
      </c>
      <c r="D1921" s="30">
        <v>45881</v>
      </c>
      <c r="E1921" s="47">
        <v>15540</v>
      </c>
      <c r="F1921" s="47">
        <f t="shared" si="202"/>
        <v>15540</v>
      </c>
      <c r="G1921" s="48">
        <f t="shared" si="203"/>
        <v>15540</v>
      </c>
      <c r="H1921" s="21" t="s">
        <v>2349</v>
      </c>
      <c r="I1921" s="21"/>
      <c r="J1921" s="21">
        <v>1</v>
      </c>
      <c r="K1921" s="21">
        <v>1</v>
      </c>
      <c r="L1921" s="21">
        <f t="shared" si="204"/>
        <v>0</v>
      </c>
      <c r="M1921" s="21" t="s">
        <v>2352</v>
      </c>
      <c r="N1921" s="30">
        <v>45881</v>
      </c>
      <c r="O1921" s="48">
        <v>18870</v>
      </c>
      <c r="P1921" s="21" t="s">
        <v>288</v>
      </c>
      <c r="Q1921" s="51">
        <v>58154351205</v>
      </c>
      <c r="R1921" s="21" t="s">
        <v>40</v>
      </c>
      <c r="S1921" s="3">
        <v>-20</v>
      </c>
      <c r="T1921" s="37"/>
      <c r="U1921" s="21" t="s">
        <v>2350</v>
      </c>
      <c r="V1921" s="21" t="str">
        <f>VLOOKUP(P1921,'Customer List'!B:C,2,)</f>
        <v>Banglore</v>
      </c>
      <c r="W1921" s="38"/>
      <c r="X1921" s="30">
        <v>45882</v>
      </c>
      <c r="Y1921" s="21">
        <f t="shared" si="205"/>
        <v>1</v>
      </c>
      <c r="Z1921" s="21" t="str">
        <f t="shared" si="206"/>
        <v>Tuesday</v>
      </c>
      <c r="AA1921" s="21" t="str">
        <f t="shared" si="207"/>
        <v>Wednesday</v>
      </c>
      <c r="AB1921" s="21" t="str">
        <f>VLOOKUP(U1921,'Currency Sheet'!A:C,3,)</f>
        <v>INR</v>
      </c>
      <c r="AC1921" s="42" t="str">
        <f>VLOOKUP(P1921,'Customer List'!B:D,3,)</f>
        <v>OutStation</v>
      </c>
    </row>
    <row r="1922" spans="1:29" x14ac:dyDescent="0.25">
      <c r="A1922" s="21">
        <v>1919</v>
      </c>
      <c r="B1922" s="21" t="s">
        <v>2718</v>
      </c>
      <c r="C1922" s="30">
        <v>45877</v>
      </c>
      <c r="D1922" s="30">
        <v>45883</v>
      </c>
      <c r="E1922" s="47">
        <v>13825</v>
      </c>
      <c r="F1922" s="47">
        <f t="shared" si="202"/>
        <v>13825</v>
      </c>
      <c r="G1922" s="48">
        <f t="shared" si="203"/>
        <v>27650</v>
      </c>
      <c r="H1922" s="21" t="s">
        <v>2719</v>
      </c>
      <c r="I1922" s="21"/>
      <c r="J1922" s="21">
        <v>2</v>
      </c>
      <c r="K1922" s="21">
        <v>2</v>
      </c>
      <c r="L1922" s="21">
        <f t="shared" si="204"/>
        <v>0</v>
      </c>
      <c r="M1922" s="21" t="s">
        <v>3287</v>
      </c>
      <c r="N1922" s="30">
        <v>45901</v>
      </c>
      <c r="O1922" s="48">
        <v>36424.9</v>
      </c>
      <c r="P1922" s="21" t="s">
        <v>30</v>
      </c>
      <c r="Q1922" s="21" t="s">
        <v>636</v>
      </c>
      <c r="R1922" s="21" t="s">
        <v>637</v>
      </c>
      <c r="S1922" s="3">
        <v>4</v>
      </c>
      <c r="T1922" s="37"/>
      <c r="U1922" s="21" t="s">
        <v>2777</v>
      </c>
      <c r="V1922" s="21" t="str">
        <f>VLOOKUP(P1922,'Customer List'!B:C,2,)</f>
        <v>Delhi</v>
      </c>
      <c r="W1922" s="38"/>
      <c r="X1922" s="30">
        <f>IF(OR(R1922 = "PRIYANKA MADAM", R1922 = "DEEPAK", R1922 = "PORTER"),N1922,"")</f>
        <v>45901</v>
      </c>
      <c r="Y1922" s="21">
        <f t="shared" si="205"/>
        <v>0</v>
      </c>
      <c r="Z1922" s="21" t="str">
        <f t="shared" si="206"/>
        <v>Monday</v>
      </c>
      <c r="AA1922" s="21" t="str">
        <f t="shared" si="207"/>
        <v>Monday</v>
      </c>
      <c r="AB1922" s="21" t="str">
        <f>VLOOKUP(U1922,'Currency Sheet'!A:C,3,)</f>
        <v>INR</v>
      </c>
      <c r="AC1922" s="42" t="str">
        <f>VLOOKUP(P1922,'Customer List'!B:D,3,)</f>
        <v>Local</v>
      </c>
    </row>
    <row r="1923" spans="1:29" x14ac:dyDescent="0.25">
      <c r="A1923" s="21">
        <v>1920</v>
      </c>
      <c r="B1923" s="21" t="s">
        <v>2718</v>
      </c>
      <c r="C1923" s="30">
        <v>45877</v>
      </c>
      <c r="D1923" s="30">
        <v>45883</v>
      </c>
      <c r="E1923" s="47">
        <v>6675</v>
      </c>
      <c r="F1923" s="47">
        <f t="shared" si="202"/>
        <v>6675</v>
      </c>
      <c r="G1923" s="48">
        <f t="shared" si="203"/>
        <v>6675</v>
      </c>
      <c r="H1923" s="21">
        <v>116913100</v>
      </c>
      <c r="I1923" s="21"/>
      <c r="J1923" s="21">
        <v>1</v>
      </c>
      <c r="K1923" s="21">
        <v>1</v>
      </c>
      <c r="L1923" s="21">
        <f t="shared" si="204"/>
        <v>0</v>
      </c>
      <c r="M1923" s="21" t="s">
        <v>2704</v>
      </c>
      <c r="N1923" s="30">
        <v>45888</v>
      </c>
      <c r="O1923" s="48">
        <v>3880</v>
      </c>
      <c r="P1923" s="21" t="s">
        <v>1011</v>
      </c>
      <c r="Q1923" s="21" t="s">
        <v>636</v>
      </c>
      <c r="R1923" s="21" t="s">
        <v>637</v>
      </c>
      <c r="S1923" s="3" t="s">
        <v>299</v>
      </c>
      <c r="T1923" s="37" t="s">
        <v>2720</v>
      </c>
      <c r="U1923" s="21" t="s">
        <v>2777</v>
      </c>
      <c r="V1923" s="21" t="str">
        <f>VLOOKUP(P1923,'Customer List'!B:C,2,)</f>
        <v>Delhi</v>
      </c>
      <c r="W1923" s="38"/>
      <c r="X1923" s="30">
        <v>45888</v>
      </c>
      <c r="Y1923" s="21">
        <f t="shared" si="205"/>
        <v>0</v>
      </c>
      <c r="Z1923" s="21" t="str">
        <f t="shared" si="206"/>
        <v>Tuesday</v>
      </c>
      <c r="AA1923" s="21" t="str">
        <f t="shared" si="207"/>
        <v>Tuesday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1921</v>
      </c>
      <c r="B1924" s="21" t="s">
        <v>2721</v>
      </c>
      <c r="C1924" s="30">
        <v>45877</v>
      </c>
      <c r="D1924" s="30">
        <v>45883</v>
      </c>
      <c r="E1924" s="47">
        <v>6457.19</v>
      </c>
      <c r="F1924" s="47">
        <f t="shared" ref="F1924:F1987" si="208">IF(AB1924="DOLLAR",E1924*88,E1924)</f>
        <v>6457.19</v>
      </c>
      <c r="G1924" s="48">
        <f t="shared" ref="G1924:G1987" si="209">F1924*J1924</f>
        <v>6457.19</v>
      </c>
      <c r="H1924" s="21">
        <v>114025022</v>
      </c>
      <c r="I1924" s="21"/>
      <c r="J1924" s="21">
        <v>1</v>
      </c>
      <c r="K1924" s="21">
        <v>1</v>
      </c>
      <c r="L1924" s="21">
        <f t="shared" ref="L1924:L1987" si="210">J1924-K1924</f>
        <v>0</v>
      </c>
      <c r="M1924" s="21" t="s">
        <v>2760</v>
      </c>
      <c r="N1924" s="30">
        <v>45897</v>
      </c>
      <c r="O1924" s="48">
        <v>7748.62</v>
      </c>
      <c r="P1924" s="21" t="s">
        <v>16</v>
      </c>
      <c r="Q1924" s="21" t="s">
        <v>636</v>
      </c>
      <c r="R1924" s="21" t="s">
        <v>637</v>
      </c>
      <c r="S1924" s="3" t="s">
        <v>299</v>
      </c>
      <c r="T1924" s="37"/>
      <c r="U1924" s="21" t="s">
        <v>2777</v>
      </c>
      <c r="V1924" s="21" t="str">
        <f>VLOOKUP(P1924,'Customer List'!B:C,2,)</f>
        <v>Delhi</v>
      </c>
      <c r="W1924" s="38"/>
      <c r="X1924" s="30">
        <v>45897</v>
      </c>
      <c r="Y1924" s="21">
        <f t="shared" ref="Y1924:Y1987" si="211">IF(X1924="", "", X1924-N1924)</f>
        <v>0</v>
      </c>
      <c r="Z1924" s="21" t="str">
        <f t="shared" ref="Z1924:Z1987" si="212">IF(N1924="", "", TEXT(N1924, "dddd"))</f>
        <v>Thursday</v>
      </c>
      <c r="AA1924" s="21" t="str">
        <f t="shared" ref="AA1924:AA1987" si="213">IF(X1924="", "", TEXT(X1924, "dddd"))</f>
        <v>Thursday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1922</v>
      </c>
      <c r="B1925" s="21" t="s">
        <v>2721</v>
      </c>
      <c r="C1925" s="30">
        <v>45877</v>
      </c>
      <c r="D1925" s="30">
        <v>45883</v>
      </c>
      <c r="E1925" s="47">
        <v>4491.2299999999996</v>
      </c>
      <c r="F1925" s="47">
        <f t="shared" si="208"/>
        <v>4491.2299999999996</v>
      </c>
      <c r="G1925" s="48">
        <f t="shared" si="209"/>
        <v>4491.2299999999996</v>
      </c>
      <c r="H1925" s="21" t="s">
        <v>2722</v>
      </c>
      <c r="I1925" s="21" t="s">
        <v>4715</v>
      </c>
      <c r="J1925" s="21">
        <v>1</v>
      </c>
      <c r="K1925" s="21"/>
      <c r="L1925" s="21">
        <f t="shared" si="210"/>
        <v>1</v>
      </c>
      <c r="M1925" s="21"/>
      <c r="N1925" s="30"/>
      <c r="O1925" s="48"/>
      <c r="P1925" s="21" t="s">
        <v>1145</v>
      </c>
      <c r="Q1925" s="21"/>
      <c r="R1925" s="21"/>
      <c r="S1925" s="3">
        <v>-20</v>
      </c>
      <c r="T1925" s="37"/>
      <c r="U1925" s="21" t="s">
        <v>2777</v>
      </c>
      <c r="V1925" s="21" t="str">
        <f>VLOOKUP(P1925,'Customer List'!B:C,2,)</f>
        <v>STOCK</v>
      </c>
      <c r="W1925" s="38" t="s">
        <v>1145</v>
      </c>
      <c r="X1925" s="30" t="str">
        <f>IF(OR(R1925 = "PRIYANKA MADAM", R1925 = "DEEPAK", R1925 = "PORTER"),N1925,"")</f>
        <v/>
      </c>
      <c r="Y1925" s="21" t="str">
        <f t="shared" si="211"/>
        <v/>
      </c>
      <c r="Z1925" s="21" t="str">
        <f t="shared" si="212"/>
        <v/>
      </c>
      <c r="AA1925" s="21" t="str">
        <f t="shared" si="213"/>
        <v/>
      </c>
      <c r="AB1925" s="21" t="str">
        <f>VLOOKUP(U1925,'Currency Sheet'!A:C,3,)</f>
        <v>INR</v>
      </c>
      <c r="AC1925" s="42" t="str">
        <f>VLOOKUP(P1925,'Customer List'!B:D,3,)</f>
        <v>STOCK</v>
      </c>
    </row>
    <row r="1926" spans="1:29" x14ac:dyDescent="0.25">
      <c r="A1926" s="21">
        <v>1923</v>
      </c>
      <c r="B1926" s="21" t="s">
        <v>2637</v>
      </c>
      <c r="C1926" s="30">
        <v>45877</v>
      </c>
      <c r="D1926" s="30">
        <v>45883</v>
      </c>
      <c r="E1926" s="47">
        <v>2390</v>
      </c>
      <c r="F1926" s="47">
        <f t="shared" si="208"/>
        <v>2390</v>
      </c>
      <c r="G1926" s="48">
        <f t="shared" si="209"/>
        <v>43020</v>
      </c>
      <c r="H1926" s="21">
        <v>16532</v>
      </c>
      <c r="I1926" s="21" t="s">
        <v>2573</v>
      </c>
      <c r="J1926" s="21">
        <v>18</v>
      </c>
      <c r="K1926" s="21"/>
      <c r="L1926" s="21">
        <f t="shared" si="210"/>
        <v>18</v>
      </c>
      <c r="M1926" s="21"/>
      <c r="N1926" s="30"/>
      <c r="O1926" s="48"/>
      <c r="P1926" s="21" t="s">
        <v>1145</v>
      </c>
      <c r="Q1926" s="21"/>
      <c r="R1926" s="21"/>
      <c r="S1926" s="3" t="s">
        <v>299</v>
      </c>
      <c r="T1926" s="37"/>
      <c r="U1926" s="21" t="s">
        <v>2085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211"/>
        <v/>
      </c>
      <c r="Z1926" s="21" t="str">
        <f t="shared" si="212"/>
        <v/>
      </c>
      <c r="AA1926" s="21" t="str">
        <f t="shared" si="213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1924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208"/>
        <v>2390</v>
      </c>
      <c r="G1927" s="48">
        <f t="shared" si="209"/>
        <v>4780</v>
      </c>
      <c r="H1927" s="21">
        <v>16532</v>
      </c>
      <c r="I1927" s="21" t="s">
        <v>2573</v>
      </c>
      <c r="J1927" s="21">
        <v>2</v>
      </c>
      <c r="K1927" s="21">
        <v>2</v>
      </c>
      <c r="L1927" s="21">
        <f t="shared" si="210"/>
        <v>0</v>
      </c>
      <c r="M1927" s="21" t="s">
        <v>3706</v>
      </c>
      <c r="N1927" s="30">
        <v>45924</v>
      </c>
      <c r="O1927" s="48">
        <v>0</v>
      </c>
      <c r="P1927" s="21" t="s">
        <v>130</v>
      </c>
      <c r="Q1927" s="21" t="s">
        <v>2071</v>
      </c>
      <c r="R1927" s="21" t="s">
        <v>637</v>
      </c>
      <c r="S1927" s="3" t="s">
        <v>299</v>
      </c>
      <c r="T1927" s="37"/>
      <c r="U1927" s="21" t="s">
        <v>2085</v>
      </c>
      <c r="V1927" s="21" t="str">
        <f>VLOOKUP(P1927,'Customer List'!B:C,2,)</f>
        <v>Delhi</v>
      </c>
      <c r="W1927" s="38"/>
      <c r="X1927" s="30">
        <f>IF(OR(R1927 = "PRIYANKA MADAM", R1927 = "DEEPAK", R1927 = "PORTER"),N1927,"")</f>
        <v>45924</v>
      </c>
      <c r="Y1927" s="21">
        <f t="shared" si="211"/>
        <v>0</v>
      </c>
      <c r="Z1927" s="21" t="str">
        <f t="shared" si="212"/>
        <v>Wednesday</v>
      </c>
      <c r="AA1927" s="21" t="str">
        <f t="shared" si="213"/>
        <v>Wednesday</v>
      </c>
      <c r="AB1927" s="21" t="str">
        <f>VLOOKUP(U1927,'Currency Sheet'!A:C,3,)</f>
        <v>INR</v>
      </c>
      <c r="AC1927" s="42" t="str">
        <f>VLOOKUP(P1927,'Customer List'!B:D,3,)</f>
        <v>Local</v>
      </c>
    </row>
    <row r="1928" spans="1:29" x14ac:dyDescent="0.25">
      <c r="A1928" s="21">
        <v>1925</v>
      </c>
      <c r="B1928" s="21" t="s">
        <v>2637</v>
      </c>
      <c r="C1928" s="30">
        <v>45877</v>
      </c>
      <c r="D1928" s="30">
        <v>45883</v>
      </c>
      <c r="E1928" s="47">
        <v>6500</v>
      </c>
      <c r="F1928" s="47">
        <f t="shared" si="208"/>
        <v>6500</v>
      </c>
      <c r="G1928" s="48">
        <f t="shared" si="209"/>
        <v>26000</v>
      </c>
      <c r="H1928" s="21" t="s">
        <v>2597</v>
      </c>
      <c r="I1928" s="21" t="s">
        <v>4713</v>
      </c>
      <c r="J1928" s="21">
        <v>4</v>
      </c>
      <c r="K1928" s="21"/>
      <c r="L1928" s="21">
        <f t="shared" si="210"/>
        <v>4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2085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11"/>
        <v/>
      </c>
      <c r="Z1928" s="21" t="str">
        <f t="shared" si="212"/>
        <v/>
      </c>
      <c r="AA1928" s="21" t="str">
        <f t="shared" si="213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1926</v>
      </c>
      <c r="B1929" s="21">
        <v>5470</v>
      </c>
      <c r="C1929" s="30">
        <v>45883</v>
      </c>
      <c r="D1929" s="30">
        <v>45883</v>
      </c>
      <c r="E1929" s="47">
        <v>3020</v>
      </c>
      <c r="F1929" s="47">
        <f t="shared" si="208"/>
        <v>3020</v>
      </c>
      <c r="G1929" s="48">
        <f t="shared" si="209"/>
        <v>3020</v>
      </c>
      <c r="H1929" s="21" t="s">
        <v>2459</v>
      </c>
      <c r="I1929" s="21"/>
      <c r="J1929" s="21">
        <v>1</v>
      </c>
      <c r="K1929" s="21">
        <v>1</v>
      </c>
      <c r="L1929" s="21">
        <f t="shared" si="210"/>
        <v>0</v>
      </c>
      <c r="M1929" s="21" t="s">
        <v>2463</v>
      </c>
      <c r="N1929" s="30">
        <v>45887</v>
      </c>
      <c r="O1929" s="48">
        <v>6000</v>
      </c>
      <c r="P1929" s="21" t="s">
        <v>2295</v>
      </c>
      <c r="Q1929" s="21" t="s">
        <v>636</v>
      </c>
      <c r="R1929" s="21" t="s">
        <v>637</v>
      </c>
      <c r="S1929" s="3">
        <v>4</v>
      </c>
      <c r="T1929" s="37"/>
      <c r="U1929" s="21" t="s">
        <v>2460</v>
      </c>
      <c r="V1929" s="21" t="s">
        <v>1165</v>
      </c>
      <c r="W1929" s="38"/>
      <c r="X1929" s="30">
        <v>45887</v>
      </c>
      <c r="Y1929" s="21">
        <f t="shared" si="211"/>
        <v>0</v>
      </c>
      <c r="Z1929" s="21" t="str">
        <f t="shared" si="212"/>
        <v>Monday</v>
      </c>
      <c r="AA1929" s="21" t="str">
        <f t="shared" si="213"/>
        <v>Monday</v>
      </c>
      <c r="AB1929" s="21" t="str">
        <f>VLOOKUP(U1929,'Currency Sheet'!A:C,3,)</f>
        <v>INR</v>
      </c>
      <c r="AC1929" s="42" t="e">
        <f>VLOOKUP(P1929,'Customer List'!B:D,3,)</f>
        <v>#N/A</v>
      </c>
    </row>
    <row r="1930" spans="1:29" x14ac:dyDescent="0.25">
      <c r="A1930" s="21">
        <v>1927</v>
      </c>
      <c r="B1930" s="21" t="s">
        <v>2375</v>
      </c>
      <c r="C1930" s="30">
        <v>45882</v>
      </c>
      <c r="D1930" s="30">
        <v>45885</v>
      </c>
      <c r="E1930" s="47">
        <v>44</v>
      </c>
      <c r="F1930" s="47">
        <f t="shared" si="208"/>
        <v>3872</v>
      </c>
      <c r="G1930" s="48">
        <f t="shared" si="209"/>
        <v>7744</v>
      </c>
      <c r="H1930" s="21" t="s">
        <v>2376</v>
      </c>
      <c r="I1930" s="21"/>
      <c r="J1930" s="21">
        <v>2</v>
      </c>
      <c r="K1930" s="21">
        <v>2</v>
      </c>
      <c r="L1930" s="21">
        <f t="shared" si="210"/>
        <v>0</v>
      </c>
      <c r="M1930" s="21" t="s">
        <v>2445</v>
      </c>
      <c r="N1930" s="30">
        <v>45888</v>
      </c>
      <c r="O1930" s="48">
        <v>11625</v>
      </c>
      <c r="P1930" s="21" t="s">
        <v>625</v>
      </c>
      <c r="Q1930" s="21" t="s">
        <v>2071</v>
      </c>
      <c r="R1930" s="21" t="s">
        <v>637</v>
      </c>
      <c r="S1930" s="3">
        <v>-20</v>
      </c>
      <c r="T1930" s="37"/>
      <c r="U1930" s="21" t="s">
        <v>2380</v>
      </c>
      <c r="V1930" s="21" t="str">
        <f>VLOOKUP(P1930,'Customer List'!B:C,2,)</f>
        <v>Delhi</v>
      </c>
      <c r="W1930" s="38"/>
      <c r="X1930" s="30">
        <v>45888</v>
      </c>
      <c r="Y1930" s="21">
        <f t="shared" si="211"/>
        <v>0</v>
      </c>
      <c r="Z1930" s="21" t="str">
        <f t="shared" si="212"/>
        <v>Tuesday</v>
      </c>
      <c r="AA1930" s="21" t="str">
        <f t="shared" si="213"/>
        <v>Tuesday</v>
      </c>
      <c r="AB1930" s="21" t="str">
        <f>VLOOKUP(U1930,'Currency Sheet'!A:C,3,)</f>
        <v>DOLLAR</v>
      </c>
      <c r="AC1930" s="42" t="str">
        <f>VLOOKUP(P1930,'Customer List'!B:D,3,)</f>
        <v>Local</v>
      </c>
    </row>
    <row r="1931" spans="1:29" x14ac:dyDescent="0.25">
      <c r="A1931" s="21">
        <v>1928</v>
      </c>
      <c r="B1931" s="21" t="s">
        <v>2375</v>
      </c>
      <c r="C1931" s="30">
        <v>45882</v>
      </c>
      <c r="D1931" s="30">
        <v>45885</v>
      </c>
      <c r="E1931" s="47">
        <v>78.400000000000006</v>
      </c>
      <c r="F1931" s="47">
        <f t="shared" si="208"/>
        <v>6899.2000000000007</v>
      </c>
      <c r="G1931" s="48">
        <f t="shared" si="209"/>
        <v>6899.2000000000007</v>
      </c>
      <c r="H1931" s="21" t="s">
        <v>2377</v>
      </c>
      <c r="I1931" s="21"/>
      <c r="J1931" s="21">
        <v>1</v>
      </c>
      <c r="K1931" s="21">
        <v>1</v>
      </c>
      <c r="L1931" s="21">
        <f t="shared" si="210"/>
        <v>0</v>
      </c>
      <c r="M1931" s="21" t="s">
        <v>2431</v>
      </c>
      <c r="N1931" s="30">
        <v>45888</v>
      </c>
      <c r="O1931" s="48">
        <v>11392.5</v>
      </c>
      <c r="P1931" s="21" t="s">
        <v>2388</v>
      </c>
      <c r="Q1931" s="21">
        <v>58154567973</v>
      </c>
      <c r="R1931" s="21" t="s">
        <v>40</v>
      </c>
      <c r="S1931" s="3">
        <v>-20</v>
      </c>
      <c r="T1931" s="37"/>
      <c r="U1931" s="21" t="s">
        <v>2380</v>
      </c>
      <c r="V1931" s="21" t="str">
        <f>VLOOKUP(P1931,'Customer List'!B:C,2,)</f>
        <v>Vellore</v>
      </c>
      <c r="W1931" s="38"/>
      <c r="X1931" s="30">
        <v>45890</v>
      </c>
      <c r="Y1931" s="21">
        <f t="shared" si="211"/>
        <v>2</v>
      </c>
      <c r="Z1931" s="21" t="str">
        <f t="shared" si="212"/>
        <v>Tuesday</v>
      </c>
      <c r="AA1931" s="21" t="str">
        <f t="shared" si="213"/>
        <v>Thursday</v>
      </c>
      <c r="AB1931" s="21" t="str">
        <f>VLOOKUP(U1931,'Currency Sheet'!A:C,3,)</f>
        <v>DOLLAR</v>
      </c>
      <c r="AC1931" s="42" t="str">
        <f>VLOOKUP(P1931,'Customer List'!B:D,3,)</f>
        <v>OutStation</v>
      </c>
    </row>
    <row r="1932" spans="1:29" x14ac:dyDescent="0.25">
      <c r="A1932" s="21">
        <v>1929</v>
      </c>
      <c r="B1932" s="21" t="s">
        <v>2375</v>
      </c>
      <c r="C1932" s="30">
        <v>45882</v>
      </c>
      <c r="D1932" s="30">
        <v>45885</v>
      </c>
      <c r="E1932" s="47">
        <v>141.6</v>
      </c>
      <c r="F1932" s="47">
        <f t="shared" si="208"/>
        <v>12460.8</v>
      </c>
      <c r="G1932" s="48">
        <f t="shared" si="209"/>
        <v>24921.599999999999</v>
      </c>
      <c r="H1932" s="21" t="s">
        <v>2378</v>
      </c>
      <c r="I1932" s="21"/>
      <c r="J1932" s="21">
        <v>2</v>
      </c>
      <c r="K1932" s="21">
        <v>2</v>
      </c>
      <c r="L1932" s="21">
        <f t="shared" si="210"/>
        <v>0</v>
      </c>
      <c r="M1932" s="21" t="s">
        <v>2423</v>
      </c>
      <c r="N1932" s="30">
        <v>45887</v>
      </c>
      <c r="O1932" s="48">
        <v>41152.5</v>
      </c>
      <c r="P1932" s="21" t="s">
        <v>2391</v>
      </c>
      <c r="Q1932" s="21">
        <v>58154519743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Thane</v>
      </c>
      <c r="W1932" s="38"/>
      <c r="X1932" s="30">
        <v>45888</v>
      </c>
      <c r="Y1932" s="21">
        <f t="shared" si="211"/>
        <v>1</v>
      </c>
      <c r="Z1932" s="21" t="str">
        <f t="shared" si="212"/>
        <v>Monday</v>
      </c>
      <c r="AA1932" s="21" t="str">
        <f t="shared" si="213"/>
        <v>Tuesday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1930</v>
      </c>
      <c r="B1933" s="21" t="s">
        <v>2375</v>
      </c>
      <c r="C1933" s="30">
        <v>45882</v>
      </c>
      <c r="D1933" s="30">
        <v>45885</v>
      </c>
      <c r="E1933" s="47">
        <v>169.6</v>
      </c>
      <c r="F1933" s="47">
        <f t="shared" si="208"/>
        <v>14924.8</v>
      </c>
      <c r="G1933" s="48">
        <f t="shared" si="209"/>
        <v>44774.399999999994</v>
      </c>
      <c r="H1933" s="21" t="s">
        <v>2379</v>
      </c>
      <c r="I1933" s="21"/>
      <c r="J1933" s="21">
        <v>3</v>
      </c>
      <c r="K1933" s="21">
        <v>3</v>
      </c>
      <c r="L1933" s="21">
        <f t="shared" si="210"/>
        <v>0</v>
      </c>
      <c r="M1933" s="21" t="s">
        <v>2422</v>
      </c>
      <c r="N1933" s="30">
        <v>45887</v>
      </c>
      <c r="O1933" s="48">
        <v>73935</v>
      </c>
      <c r="P1933" s="21" t="s">
        <v>621</v>
      </c>
      <c r="Q1933" s="21">
        <v>58154519640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Hyderabad</v>
      </c>
      <c r="W1933" s="38"/>
      <c r="X1933" s="30">
        <v>45888</v>
      </c>
      <c r="Y1933" s="21">
        <f t="shared" si="211"/>
        <v>1</v>
      </c>
      <c r="Z1933" s="21" t="str">
        <f t="shared" si="212"/>
        <v>Monday</v>
      </c>
      <c r="AA1933" s="21" t="str">
        <f t="shared" si="213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1931</v>
      </c>
      <c r="B1934" s="21" t="s">
        <v>2371</v>
      </c>
      <c r="C1934" s="30">
        <v>45877</v>
      </c>
      <c r="D1934" s="30">
        <v>45885</v>
      </c>
      <c r="E1934" s="47">
        <v>42.7</v>
      </c>
      <c r="F1934" s="47">
        <f t="shared" si="208"/>
        <v>3757.6000000000004</v>
      </c>
      <c r="G1934" s="48">
        <f t="shared" si="209"/>
        <v>3757.6000000000004</v>
      </c>
      <c r="H1934" s="21">
        <v>100205</v>
      </c>
      <c r="I1934" s="21" t="s">
        <v>3101</v>
      </c>
      <c r="J1934" s="21">
        <v>1</v>
      </c>
      <c r="K1934" s="21">
        <v>1</v>
      </c>
      <c r="L1934" s="21">
        <f t="shared" si="210"/>
        <v>0</v>
      </c>
      <c r="M1934" s="21" t="s">
        <v>2547</v>
      </c>
      <c r="N1934" s="30">
        <v>45892</v>
      </c>
      <c r="O1934" s="48">
        <v>7091.25</v>
      </c>
      <c r="P1934" s="21" t="s">
        <v>2357</v>
      </c>
      <c r="Q1934" s="21">
        <v>58154749645</v>
      </c>
      <c r="R1934" s="21" t="s">
        <v>40</v>
      </c>
      <c r="S1934" s="3">
        <v>4</v>
      </c>
      <c r="T1934" s="37"/>
      <c r="U1934" s="21" t="s">
        <v>18</v>
      </c>
      <c r="V1934" s="21" t="str">
        <f>VLOOKUP(P1934,'Customer List'!B:C,2,)</f>
        <v>Pune</v>
      </c>
      <c r="W1934" s="38"/>
      <c r="X1934" s="30">
        <v>45894</v>
      </c>
      <c r="Y1934" s="21">
        <f t="shared" si="211"/>
        <v>2</v>
      </c>
      <c r="Z1934" s="21" t="str">
        <f t="shared" si="212"/>
        <v>Saturday</v>
      </c>
      <c r="AA1934" s="21" t="str">
        <f t="shared" si="213"/>
        <v>Monday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1932</v>
      </c>
      <c r="B1935" s="21" t="s">
        <v>2371</v>
      </c>
      <c r="C1935" s="30">
        <v>45877</v>
      </c>
      <c r="D1935" s="30">
        <v>45885</v>
      </c>
      <c r="E1935" s="47">
        <v>100.1</v>
      </c>
      <c r="F1935" s="47">
        <f t="shared" si="208"/>
        <v>8808.7999999999993</v>
      </c>
      <c r="G1935" s="48">
        <f t="shared" si="209"/>
        <v>8808.7999999999993</v>
      </c>
      <c r="H1935" s="21">
        <v>100206</v>
      </c>
      <c r="I1935" s="21" t="s">
        <v>3101</v>
      </c>
      <c r="J1935" s="21">
        <v>1</v>
      </c>
      <c r="K1935" s="21">
        <v>1</v>
      </c>
      <c r="L1935" s="21">
        <f t="shared" si="210"/>
        <v>0</v>
      </c>
      <c r="M1935" s="21" t="s">
        <v>2417</v>
      </c>
      <c r="N1935" s="30">
        <v>45887</v>
      </c>
      <c r="O1935" s="48">
        <v>10868</v>
      </c>
      <c r="P1935" s="21" t="s">
        <v>839</v>
      </c>
      <c r="Q1935" s="21">
        <v>58154523350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11"/>
        <v>1</v>
      </c>
      <c r="Z1935" s="21" t="str">
        <f t="shared" si="212"/>
        <v>Monday</v>
      </c>
      <c r="AA1935" s="21" t="str">
        <f t="shared" si="213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1933</v>
      </c>
      <c r="B1936" s="21" t="s">
        <v>2371</v>
      </c>
      <c r="C1936" s="30">
        <v>45877</v>
      </c>
      <c r="D1936" s="30">
        <v>45885</v>
      </c>
      <c r="E1936" s="47">
        <v>114.8</v>
      </c>
      <c r="F1936" s="47">
        <f t="shared" si="208"/>
        <v>10102.4</v>
      </c>
      <c r="G1936" s="48">
        <f t="shared" si="209"/>
        <v>10102.4</v>
      </c>
      <c r="H1936" s="21">
        <v>100340</v>
      </c>
      <c r="I1936" s="21" t="s">
        <v>1532</v>
      </c>
      <c r="J1936" s="21">
        <v>1</v>
      </c>
      <c r="K1936" s="21">
        <v>1</v>
      </c>
      <c r="L1936" s="21">
        <f t="shared" si="210"/>
        <v>0</v>
      </c>
      <c r="M1936" s="21" t="s">
        <v>2763</v>
      </c>
      <c r="N1936" s="30">
        <v>45897</v>
      </c>
      <c r="O1936" s="48">
        <v>22878</v>
      </c>
      <c r="P1936" s="21" t="s">
        <v>625</v>
      </c>
      <c r="Q1936" s="21" t="s">
        <v>2071</v>
      </c>
      <c r="R1936" s="21" t="s">
        <v>637</v>
      </c>
      <c r="S1936" s="3">
        <v>4</v>
      </c>
      <c r="T1936" s="37"/>
      <c r="U1936" s="21" t="s">
        <v>18</v>
      </c>
      <c r="V1936" s="21" t="str">
        <f>VLOOKUP(P1936,'Customer List'!B:C,2,)</f>
        <v>Delhi</v>
      </c>
      <c r="W1936" s="38"/>
      <c r="X1936" s="30">
        <v>45897</v>
      </c>
      <c r="Y1936" s="21">
        <f t="shared" si="211"/>
        <v>0</v>
      </c>
      <c r="Z1936" s="21" t="str">
        <f t="shared" si="212"/>
        <v>Thursday</v>
      </c>
      <c r="AA1936" s="21" t="str">
        <f t="shared" si="213"/>
        <v>Thursday</v>
      </c>
      <c r="AB1936" s="21" t="str">
        <f>VLOOKUP(U1936,'Currency Sheet'!A:C,3,)</f>
        <v>DOLLAR</v>
      </c>
      <c r="AC1936" s="42" t="str">
        <f>VLOOKUP(P1936,'Customer List'!B:D,3,)</f>
        <v>Local</v>
      </c>
    </row>
    <row r="1937" spans="1:29" x14ac:dyDescent="0.25">
      <c r="A1937" s="21">
        <v>1934</v>
      </c>
      <c r="B1937" s="21" t="s">
        <v>2371</v>
      </c>
      <c r="C1937" s="30">
        <v>45877</v>
      </c>
      <c r="D1937" s="30">
        <v>45885</v>
      </c>
      <c r="E1937" s="47">
        <v>50.4</v>
      </c>
      <c r="F1937" s="47">
        <f t="shared" si="208"/>
        <v>4435.2</v>
      </c>
      <c r="G1937" s="48">
        <f t="shared" si="209"/>
        <v>4435.2</v>
      </c>
      <c r="H1937" s="21">
        <v>100408</v>
      </c>
      <c r="I1937" s="21" t="s">
        <v>1420</v>
      </c>
      <c r="J1937" s="21">
        <v>1</v>
      </c>
      <c r="K1937" s="21">
        <v>1</v>
      </c>
      <c r="L1937" s="21">
        <f t="shared" si="210"/>
        <v>0</v>
      </c>
      <c r="M1937" s="21" t="s">
        <v>2494</v>
      </c>
      <c r="N1937" s="30">
        <v>45891</v>
      </c>
      <c r="O1937" s="48">
        <v>6156</v>
      </c>
      <c r="P1937" s="21" t="s">
        <v>42</v>
      </c>
      <c r="Q1937" s="21" t="s">
        <v>636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Faridabad</v>
      </c>
      <c r="W1937" s="38"/>
      <c r="X1937" s="30">
        <v>45891</v>
      </c>
      <c r="Y1937" s="21">
        <f t="shared" si="211"/>
        <v>0</v>
      </c>
      <c r="Z1937" s="21" t="str">
        <f t="shared" si="212"/>
        <v>Friday</v>
      </c>
      <c r="AA1937" s="21" t="str">
        <f t="shared" si="213"/>
        <v>Friday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1935</v>
      </c>
      <c r="B1938" s="21" t="s">
        <v>2371</v>
      </c>
      <c r="C1938" s="30">
        <v>45877</v>
      </c>
      <c r="D1938" s="30">
        <v>45885</v>
      </c>
      <c r="E1938" s="47">
        <v>150.5</v>
      </c>
      <c r="F1938" s="47">
        <f t="shared" si="208"/>
        <v>13244</v>
      </c>
      <c r="G1938" s="48">
        <f t="shared" si="209"/>
        <v>13244</v>
      </c>
      <c r="H1938" s="21">
        <v>100422</v>
      </c>
      <c r="I1938" s="21" t="s">
        <v>1533</v>
      </c>
      <c r="J1938" s="21">
        <v>1</v>
      </c>
      <c r="K1938" s="21">
        <v>1</v>
      </c>
      <c r="L1938" s="21">
        <f t="shared" si="210"/>
        <v>0</v>
      </c>
      <c r="M1938" s="21" t="s">
        <v>2494</v>
      </c>
      <c r="N1938" s="30">
        <v>45891</v>
      </c>
      <c r="O1938" s="48">
        <v>18382.5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 t="s">
        <v>2496</v>
      </c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211"/>
        <v>0</v>
      </c>
      <c r="Z1938" s="21" t="str">
        <f t="shared" si="212"/>
        <v>Friday</v>
      </c>
      <c r="AA1938" s="21" t="str">
        <f t="shared" si="213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1936</v>
      </c>
      <c r="B1939" s="21" t="s">
        <v>2371</v>
      </c>
      <c r="C1939" s="30">
        <v>45877</v>
      </c>
      <c r="D1939" s="30">
        <v>45885</v>
      </c>
      <c r="E1939" s="47">
        <v>160.30000000000001</v>
      </c>
      <c r="F1939" s="47">
        <f t="shared" si="208"/>
        <v>14106.400000000001</v>
      </c>
      <c r="G1939" s="48">
        <f t="shared" si="209"/>
        <v>14106.400000000001</v>
      </c>
      <c r="H1939" s="21">
        <v>100423</v>
      </c>
      <c r="I1939" s="21" t="s">
        <v>1419</v>
      </c>
      <c r="J1939" s="21">
        <v>1</v>
      </c>
      <c r="K1939" s="21">
        <v>1</v>
      </c>
      <c r="L1939" s="21">
        <f t="shared" si="210"/>
        <v>0</v>
      </c>
      <c r="M1939" s="21" t="s">
        <v>2547</v>
      </c>
      <c r="N1939" s="30">
        <v>45892</v>
      </c>
      <c r="O1939" s="48">
        <v>26621.25</v>
      </c>
      <c r="P1939" s="21" t="s">
        <v>2357</v>
      </c>
      <c r="Q1939" s="21">
        <v>58154749645</v>
      </c>
      <c r="R1939" s="21" t="s">
        <v>40</v>
      </c>
      <c r="S1939" s="3">
        <v>4</v>
      </c>
      <c r="T1939" s="37"/>
      <c r="U1939" s="21" t="s">
        <v>18</v>
      </c>
      <c r="V1939" s="21" t="str">
        <f>VLOOKUP(P1939,'Customer List'!B:C,2,)</f>
        <v>Pune</v>
      </c>
      <c r="W1939" s="38"/>
      <c r="X1939" s="30">
        <v>45894</v>
      </c>
      <c r="Y1939" s="21">
        <f t="shared" si="211"/>
        <v>2</v>
      </c>
      <c r="Z1939" s="21" t="str">
        <f t="shared" si="212"/>
        <v>Saturday</v>
      </c>
      <c r="AA1939" s="21" t="str">
        <f t="shared" si="213"/>
        <v>Monday</v>
      </c>
      <c r="AB1939" s="21" t="str">
        <f>VLOOKUP(U1939,'Currency Sheet'!A:C,3,)</f>
        <v>DOLLAR</v>
      </c>
      <c r="AC1939" s="42" t="str">
        <f>VLOOKUP(P1939,'Customer List'!B:D,3,)</f>
        <v>OutStation</v>
      </c>
    </row>
    <row r="1940" spans="1:29" x14ac:dyDescent="0.25">
      <c r="A1940" s="21">
        <v>1937</v>
      </c>
      <c r="B1940" s="21" t="s">
        <v>2371</v>
      </c>
      <c r="C1940" s="30">
        <v>45877</v>
      </c>
      <c r="D1940" s="30">
        <v>45885</v>
      </c>
      <c r="E1940" s="47">
        <v>201.6</v>
      </c>
      <c r="F1940" s="47">
        <f t="shared" si="208"/>
        <v>17740.8</v>
      </c>
      <c r="G1940" s="48">
        <f t="shared" si="209"/>
        <v>35481.599999999999</v>
      </c>
      <c r="H1940" s="21">
        <v>100432</v>
      </c>
      <c r="I1940" s="21" t="s">
        <v>1273</v>
      </c>
      <c r="J1940" s="21">
        <v>2</v>
      </c>
      <c r="K1940" s="21">
        <v>2</v>
      </c>
      <c r="L1940" s="21">
        <f t="shared" si="210"/>
        <v>0</v>
      </c>
      <c r="M1940" s="21" t="s">
        <v>2494</v>
      </c>
      <c r="N1940" s="30">
        <v>45891</v>
      </c>
      <c r="O1940" s="48">
        <v>49248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/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11"/>
        <v>0</v>
      </c>
      <c r="Z1940" s="21" t="str">
        <f t="shared" si="212"/>
        <v>Friday</v>
      </c>
      <c r="AA1940" s="21" t="str">
        <f t="shared" si="213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1938</v>
      </c>
      <c r="B1941" s="21" t="s">
        <v>2371</v>
      </c>
      <c r="C1941" s="30">
        <v>45877</v>
      </c>
      <c r="D1941" s="30">
        <v>45885</v>
      </c>
      <c r="E1941" s="47">
        <v>226.1</v>
      </c>
      <c r="F1941" s="47">
        <f t="shared" si="208"/>
        <v>19896.8</v>
      </c>
      <c r="G1941" s="48">
        <f t="shared" si="209"/>
        <v>19896.8</v>
      </c>
      <c r="H1941" s="21">
        <v>100434</v>
      </c>
      <c r="I1941" s="21" t="s">
        <v>156</v>
      </c>
      <c r="J1941" s="21">
        <v>1</v>
      </c>
      <c r="K1941" s="21">
        <v>1</v>
      </c>
      <c r="L1941" s="21">
        <f t="shared" si="210"/>
        <v>0</v>
      </c>
      <c r="M1941" s="21" t="s">
        <v>2417</v>
      </c>
      <c r="N1941" s="30">
        <v>45887</v>
      </c>
      <c r="O1941" s="48">
        <v>24548</v>
      </c>
      <c r="P1941" s="21" t="s">
        <v>839</v>
      </c>
      <c r="Q1941" s="21">
        <v>58154523350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Hyderabad</v>
      </c>
      <c r="W1941" s="38"/>
      <c r="X1941" s="30">
        <v>45888</v>
      </c>
      <c r="Y1941" s="21">
        <f t="shared" si="211"/>
        <v>1</v>
      </c>
      <c r="Z1941" s="21" t="str">
        <f t="shared" si="212"/>
        <v>Monday</v>
      </c>
      <c r="AA1941" s="21" t="str">
        <f t="shared" si="213"/>
        <v>Tuesday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1939</v>
      </c>
      <c r="B1942" s="21" t="s">
        <v>2371</v>
      </c>
      <c r="C1942" s="30">
        <v>45877</v>
      </c>
      <c r="D1942" s="30">
        <v>45885</v>
      </c>
      <c r="E1942" s="47">
        <v>205.5</v>
      </c>
      <c r="F1942" s="47">
        <f t="shared" si="208"/>
        <v>18084</v>
      </c>
      <c r="G1942" s="48">
        <f t="shared" si="209"/>
        <v>18084</v>
      </c>
      <c r="H1942" s="21">
        <v>100449</v>
      </c>
      <c r="I1942" s="21" t="s">
        <v>3102</v>
      </c>
      <c r="J1942" s="21">
        <v>1</v>
      </c>
      <c r="K1942" s="21">
        <v>1</v>
      </c>
      <c r="L1942" s="21">
        <f t="shared" si="210"/>
        <v>0</v>
      </c>
      <c r="M1942" s="21" t="s">
        <v>2494</v>
      </c>
      <c r="N1942" s="30">
        <v>45891</v>
      </c>
      <c r="O1942" s="48">
        <v>23427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11"/>
        <v>0</v>
      </c>
      <c r="Z1942" s="21" t="str">
        <f t="shared" si="212"/>
        <v>Friday</v>
      </c>
      <c r="AA1942" s="21" t="str">
        <f t="shared" si="213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1940</v>
      </c>
      <c r="B1943" s="21" t="s">
        <v>2371</v>
      </c>
      <c r="C1943" s="30">
        <v>45877</v>
      </c>
      <c r="D1943" s="30">
        <v>45885</v>
      </c>
      <c r="E1943" s="47">
        <v>231.75</v>
      </c>
      <c r="F1943" s="47">
        <f t="shared" si="208"/>
        <v>20394</v>
      </c>
      <c r="G1943" s="48">
        <f t="shared" si="209"/>
        <v>20394</v>
      </c>
      <c r="H1943" s="21">
        <v>100451</v>
      </c>
      <c r="I1943" s="21" t="s">
        <v>1846</v>
      </c>
      <c r="J1943" s="21">
        <v>1</v>
      </c>
      <c r="K1943" s="21">
        <v>1</v>
      </c>
      <c r="L1943" s="21">
        <f t="shared" si="210"/>
        <v>0</v>
      </c>
      <c r="M1943" s="21" t="s">
        <v>2448</v>
      </c>
      <c r="N1943" s="30">
        <v>45888</v>
      </c>
      <c r="O1943" s="48">
        <v>23484</v>
      </c>
      <c r="P1943" s="21" t="s">
        <v>16</v>
      </c>
      <c r="Q1943" s="21" t="s">
        <v>2071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Delhi</v>
      </c>
      <c r="W1943" s="38"/>
      <c r="X1943" s="30">
        <v>45888</v>
      </c>
      <c r="Y1943" s="21">
        <f t="shared" si="211"/>
        <v>0</v>
      </c>
      <c r="Z1943" s="21" t="str">
        <f t="shared" si="212"/>
        <v>Tuesday</v>
      </c>
      <c r="AA1943" s="21" t="str">
        <f t="shared" si="213"/>
        <v>Tuesday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1941</v>
      </c>
      <c r="B1944" s="21" t="s">
        <v>2371</v>
      </c>
      <c r="C1944" s="30">
        <v>45877</v>
      </c>
      <c r="D1944" s="30">
        <v>45885</v>
      </c>
      <c r="E1944" s="47">
        <v>73.5</v>
      </c>
      <c r="F1944" s="47">
        <f t="shared" si="208"/>
        <v>6468</v>
      </c>
      <c r="G1944" s="48">
        <f t="shared" si="209"/>
        <v>6468</v>
      </c>
      <c r="H1944" s="21">
        <v>100712</v>
      </c>
      <c r="I1944" s="21" t="s">
        <v>3103</v>
      </c>
      <c r="J1944" s="21">
        <v>1</v>
      </c>
      <c r="K1944" s="21">
        <v>1</v>
      </c>
      <c r="L1944" s="21">
        <f t="shared" si="210"/>
        <v>0</v>
      </c>
      <c r="M1944" s="21" t="s">
        <v>2410</v>
      </c>
      <c r="N1944" s="30">
        <v>45887</v>
      </c>
      <c r="O1944" s="48">
        <v>11392.5</v>
      </c>
      <c r="P1944" s="21" t="s">
        <v>1907</v>
      </c>
      <c r="Q1944" s="21" t="s">
        <v>2396</v>
      </c>
      <c r="R1944" s="21" t="s">
        <v>40</v>
      </c>
      <c r="S1944" s="3">
        <v>4</v>
      </c>
      <c r="T1944" s="37"/>
      <c r="U1944" s="21" t="s">
        <v>18</v>
      </c>
      <c r="V1944" s="21" t="str">
        <f>VLOOKUP(P1944,'Customer List'!B:C,2,)</f>
        <v>Chandigarh</v>
      </c>
      <c r="W1944" s="38"/>
      <c r="X1944" s="30">
        <v>45889</v>
      </c>
      <c r="Y1944" s="21">
        <f t="shared" si="211"/>
        <v>2</v>
      </c>
      <c r="Z1944" s="21" t="str">
        <f t="shared" si="212"/>
        <v>Monday</v>
      </c>
      <c r="AA1944" s="21" t="str">
        <f t="shared" si="213"/>
        <v>Wednesday</v>
      </c>
      <c r="AB1944" s="21" t="str">
        <f>VLOOKUP(U1944,'Currency Sheet'!A:C,3,)</f>
        <v>DOLLAR</v>
      </c>
      <c r="AC1944" s="42" t="str">
        <f>VLOOKUP(P1944,'Customer List'!B:D,3,)</f>
        <v>OutStation</v>
      </c>
    </row>
    <row r="1945" spans="1:29" x14ac:dyDescent="0.25">
      <c r="A1945" s="21">
        <v>1942</v>
      </c>
      <c r="B1945" s="21" t="s">
        <v>2371</v>
      </c>
      <c r="C1945" s="30">
        <v>45877</v>
      </c>
      <c r="D1945" s="30">
        <v>45885</v>
      </c>
      <c r="E1945" s="47">
        <v>47.6</v>
      </c>
      <c r="F1945" s="47">
        <f t="shared" si="208"/>
        <v>4188.8</v>
      </c>
      <c r="G1945" s="48">
        <f t="shared" si="209"/>
        <v>4188.8</v>
      </c>
      <c r="H1945" s="21">
        <v>100721</v>
      </c>
      <c r="I1945" s="21" t="s">
        <v>3104</v>
      </c>
      <c r="J1945" s="21">
        <v>1</v>
      </c>
      <c r="K1945" s="21">
        <v>1</v>
      </c>
      <c r="L1945" s="21">
        <f t="shared" si="210"/>
        <v>0</v>
      </c>
      <c r="M1945" s="21" t="s">
        <v>2448</v>
      </c>
      <c r="N1945" s="30">
        <v>45888</v>
      </c>
      <c r="O1945" s="48">
        <v>5168</v>
      </c>
      <c r="P1945" s="21" t="s">
        <v>16</v>
      </c>
      <c r="Q1945" s="21" t="s">
        <v>2071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11"/>
        <v>0</v>
      </c>
      <c r="Z1945" s="21" t="str">
        <f t="shared" si="212"/>
        <v>Tuesday</v>
      </c>
      <c r="AA1945" s="21" t="str">
        <f t="shared" si="213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1943</v>
      </c>
      <c r="B1946" s="21" t="s">
        <v>2371</v>
      </c>
      <c r="C1946" s="30">
        <v>45877</v>
      </c>
      <c r="D1946" s="30">
        <v>45885</v>
      </c>
      <c r="E1946" s="47">
        <v>165.9</v>
      </c>
      <c r="F1946" s="47">
        <f t="shared" si="208"/>
        <v>14599.2</v>
      </c>
      <c r="G1946" s="48">
        <f t="shared" si="209"/>
        <v>14599.2</v>
      </c>
      <c r="H1946" s="21">
        <v>100734</v>
      </c>
      <c r="I1946" s="21" t="s">
        <v>1847</v>
      </c>
      <c r="J1946" s="21">
        <v>1</v>
      </c>
      <c r="K1946" s="21">
        <v>1</v>
      </c>
      <c r="L1946" s="21">
        <f t="shared" si="210"/>
        <v>0</v>
      </c>
      <c r="M1946" s="21" t="s">
        <v>2547</v>
      </c>
      <c r="N1946" s="30">
        <v>45892</v>
      </c>
      <c r="O1946" s="48">
        <v>27551.25</v>
      </c>
      <c r="P1946" s="21" t="s">
        <v>2357</v>
      </c>
      <c r="Q1946" s="21">
        <v>58154749645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Pune</v>
      </c>
      <c r="W1946" s="38"/>
      <c r="X1946" s="30">
        <v>45894</v>
      </c>
      <c r="Y1946" s="21">
        <f t="shared" si="211"/>
        <v>2</v>
      </c>
      <c r="Z1946" s="21" t="str">
        <f t="shared" si="212"/>
        <v>Saturday</v>
      </c>
      <c r="AA1946" s="21" t="str">
        <f t="shared" si="213"/>
        <v>Monday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1944</v>
      </c>
      <c r="B1947" s="21" t="s">
        <v>2371</v>
      </c>
      <c r="C1947" s="30">
        <v>45877</v>
      </c>
      <c r="D1947" s="30">
        <v>45885</v>
      </c>
      <c r="E1947" s="47">
        <v>204.75</v>
      </c>
      <c r="F1947" s="47">
        <f t="shared" si="208"/>
        <v>18018</v>
      </c>
      <c r="G1947" s="48">
        <f t="shared" si="209"/>
        <v>18018</v>
      </c>
      <c r="H1947" s="21">
        <v>100742</v>
      </c>
      <c r="I1947" s="21" t="s">
        <v>2804</v>
      </c>
      <c r="J1947" s="21">
        <v>1</v>
      </c>
      <c r="K1947" s="21">
        <v>1</v>
      </c>
      <c r="L1947" s="21">
        <f t="shared" si="210"/>
        <v>0</v>
      </c>
      <c r="M1947" s="21" t="s">
        <v>2448</v>
      </c>
      <c r="N1947" s="30">
        <v>45888</v>
      </c>
      <c r="O1947" s="48">
        <v>20748</v>
      </c>
      <c r="P1947" s="21" t="s">
        <v>16</v>
      </c>
      <c r="Q1947" s="21" t="s">
        <v>2071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11"/>
        <v>0</v>
      </c>
      <c r="Z1947" s="21" t="str">
        <f t="shared" si="212"/>
        <v>Tuesday</v>
      </c>
      <c r="AA1947" s="21" t="str">
        <f t="shared" si="213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1945</v>
      </c>
      <c r="B1948" s="21" t="s">
        <v>2371</v>
      </c>
      <c r="C1948" s="30">
        <v>45877</v>
      </c>
      <c r="D1948" s="30">
        <v>45885</v>
      </c>
      <c r="E1948" s="47">
        <v>73.5</v>
      </c>
      <c r="F1948" s="47">
        <f t="shared" si="208"/>
        <v>6468</v>
      </c>
      <c r="G1948" s="48">
        <f t="shared" si="209"/>
        <v>6468</v>
      </c>
      <c r="H1948" s="21">
        <v>101212</v>
      </c>
      <c r="I1948" s="21" t="s">
        <v>1425</v>
      </c>
      <c r="J1948" s="21">
        <v>1</v>
      </c>
      <c r="K1948" s="21">
        <v>1</v>
      </c>
      <c r="L1948" s="21">
        <f t="shared" si="210"/>
        <v>0</v>
      </c>
      <c r="M1948" s="21" t="s">
        <v>2448</v>
      </c>
      <c r="N1948" s="30">
        <v>45888</v>
      </c>
      <c r="O1948" s="48">
        <v>7980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211"/>
        <v>0</v>
      </c>
      <c r="Z1948" s="21" t="str">
        <f t="shared" si="212"/>
        <v>Tuesday</v>
      </c>
      <c r="AA1948" s="21" t="str">
        <f t="shared" si="213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1946</v>
      </c>
      <c r="B1949" s="21" t="s">
        <v>2371</v>
      </c>
      <c r="C1949" s="30">
        <v>45877</v>
      </c>
      <c r="D1949" s="30">
        <v>45885</v>
      </c>
      <c r="E1949" s="47">
        <v>204.75</v>
      </c>
      <c r="F1949" s="47">
        <f t="shared" si="208"/>
        <v>18018</v>
      </c>
      <c r="G1949" s="48">
        <f t="shared" si="209"/>
        <v>18018</v>
      </c>
      <c r="H1949" s="21">
        <v>101242</v>
      </c>
      <c r="I1949" s="21" t="s">
        <v>3105</v>
      </c>
      <c r="J1949" s="21">
        <v>1</v>
      </c>
      <c r="K1949" s="21">
        <v>1</v>
      </c>
      <c r="L1949" s="21">
        <f t="shared" si="210"/>
        <v>0</v>
      </c>
      <c r="M1949" s="21" t="s">
        <v>2448</v>
      </c>
      <c r="N1949" s="30">
        <v>45888</v>
      </c>
      <c r="O1949" s="48">
        <v>20748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11"/>
        <v>0</v>
      </c>
      <c r="Z1949" s="21" t="str">
        <f t="shared" si="212"/>
        <v>Tuesday</v>
      </c>
      <c r="AA1949" s="21" t="str">
        <f t="shared" si="213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1947</v>
      </c>
      <c r="B1950" s="21" t="s">
        <v>2371</v>
      </c>
      <c r="C1950" s="30">
        <v>45877</v>
      </c>
      <c r="D1950" s="30">
        <v>45885</v>
      </c>
      <c r="E1950" s="47">
        <v>192.75</v>
      </c>
      <c r="F1950" s="47">
        <f t="shared" si="208"/>
        <v>16962</v>
      </c>
      <c r="G1950" s="48">
        <f t="shared" si="209"/>
        <v>16962</v>
      </c>
      <c r="H1950" s="21">
        <v>101263</v>
      </c>
      <c r="I1950" s="21" t="s">
        <v>3106</v>
      </c>
      <c r="J1950" s="21">
        <v>1</v>
      </c>
      <c r="K1950" s="21">
        <v>1</v>
      </c>
      <c r="L1950" s="21">
        <f t="shared" si="210"/>
        <v>0</v>
      </c>
      <c r="M1950" s="21" t="s">
        <v>2494</v>
      </c>
      <c r="N1950" s="30">
        <v>45891</v>
      </c>
      <c r="O1950" s="48">
        <v>21973.5</v>
      </c>
      <c r="P1950" s="21" t="s">
        <v>42</v>
      </c>
      <c r="Q1950" s="21" t="s">
        <v>636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Faridabad</v>
      </c>
      <c r="W1950" s="38"/>
      <c r="X1950" s="30">
        <v>45891</v>
      </c>
      <c r="Y1950" s="21">
        <f t="shared" si="211"/>
        <v>0</v>
      </c>
      <c r="Z1950" s="21" t="str">
        <f t="shared" si="212"/>
        <v>Friday</v>
      </c>
      <c r="AA1950" s="21" t="str">
        <f t="shared" si="213"/>
        <v>Friday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1948</v>
      </c>
      <c r="B1951" s="21" t="s">
        <v>2371</v>
      </c>
      <c r="C1951" s="30">
        <v>45877</v>
      </c>
      <c r="D1951" s="30">
        <v>45885</v>
      </c>
      <c r="E1951" s="47">
        <v>177.1</v>
      </c>
      <c r="F1951" s="47">
        <f t="shared" si="208"/>
        <v>15584.8</v>
      </c>
      <c r="G1951" s="48">
        <f t="shared" si="209"/>
        <v>15584.8</v>
      </c>
      <c r="H1951" s="21">
        <v>102010</v>
      </c>
      <c r="I1951" s="21" t="s">
        <v>3107</v>
      </c>
      <c r="J1951" s="21">
        <v>1</v>
      </c>
      <c r="K1951" s="21">
        <v>1</v>
      </c>
      <c r="L1951" s="21">
        <f t="shared" si="210"/>
        <v>0</v>
      </c>
      <c r="M1951" s="21" t="s">
        <v>2448</v>
      </c>
      <c r="N1951" s="30">
        <v>45888</v>
      </c>
      <c r="O1951" s="48">
        <v>19228</v>
      </c>
      <c r="P1951" s="21" t="s">
        <v>16</v>
      </c>
      <c r="Q1951" s="21" t="s">
        <v>2071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11"/>
        <v>0</v>
      </c>
      <c r="Z1951" s="21" t="str">
        <f t="shared" si="212"/>
        <v>Tuesday</v>
      </c>
      <c r="AA1951" s="21" t="str">
        <f t="shared" si="213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1949</v>
      </c>
      <c r="B1952" s="21" t="s">
        <v>2371</v>
      </c>
      <c r="C1952" s="30">
        <v>45877</v>
      </c>
      <c r="D1952" s="30">
        <v>45885</v>
      </c>
      <c r="E1952" s="47">
        <v>60.9</v>
      </c>
      <c r="F1952" s="47">
        <f t="shared" si="208"/>
        <v>5359.2</v>
      </c>
      <c r="G1952" s="48">
        <f t="shared" si="209"/>
        <v>10718.4</v>
      </c>
      <c r="H1952" s="21">
        <v>103131</v>
      </c>
      <c r="I1952" s="21" t="s">
        <v>1281</v>
      </c>
      <c r="J1952" s="21">
        <v>2</v>
      </c>
      <c r="K1952" s="21">
        <v>2</v>
      </c>
      <c r="L1952" s="21">
        <f t="shared" si="210"/>
        <v>0</v>
      </c>
      <c r="M1952" s="21" t="s">
        <v>2448</v>
      </c>
      <c r="N1952" s="30">
        <v>45888</v>
      </c>
      <c r="O1952" s="48">
        <v>13224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211"/>
        <v>0</v>
      </c>
      <c r="Z1952" s="21" t="str">
        <f t="shared" si="212"/>
        <v>Tuesday</v>
      </c>
      <c r="AA1952" s="21" t="str">
        <f t="shared" si="213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1950</v>
      </c>
      <c r="B1953" s="21" t="s">
        <v>2371</v>
      </c>
      <c r="C1953" s="30">
        <v>45877</v>
      </c>
      <c r="D1953" s="30">
        <v>45885</v>
      </c>
      <c r="E1953" s="47">
        <v>154.69999999999999</v>
      </c>
      <c r="F1953" s="47">
        <f t="shared" si="208"/>
        <v>13613.599999999999</v>
      </c>
      <c r="G1953" s="48">
        <f t="shared" si="209"/>
        <v>13613.599999999999</v>
      </c>
      <c r="H1953" s="21">
        <v>103132</v>
      </c>
      <c r="I1953" s="21" t="s">
        <v>1281</v>
      </c>
      <c r="J1953" s="21">
        <v>1</v>
      </c>
      <c r="K1953" s="21">
        <v>1</v>
      </c>
      <c r="L1953" s="21">
        <f t="shared" si="210"/>
        <v>0</v>
      </c>
      <c r="M1953" s="21" t="s">
        <v>2448</v>
      </c>
      <c r="N1953" s="30">
        <v>45888</v>
      </c>
      <c r="O1953" s="48">
        <v>16796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11"/>
        <v>0</v>
      </c>
      <c r="Z1953" s="21" t="str">
        <f t="shared" si="212"/>
        <v>Tuesday</v>
      </c>
      <c r="AA1953" s="21" t="str">
        <f t="shared" si="213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1951</v>
      </c>
      <c r="B1954" s="21" t="s">
        <v>2371</v>
      </c>
      <c r="C1954" s="30">
        <v>45877</v>
      </c>
      <c r="D1954" s="30">
        <v>45885</v>
      </c>
      <c r="E1954" s="47">
        <v>181.5</v>
      </c>
      <c r="F1954" s="47">
        <f t="shared" si="208"/>
        <v>15972</v>
      </c>
      <c r="G1954" s="48">
        <f t="shared" si="209"/>
        <v>15972</v>
      </c>
      <c r="H1954" s="21">
        <v>103248</v>
      </c>
      <c r="I1954" s="21" t="s">
        <v>3108</v>
      </c>
      <c r="J1954" s="21">
        <v>1</v>
      </c>
      <c r="K1954" s="21">
        <v>1</v>
      </c>
      <c r="L1954" s="21">
        <f t="shared" si="210"/>
        <v>0</v>
      </c>
      <c r="M1954" s="21" t="s">
        <v>2417</v>
      </c>
      <c r="N1954" s="30">
        <v>45887</v>
      </c>
      <c r="O1954" s="48">
        <v>18392</v>
      </c>
      <c r="P1954" s="21" t="s">
        <v>839</v>
      </c>
      <c r="Q1954" s="21">
        <v>58154523350</v>
      </c>
      <c r="R1954" s="21" t="s">
        <v>40</v>
      </c>
      <c r="S1954" s="3">
        <v>4</v>
      </c>
      <c r="T1954" s="37"/>
      <c r="U1954" s="21" t="s">
        <v>18</v>
      </c>
      <c r="V1954" s="21" t="str">
        <f>VLOOKUP(P1954,'Customer List'!B:C,2,)</f>
        <v>Hyderabad</v>
      </c>
      <c r="W1954" s="38"/>
      <c r="X1954" s="30">
        <v>45888</v>
      </c>
      <c r="Y1954" s="21">
        <f t="shared" si="211"/>
        <v>1</v>
      </c>
      <c r="Z1954" s="21" t="str">
        <f t="shared" si="212"/>
        <v>Monday</v>
      </c>
      <c r="AA1954" s="21" t="str">
        <f t="shared" si="213"/>
        <v>Tuesday</v>
      </c>
      <c r="AB1954" s="21" t="str">
        <f>VLOOKUP(U1954,'Currency Sheet'!A:C,3,)</f>
        <v>DOLLAR</v>
      </c>
      <c r="AC1954" s="42" t="str">
        <f>VLOOKUP(P1954,'Customer List'!B:D,3,)</f>
        <v>OutStation</v>
      </c>
    </row>
    <row r="1955" spans="1:29" x14ac:dyDescent="0.25">
      <c r="A1955" s="21">
        <v>1952</v>
      </c>
      <c r="B1955" s="21" t="s">
        <v>2371</v>
      </c>
      <c r="C1955" s="30">
        <v>45877</v>
      </c>
      <c r="D1955" s="30">
        <v>45885</v>
      </c>
      <c r="E1955" s="47">
        <v>135.1</v>
      </c>
      <c r="F1955" s="47">
        <f t="shared" si="208"/>
        <v>11888.8</v>
      </c>
      <c r="G1955" s="48">
        <f t="shared" si="209"/>
        <v>11888.8</v>
      </c>
      <c r="H1955" s="21">
        <v>104412</v>
      </c>
      <c r="I1955" s="21" t="s">
        <v>83</v>
      </c>
      <c r="J1955" s="21">
        <v>1</v>
      </c>
      <c r="K1955" s="21">
        <v>1</v>
      </c>
      <c r="L1955" s="21">
        <f t="shared" si="210"/>
        <v>0</v>
      </c>
      <c r="M1955" s="21" t="s">
        <v>2448</v>
      </c>
      <c r="N1955" s="30">
        <v>45888</v>
      </c>
      <c r="O1955" s="48">
        <v>14668</v>
      </c>
      <c r="P1955" s="21" t="s">
        <v>16</v>
      </c>
      <c r="Q1955" s="21" t="s">
        <v>2071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11"/>
        <v>0</v>
      </c>
      <c r="Z1955" s="21" t="str">
        <f t="shared" si="212"/>
        <v>Tuesday</v>
      </c>
      <c r="AA1955" s="21" t="str">
        <f t="shared" si="213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1953</v>
      </c>
      <c r="B1956" s="21" t="s">
        <v>2371</v>
      </c>
      <c r="C1956" s="30">
        <v>45877</v>
      </c>
      <c r="D1956" s="30">
        <v>45885</v>
      </c>
      <c r="E1956" s="47">
        <v>150.5</v>
      </c>
      <c r="F1956" s="47">
        <f t="shared" si="208"/>
        <v>13244</v>
      </c>
      <c r="G1956" s="48">
        <f t="shared" si="209"/>
        <v>13244</v>
      </c>
      <c r="H1956" s="21">
        <v>107622</v>
      </c>
      <c r="I1956" s="21" t="s">
        <v>3109</v>
      </c>
      <c r="J1956" s="21">
        <v>1</v>
      </c>
      <c r="K1956" s="21">
        <v>1</v>
      </c>
      <c r="L1956" s="21">
        <f t="shared" si="210"/>
        <v>0</v>
      </c>
      <c r="M1956" s="21" t="s">
        <v>2448</v>
      </c>
      <c r="N1956" s="30">
        <v>45888</v>
      </c>
      <c r="O1956" s="48">
        <v>16340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211"/>
        <v>0</v>
      </c>
      <c r="Z1956" s="21" t="str">
        <f t="shared" si="212"/>
        <v>Tuesday</v>
      </c>
      <c r="AA1956" s="21" t="str">
        <f t="shared" si="213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1954</v>
      </c>
      <c r="B1957" s="21" t="s">
        <v>2371</v>
      </c>
      <c r="C1957" s="30">
        <v>45877</v>
      </c>
      <c r="D1957" s="30">
        <v>45885</v>
      </c>
      <c r="E1957" s="47">
        <v>204.75</v>
      </c>
      <c r="F1957" s="47">
        <f t="shared" si="208"/>
        <v>18018</v>
      </c>
      <c r="G1957" s="48">
        <f t="shared" si="209"/>
        <v>18018</v>
      </c>
      <c r="H1957" s="21">
        <v>107643</v>
      </c>
      <c r="I1957" s="21" t="s">
        <v>3110</v>
      </c>
      <c r="J1957" s="21">
        <v>1</v>
      </c>
      <c r="K1957" s="21">
        <v>1</v>
      </c>
      <c r="L1957" s="21">
        <f t="shared" si="210"/>
        <v>0</v>
      </c>
      <c r="M1957" s="21" t="s">
        <v>2448</v>
      </c>
      <c r="N1957" s="30">
        <v>45888</v>
      </c>
      <c r="O1957" s="48">
        <v>20748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11"/>
        <v>0</v>
      </c>
      <c r="Z1957" s="21" t="str">
        <f t="shared" si="212"/>
        <v>Tuesday</v>
      </c>
      <c r="AA1957" s="21" t="str">
        <f t="shared" si="213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1955</v>
      </c>
      <c r="B1958" s="21" t="s">
        <v>2371</v>
      </c>
      <c r="C1958" s="30">
        <v>45877</v>
      </c>
      <c r="D1958" s="30">
        <v>45885</v>
      </c>
      <c r="E1958" s="47">
        <v>219.75</v>
      </c>
      <c r="F1958" s="47">
        <f t="shared" si="208"/>
        <v>19338</v>
      </c>
      <c r="G1958" s="48">
        <f t="shared" si="209"/>
        <v>19338</v>
      </c>
      <c r="H1958" s="21">
        <v>108749</v>
      </c>
      <c r="I1958" s="21" t="s">
        <v>3111</v>
      </c>
      <c r="J1958" s="21">
        <v>1</v>
      </c>
      <c r="K1958" s="21">
        <v>1</v>
      </c>
      <c r="L1958" s="21">
        <f t="shared" si="210"/>
        <v>0</v>
      </c>
      <c r="M1958" s="21" t="s">
        <v>2448</v>
      </c>
      <c r="N1958" s="30">
        <v>45888</v>
      </c>
      <c r="O1958" s="48">
        <v>22268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11"/>
        <v>0</v>
      </c>
      <c r="Z1958" s="21" t="str">
        <f t="shared" si="212"/>
        <v>Tuesday</v>
      </c>
      <c r="AA1958" s="21" t="str">
        <f t="shared" si="213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1956</v>
      </c>
      <c r="B1959" s="21" t="s">
        <v>2371</v>
      </c>
      <c r="C1959" s="30">
        <v>45877</v>
      </c>
      <c r="D1959" s="30">
        <v>45885</v>
      </c>
      <c r="E1959" s="47">
        <v>95.2</v>
      </c>
      <c r="F1959" s="47">
        <f t="shared" si="208"/>
        <v>8377.6</v>
      </c>
      <c r="G1959" s="48">
        <f t="shared" si="209"/>
        <v>8377.6</v>
      </c>
      <c r="H1959" s="21">
        <v>110902</v>
      </c>
      <c r="I1959" s="21" t="s">
        <v>3112</v>
      </c>
      <c r="J1959" s="21">
        <v>1</v>
      </c>
      <c r="K1959" s="21">
        <v>1</v>
      </c>
      <c r="L1959" s="21">
        <f t="shared" si="210"/>
        <v>0</v>
      </c>
      <c r="M1959" s="21" t="s">
        <v>2410</v>
      </c>
      <c r="N1959" s="30">
        <v>45887</v>
      </c>
      <c r="O1959" s="48">
        <v>14756</v>
      </c>
      <c r="P1959" s="21" t="s">
        <v>1907</v>
      </c>
      <c r="Q1959" s="21" t="s">
        <v>2396</v>
      </c>
      <c r="R1959" s="21" t="s">
        <v>40</v>
      </c>
      <c r="S1959" s="3">
        <v>4</v>
      </c>
      <c r="T1959" s="37"/>
      <c r="U1959" s="21" t="s">
        <v>18</v>
      </c>
      <c r="V1959" s="21" t="str">
        <f>VLOOKUP(P1959,'Customer List'!B:C,2,)</f>
        <v>Chandigarh</v>
      </c>
      <c r="W1959" s="38"/>
      <c r="X1959" s="30">
        <v>45889</v>
      </c>
      <c r="Y1959" s="21">
        <f t="shared" si="211"/>
        <v>2</v>
      </c>
      <c r="Z1959" s="21" t="str">
        <f t="shared" si="212"/>
        <v>Monday</v>
      </c>
      <c r="AA1959" s="21" t="str">
        <f t="shared" si="213"/>
        <v>Wednesday</v>
      </c>
      <c r="AB1959" s="21" t="str">
        <f>VLOOKUP(U1959,'Currency Sheet'!A:C,3,)</f>
        <v>DOLLAR</v>
      </c>
      <c r="AC1959" s="42" t="str">
        <f>VLOOKUP(P1959,'Customer List'!B:D,3,)</f>
        <v>OutStation</v>
      </c>
    </row>
    <row r="1960" spans="1:29" x14ac:dyDescent="0.25">
      <c r="A1960" s="21">
        <v>1957</v>
      </c>
      <c r="B1960" s="21" t="s">
        <v>2371</v>
      </c>
      <c r="C1960" s="30">
        <v>45877</v>
      </c>
      <c r="D1960" s="30">
        <v>45885</v>
      </c>
      <c r="E1960" s="47">
        <v>189</v>
      </c>
      <c r="F1960" s="47">
        <f t="shared" si="208"/>
        <v>16632</v>
      </c>
      <c r="G1960" s="48">
        <f t="shared" si="209"/>
        <v>16632</v>
      </c>
      <c r="H1960" s="21">
        <v>114718</v>
      </c>
      <c r="I1960" s="21" t="s">
        <v>3113</v>
      </c>
      <c r="J1960" s="21">
        <v>1</v>
      </c>
      <c r="K1960" s="21">
        <v>1</v>
      </c>
      <c r="L1960" s="21">
        <f t="shared" si="210"/>
        <v>0</v>
      </c>
      <c r="M1960" s="21" t="s">
        <v>2448</v>
      </c>
      <c r="N1960" s="30">
        <v>45888</v>
      </c>
      <c r="O1960" s="48">
        <v>20520</v>
      </c>
      <c r="P1960" s="21" t="s">
        <v>16</v>
      </c>
      <c r="Q1960" s="21" t="s">
        <v>2071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11"/>
        <v>0</v>
      </c>
      <c r="Z1960" s="21" t="str">
        <f t="shared" si="212"/>
        <v>Tuesday</v>
      </c>
      <c r="AA1960" s="21" t="str">
        <f t="shared" si="213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1958</v>
      </c>
      <c r="B1961" s="21" t="s">
        <v>2371</v>
      </c>
      <c r="C1961" s="30">
        <v>45877</v>
      </c>
      <c r="D1961" s="30">
        <v>45885</v>
      </c>
      <c r="E1961" s="47">
        <v>93.8</v>
      </c>
      <c r="F1961" s="47">
        <f t="shared" si="208"/>
        <v>8254.4</v>
      </c>
      <c r="G1961" s="48">
        <f t="shared" si="209"/>
        <v>8254.4</v>
      </c>
      <c r="H1961" s="21">
        <v>115508</v>
      </c>
      <c r="I1961" s="21" t="s">
        <v>1667</v>
      </c>
      <c r="J1961" s="21">
        <v>1</v>
      </c>
      <c r="K1961" s="21">
        <v>1</v>
      </c>
      <c r="L1961" s="21">
        <f t="shared" si="210"/>
        <v>0</v>
      </c>
      <c r="M1961" s="21" t="s">
        <v>2494</v>
      </c>
      <c r="N1961" s="30">
        <v>45891</v>
      </c>
      <c r="O1961" s="48">
        <v>11457</v>
      </c>
      <c r="P1961" s="21" t="s">
        <v>42</v>
      </c>
      <c r="Q1961" s="21" t="s">
        <v>636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Faridabad</v>
      </c>
      <c r="W1961" s="38"/>
      <c r="X1961" s="30">
        <v>45891</v>
      </c>
      <c r="Y1961" s="21">
        <f t="shared" si="211"/>
        <v>0</v>
      </c>
      <c r="Z1961" s="21" t="str">
        <f t="shared" si="212"/>
        <v>Friday</v>
      </c>
      <c r="AA1961" s="21" t="str">
        <f t="shared" si="213"/>
        <v>Friday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1959</v>
      </c>
      <c r="B1962" s="21" t="s">
        <v>2371</v>
      </c>
      <c r="C1962" s="30">
        <v>45877</v>
      </c>
      <c r="D1962" s="30">
        <v>45885</v>
      </c>
      <c r="E1962" s="47">
        <v>189.75</v>
      </c>
      <c r="F1962" s="47">
        <f t="shared" si="208"/>
        <v>16698</v>
      </c>
      <c r="G1962" s="48">
        <f t="shared" si="209"/>
        <v>16698</v>
      </c>
      <c r="H1962" s="21">
        <v>115549</v>
      </c>
      <c r="I1962" s="21" t="s">
        <v>1565</v>
      </c>
      <c r="J1962" s="21">
        <v>1</v>
      </c>
      <c r="K1962" s="21">
        <v>1</v>
      </c>
      <c r="L1962" s="21">
        <f t="shared" si="210"/>
        <v>0</v>
      </c>
      <c r="M1962" s="21" t="s">
        <v>2494</v>
      </c>
      <c r="N1962" s="30">
        <v>45891</v>
      </c>
      <c r="O1962" s="48">
        <v>21631.5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211"/>
        <v>0</v>
      </c>
      <c r="Z1962" s="21" t="str">
        <f t="shared" si="212"/>
        <v>Friday</v>
      </c>
      <c r="AA1962" s="21" t="str">
        <f t="shared" si="213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1960</v>
      </c>
      <c r="B1963" s="21" t="s">
        <v>2371</v>
      </c>
      <c r="C1963" s="30">
        <v>45877</v>
      </c>
      <c r="D1963" s="30">
        <v>45885</v>
      </c>
      <c r="E1963" s="47">
        <v>81.2</v>
      </c>
      <c r="F1963" s="47">
        <f t="shared" si="208"/>
        <v>7145.6</v>
      </c>
      <c r="G1963" s="48">
        <f t="shared" si="209"/>
        <v>7145.6</v>
      </c>
      <c r="H1963" s="21">
        <v>117306</v>
      </c>
      <c r="I1963" s="21" t="s">
        <v>3114</v>
      </c>
      <c r="J1963" s="21">
        <v>1</v>
      </c>
      <c r="K1963" s="21">
        <v>1</v>
      </c>
      <c r="L1963" s="21">
        <f t="shared" si="210"/>
        <v>0</v>
      </c>
      <c r="M1963" s="21" t="s">
        <v>2448</v>
      </c>
      <c r="N1963" s="30">
        <v>45888</v>
      </c>
      <c r="O1963" s="48">
        <v>8816</v>
      </c>
      <c r="P1963" s="21" t="s">
        <v>16</v>
      </c>
      <c r="Q1963" s="21" t="s">
        <v>2071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Delhi</v>
      </c>
      <c r="W1963" s="38"/>
      <c r="X1963" s="30">
        <v>45888</v>
      </c>
      <c r="Y1963" s="21">
        <f t="shared" si="211"/>
        <v>0</v>
      </c>
      <c r="Z1963" s="21" t="str">
        <f t="shared" si="212"/>
        <v>Tuesday</v>
      </c>
      <c r="AA1963" s="21" t="str">
        <f t="shared" si="213"/>
        <v>Tuesday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1961</v>
      </c>
      <c r="B1964" s="21" t="s">
        <v>2371</v>
      </c>
      <c r="C1964" s="30">
        <v>45877</v>
      </c>
      <c r="D1964" s="30">
        <v>45885</v>
      </c>
      <c r="E1964" s="47">
        <v>98.7</v>
      </c>
      <c r="F1964" s="47">
        <f t="shared" si="208"/>
        <v>8685.6</v>
      </c>
      <c r="G1964" s="48">
        <f t="shared" si="209"/>
        <v>8685.6</v>
      </c>
      <c r="H1964" s="21">
        <v>123110</v>
      </c>
      <c r="I1964" s="21" t="s">
        <v>1452</v>
      </c>
      <c r="J1964" s="21">
        <v>1</v>
      </c>
      <c r="K1964" s="21">
        <v>1</v>
      </c>
      <c r="L1964" s="21">
        <f t="shared" si="210"/>
        <v>0</v>
      </c>
      <c r="M1964" s="21" t="s">
        <v>2448</v>
      </c>
      <c r="N1964" s="30">
        <v>45888</v>
      </c>
      <c r="O1964" s="48">
        <v>10716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211"/>
        <v>0</v>
      </c>
      <c r="Z1964" s="21" t="str">
        <f t="shared" si="212"/>
        <v>Tuesday</v>
      </c>
      <c r="AA1964" s="21" t="str">
        <f t="shared" si="213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1962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208"/>
        <v>8685.6</v>
      </c>
      <c r="G1965" s="48">
        <f t="shared" si="209"/>
        <v>8685.6</v>
      </c>
      <c r="H1965" s="21">
        <v>123431</v>
      </c>
      <c r="I1965" s="21" t="s">
        <v>3115</v>
      </c>
      <c r="J1965" s="21">
        <v>1</v>
      </c>
      <c r="K1965" s="21">
        <v>1</v>
      </c>
      <c r="L1965" s="21">
        <f t="shared" si="210"/>
        <v>0</v>
      </c>
      <c r="M1965" s="21" t="s">
        <v>2440</v>
      </c>
      <c r="N1965" s="30">
        <v>45889</v>
      </c>
      <c r="O1965" s="48">
        <v>13395</v>
      </c>
      <c r="P1965" s="21" t="s">
        <v>213</v>
      </c>
      <c r="Q1965" s="21" t="s">
        <v>1127</v>
      </c>
      <c r="R1965" s="21" t="s">
        <v>1127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f>IF(OR(R1965 = "PRIYANKA MADAM", R1965 = "DEEPAK", R1965 = "PORTER"),N1965,"")</f>
        <v>45889</v>
      </c>
      <c r="Y1965" s="21">
        <f t="shared" si="211"/>
        <v>0</v>
      </c>
      <c r="Z1965" s="21" t="str">
        <f t="shared" si="212"/>
        <v>Wednesday</v>
      </c>
      <c r="AA1965" s="21" t="str">
        <f t="shared" si="213"/>
        <v>Wednesday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1963</v>
      </c>
      <c r="B1966" s="21" t="s">
        <v>2371</v>
      </c>
      <c r="C1966" s="30">
        <v>45877</v>
      </c>
      <c r="D1966" s="30">
        <v>45885</v>
      </c>
      <c r="E1966" s="47">
        <v>185.5</v>
      </c>
      <c r="F1966" s="47">
        <f t="shared" si="208"/>
        <v>16324</v>
      </c>
      <c r="G1966" s="48">
        <f t="shared" si="209"/>
        <v>16324</v>
      </c>
      <c r="H1966" s="21">
        <v>128022</v>
      </c>
      <c r="I1966" s="21" t="s">
        <v>3116</v>
      </c>
      <c r="J1966" s="21">
        <v>1</v>
      </c>
      <c r="K1966" s="21">
        <v>1</v>
      </c>
      <c r="L1966" s="21">
        <f t="shared" si="210"/>
        <v>0</v>
      </c>
      <c r="M1966" s="21" t="s">
        <v>2448</v>
      </c>
      <c r="N1966" s="30">
        <v>45888</v>
      </c>
      <c r="O1966" s="48">
        <v>20140</v>
      </c>
      <c r="P1966" s="21" t="s">
        <v>16</v>
      </c>
      <c r="Q1966" s="21" t="s">
        <v>2071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11"/>
        <v>0</v>
      </c>
      <c r="Z1966" s="21" t="str">
        <f t="shared" si="212"/>
        <v>Tuesday</v>
      </c>
      <c r="AA1966" s="21" t="str">
        <f t="shared" si="213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1964</v>
      </c>
      <c r="B1967" s="21" t="s">
        <v>2371</v>
      </c>
      <c r="C1967" s="30">
        <v>45877</v>
      </c>
      <c r="D1967" s="30">
        <v>45885</v>
      </c>
      <c r="E1967" s="47">
        <v>164.5</v>
      </c>
      <c r="F1967" s="47">
        <f t="shared" si="208"/>
        <v>14476</v>
      </c>
      <c r="G1967" s="48">
        <f t="shared" si="209"/>
        <v>14476</v>
      </c>
      <c r="H1967" s="21">
        <v>128064</v>
      </c>
      <c r="I1967" s="21" t="s">
        <v>3117</v>
      </c>
      <c r="J1967" s="21">
        <v>1</v>
      </c>
      <c r="K1967" s="21">
        <v>1</v>
      </c>
      <c r="L1967" s="21">
        <f t="shared" si="210"/>
        <v>0</v>
      </c>
      <c r="M1967" s="21" t="s">
        <v>2448</v>
      </c>
      <c r="N1967" s="30">
        <v>45888</v>
      </c>
      <c r="O1967" s="48">
        <v>17860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211"/>
        <v>0</v>
      </c>
      <c r="Z1967" s="21" t="str">
        <f t="shared" si="212"/>
        <v>Tuesday</v>
      </c>
      <c r="AA1967" s="21" t="str">
        <f t="shared" si="213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1965</v>
      </c>
      <c r="B1968" s="21" t="s">
        <v>2371</v>
      </c>
      <c r="C1968" s="30">
        <v>45877</v>
      </c>
      <c r="D1968" s="30">
        <v>45885</v>
      </c>
      <c r="E1968" s="47">
        <v>227.25</v>
      </c>
      <c r="F1968" s="47">
        <f t="shared" si="208"/>
        <v>19998</v>
      </c>
      <c r="G1968" s="48">
        <f t="shared" si="209"/>
        <v>39996</v>
      </c>
      <c r="H1968" s="21">
        <v>134021</v>
      </c>
      <c r="I1968" s="21" t="s">
        <v>3118</v>
      </c>
      <c r="J1968" s="21">
        <v>2</v>
      </c>
      <c r="K1968" s="21">
        <v>2</v>
      </c>
      <c r="L1968" s="21">
        <f t="shared" si="210"/>
        <v>0</v>
      </c>
      <c r="M1968" s="21" t="s">
        <v>2408</v>
      </c>
      <c r="N1968" s="30">
        <v>45887</v>
      </c>
      <c r="O1968" s="48">
        <v>51813</v>
      </c>
      <c r="P1968" s="21" t="s">
        <v>242</v>
      </c>
      <c r="Q1968" s="21">
        <v>58154518704</v>
      </c>
      <c r="R1968" s="21" t="s">
        <v>40</v>
      </c>
      <c r="S1968" s="3">
        <v>4</v>
      </c>
      <c r="T1968" s="37"/>
      <c r="U1968" s="21" t="s">
        <v>18</v>
      </c>
      <c r="V1968" s="21" t="str">
        <f>VLOOKUP(P1968,'Customer List'!B:C,2,)</f>
        <v>Mumbai</v>
      </c>
      <c r="W1968" s="38"/>
      <c r="X1968" s="30">
        <v>45888</v>
      </c>
      <c r="Y1968" s="21">
        <f t="shared" si="211"/>
        <v>1</v>
      </c>
      <c r="Z1968" s="21" t="str">
        <f t="shared" si="212"/>
        <v>Monday</v>
      </c>
      <c r="AA1968" s="21" t="str">
        <f t="shared" si="213"/>
        <v>Tuesday</v>
      </c>
      <c r="AB1968" s="21" t="str">
        <f>VLOOKUP(U1968,'Currency Sheet'!A:C,3,)</f>
        <v>DOLLAR</v>
      </c>
      <c r="AC1968" s="42" t="str">
        <f>VLOOKUP(P1968,'Customer List'!B:D,3,)</f>
        <v>OutStation</v>
      </c>
    </row>
    <row r="1969" spans="1:29" x14ac:dyDescent="0.25">
      <c r="A1969" s="21">
        <v>1966</v>
      </c>
      <c r="B1969" s="21" t="s">
        <v>2371</v>
      </c>
      <c r="C1969" s="30">
        <v>45877</v>
      </c>
      <c r="D1969" s="30">
        <v>45885</v>
      </c>
      <c r="E1969" s="47">
        <v>194.25</v>
      </c>
      <c r="F1969" s="47">
        <f t="shared" si="208"/>
        <v>17094</v>
      </c>
      <c r="G1969" s="48">
        <f t="shared" si="209"/>
        <v>17094</v>
      </c>
      <c r="H1969" s="21">
        <v>135221</v>
      </c>
      <c r="I1969" s="21" t="s">
        <v>3119</v>
      </c>
      <c r="J1969" s="21">
        <v>1</v>
      </c>
      <c r="K1969" s="21">
        <v>1</v>
      </c>
      <c r="L1969" s="21">
        <f t="shared" si="210"/>
        <v>0</v>
      </c>
      <c r="M1969" s="21" t="s">
        <v>2417</v>
      </c>
      <c r="N1969" s="30">
        <v>45887</v>
      </c>
      <c r="O1969" s="48">
        <v>19684</v>
      </c>
      <c r="P1969" s="21" t="s">
        <v>839</v>
      </c>
      <c r="Q1969" s="21">
        <v>58154523350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Hyderabad</v>
      </c>
      <c r="W1969" s="38"/>
      <c r="X1969" s="30">
        <v>45888</v>
      </c>
      <c r="Y1969" s="21">
        <f t="shared" si="211"/>
        <v>1</v>
      </c>
      <c r="Z1969" s="21" t="str">
        <f t="shared" si="212"/>
        <v>Monday</v>
      </c>
      <c r="AA1969" s="21" t="str">
        <f t="shared" si="213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1967</v>
      </c>
      <c r="B1970" s="21" t="s">
        <v>2371</v>
      </c>
      <c r="C1970" s="30">
        <v>45877</v>
      </c>
      <c r="D1970" s="30">
        <v>45885</v>
      </c>
      <c r="E1970" s="47">
        <v>115.5</v>
      </c>
      <c r="F1970" s="47">
        <f t="shared" si="208"/>
        <v>10164</v>
      </c>
      <c r="G1970" s="48">
        <f t="shared" si="209"/>
        <v>10164</v>
      </c>
      <c r="H1970" s="21">
        <v>136010</v>
      </c>
      <c r="I1970" s="21" t="s">
        <v>3120</v>
      </c>
      <c r="J1970" s="21">
        <v>1</v>
      </c>
      <c r="K1970" s="21">
        <v>1</v>
      </c>
      <c r="L1970" s="21">
        <f t="shared" si="210"/>
        <v>0</v>
      </c>
      <c r="M1970" s="21" t="s">
        <v>2410</v>
      </c>
      <c r="N1970" s="30">
        <v>45887</v>
      </c>
      <c r="O1970" s="48">
        <v>17902.5</v>
      </c>
      <c r="P1970" s="21" t="s">
        <v>1907</v>
      </c>
      <c r="Q1970" s="21" t="s">
        <v>2396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Chandigarh</v>
      </c>
      <c r="W1970" s="38"/>
      <c r="X1970" s="30">
        <v>45889</v>
      </c>
      <c r="Y1970" s="21">
        <f t="shared" si="211"/>
        <v>2</v>
      </c>
      <c r="Z1970" s="21" t="str">
        <f t="shared" si="212"/>
        <v>Monday</v>
      </c>
      <c r="AA1970" s="21" t="str">
        <f t="shared" si="213"/>
        <v>Wednesday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1968</v>
      </c>
      <c r="B1971" s="21" t="s">
        <v>2371</v>
      </c>
      <c r="C1971" s="30">
        <v>45877</v>
      </c>
      <c r="D1971" s="30">
        <v>45885</v>
      </c>
      <c r="E1971" s="47">
        <v>186.9</v>
      </c>
      <c r="F1971" s="47">
        <f t="shared" si="208"/>
        <v>16447.2</v>
      </c>
      <c r="G1971" s="48">
        <f t="shared" si="209"/>
        <v>16447.2</v>
      </c>
      <c r="H1971" s="21">
        <v>139306</v>
      </c>
      <c r="I1971" s="21" t="s">
        <v>3121</v>
      </c>
      <c r="J1971" s="21">
        <v>1</v>
      </c>
      <c r="K1971" s="21">
        <v>1</v>
      </c>
      <c r="L1971" s="21">
        <f t="shared" si="210"/>
        <v>0</v>
      </c>
      <c r="M1971" s="21" t="s">
        <v>2448</v>
      </c>
      <c r="N1971" s="30">
        <v>45888</v>
      </c>
      <c r="O1971" s="48">
        <v>20292</v>
      </c>
      <c r="P1971" s="21" t="s">
        <v>16</v>
      </c>
      <c r="Q1971" s="21" t="s">
        <v>2071</v>
      </c>
      <c r="R1971" s="21" t="s">
        <v>637</v>
      </c>
      <c r="S1971" s="3">
        <v>4</v>
      </c>
      <c r="T1971" s="37"/>
      <c r="U1971" s="21" t="s">
        <v>18</v>
      </c>
      <c r="V1971" s="21" t="str">
        <f>VLOOKUP(P1971,'Customer List'!B:C,2,)</f>
        <v>Delhi</v>
      </c>
      <c r="W1971" s="38"/>
      <c r="X1971" s="30">
        <v>45888</v>
      </c>
      <c r="Y1971" s="21">
        <f t="shared" si="211"/>
        <v>0</v>
      </c>
      <c r="Z1971" s="21" t="str">
        <f t="shared" si="212"/>
        <v>Tuesday</v>
      </c>
      <c r="AA1971" s="21" t="str">
        <f t="shared" si="213"/>
        <v>Tuesday</v>
      </c>
      <c r="AB1971" s="21" t="str">
        <f>VLOOKUP(U1971,'Currency Sheet'!A:C,3,)</f>
        <v>DOLLAR</v>
      </c>
      <c r="AC1971" s="42" t="str">
        <f>VLOOKUP(P1971,'Customer List'!B:D,3,)</f>
        <v>Local</v>
      </c>
    </row>
    <row r="1972" spans="1:29" x14ac:dyDescent="0.25">
      <c r="A1972" s="21">
        <v>1969</v>
      </c>
      <c r="B1972" s="21" t="s">
        <v>2371</v>
      </c>
      <c r="C1972" s="30">
        <v>45877</v>
      </c>
      <c r="D1972" s="30">
        <v>45885</v>
      </c>
      <c r="E1972" s="47">
        <v>219</v>
      </c>
      <c r="F1972" s="47">
        <f t="shared" si="208"/>
        <v>19272</v>
      </c>
      <c r="G1972" s="48">
        <f t="shared" si="209"/>
        <v>19272</v>
      </c>
      <c r="H1972" s="21">
        <v>139309</v>
      </c>
      <c r="I1972" s="21" t="s">
        <v>3122</v>
      </c>
      <c r="J1972" s="21">
        <v>1</v>
      </c>
      <c r="K1972" s="21">
        <v>1</v>
      </c>
      <c r="L1972" s="21">
        <f t="shared" si="210"/>
        <v>0</v>
      </c>
      <c r="M1972" s="21" t="s">
        <v>2448</v>
      </c>
      <c r="N1972" s="30">
        <v>45888</v>
      </c>
      <c r="O1972" s="48">
        <v>22192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211"/>
        <v>0</v>
      </c>
      <c r="Z1972" s="21" t="str">
        <f t="shared" si="212"/>
        <v>Tuesday</v>
      </c>
      <c r="AA1972" s="21" t="str">
        <f t="shared" si="213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1970</v>
      </c>
      <c r="B1973" s="21" t="s">
        <v>2371</v>
      </c>
      <c r="C1973" s="30">
        <v>45877</v>
      </c>
      <c r="D1973" s="30">
        <v>45885</v>
      </c>
      <c r="E1973" s="47">
        <v>201</v>
      </c>
      <c r="F1973" s="47">
        <f t="shared" si="208"/>
        <v>17688</v>
      </c>
      <c r="G1973" s="48">
        <f t="shared" si="209"/>
        <v>17688</v>
      </c>
      <c r="H1973" s="21">
        <v>142531</v>
      </c>
      <c r="I1973" s="21" t="s">
        <v>3123</v>
      </c>
      <c r="J1973" s="21">
        <v>1</v>
      </c>
      <c r="K1973" s="21">
        <v>1</v>
      </c>
      <c r="L1973" s="21">
        <f t="shared" si="210"/>
        <v>0</v>
      </c>
      <c r="M1973" s="21" t="s">
        <v>2417</v>
      </c>
      <c r="N1973" s="30">
        <v>45887</v>
      </c>
      <c r="O1973" s="48">
        <v>20368</v>
      </c>
      <c r="P1973" s="21" t="s">
        <v>839</v>
      </c>
      <c r="Q1973" s="21">
        <v>58154523350</v>
      </c>
      <c r="R1973" s="21" t="s">
        <v>40</v>
      </c>
      <c r="S1973" s="3">
        <v>4</v>
      </c>
      <c r="T1973" s="37"/>
      <c r="U1973" s="21" t="s">
        <v>18</v>
      </c>
      <c r="V1973" s="21" t="str">
        <f>VLOOKUP(P1973,'Customer List'!B:C,2,)</f>
        <v>Hyderabad</v>
      </c>
      <c r="W1973" s="38"/>
      <c r="X1973" s="30">
        <v>45888</v>
      </c>
      <c r="Y1973" s="21">
        <f t="shared" si="211"/>
        <v>1</v>
      </c>
      <c r="Z1973" s="21" t="str">
        <f t="shared" si="212"/>
        <v>Monday</v>
      </c>
      <c r="AA1973" s="21" t="str">
        <f t="shared" si="213"/>
        <v>Tuesday</v>
      </c>
      <c r="AB1973" s="21" t="str">
        <f>VLOOKUP(U1973,'Currency Sheet'!A:C,3,)</f>
        <v>DOLLAR</v>
      </c>
      <c r="AC1973" s="42" t="str">
        <f>VLOOKUP(P1973,'Customer List'!B:D,3,)</f>
        <v>OutStation</v>
      </c>
    </row>
    <row r="1974" spans="1:29" x14ac:dyDescent="0.25">
      <c r="A1974" s="21">
        <v>1971</v>
      </c>
      <c r="B1974" s="21" t="s">
        <v>2371</v>
      </c>
      <c r="C1974" s="30">
        <v>45877</v>
      </c>
      <c r="D1974" s="30">
        <v>45885</v>
      </c>
      <c r="E1974" s="47">
        <v>267.39999999999998</v>
      </c>
      <c r="F1974" s="47">
        <f t="shared" si="208"/>
        <v>23531.199999999997</v>
      </c>
      <c r="G1974" s="48">
        <f t="shared" si="209"/>
        <v>23531.199999999997</v>
      </c>
      <c r="H1974" s="21">
        <v>144514</v>
      </c>
      <c r="I1974" s="21" t="s">
        <v>3124</v>
      </c>
      <c r="J1974" s="21">
        <v>1</v>
      </c>
      <c r="K1974" s="21">
        <v>1</v>
      </c>
      <c r="L1974" s="21">
        <f t="shared" si="210"/>
        <v>0</v>
      </c>
      <c r="M1974" s="21" t="s">
        <v>2448</v>
      </c>
      <c r="N1974" s="30">
        <v>45888</v>
      </c>
      <c r="O1974" s="48">
        <v>29032</v>
      </c>
      <c r="P1974" s="21" t="s">
        <v>16</v>
      </c>
      <c r="Q1974" s="21" t="s">
        <v>2071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11"/>
        <v>0</v>
      </c>
      <c r="Z1974" s="21" t="str">
        <f t="shared" si="212"/>
        <v>Tuesday</v>
      </c>
      <c r="AA1974" s="21" t="str">
        <f t="shared" si="213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1972</v>
      </c>
      <c r="B1975" s="21" t="s">
        <v>2371</v>
      </c>
      <c r="C1975" s="30">
        <v>45877</v>
      </c>
      <c r="D1975" s="30">
        <v>45885</v>
      </c>
      <c r="E1975" s="47">
        <v>242.9</v>
      </c>
      <c r="F1975" s="47">
        <f t="shared" si="208"/>
        <v>21375.200000000001</v>
      </c>
      <c r="G1975" s="48">
        <f t="shared" si="209"/>
        <v>21375.200000000001</v>
      </c>
      <c r="H1975" s="21">
        <v>144620</v>
      </c>
      <c r="I1975" s="21" t="s">
        <v>3125</v>
      </c>
      <c r="J1975" s="21">
        <v>1</v>
      </c>
      <c r="K1975" s="21">
        <v>1</v>
      </c>
      <c r="L1975" s="21">
        <f t="shared" si="210"/>
        <v>0</v>
      </c>
      <c r="M1975" s="21" t="s">
        <v>2417</v>
      </c>
      <c r="N1975" s="30">
        <v>45887</v>
      </c>
      <c r="O1975" s="48">
        <v>26372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11"/>
        <v>1</v>
      </c>
      <c r="Z1975" s="21" t="str">
        <f t="shared" si="212"/>
        <v>Monday</v>
      </c>
      <c r="AA1975" s="21" t="str">
        <f t="shared" si="213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1973</v>
      </c>
      <c r="B1976" s="21" t="s">
        <v>2371</v>
      </c>
      <c r="C1976" s="30">
        <v>45877</v>
      </c>
      <c r="D1976" s="30">
        <v>45885</v>
      </c>
      <c r="E1976" s="47">
        <v>219</v>
      </c>
      <c r="F1976" s="47">
        <f t="shared" si="208"/>
        <v>19272</v>
      </c>
      <c r="G1976" s="48">
        <f t="shared" si="209"/>
        <v>19272</v>
      </c>
      <c r="H1976" s="21">
        <v>145517</v>
      </c>
      <c r="I1976" s="21" t="s">
        <v>3126</v>
      </c>
      <c r="J1976" s="21">
        <v>1</v>
      </c>
      <c r="K1976" s="21">
        <v>1</v>
      </c>
      <c r="L1976" s="21">
        <f t="shared" si="210"/>
        <v>0</v>
      </c>
      <c r="M1976" s="21" t="s">
        <v>2417</v>
      </c>
      <c r="N1976" s="30">
        <v>45887</v>
      </c>
      <c r="O1976" s="48">
        <v>22192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211"/>
        <v>1</v>
      </c>
      <c r="Z1976" s="21" t="str">
        <f t="shared" si="212"/>
        <v>Monday</v>
      </c>
      <c r="AA1976" s="21" t="str">
        <f t="shared" si="213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1974</v>
      </c>
      <c r="B1977" s="21" t="s">
        <v>2371</v>
      </c>
      <c r="C1977" s="30">
        <v>45877</v>
      </c>
      <c r="D1977" s="30">
        <v>45885</v>
      </c>
      <c r="E1977" s="47">
        <v>154</v>
      </c>
      <c r="F1977" s="47">
        <f t="shared" si="208"/>
        <v>13552</v>
      </c>
      <c r="G1977" s="48">
        <f t="shared" si="209"/>
        <v>13552</v>
      </c>
      <c r="H1977" s="21">
        <v>147708</v>
      </c>
      <c r="I1977" s="21" t="s">
        <v>3127</v>
      </c>
      <c r="J1977" s="21">
        <v>1</v>
      </c>
      <c r="K1977" s="21">
        <v>1</v>
      </c>
      <c r="L1977" s="21">
        <f t="shared" si="210"/>
        <v>0</v>
      </c>
      <c r="M1977" s="21" t="s">
        <v>2408</v>
      </c>
      <c r="N1977" s="30">
        <v>45887</v>
      </c>
      <c r="O1977" s="48">
        <v>18810</v>
      </c>
      <c r="P1977" s="21" t="s">
        <v>242</v>
      </c>
      <c r="Q1977" s="21">
        <v>58154518704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Mumbai</v>
      </c>
      <c r="W1977" s="38"/>
      <c r="X1977" s="30">
        <v>45888</v>
      </c>
      <c r="Y1977" s="21">
        <f t="shared" si="211"/>
        <v>1</v>
      </c>
      <c r="Z1977" s="21" t="str">
        <f t="shared" si="212"/>
        <v>Monday</v>
      </c>
      <c r="AA1977" s="21" t="str">
        <f t="shared" si="213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1975</v>
      </c>
      <c r="B1978" s="21" t="s">
        <v>2371</v>
      </c>
      <c r="C1978" s="30">
        <v>45877</v>
      </c>
      <c r="D1978" s="30">
        <v>45885</v>
      </c>
      <c r="E1978" s="47">
        <v>147.69999999999999</v>
      </c>
      <c r="F1978" s="47">
        <f t="shared" si="208"/>
        <v>12997.599999999999</v>
      </c>
      <c r="G1978" s="48">
        <f t="shared" si="209"/>
        <v>12997.599999999999</v>
      </c>
      <c r="H1978" s="21">
        <v>152316</v>
      </c>
      <c r="I1978" s="21" t="s">
        <v>3128</v>
      </c>
      <c r="J1978" s="21">
        <v>1</v>
      </c>
      <c r="K1978" s="21">
        <v>1</v>
      </c>
      <c r="L1978" s="21">
        <f t="shared" si="210"/>
        <v>0</v>
      </c>
      <c r="M1978" s="21" t="s">
        <v>2448</v>
      </c>
      <c r="N1978" s="30">
        <v>45888</v>
      </c>
      <c r="O1978" s="48">
        <v>16036</v>
      </c>
      <c r="P1978" s="21" t="s">
        <v>16</v>
      </c>
      <c r="Q1978" s="21" t="s">
        <v>2071</v>
      </c>
      <c r="R1978" s="21" t="s">
        <v>637</v>
      </c>
      <c r="S1978" s="3">
        <v>4</v>
      </c>
      <c r="T1978" s="37"/>
      <c r="U1978" s="21" t="s">
        <v>18</v>
      </c>
      <c r="V1978" s="21" t="str">
        <f>VLOOKUP(P1978,'Customer List'!B:C,2,)</f>
        <v>Delhi</v>
      </c>
      <c r="W1978" s="38"/>
      <c r="X1978" s="30">
        <v>45888</v>
      </c>
      <c r="Y1978" s="21">
        <f t="shared" si="211"/>
        <v>0</v>
      </c>
      <c r="Z1978" s="21" t="str">
        <f t="shared" si="212"/>
        <v>Tuesday</v>
      </c>
      <c r="AA1978" s="21" t="str">
        <f t="shared" si="213"/>
        <v>Tuesday</v>
      </c>
      <c r="AB1978" s="21" t="str">
        <f>VLOOKUP(U1978,'Currency Sheet'!A:C,3,)</f>
        <v>DOLLAR</v>
      </c>
      <c r="AC1978" s="42" t="str">
        <f>VLOOKUP(P1978,'Customer List'!B:D,3,)</f>
        <v>Local</v>
      </c>
    </row>
    <row r="1979" spans="1:29" x14ac:dyDescent="0.25">
      <c r="A1979" s="21">
        <v>1976</v>
      </c>
      <c r="B1979" s="21" t="s">
        <v>2371</v>
      </c>
      <c r="C1979" s="30">
        <v>45877</v>
      </c>
      <c r="D1979" s="30">
        <v>45885</v>
      </c>
      <c r="E1979" s="47">
        <v>149.80000000000001</v>
      </c>
      <c r="F1979" s="47">
        <f t="shared" si="208"/>
        <v>13182.400000000001</v>
      </c>
      <c r="G1979" s="48">
        <f t="shared" si="209"/>
        <v>13182.400000000001</v>
      </c>
      <c r="H1979" s="21">
        <v>152408</v>
      </c>
      <c r="I1979" s="21" t="s">
        <v>1667</v>
      </c>
      <c r="J1979" s="21">
        <v>1</v>
      </c>
      <c r="K1979" s="21">
        <v>1</v>
      </c>
      <c r="L1979" s="21">
        <f t="shared" si="210"/>
        <v>0</v>
      </c>
      <c r="M1979" s="21" t="s">
        <v>2408</v>
      </c>
      <c r="N1979" s="30">
        <v>45887</v>
      </c>
      <c r="O1979" s="48">
        <v>18297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11"/>
        <v>1</v>
      </c>
      <c r="Z1979" s="21" t="str">
        <f t="shared" si="212"/>
        <v>Monday</v>
      </c>
      <c r="AA1979" s="21" t="str">
        <f t="shared" si="213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1977</v>
      </c>
      <c r="B1980" s="21" t="s">
        <v>2371</v>
      </c>
      <c r="C1980" s="30">
        <v>45877</v>
      </c>
      <c r="D1980" s="30">
        <v>45885</v>
      </c>
      <c r="E1980" s="47">
        <v>202.5</v>
      </c>
      <c r="F1980" s="47">
        <f t="shared" si="208"/>
        <v>17820</v>
      </c>
      <c r="G1980" s="48">
        <f t="shared" si="209"/>
        <v>17820</v>
      </c>
      <c r="H1980" s="21">
        <v>152423</v>
      </c>
      <c r="I1980" s="21" t="s">
        <v>2818</v>
      </c>
      <c r="J1980" s="21">
        <v>1</v>
      </c>
      <c r="K1980" s="21">
        <v>1</v>
      </c>
      <c r="L1980" s="21">
        <f t="shared" si="210"/>
        <v>0</v>
      </c>
      <c r="M1980" s="21" t="s">
        <v>2448</v>
      </c>
      <c r="N1980" s="30">
        <v>45888</v>
      </c>
      <c r="O1980" s="48">
        <v>20520</v>
      </c>
      <c r="P1980" s="21" t="s">
        <v>16</v>
      </c>
      <c r="Q1980" s="21" t="s">
        <v>2071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11"/>
        <v>0</v>
      </c>
      <c r="Z1980" s="21" t="str">
        <f t="shared" si="212"/>
        <v>Tuesday</v>
      </c>
      <c r="AA1980" s="21" t="str">
        <f t="shared" si="213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1978</v>
      </c>
      <c r="B1981" s="21" t="s">
        <v>2371</v>
      </c>
      <c r="C1981" s="30">
        <v>45877</v>
      </c>
      <c r="D1981" s="30">
        <v>45885</v>
      </c>
      <c r="E1981" s="47">
        <v>267.39999999999998</v>
      </c>
      <c r="F1981" s="47">
        <f t="shared" si="208"/>
        <v>23531.199999999997</v>
      </c>
      <c r="G1981" s="48">
        <f t="shared" si="209"/>
        <v>23531.199999999997</v>
      </c>
      <c r="H1981" s="21">
        <v>153408</v>
      </c>
      <c r="I1981" s="21" t="s">
        <v>3129</v>
      </c>
      <c r="J1981" s="21">
        <v>1</v>
      </c>
      <c r="K1981" s="21">
        <v>1</v>
      </c>
      <c r="L1981" s="21">
        <f t="shared" si="210"/>
        <v>0</v>
      </c>
      <c r="M1981" s="21" t="s">
        <v>2494</v>
      </c>
      <c r="N1981" s="30">
        <v>45891</v>
      </c>
      <c r="O1981" s="48">
        <v>32661</v>
      </c>
      <c r="P1981" s="21" t="s">
        <v>42</v>
      </c>
      <c r="Q1981" s="21" t="s">
        <v>636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Faridabad</v>
      </c>
      <c r="W1981" s="38"/>
      <c r="X1981" s="30">
        <v>45891</v>
      </c>
      <c r="Y1981" s="21">
        <f t="shared" si="211"/>
        <v>0</v>
      </c>
      <c r="Z1981" s="21" t="str">
        <f t="shared" si="212"/>
        <v>Friday</v>
      </c>
      <c r="AA1981" s="21" t="str">
        <f t="shared" si="213"/>
        <v>Friday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1979</v>
      </c>
      <c r="B1982" s="21" t="s">
        <v>2371</v>
      </c>
      <c r="C1982" s="30">
        <v>45877</v>
      </c>
      <c r="D1982" s="30">
        <v>45885</v>
      </c>
      <c r="E1982" s="47">
        <v>231</v>
      </c>
      <c r="F1982" s="47">
        <f t="shared" si="208"/>
        <v>20328</v>
      </c>
      <c r="G1982" s="48">
        <f t="shared" si="209"/>
        <v>20328</v>
      </c>
      <c r="H1982" s="21">
        <v>155509</v>
      </c>
      <c r="I1982" s="21" t="s">
        <v>3007</v>
      </c>
      <c r="J1982" s="21">
        <v>1</v>
      </c>
      <c r="K1982" s="21">
        <v>1</v>
      </c>
      <c r="L1982" s="21">
        <f t="shared" si="210"/>
        <v>0</v>
      </c>
      <c r="M1982" s="21" t="s">
        <v>2448</v>
      </c>
      <c r="N1982" s="30">
        <v>45888</v>
      </c>
      <c r="O1982" s="48">
        <v>23408</v>
      </c>
      <c r="P1982" s="21" t="s">
        <v>16</v>
      </c>
      <c r="Q1982" s="21" t="s">
        <v>2071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11"/>
        <v>0</v>
      </c>
      <c r="Z1982" s="21" t="str">
        <f t="shared" si="212"/>
        <v>Tuesday</v>
      </c>
      <c r="AA1982" s="21" t="str">
        <f t="shared" si="213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1980</v>
      </c>
      <c r="B1983" s="21" t="s">
        <v>2371</v>
      </c>
      <c r="C1983" s="30">
        <v>45877</v>
      </c>
      <c r="D1983" s="30">
        <v>45885</v>
      </c>
      <c r="E1983" s="47">
        <v>246.4</v>
      </c>
      <c r="F1983" s="47">
        <f t="shared" si="208"/>
        <v>21683.200000000001</v>
      </c>
      <c r="G1983" s="48">
        <f t="shared" si="209"/>
        <v>21683.200000000001</v>
      </c>
      <c r="H1983" s="21">
        <v>155520</v>
      </c>
      <c r="I1983" s="21" t="s">
        <v>3130</v>
      </c>
      <c r="J1983" s="21">
        <v>1</v>
      </c>
      <c r="K1983" s="21">
        <v>1</v>
      </c>
      <c r="L1983" s="21">
        <f t="shared" si="210"/>
        <v>0</v>
      </c>
      <c r="M1983" s="21" t="s">
        <v>2494</v>
      </c>
      <c r="N1983" s="30">
        <v>45891</v>
      </c>
      <c r="O1983" s="48">
        <v>30096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11"/>
        <v>0</v>
      </c>
      <c r="Z1983" s="21" t="str">
        <f t="shared" si="212"/>
        <v>Friday</v>
      </c>
      <c r="AA1983" s="21" t="str">
        <f t="shared" si="213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1981</v>
      </c>
      <c r="B1984" s="21" t="s">
        <v>2371</v>
      </c>
      <c r="C1984" s="30">
        <v>45877</v>
      </c>
      <c r="D1984" s="30">
        <v>45885</v>
      </c>
      <c r="E1984" s="47">
        <v>129.5</v>
      </c>
      <c r="F1984" s="47">
        <f t="shared" si="208"/>
        <v>11396</v>
      </c>
      <c r="G1984" s="48">
        <f t="shared" si="209"/>
        <v>11396</v>
      </c>
      <c r="H1984" s="21">
        <v>161218</v>
      </c>
      <c r="I1984" s="21" t="s">
        <v>83</v>
      </c>
      <c r="J1984" s="21">
        <v>1</v>
      </c>
      <c r="K1984" s="21">
        <v>1</v>
      </c>
      <c r="L1984" s="21">
        <f t="shared" si="210"/>
        <v>0</v>
      </c>
      <c r="M1984" s="21" t="s">
        <v>2494</v>
      </c>
      <c r="N1984" s="30">
        <v>45891</v>
      </c>
      <c r="O1984" s="48">
        <v>15817.5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211"/>
        <v>0</v>
      </c>
      <c r="Z1984" s="21" t="str">
        <f t="shared" si="212"/>
        <v>Friday</v>
      </c>
      <c r="AA1984" s="21" t="str">
        <f t="shared" si="213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1982</v>
      </c>
      <c r="B1985" s="21" t="s">
        <v>2371</v>
      </c>
      <c r="C1985" s="30">
        <v>45877</v>
      </c>
      <c r="D1985" s="30">
        <v>45885</v>
      </c>
      <c r="E1985" s="47">
        <v>161.25</v>
      </c>
      <c r="F1985" s="47">
        <f t="shared" si="208"/>
        <v>14190</v>
      </c>
      <c r="G1985" s="48">
        <f t="shared" si="209"/>
        <v>14190</v>
      </c>
      <c r="H1985" s="21">
        <v>300137</v>
      </c>
      <c r="I1985" s="21" t="s">
        <v>3131</v>
      </c>
      <c r="J1985" s="21">
        <v>1</v>
      </c>
      <c r="K1985" s="21">
        <v>1</v>
      </c>
      <c r="L1985" s="21">
        <f t="shared" si="210"/>
        <v>0</v>
      </c>
      <c r="M1985" s="21" t="s">
        <v>2427</v>
      </c>
      <c r="N1985" s="30">
        <v>45887</v>
      </c>
      <c r="O1985" s="48">
        <v>24993.75</v>
      </c>
      <c r="P1985" s="21" t="s">
        <v>1018</v>
      </c>
      <c r="Q1985" s="21">
        <v>58154521795</v>
      </c>
      <c r="R1985" s="21" t="s">
        <v>40</v>
      </c>
      <c r="S1985" s="3">
        <v>4</v>
      </c>
      <c r="T1985" s="37"/>
      <c r="U1985" s="21" t="s">
        <v>18</v>
      </c>
      <c r="V1985" s="21" t="str">
        <f>VLOOKUP(P1985,'Customer List'!B:C,2,)</f>
        <v>Guwahati</v>
      </c>
      <c r="W1985" s="38"/>
      <c r="X1985" s="30">
        <v>45888</v>
      </c>
      <c r="Y1985" s="21">
        <f t="shared" si="211"/>
        <v>1</v>
      </c>
      <c r="Z1985" s="21" t="str">
        <f t="shared" si="212"/>
        <v>Monday</v>
      </c>
      <c r="AA1985" s="21" t="str">
        <f t="shared" si="213"/>
        <v>Tuesday</v>
      </c>
      <c r="AB1985" s="21" t="str">
        <f>VLOOKUP(U1985,'Currency Sheet'!A:C,3,)</f>
        <v>DOLLAR</v>
      </c>
      <c r="AC1985" s="42" t="str">
        <f>VLOOKUP(P1985,'Customer List'!B:D,3,)</f>
        <v>OutStation</v>
      </c>
    </row>
    <row r="1986" spans="1:29" x14ac:dyDescent="0.25">
      <c r="A1986" s="21">
        <v>1983</v>
      </c>
      <c r="B1986" s="21" t="s">
        <v>2371</v>
      </c>
      <c r="C1986" s="30">
        <v>45877</v>
      </c>
      <c r="D1986" s="30">
        <v>45885</v>
      </c>
      <c r="E1986" s="47">
        <v>35</v>
      </c>
      <c r="F1986" s="47">
        <f t="shared" si="208"/>
        <v>3080</v>
      </c>
      <c r="G1986" s="48">
        <f t="shared" si="209"/>
        <v>3080</v>
      </c>
      <c r="H1986" s="21">
        <v>300406</v>
      </c>
      <c r="I1986" s="21" t="s">
        <v>216</v>
      </c>
      <c r="J1986" s="21">
        <v>1</v>
      </c>
      <c r="K1986" s="21">
        <v>1</v>
      </c>
      <c r="L1986" s="21">
        <f t="shared" si="210"/>
        <v>0</v>
      </c>
      <c r="M1986" s="21" t="s">
        <v>2448</v>
      </c>
      <c r="N1986" s="30">
        <v>45888</v>
      </c>
      <c r="O1986" s="48">
        <v>3800</v>
      </c>
      <c r="P1986" s="21" t="s">
        <v>16</v>
      </c>
      <c r="Q1986" s="21" t="s">
        <v>2071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Delhi</v>
      </c>
      <c r="W1986" s="38"/>
      <c r="X1986" s="30">
        <v>45888</v>
      </c>
      <c r="Y1986" s="21">
        <f t="shared" si="211"/>
        <v>0</v>
      </c>
      <c r="Z1986" s="21" t="str">
        <f t="shared" si="212"/>
        <v>Tuesday</v>
      </c>
      <c r="AA1986" s="21" t="str">
        <f t="shared" si="213"/>
        <v>Tuesday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1984</v>
      </c>
      <c r="B1987" s="21" t="s">
        <v>2371</v>
      </c>
      <c r="C1987" s="30">
        <v>45877</v>
      </c>
      <c r="D1987" s="30">
        <v>45885</v>
      </c>
      <c r="E1987" s="47">
        <v>321.75</v>
      </c>
      <c r="F1987" s="47">
        <f t="shared" si="208"/>
        <v>28314</v>
      </c>
      <c r="G1987" s="48">
        <f t="shared" si="209"/>
        <v>28314</v>
      </c>
      <c r="H1987" s="21">
        <v>301344</v>
      </c>
      <c r="I1987" s="21" t="s">
        <v>181</v>
      </c>
      <c r="J1987" s="21">
        <v>1</v>
      </c>
      <c r="K1987" s="21">
        <v>1</v>
      </c>
      <c r="L1987" s="21">
        <f t="shared" si="210"/>
        <v>0</v>
      </c>
      <c r="M1987" s="21" t="s">
        <v>2448</v>
      </c>
      <c r="N1987" s="30">
        <v>45888</v>
      </c>
      <c r="O1987" s="48">
        <v>32604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11"/>
        <v>0</v>
      </c>
      <c r="Z1987" s="21" t="str">
        <f t="shared" si="212"/>
        <v>Tuesday</v>
      </c>
      <c r="AA1987" s="21" t="str">
        <f t="shared" si="213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1985</v>
      </c>
      <c r="B1988" s="21" t="s">
        <v>2371</v>
      </c>
      <c r="C1988" s="30">
        <v>45877</v>
      </c>
      <c r="D1988" s="30">
        <v>45885</v>
      </c>
      <c r="E1988" s="47">
        <v>72.099999999999994</v>
      </c>
      <c r="F1988" s="47">
        <f t="shared" ref="F1988:F2051" si="214">IF(AB1988="DOLLAR",E1988*88,E1988)</f>
        <v>6344.7999999999993</v>
      </c>
      <c r="G1988" s="48">
        <f t="shared" ref="G1988:G2051" si="215">F1988*J1988</f>
        <v>12689.599999999999</v>
      </c>
      <c r="H1988" s="21">
        <v>302206</v>
      </c>
      <c r="I1988" s="21" t="s">
        <v>188</v>
      </c>
      <c r="J1988" s="21">
        <v>2</v>
      </c>
      <c r="K1988" s="21">
        <v>2</v>
      </c>
      <c r="L1988" s="21">
        <f t="shared" ref="L1988:L2051" si="216">J1988-K1988</f>
        <v>0</v>
      </c>
      <c r="M1988" s="21" t="s">
        <v>2412</v>
      </c>
      <c r="N1988" s="30">
        <v>45887</v>
      </c>
      <c r="O1988" s="48">
        <v>22351</v>
      </c>
      <c r="P1988" s="21" t="s">
        <v>298</v>
      </c>
      <c r="Q1988" s="21">
        <v>58154515952</v>
      </c>
      <c r="R1988" s="21" t="s">
        <v>40</v>
      </c>
      <c r="S1988" s="3">
        <v>4</v>
      </c>
      <c r="T1988" s="37"/>
      <c r="U1988" s="21" t="s">
        <v>18</v>
      </c>
      <c r="V1988" s="21" t="str">
        <f>VLOOKUP(P1988,'Customer List'!B:C,2,)</f>
        <v>Banglore</v>
      </c>
      <c r="W1988" s="38"/>
      <c r="X1988" s="30">
        <v>45889</v>
      </c>
      <c r="Y1988" s="21">
        <f t="shared" ref="Y1988:Y2051" si="217">IF(X1988="", "", X1988-N1988)</f>
        <v>2</v>
      </c>
      <c r="Z1988" s="21" t="str">
        <f t="shared" ref="Z1988:Z2051" si="218">IF(N1988="", "", TEXT(N1988, "dddd"))</f>
        <v>Monday</v>
      </c>
      <c r="AA1988" s="21" t="str">
        <f t="shared" ref="AA1988:AA2051" si="219">IF(X1988="", "", TEXT(X1988, "dddd"))</f>
        <v>Wednesday</v>
      </c>
      <c r="AB1988" s="21" t="str">
        <f>VLOOKUP(U1988,'Currency Sheet'!A:C,3,)</f>
        <v>DOLLAR</v>
      </c>
      <c r="AC1988" s="42" t="str">
        <f>VLOOKUP(P1988,'Customer List'!B:D,3,)</f>
        <v>OutStation</v>
      </c>
    </row>
    <row r="1989" spans="1:29" x14ac:dyDescent="0.25">
      <c r="A1989" s="21">
        <v>1986</v>
      </c>
      <c r="B1989" s="21" t="s">
        <v>2371</v>
      </c>
      <c r="C1989" s="30">
        <v>45877</v>
      </c>
      <c r="D1989" s="30">
        <v>45885</v>
      </c>
      <c r="E1989" s="47">
        <v>46.2</v>
      </c>
      <c r="F1989" s="47">
        <f t="shared" si="214"/>
        <v>4065.6000000000004</v>
      </c>
      <c r="G1989" s="48">
        <f t="shared" si="215"/>
        <v>4065.6000000000004</v>
      </c>
      <c r="H1989" s="21">
        <v>302208</v>
      </c>
      <c r="I1989" s="21" t="s">
        <v>189</v>
      </c>
      <c r="J1989" s="21">
        <v>1</v>
      </c>
      <c r="K1989" s="21">
        <v>1</v>
      </c>
      <c r="L1989" s="21">
        <f t="shared" si="216"/>
        <v>0</v>
      </c>
      <c r="M1989" s="21" t="s">
        <v>2762</v>
      </c>
      <c r="N1989" s="30">
        <v>45897</v>
      </c>
      <c r="O1989" s="48">
        <v>8695.5</v>
      </c>
      <c r="P1989" s="21" t="s">
        <v>625</v>
      </c>
      <c r="Q1989" s="21" t="s">
        <v>2071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45897</v>
      </c>
      <c r="Y1989" s="21">
        <f t="shared" si="217"/>
        <v>0</v>
      </c>
      <c r="Z1989" s="21" t="str">
        <f t="shared" si="218"/>
        <v>Thursday</v>
      </c>
      <c r="AA1989" s="21" t="str">
        <f t="shared" si="219"/>
        <v>Thursday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1987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14"/>
        <v>4065.6000000000004</v>
      </c>
      <c r="G1990" s="48">
        <f t="shared" si="215"/>
        <v>8131.2000000000007</v>
      </c>
      <c r="H1990" s="21">
        <v>302208</v>
      </c>
      <c r="I1990" s="21" t="s">
        <v>189</v>
      </c>
      <c r="J1990" s="21">
        <v>2</v>
      </c>
      <c r="K1990" s="21">
        <v>2</v>
      </c>
      <c r="L1990" s="21">
        <f t="shared" si="216"/>
        <v>0</v>
      </c>
      <c r="M1990" s="21" t="s">
        <v>2413</v>
      </c>
      <c r="N1990" s="30">
        <v>45887</v>
      </c>
      <c r="O1990" s="48">
        <v>13912.8</v>
      </c>
      <c r="P1990" s="21" t="s">
        <v>191</v>
      </c>
      <c r="Q1990" s="21" t="s">
        <v>2395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Chandigarh</v>
      </c>
      <c r="W1990" s="38"/>
      <c r="X1990" s="30">
        <v>45889</v>
      </c>
      <c r="Y1990" s="21">
        <f t="shared" si="217"/>
        <v>2</v>
      </c>
      <c r="Z1990" s="21" t="str">
        <f t="shared" si="218"/>
        <v>Monday</v>
      </c>
      <c r="AA1990" s="21" t="str">
        <f t="shared" si="219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1988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14"/>
        <v>4065.6000000000004</v>
      </c>
      <c r="G1991" s="48">
        <f t="shared" si="215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16"/>
        <v>0</v>
      </c>
      <c r="M1991" s="21" t="s">
        <v>2408</v>
      </c>
      <c r="N1991" s="30">
        <v>45887</v>
      </c>
      <c r="O1991" s="48">
        <v>11286</v>
      </c>
      <c r="P1991" s="21" t="s">
        <v>242</v>
      </c>
      <c r="Q1991" s="21">
        <v>58154518704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Mumbai</v>
      </c>
      <c r="W1991" s="38"/>
      <c r="X1991" s="30">
        <v>45888</v>
      </c>
      <c r="Y1991" s="21">
        <f t="shared" si="217"/>
        <v>1</v>
      </c>
      <c r="Z1991" s="21" t="str">
        <f t="shared" si="218"/>
        <v>Monday</v>
      </c>
      <c r="AA1991" s="21" t="str">
        <f t="shared" si="219"/>
        <v>Tuesday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1989</v>
      </c>
      <c r="B1992" s="21" t="s">
        <v>2371</v>
      </c>
      <c r="C1992" s="30">
        <v>45877</v>
      </c>
      <c r="D1992" s="30">
        <v>45885</v>
      </c>
      <c r="E1992" s="47">
        <v>30.8</v>
      </c>
      <c r="F1992" s="47">
        <f t="shared" si="214"/>
        <v>2710.4</v>
      </c>
      <c r="G1992" s="48">
        <f t="shared" si="215"/>
        <v>2710.4</v>
      </c>
      <c r="H1992" s="21">
        <v>302211</v>
      </c>
      <c r="I1992" s="21" t="s">
        <v>2827</v>
      </c>
      <c r="J1992" s="21">
        <v>1</v>
      </c>
      <c r="K1992" s="21">
        <v>1</v>
      </c>
      <c r="L1992" s="21">
        <f t="shared" si="216"/>
        <v>0</v>
      </c>
      <c r="M1992" s="21" t="s">
        <v>2571</v>
      </c>
      <c r="N1992" s="30">
        <v>45895</v>
      </c>
      <c r="O1992" s="48">
        <v>0</v>
      </c>
      <c r="P1992" s="21" t="s">
        <v>30</v>
      </c>
      <c r="Q1992" s="21" t="s">
        <v>2071</v>
      </c>
      <c r="R1992" s="21" t="s">
        <v>723</v>
      </c>
      <c r="S1992" s="3">
        <v>4</v>
      </c>
      <c r="T1992" s="37" t="s">
        <v>609</v>
      </c>
      <c r="U1992" s="21" t="s">
        <v>18</v>
      </c>
      <c r="V1992" s="21" t="str">
        <f>VLOOKUP(P1992,'Customer List'!B:C,2,)</f>
        <v>Delhi</v>
      </c>
      <c r="W1992" s="38"/>
      <c r="X1992" s="30">
        <v>45895</v>
      </c>
      <c r="Y1992" s="21">
        <f t="shared" si="217"/>
        <v>0</v>
      </c>
      <c r="Z1992" s="21" t="str">
        <f t="shared" si="218"/>
        <v>Tuesday</v>
      </c>
      <c r="AA1992" s="21" t="str">
        <f t="shared" si="219"/>
        <v>Tuesday</v>
      </c>
      <c r="AB1992" s="21" t="str">
        <f>VLOOKUP(U1992,'Currency Sheet'!A:C,3,)</f>
        <v>DOLLAR</v>
      </c>
      <c r="AC1992" s="42" t="str">
        <f>VLOOKUP(P1992,'Customer List'!B:D,3,)</f>
        <v>Local</v>
      </c>
    </row>
    <row r="1993" spans="1:29" x14ac:dyDescent="0.25">
      <c r="A1993" s="21">
        <v>1990</v>
      </c>
      <c r="B1993" s="21" t="s">
        <v>2371</v>
      </c>
      <c r="C1993" s="30">
        <v>45877</v>
      </c>
      <c r="D1993" s="30">
        <v>45885</v>
      </c>
      <c r="E1993" s="47">
        <v>92.4</v>
      </c>
      <c r="F1993" s="47">
        <f t="shared" si="214"/>
        <v>8131.2000000000007</v>
      </c>
      <c r="G1993" s="48">
        <f t="shared" si="215"/>
        <v>8131.2000000000007</v>
      </c>
      <c r="H1993" s="21">
        <v>302810</v>
      </c>
      <c r="I1993" s="21" t="s">
        <v>3132</v>
      </c>
      <c r="J1993" s="21">
        <v>1</v>
      </c>
      <c r="K1993" s="21">
        <v>1</v>
      </c>
      <c r="L1993" s="21">
        <f t="shared" si="216"/>
        <v>0</v>
      </c>
      <c r="M1993" s="21" t="s">
        <v>2448</v>
      </c>
      <c r="N1993" s="30">
        <v>45888</v>
      </c>
      <c r="O1993" s="48">
        <v>10032</v>
      </c>
      <c r="P1993" s="21" t="s">
        <v>16</v>
      </c>
      <c r="Q1993" s="21" t="s">
        <v>2071</v>
      </c>
      <c r="R1993" s="21" t="s">
        <v>637</v>
      </c>
      <c r="S1993" s="3">
        <v>4</v>
      </c>
      <c r="T1993" s="37"/>
      <c r="U1993" s="21" t="s">
        <v>18</v>
      </c>
      <c r="V1993" s="21" t="str">
        <f>VLOOKUP(P1993,'Customer List'!B:C,2,)</f>
        <v>Delhi</v>
      </c>
      <c r="W1993" s="38"/>
      <c r="X1993" s="30">
        <v>45888</v>
      </c>
      <c r="Y1993" s="21">
        <f t="shared" si="217"/>
        <v>0</v>
      </c>
      <c r="Z1993" s="21" t="str">
        <f t="shared" si="218"/>
        <v>Tuesday</v>
      </c>
      <c r="AA1993" s="21" t="str">
        <f t="shared" si="219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1991</v>
      </c>
      <c r="B1994" s="21" t="s">
        <v>2371</v>
      </c>
      <c r="C1994" s="30">
        <v>45877</v>
      </c>
      <c r="D1994" s="30">
        <v>45885</v>
      </c>
      <c r="E1994" s="47">
        <v>196</v>
      </c>
      <c r="F1994" s="47">
        <f t="shared" si="214"/>
        <v>17248</v>
      </c>
      <c r="G1994" s="48">
        <f t="shared" si="215"/>
        <v>17248</v>
      </c>
      <c r="H1994" s="21">
        <v>303406</v>
      </c>
      <c r="I1994" s="21" t="s">
        <v>3133</v>
      </c>
      <c r="J1994" s="21">
        <v>1</v>
      </c>
      <c r="K1994" s="21">
        <v>1</v>
      </c>
      <c r="L1994" s="21">
        <f t="shared" si="216"/>
        <v>0</v>
      </c>
      <c r="M1994" s="21" t="s">
        <v>2448</v>
      </c>
      <c r="N1994" s="30">
        <v>45888</v>
      </c>
      <c r="O1994" s="48">
        <v>21280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17"/>
        <v>0</v>
      </c>
      <c r="Z1994" s="21" t="str">
        <f t="shared" si="218"/>
        <v>Tuesday</v>
      </c>
      <c r="AA1994" s="21" t="str">
        <f t="shared" si="219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1992</v>
      </c>
      <c r="B1995" s="21" t="s">
        <v>2371</v>
      </c>
      <c r="C1995" s="30">
        <v>45877</v>
      </c>
      <c r="D1995" s="30">
        <v>45885</v>
      </c>
      <c r="E1995" s="47">
        <v>226.1</v>
      </c>
      <c r="F1995" s="47">
        <f t="shared" si="214"/>
        <v>19896.8</v>
      </c>
      <c r="G1995" s="48">
        <f t="shared" si="215"/>
        <v>19896.8</v>
      </c>
      <c r="H1995" s="21">
        <v>305114</v>
      </c>
      <c r="I1995" s="21" t="s">
        <v>3134</v>
      </c>
      <c r="J1995" s="21">
        <v>1</v>
      </c>
      <c r="K1995" s="21">
        <v>1</v>
      </c>
      <c r="L1995" s="21">
        <f t="shared" si="216"/>
        <v>0</v>
      </c>
      <c r="M1995" s="21" t="s">
        <v>2448</v>
      </c>
      <c r="N1995" s="30">
        <v>45888</v>
      </c>
      <c r="O1995" s="48">
        <v>24548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7"/>
        <v>0</v>
      </c>
      <c r="Z1995" s="21" t="str">
        <f t="shared" si="218"/>
        <v>Tuesday</v>
      </c>
      <c r="AA1995" s="21" t="str">
        <f t="shared" si="219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1993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14"/>
        <v>19896.8</v>
      </c>
      <c r="G1996" s="48">
        <f t="shared" si="215"/>
        <v>19896.8</v>
      </c>
      <c r="H1996" s="21">
        <v>305514</v>
      </c>
      <c r="I1996" s="21" t="s">
        <v>3135</v>
      </c>
      <c r="J1996" s="21">
        <v>1</v>
      </c>
      <c r="K1996" s="21">
        <v>1</v>
      </c>
      <c r="L1996" s="21">
        <f t="shared" si="216"/>
        <v>0</v>
      </c>
      <c r="M1996" s="21" t="s">
        <v>2416</v>
      </c>
      <c r="N1996" s="30">
        <v>45887</v>
      </c>
      <c r="O1996" s="48">
        <v>34044.199999999997</v>
      </c>
      <c r="P1996" s="21" t="s">
        <v>191</v>
      </c>
      <c r="Q1996" s="21" t="s">
        <v>2395</v>
      </c>
      <c r="R1996" s="21" t="s">
        <v>40</v>
      </c>
      <c r="S1996" s="3">
        <v>4</v>
      </c>
      <c r="T1996" s="37"/>
      <c r="U1996" s="21" t="s">
        <v>18</v>
      </c>
      <c r="V1996" s="21" t="str">
        <f>VLOOKUP(P1996,'Customer List'!B:C,2,)</f>
        <v>Chandigarh</v>
      </c>
      <c r="W1996" s="38"/>
      <c r="X1996" s="30">
        <v>45889</v>
      </c>
      <c r="Y1996" s="21">
        <f t="shared" si="217"/>
        <v>2</v>
      </c>
      <c r="Z1996" s="21" t="str">
        <f t="shared" si="218"/>
        <v>Monday</v>
      </c>
      <c r="AA1996" s="21" t="str">
        <f t="shared" si="219"/>
        <v>Wednesday</v>
      </c>
      <c r="AB1996" s="21" t="str">
        <f>VLOOKUP(U1996,'Currency Sheet'!A:C,3,)</f>
        <v>DOLLAR</v>
      </c>
      <c r="AC1996" s="42" t="str">
        <f>VLOOKUP(P1996,'Customer List'!B:D,3,)</f>
        <v>OutStation</v>
      </c>
    </row>
    <row r="1997" spans="1:29" x14ac:dyDescent="0.25">
      <c r="A1997" s="21">
        <v>1994</v>
      </c>
      <c r="B1997" s="21" t="s">
        <v>2371</v>
      </c>
      <c r="C1997" s="30">
        <v>45877</v>
      </c>
      <c r="D1997" s="30">
        <v>45885</v>
      </c>
      <c r="E1997" s="47">
        <v>242.9</v>
      </c>
      <c r="F1997" s="47">
        <f t="shared" si="214"/>
        <v>21375.200000000001</v>
      </c>
      <c r="G1997" s="48">
        <f t="shared" si="215"/>
        <v>42750.400000000001</v>
      </c>
      <c r="H1997" s="21">
        <v>307654</v>
      </c>
      <c r="I1997" s="21" t="s">
        <v>203</v>
      </c>
      <c r="J1997" s="21">
        <v>2</v>
      </c>
      <c r="K1997" s="21">
        <v>2</v>
      </c>
      <c r="L1997" s="21">
        <f t="shared" si="216"/>
        <v>0</v>
      </c>
      <c r="M1997" s="21" t="s">
        <v>2448</v>
      </c>
      <c r="N1997" s="30">
        <v>45888</v>
      </c>
      <c r="O1997" s="48">
        <v>52744</v>
      </c>
      <c r="P1997" s="21" t="s">
        <v>16</v>
      </c>
      <c r="Q1997" s="21" t="s">
        <v>2071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7"/>
        <v>0</v>
      </c>
      <c r="Z1997" s="21" t="str">
        <f t="shared" si="218"/>
        <v>Tuesday</v>
      </c>
      <c r="AA1997" s="21" t="str">
        <f t="shared" si="219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1995</v>
      </c>
      <c r="B1998" s="21" t="s">
        <v>2371</v>
      </c>
      <c r="C1998" s="30">
        <v>45877</v>
      </c>
      <c r="D1998" s="30">
        <v>45885</v>
      </c>
      <c r="E1998" s="47">
        <v>204.4</v>
      </c>
      <c r="F1998" s="47">
        <f t="shared" si="214"/>
        <v>17987.2</v>
      </c>
      <c r="G1998" s="48">
        <f t="shared" si="215"/>
        <v>17987.2</v>
      </c>
      <c r="H1998" s="21">
        <v>310912</v>
      </c>
      <c r="I1998" s="21" t="s">
        <v>1806</v>
      </c>
      <c r="J1998" s="21">
        <v>1</v>
      </c>
      <c r="K1998" s="21">
        <v>1</v>
      </c>
      <c r="L1998" s="21">
        <f t="shared" si="216"/>
        <v>0</v>
      </c>
      <c r="M1998" s="21" t="s">
        <v>2416</v>
      </c>
      <c r="N1998" s="30">
        <v>45887</v>
      </c>
      <c r="O1998" s="48">
        <v>30776.799999999999</v>
      </c>
      <c r="P1998" s="21" t="s">
        <v>191</v>
      </c>
      <c r="Q1998" s="21" t="s">
        <v>2395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7"/>
        <v>2</v>
      </c>
      <c r="Z1998" s="21" t="str">
        <f t="shared" si="218"/>
        <v>Monday</v>
      </c>
      <c r="AA1998" s="21" t="str">
        <f t="shared" si="219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1996</v>
      </c>
      <c r="B1999" s="21" t="s">
        <v>2371</v>
      </c>
      <c r="C1999" s="30">
        <v>45877</v>
      </c>
      <c r="D1999" s="30">
        <v>45885</v>
      </c>
      <c r="E1999" s="47">
        <v>185.5</v>
      </c>
      <c r="F1999" s="47">
        <f t="shared" si="214"/>
        <v>16324</v>
      </c>
      <c r="G1999" s="48">
        <f t="shared" si="215"/>
        <v>16324</v>
      </c>
      <c r="H1999" s="21">
        <v>317426</v>
      </c>
      <c r="I1999" s="21" t="s">
        <v>1716</v>
      </c>
      <c r="J1999" s="21">
        <v>1</v>
      </c>
      <c r="K1999" s="21">
        <v>1</v>
      </c>
      <c r="L1999" s="21">
        <f t="shared" si="216"/>
        <v>0</v>
      </c>
      <c r="M1999" s="21" t="s">
        <v>2448</v>
      </c>
      <c r="N1999" s="30">
        <v>45888</v>
      </c>
      <c r="O1999" s="48">
        <v>20140</v>
      </c>
      <c r="P1999" s="21" t="s">
        <v>16</v>
      </c>
      <c r="Q1999" s="21" t="s">
        <v>2071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7"/>
        <v>0</v>
      </c>
      <c r="Z1999" s="21" t="str">
        <f t="shared" si="218"/>
        <v>Tuesday</v>
      </c>
      <c r="AA1999" s="21" t="str">
        <f t="shared" si="219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1997</v>
      </c>
      <c r="B2000" s="21" t="s">
        <v>2371</v>
      </c>
      <c r="C2000" s="30">
        <v>45877</v>
      </c>
      <c r="D2000" s="30">
        <v>45885</v>
      </c>
      <c r="E2000" s="47">
        <v>277.2</v>
      </c>
      <c r="F2000" s="47">
        <f t="shared" si="214"/>
        <v>24393.599999999999</v>
      </c>
      <c r="G2000" s="48">
        <f t="shared" si="215"/>
        <v>24393.599999999999</v>
      </c>
      <c r="H2000" s="21">
        <v>320008</v>
      </c>
      <c r="I2000" s="21" t="s">
        <v>3136</v>
      </c>
      <c r="J2000" s="21">
        <v>1</v>
      </c>
      <c r="K2000" s="21">
        <v>1</v>
      </c>
      <c r="L2000" s="21">
        <f t="shared" si="216"/>
        <v>0</v>
      </c>
      <c r="M2000" s="21" t="s">
        <v>2408</v>
      </c>
      <c r="N2000" s="30">
        <v>45887</v>
      </c>
      <c r="O2000" s="48">
        <v>33858</v>
      </c>
      <c r="P2000" s="21" t="s">
        <v>242</v>
      </c>
      <c r="Q2000" s="21">
        <v>58154518704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Mumbai</v>
      </c>
      <c r="W2000" s="38"/>
      <c r="X2000" s="30">
        <v>45888</v>
      </c>
      <c r="Y2000" s="21">
        <f t="shared" si="217"/>
        <v>1</v>
      </c>
      <c r="Z2000" s="21" t="str">
        <f t="shared" si="218"/>
        <v>Monday</v>
      </c>
      <c r="AA2000" s="21" t="str">
        <f t="shared" si="219"/>
        <v>Tuesday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1998</v>
      </c>
      <c r="B2001" s="21" t="s">
        <v>2371</v>
      </c>
      <c r="C2001" s="30">
        <v>45877</v>
      </c>
      <c r="D2001" s="30">
        <v>45885</v>
      </c>
      <c r="E2001" s="47">
        <v>187.6</v>
      </c>
      <c r="F2001" s="47">
        <f t="shared" si="214"/>
        <v>16508.8</v>
      </c>
      <c r="G2001" s="48">
        <f t="shared" si="215"/>
        <v>16508.8</v>
      </c>
      <c r="H2001" s="21">
        <v>320806</v>
      </c>
      <c r="I2001" s="21" t="s">
        <v>2841</v>
      </c>
      <c r="J2001" s="21">
        <v>1</v>
      </c>
      <c r="K2001" s="21">
        <v>1</v>
      </c>
      <c r="L2001" s="21">
        <f t="shared" si="216"/>
        <v>0</v>
      </c>
      <c r="M2001" s="21" t="s">
        <v>2425</v>
      </c>
      <c r="N2001" s="30">
        <v>45887</v>
      </c>
      <c r="O2001" s="48">
        <v>28140</v>
      </c>
      <c r="P2001" s="21" t="s">
        <v>621</v>
      </c>
      <c r="Q2001" s="21">
        <v>58154519640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Hyderabad</v>
      </c>
      <c r="W2001" s="38"/>
      <c r="X2001" s="30">
        <v>45888</v>
      </c>
      <c r="Y2001" s="21">
        <f t="shared" si="217"/>
        <v>1</v>
      </c>
      <c r="Z2001" s="21" t="str">
        <f t="shared" si="218"/>
        <v>Monday</v>
      </c>
      <c r="AA2001" s="21" t="str">
        <f t="shared" si="219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1999</v>
      </c>
      <c r="B2002" s="21" t="s">
        <v>2371</v>
      </c>
      <c r="C2002" s="30">
        <v>45877</v>
      </c>
      <c r="D2002" s="30">
        <v>45885</v>
      </c>
      <c r="E2002" s="47">
        <v>221.9</v>
      </c>
      <c r="F2002" s="47">
        <f t="shared" si="214"/>
        <v>19527.2</v>
      </c>
      <c r="G2002" s="48">
        <f t="shared" si="215"/>
        <v>19527.2</v>
      </c>
      <c r="H2002" s="21">
        <v>321124</v>
      </c>
      <c r="I2002" s="21" t="s">
        <v>3137</v>
      </c>
      <c r="J2002" s="21">
        <v>1</v>
      </c>
      <c r="K2002" s="21">
        <v>1</v>
      </c>
      <c r="L2002" s="21">
        <f t="shared" si="216"/>
        <v>0</v>
      </c>
      <c r="M2002" s="21" t="s">
        <v>2494</v>
      </c>
      <c r="N2002" s="30">
        <v>45891</v>
      </c>
      <c r="O2002" s="48">
        <v>27103.5</v>
      </c>
      <c r="P2002" s="21" t="s">
        <v>42</v>
      </c>
      <c r="Q2002" s="21" t="s">
        <v>636</v>
      </c>
      <c r="R2002" s="21" t="s">
        <v>637</v>
      </c>
      <c r="S2002" s="3">
        <v>4</v>
      </c>
      <c r="T2002" s="37"/>
      <c r="U2002" s="21" t="s">
        <v>18</v>
      </c>
      <c r="V2002" s="21" t="str">
        <f>VLOOKUP(P2002,'Customer List'!B:C,2,)</f>
        <v>Faridabad</v>
      </c>
      <c r="W2002" s="38"/>
      <c r="X2002" s="30">
        <v>45891</v>
      </c>
      <c r="Y2002" s="21">
        <f t="shared" si="217"/>
        <v>0</v>
      </c>
      <c r="Z2002" s="21" t="str">
        <f t="shared" si="218"/>
        <v>Friday</v>
      </c>
      <c r="AA2002" s="21" t="str">
        <f t="shared" si="219"/>
        <v>Friday</v>
      </c>
      <c r="AB2002" s="21" t="str">
        <f>VLOOKUP(U2002,'Currency Sheet'!A:C,3,)</f>
        <v>DOLLAR</v>
      </c>
      <c r="AC2002" s="42" t="str">
        <f>VLOOKUP(P2002,'Customer List'!B:D,3,)</f>
        <v>Local</v>
      </c>
    </row>
    <row r="2003" spans="1:29" x14ac:dyDescent="0.25">
      <c r="A2003" s="21">
        <v>2000</v>
      </c>
      <c r="B2003" s="21" t="s">
        <v>2371</v>
      </c>
      <c r="C2003" s="30">
        <v>45877</v>
      </c>
      <c r="D2003" s="30">
        <v>45885</v>
      </c>
      <c r="E2003" s="47">
        <v>104.3</v>
      </c>
      <c r="F2003" s="47">
        <f t="shared" si="214"/>
        <v>9178.4</v>
      </c>
      <c r="G2003" s="48">
        <f t="shared" si="215"/>
        <v>9178.4</v>
      </c>
      <c r="H2003" s="21">
        <v>329907</v>
      </c>
      <c r="I2003" s="21" t="s">
        <v>3138</v>
      </c>
      <c r="J2003" s="21">
        <v>1</v>
      </c>
      <c r="K2003" s="21">
        <v>1</v>
      </c>
      <c r="L2003" s="21">
        <f t="shared" si="216"/>
        <v>0</v>
      </c>
      <c r="M2003" s="21" t="s">
        <v>2413</v>
      </c>
      <c r="N2003" s="30">
        <v>45887</v>
      </c>
      <c r="O2003" s="48">
        <v>15704.6</v>
      </c>
      <c r="P2003" s="21" t="s">
        <v>191</v>
      </c>
      <c r="Q2003" s="21" t="s">
        <v>2395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Chandigarh</v>
      </c>
      <c r="W2003" s="38"/>
      <c r="X2003" s="30">
        <v>45889</v>
      </c>
      <c r="Y2003" s="21">
        <f t="shared" si="217"/>
        <v>2</v>
      </c>
      <c r="Z2003" s="21" t="str">
        <f t="shared" si="218"/>
        <v>Monday</v>
      </c>
      <c r="AA2003" s="21" t="str">
        <f t="shared" si="219"/>
        <v>Wednesday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2001</v>
      </c>
      <c r="B2004" s="21" t="s">
        <v>2371</v>
      </c>
      <c r="C2004" s="30">
        <v>45877</v>
      </c>
      <c r="D2004" s="30">
        <v>45885</v>
      </c>
      <c r="E2004" s="47">
        <v>262.5</v>
      </c>
      <c r="F2004" s="47">
        <f t="shared" si="214"/>
        <v>23100</v>
      </c>
      <c r="G2004" s="48">
        <f t="shared" si="215"/>
        <v>23100</v>
      </c>
      <c r="H2004" s="21">
        <v>331318</v>
      </c>
      <c r="I2004" s="21" t="s">
        <v>3139</v>
      </c>
      <c r="J2004" s="21">
        <v>1</v>
      </c>
      <c r="K2004" s="21">
        <v>1</v>
      </c>
      <c r="L2004" s="21">
        <f t="shared" si="216"/>
        <v>0</v>
      </c>
      <c r="M2004" s="21" t="s">
        <v>2494</v>
      </c>
      <c r="N2004" s="30">
        <v>45891</v>
      </c>
      <c r="O2004" s="48">
        <v>32062.5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7"/>
        <v>0</v>
      </c>
      <c r="Z2004" s="21" t="str">
        <f t="shared" si="218"/>
        <v>Friday</v>
      </c>
      <c r="AA2004" s="21" t="str">
        <f t="shared" si="219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2002</v>
      </c>
      <c r="B2005" s="21" t="s">
        <v>2371</v>
      </c>
      <c r="C2005" s="30">
        <v>45877</v>
      </c>
      <c r="D2005" s="30">
        <v>45885</v>
      </c>
      <c r="E2005" s="47">
        <v>224</v>
      </c>
      <c r="F2005" s="47">
        <f t="shared" si="214"/>
        <v>19712</v>
      </c>
      <c r="G2005" s="48">
        <f t="shared" si="215"/>
        <v>19712</v>
      </c>
      <c r="H2005" s="21">
        <v>333810</v>
      </c>
      <c r="I2005" s="21" t="s">
        <v>3140</v>
      </c>
      <c r="J2005" s="21">
        <v>1</v>
      </c>
      <c r="K2005" s="21">
        <v>1</v>
      </c>
      <c r="L2005" s="21">
        <f t="shared" si="216"/>
        <v>0</v>
      </c>
      <c r="M2005" s="21" t="s">
        <v>2494</v>
      </c>
      <c r="N2005" s="30">
        <v>45891</v>
      </c>
      <c r="O2005" s="48">
        <v>27360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17"/>
        <v>0</v>
      </c>
      <c r="Z2005" s="21" t="str">
        <f t="shared" si="218"/>
        <v>Friday</v>
      </c>
      <c r="AA2005" s="21" t="str">
        <f t="shared" si="219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2003</v>
      </c>
      <c r="B2006" s="21" t="s">
        <v>2371</v>
      </c>
      <c r="C2006" s="30">
        <v>45877</v>
      </c>
      <c r="D2006" s="30">
        <v>45885</v>
      </c>
      <c r="E2006" s="47">
        <v>160.30000000000001</v>
      </c>
      <c r="F2006" s="47">
        <f t="shared" si="214"/>
        <v>14106.400000000001</v>
      </c>
      <c r="G2006" s="48">
        <f t="shared" si="215"/>
        <v>14106.400000000001</v>
      </c>
      <c r="H2006" s="21">
        <v>338304</v>
      </c>
      <c r="I2006" s="21" t="s">
        <v>3141</v>
      </c>
      <c r="J2006" s="21">
        <v>1</v>
      </c>
      <c r="K2006" s="21">
        <v>1</v>
      </c>
      <c r="L2006" s="21">
        <f t="shared" si="216"/>
        <v>0</v>
      </c>
      <c r="M2006" s="21" t="s">
        <v>2425</v>
      </c>
      <c r="N2006" s="30">
        <v>45887</v>
      </c>
      <c r="O2006" s="48">
        <v>24045</v>
      </c>
      <c r="P2006" s="21" t="s">
        <v>621</v>
      </c>
      <c r="Q2006" s="21">
        <v>58154519640</v>
      </c>
      <c r="R2006" s="21" t="s">
        <v>40</v>
      </c>
      <c r="S2006" s="3">
        <v>4</v>
      </c>
      <c r="T2006" s="37"/>
      <c r="U2006" s="21" t="s">
        <v>18</v>
      </c>
      <c r="V2006" s="21" t="str">
        <f>VLOOKUP(P2006,'Customer List'!B:C,2,)</f>
        <v>Hyderabad</v>
      </c>
      <c r="W2006" s="38"/>
      <c r="X2006" s="30">
        <v>45888</v>
      </c>
      <c r="Y2006" s="21">
        <f t="shared" si="217"/>
        <v>1</v>
      </c>
      <c r="Z2006" s="21" t="str">
        <f t="shared" si="218"/>
        <v>Monday</v>
      </c>
      <c r="AA2006" s="21" t="str">
        <f t="shared" si="219"/>
        <v>Tuesday</v>
      </c>
      <c r="AB2006" s="21" t="str">
        <f>VLOOKUP(U2006,'Currency Sheet'!A:C,3,)</f>
        <v>DOLLAR</v>
      </c>
      <c r="AC2006" s="42" t="str">
        <f>VLOOKUP(P2006,'Customer List'!B:D,3,)</f>
        <v>OutStation</v>
      </c>
    </row>
    <row r="2007" spans="1:29" x14ac:dyDescent="0.25">
      <c r="A2007" s="21">
        <v>2004</v>
      </c>
      <c r="B2007" s="21" t="s">
        <v>2371</v>
      </c>
      <c r="C2007" s="30">
        <v>45877</v>
      </c>
      <c r="D2007" s="30">
        <v>45885</v>
      </c>
      <c r="E2007" s="47">
        <v>305.25</v>
      </c>
      <c r="F2007" s="47">
        <f t="shared" si="214"/>
        <v>26862</v>
      </c>
      <c r="G2007" s="48">
        <f t="shared" si="215"/>
        <v>26862</v>
      </c>
      <c r="H2007" s="21">
        <v>341626</v>
      </c>
      <c r="I2007" s="21" t="s">
        <v>3142</v>
      </c>
      <c r="J2007" s="21">
        <v>1</v>
      </c>
      <c r="K2007" s="21">
        <v>1</v>
      </c>
      <c r="L2007" s="21">
        <f t="shared" si="216"/>
        <v>0</v>
      </c>
      <c r="M2007" s="21" t="s">
        <v>2448</v>
      </c>
      <c r="N2007" s="30">
        <v>45888</v>
      </c>
      <c r="O2007" s="48">
        <v>30932</v>
      </c>
      <c r="P2007" s="21" t="s">
        <v>16</v>
      </c>
      <c r="Q2007" s="21" t="s">
        <v>2071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Delhi</v>
      </c>
      <c r="W2007" s="38"/>
      <c r="X2007" s="30">
        <v>45888</v>
      </c>
      <c r="Y2007" s="21">
        <f t="shared" si="217"/>
        <v>0</v>
      </c>
      <c r="Z2007" s="21" t="str">
        <f t="shared" si="218"/>
        <v>Tuesday</v>
      </c>
      <c r="AA2007" s="21" t="str">
        <f t="shared" si="219"/>
        <v>Tuesday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2005</v>
      </c>
      <c r="B2008" s="21" t="s">
        <v>2371</v>
      </c>
      <c r="C2008" s="30">
        <v>45877</v>
      </c>
      <c r="D2008" s="30">
        <v>45885</v>
      </c>
      <c r="E2008" s="47">
        <v>226.1</v>
      </c>
      <c r="F2008" s="47">
        <f t="shared" si="214"/>
        <v>19896.8</v>
      </c>
      <c r="G2008" s="48">
        <f t="shared" si="215"/>
        <v>39793.599999999999</v>
      </c>
      <c r="H2008" s="21">
        <v>352904</v>
      </c>
      <c r="I2008" s="21" t="s">
        <v>3143</v>
      </c>
      <c r="J2008" s="21">
        <v>2</v>
      </c>
      <c r="K2008" s="21">
        <v>2</v>
      </c>
      <c r="L2008" s="21">
        <f t="shared" si="216"/>
        <v>0</v>
      </c>
      <c r="M2008" s="21" t="s">
        <v>2424</v>
      </c>
      <c r="N2008" s="30">
        <v>45887</v>
      </c>
      <c r="O2008" s="48">
        <v>61370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7"/>
        <v>1</v>
      </c>
      <c r="Z2008" s="21" t="str">
        <f t="shared" si="218"/>
        <v>Monday</v>
      </c>
      <c r="AA2008" s="21" t="str">
        <f t="shared" si="219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2006</v>
      </c>
      <c r="B2009" s="21" t="s">
        <v>2371</v>
      </c>
      <c r="C2009" s="30">
        <v>45877</v>
      </c>
      <c r="D2009" s="30">
        <v>45885</v>
      </c>
      <c r="E2009" s="47">
        <v>236.6</v>
      </c>
      <c r="F2009" s="47">
        <f t="shared" si="214"/>
        <v>20820.8</v>
      </c>
      <c r="G2009" s="48">
        <f t="shared" si="215"/>
        <v>41641.599999999999</v>
      </c>
      <c r="H2009" s="21">
        <v>352906</v>
      </c>
      <c r="I2009" s="21" t="s">
        <v>3144</v>
      </c>
      <c r="J2009" s="21">
        <v>2</v>
      </c>
      <c r="K2009" s="21">
        <v>2</v>
      </c>
      <c r="L2009" s="21">
        <f t="shared" si="216"/>
        <v>0</v>
      </c>
      <c r="M2009" s="21" t="s">
        <v>2414</v>
      </c>
      <c r="N2009" s="30">
        <v>45887</v>
      </c>
      <c r="O2009" s="48">
        <v>71250.399999999994</v>
      </c>
      <c r="P2009" s="21" t="s">
        <v>191</v>
      </c>
      <c r="Q2009" s="21" t="s">
        <v>2395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Chandigarh</v>
      </c>
      <c r="W2009" s="38"/>
      <c r="X2009" s="30">
        <v>45889</v>
      </c>
      <c r="Y2009" s="21">
        <f t="shared" si="217"/>
        <v>2</v>
      </c>
      <c r="Z2009" s="21" t="str">
        <f t="shared" si="218"/>
        <v>Monday</v>
      </c>
      <c r="AA2009" s="21" t="str">
        <f t="shared" si="219"/>
        <v>Wednesday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2007</v>
      </c>
      <c r="B2010" s="21" t="s">
        <v>2371</v>
      </c>
      <c r="C2010" s="30">
        <v>45877</v>
      </c>
      <c r="D2010" s="30">
        <v>45885</v>
      </c>
      <c r="E2010" s="47">
        <v>267.39999999999998</v>
      </c>
      <c r="F2010" s="47">
        <f t="shared" si="214"/>
        <v>23531.199999999997</v>
      </c>
      <c r="G2010" s="48">
        <f t="shared" si="215"/>
        <v>23531.199999999997</v>
      </c>
      <c r="H2010" s="21">
        <v>353226</v>
      </c>
      <c r="I2010" s="21" t="s">
        <v>3145</v>
      </c>
      <c r="J2010" s="21">
        <v>1</v>
      </c>
      <c r="K2010" s="21">
        <v>1</v>
      </c>
      <c r="L2010" s="21">
        <f t="shared" si="216"/>
        <v>0</v>
      </c>
      <c r="M2010" s="21" t="s">
        <v>2448</v>
      </c>
      <c r="N2010" s="30">
        <v>45888</v>
      </c>
      <c r="O2010" s="48">
        <v>29032</v>
      </c>
      <c r="P2010" s="21" t="s">
        <v>16</v>
      </c>
      <c r="Q2010" s="21" t="s">
        <v>2071</v>
      </c>
      <c r="R2010" s="21" t="s">
        <v>637</v>
      </c>
      <c r="S2010" s="3">
        <v>4</v>
      </c>
      <c r="T2010" s="37"/>
      <c r="U2010" s="21" t="s">
        <v>18</v>
      </c>
      <c r="V2010" s="21" t="str">
        <f>VLOOKUP(P2010,'Customer List'!B:C,2,)</f>
        <v>Delhi</v>
      </c>
      <c r="W2010" s="38"/>
      <c r="X2010" s="30">
        <v>45888</v>
      </c>
      <c r="Y2010" s="21">
        <f t="shared" si="217"/>
        <v>0</v>
      </c>
      <c r="Z2010" s="21" t="str">
        <f t="shared" si="218"/>
        <v>Tuesday</v>
      </c>
      <c r="AA2010" s="21" t="str">
        <f t="shared" si="219"/>
        <v>Tuesday</v>
      </c>
      <c r="AB2010" s="21" t="str">
        <f>VLOOKUP(U2010,'Currency Sheet'!A:C,3,)</f>
        <v>DOLLAR</v>
      </c>
      <c r="AC2010" s="42" t="str">
        <f>VLOOKUP(P2010,'Customer List'!B:D,3,)</f>
        <v>Local</v>
      </c>
    </row>
    <row r="2011" spans="1:29" x14ac:dyDescent="0.25">
      <c r="A2011" s="21">
        <v>2008</v>
      </c>
      <c r="B2011" s="21" t="s">
        <v>2371</v>
      </c>
      <c r="C2011" s="30">
        <v>45877</v>
      </c>
      <c r="D2011" s="30">
        <v>45885</v>
      </c>
      <c r="E2011" s="47">
        <v>273.7</v>
      </c>
      <c r="F2011" s="47">
        <f t="shared" si="214"/>
        <v>24085.599999999999</v>
      </c>
      <c r="G2011" s="48">
        <f t="shared" si="215"/>
        <v>24085.599999999999</v>
      </c>
      <c r="H2011" s="21">
        <v>353272</v>
      </c>
      <c r="I2011" s="21" t="s">
        <v>3146</v>
      </c>
      <c r="J2011" s="21">
        <v>1</v>
      </c>
      <c r="K2011" s="21">
        <v>1</v>
      </c>
      <c r="L2011" s="21">
        <f t="shared" si="216"/>
        <v>0</v>
      </c>
      <c r="M2011" s="21" t="s">
        <v>2448</v>
      </c>
      <c r="N2011" s="30">
        <v>45888</v>
      </c>
      <c r="O2011" s="48">
        <v>29716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17"/>
        <v>0</v>
      </c>
      <c r="Z2011" s="21" t="str">
        <f t="shared" si="218"/>
        <v>Tuesday</v>
      </c>
      <c r="AA2011" s="21" t="str">
        <f t="shared" si="219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2009</v>
      </c>
      <c r="B2012" s="21" t="s">
        <v>2371</v>
      </c>
      <c r="C2012" s="30">
        <v>45877</v>
      </c>
      <c r="D2012" s="30">
        <v>45885</v>
      </c>
      <c r="E2012" s="47">
        <v>153</v>
      </c>
      <c r="F2012" s="47">
        <f t="shared" si="214"/>
        <v>13464</v>
      </c>
      <c r="G2012" s="48">
        <f t="shared" si="215"/>
        <v>13464</v>
      </c>
      <c r="H2012" s="21">
        <v>354515</v>
      </c>
      <c r="I2012" s="21" t="s">
        <v>3147</v>
      </c>
      <c r="J2012" s="21">
        <v>1</v>
      </c>
      <c r="K2012" s="21">
        <v>1</v>
      </c>
      <c r="L2012" s="21">
        <f t="shared" si="216"/>
        <v>0</v>
      </c>
      <c r="M2012" s="21" t="s">
        <v>2427</v>
      </c>
      <c r="N2012" s="30">
        <v>45887</v>
      </c>
      <c r="O2012" s="48">
        <v>23715</v>
      </c>
      <c r="P2012" s="21" t="s">
        <v>1018</v>
      </c>
      <c r="Q2012" s="21">
        <v>58154521795</v>
      </c>
      <c r="R2012" s="21" t="s">
        <v>40</v>
      </c>
      <c r="S2012" s="3">
        <v>4</v>
      </c>
      <c r="T2012" s="37"/>
      <c r="U2012" s="21" t="s">
        <v>18</v>
      </c>
      <c r="V2012" s="21" t="str">
        <f>VLOOKUP(P2012,'Customer List'!B:C,2,)</f>
        <v>Guwahati</v>
      </c>
      <c r="W2012" s="38"/>
      <c r="X2012" s="30">
        <v>45888</v>
      </c>
      <c r="Y2012" s="21">
        <f t="shared" si="217"/>
        <v>1</v>
      </c>
      <c r="Z2012" s="21" t="str">
        <f t="shared" si="218"/>
        <v>Monday</v>
      </c>
      <c r="AA2012" s="21" t="str">
        <f t="shared" si="219"/>
        <v>Tuesday</v>
      </c>
      <c r="AB2012" s="21" t="str">
        <f>VLOOKUP(U2012,'Currency Sheet'!A:C,3,)</f>
        <v>DOLLAR</v>
      </c>
      <c r="AC2012" s="42" t="str">
        <f>VLOOKUP(P2012,'Customer List'!B:D,3,)</f>
        <v>OutStation</v>
      </c>
    </row>
    <row r="2013" spans="1:29" x14ac:dyDescent="0.25">
      <c r="A2013" s="21">
        <v>2010</v>
      </c>
      <c r="B2013" s="21" t="s">
        <v>2371</v>
      </c>
      <c r="C2013" s="30">
        <v>45877</v>
      </c>
      <c r="D2013" s="30">
        <v>45885</v>
      </c>
      <c r="E2013" s="47">
        <v>203.7</v>
      </c>
      <c r="F2013" s="47">
        <f t="shared" si="214"/>
        <v>17925.599999999999</v>
      </c>
      <c r="G2013" s="48">
        <f t="shared" si="215"/>
        <v>17925.599999999999</v>
      </c>
      <c r="H2013" s="21">
        <v>362504</v>
      </c>
      <c r="I2013" s="21" t="s">
        <v>3026</v>
      </c>
      <c r="J2013" s="21">
        <v>1</v>
      </c>
      <c r="K2013" s="21">
        <v>1</v>
      </c>
      <c r="L2013" s="21">
        <f t="shared" si="216"/>
        <v>0</v>
      </c>
      <c r="M2013" s="21" t="s">
        <v>2448</v>
      </c>
      <c r="N2013" s="30">
        <v>45888</v>
      </c>
      <c r="O2013" s="48">
        <v>22116</v>
      </c>
      <c r="P2013" s="21" t="s">
        <v>16</v>
      </c>
      <c r="Q2013" s="21" t="s">
        <v>2071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7"/>
        <v>0</v>
      </c>
      <c r="Z2013" s="21" t="str">
        <f t="shared" si="218"/>
        <v>Tuesday</v>
      </c>
      <c r="AA2013" s="21" t="str">
        <f t="shared" si="219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2011</v>
      </c>
      <c r="B2014" s="21" t="s">
        <v>2371</v>
      </c>
      <c r="C2014" s="30">
        <v>45877</v>
      </c>
      <c r="D2014" s="30">
        <v>45885</v>
      </c>
      <c r="E2014" s="47">
        <v>321.75</v>
      </c>
      <c r="F2014" s="47">
        <f t="shared" si="214"/>
        <v>28314</v>
      </c>
      <c r="G2014" s="48">
        <f t="shared" si="215"/>
        <v>28314</v>
      </c>
      <c r="H2014" s="21">
        <v>362538</v>
      </c>
      <c r="I2014" s="21" t="s">
        <v>3016</v>
      </c>
      <c r="J2014" s="21">
        <v>1</v>
      </c>
      <c r="K2014" s="21">
        <v>1</v>
      </c>
      <c r="L2014" s="21">
        <f t="shared" si="216"/>
        <v>0</v>
      </c>
      <c r="M2014" s="21" t="s">
        <v>2448</v>
      </c>
      <c r="N2014" s="30">
        <v>45888</v>
      </c>
      <c r="O2014" s="48">
        <v>32604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17"/>
        <v>0</v>
      </c>
      <c r="Z2014" s="21" t="str">
        <f t="shared" si="218"/>
        <v>Tuesday</v>
      </c>
      <c r="AA2014" s="21" t="str">
        <f t="shared" si="219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2012</v>
      </c>
      <c r="B2015" s="21" t="s">
        <v>2371</v>
      </c>
      <c r="C2015" s="30">
        <v>45877</v>
      </c>
      <c r="D2015" s="30">
        <v>45885</v>
      </c>
      <c r="E2015" s="47">
        <v>187.6</v>
      </c>
      <c r="F2015" s="47">
        <f t="shared" si="214"/>
        <v>16508.8</v>
      </c>
      <c r="G2015" s="48">
        <f t="shared" si="215"/>
        <v>16508.8</v>
      </c>
      <c r="H2015" s="21">
        <v>364108</v>
      </c>
      <c r="I2015" s="21" t="s">
        <v>3148</v>
      </c>
      <c r="J2015" s="21">
        <v>1</v>
      </c>
      <c r="K2015" s="21">
        <v>1</v>
      </c>
      <c r="L2015" s="21">
        <f t="shared" si="216"/>
        <v>0</v>
      </c>
      <c r="M2015" s="21" t="s">
        <v>2418</v>
      </c>
      <c r="N2015" s="30">
        <v>45887</v>
      </c>
      <c r="O2015" s="48">
        <v>24174.27</v>
      </c>
      <c r="P2015" s="21" t="s">
        <v>269</v>
      </c>
      <c r="Q2015" s="21">
        <v>58154517212</v>
      </c>
      <c r="R2015" s="21" t="s">
        <v>40</v>
      </c>
      <c r="S2015" s="3">
        <v>4</v>
      </c>
      <c r="T2015" s="37"/>
      <c r="U2015" s="21" t="s">
        <v>18</v>
      </c>
      <c r="V2015" s="21" t="str">
        <f>VLOOKUP(P2015,'Customer List'!B:C,2,)</f>
        <v>Kalyani</v>
      </c>
      <c r="W2015" s="38"/>
      <c r="X2015" s="30">
        <v>45889</v>
      </c>
      <c r="Y2015" s="21">
        <f t="shared" si="217"/>
        <v>2</v>
      </c>
      <c r="Z2015" s="21" t="str">
        <f t="shared" si="218"/>
        <v>Monday</v>
      </c>
      <c r="AA2015" s="21" t="str">
        <f t="shared" si="219"/>
        <v>Wednesday</v>
      </c>
      <c r="AB2015" s="21" t="str">
        <f>VLOOKUP(U2015,'Currency Sheet'!A:C,3,)</f>
        <v>DOLLAR</v>
      </c>
      <c r="AC2015" s="42" t="str">
        <f>VLOOKUP(P2015,'Customer List'!B:D,3,)</f>
        <v>OutStation</v>
      </c>
    </row>
    <row r="2016" spans="1:29" x14ac:dyDescent="0.25">
      <c r="A2016" s="21">
        <v>2013</v>
      </c>
      <c r="B2016" s="21" t="s">
        <v>2371</v>
      </c>
      <c r="C2016" s="30">
        <v>45877</v>
      </c>
      <c r="D2016" s="30">
        <v>45885</v>
      </c>
      <c r="E2016" s="47">
        <v>291.89999999999998</v>
      </c>
      <c r="F2016" s="47">
        <f t="shared" si="214"/>
        <v>25687.199999999997</v>
      </c>
      <c r="G2016" s="48">
        <f t="shared" si="215"/>
        <v>25687.199999999997</v>
      </c>
      <c r="H2016" s="21">
        <v>375020</v>
      </c>
      <c r="I2016" s="21" t="s">
        <v>3149</v>
      </c>
      <c r="J2016" s="21">
        <v>1</v>
      </c>
      <c r="K2016" s="21">
        <v>1</v>
      </c>
      <c r="L2016" s="21">
        <f t="shared" si="216"/>
        <v>0</v>
      </c>
      <c r="M2016" s="21" t="s">
        <v>2425</v>
      </c>
      <c r="N2016" s="30">
        <v>45887</v>
      </c>
      <c r="O2016" s="48">
        <v>43785</v>
      </c>
      <c r="P2016" s="21" t="s">
        <v>621</v>
      </c>
      <c r="Q2016" s="21">
        <v>58154519640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Hyderabad</v>
      </c>
      <c r="W2016" s="38"/>
      <c r="X2016" s="30">
        <v>45888</v>
      </c>
      <c r="Y2016" s="21">
        <f t="shared" si="217"/>
        <v>1</v>
      </c>
      <c r="Z2016" s="21" t="str">
        <f t="shared" si="218"/>
        <v>Monday</v>
      </c>
      <c r="AA2016" s="21" t="str">
        <f t="shared" si="219"/>
        <v>Tuesday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2014</v>
      </c>
      <c r="B2017" s="21" t="s">
        <v>2371</v>
      </c>
      <c r="C2017" s="30">
        <v>45877</v>
      </c>
      <c r="D2017" s="30">
        <v>45885</v>
      </c>
      <c r="E2017" s="47">
        <v>224</v>
      </c>
      <c r="F2017" s="47">
        <f t="shared" si="214"/>
        <v>19712</v>
      </c>
      <c r="G2017" s="48">
        <f t="shared" si="215"/>
        <v>19712</v>
      </c>
      <c r="H2017" s="21">
        <v>393512</v>
      </c>
      <c r="I2017" s="21" t="s">
        <v>3150</v>
      </c>
      <c r="J2017" s="21">
        <v>1</v>
      </c>
      <c r="K2017" s="21">
        <v>1</v>
      </c>
      <c r="L2017" s="21">
        <f t="shared" si="216"/>
        <v>0</v>
      </c>
      <c r="M2017" s="21" t="s">
        <v>2425</v>
      </c>
      <c r="N2017" s="30">
        <v>45887</v>
      </c>
      <c r="O2017" s="48">
        <v>33600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17"/>
        <v>1</v>
      </c>
      <c r="Z2017" s="21" t="str">
        <f t="shared" si="218"/>
        <v>Monday</v>
      </c>
      <c r="AA2017" s="21" t="str">
        <f t="shared" si="219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2015</v>
      </c>
      <c r="B2018" s="21" t="s">
        <v>2371</v>
      </c>
      <c r="C2018" s="30">
        <v>45877</v>
      </c>
      <c r="D2018" s="30">
        <v>45885</v>
      </c>
      <c r="E2018" s="47">
        <v>146.30000000000001</v>
      </c>
      <c r="F2018" s="47">
        <f t="shared" si="214"/>
        <v>12874.400000000001</v>
      </c>
      <c r="G2018" s="48">
        <f t="shared" si="215"/>
        <v>12874.400000000001</v>
      </c>
      <c r="H2018" s="21">
        <v>400134</v>
      </c>
      <c r="I2018" s="21" t="s">
        <v>2967</v>
      </c>
      <c r="J2018" s="21">
        <v>1</v>
      </c>
      <c r="K2018" s="21">
        <v>1</v>
      </c>
      <c r="L2018" s="21">
        <f t="shared" si="216"/>
        <v>0</v>
      </c>
      <c r="M2018" s="21" t="s">
        <v>2408</v>
      </c>
      <c r="N2018" s="30">
        <v>45887</v>
      </c>
      <c r="O2018" s="48">
        <v>17869.5</v>
      </c>
      <c r="P2018" s="21" t="s">
        <v>242</v>
      </c>
      <c r="Q2018" s="21">
        <v>58154518704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Mumbai</v>
      </c>
      <c r="W2018" s="38"/>
      <c r="X2018" s="30">
        <v>45888</v>
      </c>
      <c r="Y2018" s="21">
        <f t="shared" si="217"/>
        <v>1</v>
      </c>
      <c r="Z2018" s="21" t="str">
        <f t="shared" si="218"/>
        <v>Monday</v>
      </c>
      <c r="AA2018" s="21" t="str">
        <f t="shared" si="219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2016</v>
      </c>
      <c r="B2019" s="21" t="s">
        <v>2371</v>
      </c>
      <c r="C2019" s="30">
        <v>45877</v>
      </c>
      <c r="D2019" s="30">
        <v>45885</v>
      </c>
      <c r="E2019" s="47">
        <v>42.7</v>
      </c>
      <c r="F2019" s="47">
        <f t="shared" si="214"/>
        <v>3757.6000000000004</v>
      </c>
      <c r="G2019" s="48">
        <f t="shared" si="215"/>
        <v>3757.6000000000004</v>
      </c>
      <c r="H2019" s="21">
        <v>400139</v>
      </c>
      <c r="I2019" s="21" t="s">
        <v>3151</v>
      </c>
      <c r="J2019" s="21">
        <v>1</v>
      </c>
      <c r="K2019" s="21">
        <v>1</v>
      </c>
      <c r="L2019" s="21">
        <f t="shared" si="216"/>
        <v>0</v>
      </c>
      <c r="M2019" s="21" t="s">
        <v>2494</v>
      </c>
      <c r="N2019" s="30">
        <v>45891</v>
      </c>
      <c r="O2019" s="48">
        <v>5215.5</v>
      </c>
      <c r="P2019" s="21" t="s">
        <v>42</v>
      </c>
      <c r="Q2019" s="21" t="s">
        <v>636</v>
      </c>
      <c r="R2019" s="21" t="s">
        <v>637</v>
      </c>
      <c r="S2019" s="3">
        <v>4</v>
      </c>
      <c r="T2019" s="37"/>
      <c r="U2019" s="21" t="s">
        <v>18</v>
      </c>
      <c r="V2019" s="21" t="str">
        <f>VLOOKUP(P2019,'Customer List'!B:C,2,)</f>
        <v>Faridabad</v>
      </c>
      <c r="W2019" s="38"/>
      <c r="X2019" s="30">
        <v>45891</v>
      </c>
      <c r="Y2019" s="21">
        <f t="shared" si="217"/>
        <v>0</v>
      </c>
      <c r="Z2019" s="21" t="str">
        <f t="shared" si="218"/>
        <v>Friday</v>
      </c>
      <c r="AA2019" s="21" t="str">
        <f t="shared" si="219"/>
        <v>Friday</v>
      </c>
      <c r="AB2019" s="21" t="str">
        <f>VLOOKUP(U2019,'Currency Sheet'!A:C,3,)</f>
        <v>DOLLAR</v>
      </c>
      <c r="AC2019" s="42" t="str">
        <f>VLOOKUP(P2019,'Customer List'!B:D,3,)</f>
        <v>Local</v>
      </c>
    </row>
    <row r="2020" spans="1:29" x14ac:dyDescent="0.25">
      <c r="A2020" s="21">
        <v>2017</v>
      </c>
      <c r="B2020" s="21" t="s">
        <v>2371</v>
      </c>
      <c r="C2020" s="30">
        <v>45877</v>
      </c>
      <c r="D2020" s="30">
        <v>45885</v>
      </c>
      <c r="E2020" s="47">
        <v>168.7</v>
      </c>
      <c r="F2020" s="47">
        <f t="shared" si="214"/>
        <v>14845.599999999999</v>
      </c>
      <c r="G2020" s="48">
        <f t="shared" si="215"/>
        <v>14845.599999999999</v>
      </c>
      <c r="H2020" s="21">
        <v>400150</v>
      </c>
      <c r="I2020" s="21" t="s">
        <v>3152</v>
      </c>
      <c r="J2020" s="21">
        <v>1</v>
      </c>
      <c r="K2020" s="21">
        <v>1</v>
      </c>
      <c r="L2020" s="21">
        <f t="shared" si="216"/>
        <v>0</v>
      </c>
      <c r="M2020" s="21" t="s">
        <v>2409</v>
      </c>
      <c r="N2020" s="30">
        <v>45887</v>
      </c>
      <c r="O2020" s="48">
        <v>26148.5</v>
      </c>
      <c r="P2020" s="21" t="s">
        <v>2046</v>
      </c>
      <c r="Q2020" s="21">
        <v>58154518030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Banglore</v>
      </c>
      <c r="W2020" s="38"/>
      <c r="X2020" s="30">
        <v>45889</v>
      </c>
      <c r="Y2020" s="21">
        <f t="shared" si="217"/>
        <v>2</v>
      </c>
      <c r="Z2020" s="21" t="str">
        <f t="shared" si="218"/>
        <v>Monday</v>
      </c>
      <c r="AA2020" s="21" t="str">
        <f t="shared" si="219"/>
        <v>Wednesday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2018</v>
      </c>
      <c r="B2021" s="21" t="s">
        <v>2371</v>
      </c>
      <c r="C2021" s="30">
        <v>45877</v>
      </c>
      <c r="D2021" s="30">
        <v>45885</v>
      </c>
      <c r="E2021" s="47">
        <v>268.5</v>
      </c>
      <c r="F2021" s="47">
        <f t="shared" si="214"/>
        <v>23628</v>
      </c>
      <c r="G2021" s="48">
        <f t="shared" si="215"/>
        <v>23628</v>
      </c>
      <c r="H2021" s="21">
        <v>400260</v>
      </c>
      <c r="I2021" s="21" t="s">
        <v>2873</v>
      </c>
      <c r="J2021" s="21">
        <v>1</v>
      </c>
      <c r="K2021" s="21">
        <v>1</v>
      </c>
      <c r="L2021" s="21">
        <f t="shared" si="216"/>
        <v>0</v>
      </c>
      <c r="M2021" s="21" t="s">
        <v>2409</v>
      </c>
      <c r="N2021" s="30">
        <v>45887</v>
      </c>
      <c r="O2021" s="48">
        <v>38843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17"/>
        <v>2</v>
      </c>
      <c r="Z2021" s="21" t="str">
        <f t="shared" si="218"/>
        <v>Monday</v>
      </c>
      <c r="AA2021" s="21" t="str">
        <f t="shared" si="219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2019</v>
      </c>
      <c r="B2022" s="21" t="s">
        <v>2371</v>
      </c>
      <c r="C2022" s="30">
        <v>45877</v>
      </c>
      <c r="D2022" s="30">
        <v>45885</v>
      </c>
      <c r="E2022" s="47">
        <v>81.900000000000006</v>
      </c>
      <c r="F2022" s="47">
        <f t="shared" si="214"/>
        <v>7207.2000000000007</v>
      </c>
      <c r="G2022" s="48">
        <f t="shared" si="215"/>
        <v>14414.400000000001</v>
      </c>
      <c r="H2022" s="21">
        <v>401208</v>
      </c>
      <c r="I2022" s="21" t="s">
        <v>2974</v>
      </c>
      <c r="J2022" s="21">
        <v>2</v>
      </c>
      <c r="K2022" s="21">
        <v>2</v>
      </c>
      <c r="L2022" s="21">
        <f t="shared" si="216"/>
        <v>0</v>
      </c>
      <c r="M2022" s="21" t="s">
        <v>2424</v>
      </c>
      <c r="N2022" s="30">
        <v>45887</v>
      </c>
      <c r="O2022" s="48">
        <v>22230</v>
      </c>
      <c r="P2022" s="21" t="s">
        <v>621</v>
      </c>
      <c r="Q2022" s="21">
        <v>58154519640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Hyderabad</v>
      </c>
      <c r="W2022" s="38"/>
      <c r="X2022" s="30">
        <v>45888</v>
      </c>
      <c r="Y2022" s="21">
        <f t="shared" si="217"/>
        <v>1</v>
      </c>
      <c r="Z2022" s="21" t="str">
        <f t="shared" si="218"/>
        <v>Monday</v>
      </c>
      <c r="AA2022" s="21" t="str">
        <f t="shared" si="219"/>
        <v>Tuesday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2020</v>
      </c>
      <c r="B2023" s="21" t="s">
        <v>2371</v>
      </c>
      <c r="C2023" s="30">
        <v>45877</v>
      </c>
      <c r="D2023" s="30">
        <v>45885</v>
      </c>
      <c r="E2023" s="47">
        <v>39.200000000000003</v>
      </c>
      <c r="F2023" s="47">
        <f t="shared" si="214"/>
        <v>3449.6000000000004</v>
      </c>
      <c r="G2023" s="48">
        <f t="shared" si="215"/>
        <v>3449.6000000000004</v>
      </c>
      <c r="H2023" s="21">
        <v>405203</v>
      </c>
      <c r="I2023" s="21" t="s">
        <v>1754</v>
      </c>
      <c r="J2023" s="21">
        <v>1</v>
      </c>
      <c r="K2023" s="21">
        <v>1</v>
      </c>
      <c r="L2023" s="21">
        <f t="shared" si="216"/>
        <v>0</v>
      </c>
      <c r="M2023" s="21" t="s">
        <v>2426</v>
      </c>
      <c r="N2023" s="30">
        <v>45887</v>
      </c>
      <c r="O2023" s="48">
        <v>5880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17"/>
        <v>1</v>
      </c>
      <c r="Z2023" s="21" t="str">
        <f t="shared" si="218"/>
        <v>Monday</v>
      </c>
      <c r="AA2023" s="21" t="str">
        <f t="shared" si="219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2021</v>
      </c>
      <c r="B2024" s="21" t="s">
        <v>2371</v>
      </c>
      <c r="C2024" s="30">
        <v>45877</v>
      </c>
      <c r="D2024" s="30">
        <v>45885</v>
      </c>
      <c r="E2024" s="47">
        <v>185.5</v>
      </c>
      <c r="F2024" s="47">
        <f t="shared" si="214"/>
        <v>16324</v>
      </c>
      <c r="G2024" s="48">
        <f t="shared" si="215"/>
        <v>16324</v>
      </c>
      <c r="H2024" s="21">
        <v>405718</v>
      </c>
      <c r="I2024" s="21" t="s">
        <v>3035</v>
      </c>
      <c r="J2024" s="21">
        <v>1</v>
      </c>
      <c r="K2024" s="21">
        <v>1</v>
      </c>
      <c r="L2024" s="21">
        <f t="shared" si="216"/>
        <v>0</v>
      </c>
      <c r="M2024" s="21" t="s">
        <v>2417</v>
      </c>
      <c r="N2024" s="30">
        <v>45887</v>
      </c>
      <c r="O2024" s="48">
        <v>20140</v>
      </c>
      <c r="P2024" s="21" t="s">
        <v>839</v>
      </c>
      <c r="Q2024" s="21">
        <v>58154523350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7"/>
        <v>1</v>
      </c>
      <c r="Z2024" s="21" t="str">
        <f t="shared" si="218"/>
        <v>Monday</v>
      </c>
      <c r="AA2024" s="21" t="str">
        <f t="shared" si="219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2022</v>
      </c>
      <c r="B2025" s="21" t="s">
        <v>2371</v>
      </c>
      <c r="C2025" s="30">
        <v>45877</v>
      </c>
      <c r="D2025" s="30">
        <v>45885</v>
      </c>
      <c r="E2025" s="47">
        <v>72.8</v>
      </c>
      <c r="F2025" s="47">
        <f t="shared" si="214"/>
        <v>6406.4</v>
      </c>
      <c r="G2025" s="48">
        <f t="shared" si="215"/>
        <v>6406.4</v>
      </c>
      <c r="H2025" s="21">
        <v>406421</v>
      </c>
      <c r="I2025" s="21" t="s">
        <v>3153</v>
      </c>
      <c r="J2025" s="21">
        <v>1</v>
      </c>
      <c r="K2025" s="21">
        <v>1</v>
      </c>
      <c r="L2025" s="21">
        <f t="shared" si="216"/>
        <v>0</v>
      </c>
      <c r="M2025" s="21" t="s">
        <v>2410</v>
      </c>
      <c r="N2025" s="30">
        <v>45887</v>
      </c>
      <c r="O2025" s="48">
        <v>11284</v>
      </c>
      <c r="P2025" s="21" t="s">
        <v>1907</v>
      </c>
      <c r="Q2025" s="21" t="s">
        <v>2396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Chandigarh</v>
      </c>
      <c r="W2025" s="38"/>
      <c r="X2025" s="30">
        <v>45889</v>
      </c>
      <c r="Y2025" s="21">
        <f t="shared" si="217"/>
        <v>2</v>
      </c>
      <c r="Z2025" s="21" t="str">
        <f t="shared" si="218"/>
        <v>Monday</v>
      </c>
      <c r="AA2025" s="21" t="str">
        <f t="shared" si="219"/>
        <v>Wednesday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2023</v>
      </c>
      <c r="B2026" s="21" t="s">
        <v>2371</v>
      </c>
      <c r="C2026" s="30">
        <v>45877</v>
      </c>
      <c r="D2026" s="30">
        <v>45885</v>
      </c>
      <c r="E2026" s="47">
        <v>135.80000000000001</v>
      </c>
      <c r="F2026" s="47">
        <f t="shared" si="214"/>
        <v>11950.400000000001</v>
      </c>
      <c r="G2026" s="48">
        <f t="shared" si="215"/>
        <v>11950.400000000001</v>
      </c>
      <c r="H2026" s="21">
        <v>407122</v>
      </c>
      <c r="I2026" s="21" t="s">
        <v>3154</v>
      </c>
      <c r="J2026" s="21">
        <v>1</v>
      </c>
      <c r="K2026" s="21">
        <v>1</v>
      </c>
      <c r="L2026" s="21">
        <f t="shared" si="216"/>
        <v>0</v>
      </c>
      <c r="M2026" s="21" t="s">
        <v>2410</v>
      </c>
      <c r="N2026" s="30">
        <v>45887</v>
      </c>
      <c r="O2026" s="48">
        <v>21049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17"/>
        <v>2</v>
      </c>
      <c r="Z2026" s="21" t="str">
        <f t="shared" si="218"/>
        <v>Monday</v>
      </c>
      <c r="AA2026" s="21" t="str">
        <f t="shared" si="219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2024</v>
      </c>
      <c r="B2027" s="21" t="s">
        <v>2371</v>
      </c>
      <c r="C2027" s="30">
        <v>45877</v>
      </c>
      <c r="D2027" s="30">
        <v>45885</v>
      </c>
      <c r="E2027" s="47">
        <v>45.5</v>
      </c>
      <c r="F2027" s="47">
        <f t="shared" si="214"/>
        <v>4004</v>
      </c>
      <c r="G2027" s="48">
        <f t="shared" si="215"/>
        <v>4004</v>
      </c>
      <c r="H2027" s="21">
        <v>420301</v>
      </c>
      <c r="I2027" s="21" t="s">
        <v>2885</v>
      </c>
      <c r="J2027" s="21">
        <v>1</v>
      </c>
      <c r="K2027" s="21">
        <v>1</v>
      </c>
      <c r="L2027" s="21">
        <f t="shared" si="216"/>
        <v>0</v>
      </c>
      <c r="M2027" s="21" t="s">
        <v>2413</v>
      </c>
      <c r="N2027" s="30">
        <v>45887</v>
      </c>
      <c r="O2027" s="48">
        <v>6851</v>
      </c>
      <c r="P2027" s="21" t="s">
        <v>191</v>
      </c>
      <c r="Q2027" s="21" t="s">
        <v>2395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7"/>
        <v>2</v>
      </c>
      <c r="Z2027" s="21" t="str">
        <f t="shared" si="218"/>
        <v>Monday</v>
      </c>
      <c r="AA2027" s="21" t="str">
        <f t="shared" si="219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2025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14"/>
        <v>4004</v>
      </c>
      <c r="G2028" s="48">
        <f t="shared" si="215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16"/>
        <v>0</v>
      </c>
      <c r="M2028" s="21" t="s">
        <v>2437</v>
      </c>
      <c r="N2028" s="30">
        <v>45888</v>
      </c>
      <c r="O2028" s="48">
        <v>7052.5</v>
      </c>
      <c r="P2028" s="21" t="s">
        <v>2265</v>
      </c>
      <c r="Q2028" s="21">
        <v>58154569104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Chennai</v>
      </c>
      <c r="W2028" s="38"/>
      <c r="X2028" s="30">
        <v>45891</v>
      </c>
      <c r="Y2028" s="21">
        <f t="shared" si="217"/>
        <v>3</v>
      </c>
      <c r="Z2028" s="21" t="str">
        <f t="shared" si="218"/>
        <v>Tuesday</v>
      </c>
      <c r="AA2028" s="21" t="str">
        <f t="shared" si="219"/>
        <v>Friday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2026</v>
      </c>
      <c r="B2029" s="21" t="s">
        <v>2371</v>
      </c>
      <c r="C2029" s="30">
        <v>45877</v>
      </c>
      <c r="D2029" s="30">
        <v>45885</v>
      </c>
      <c r="E2029" s="47">
        <v>144.19999999999999</v>
      </c>
      <c r="F2029" s="47">
        <f t="shared" si="214"/>
        <v>12689.599999999999</v>
      </c>
      <c r="G2029" s="48">
        <f t="shared" si="215"/>
        <v>12689.599999999999</v>
      </c>
      <c r="H2029" s="21">
        <v>420302</v>
      </c>
      <c r="I2029" s="21" t="s">
        <v>2885</v>
      </c>
      <c r="J2029" s="21">
        <v>1</v>
      </c>
      <c r="K2029" s="21">
        <v>1</v>
      </c>
      <c r="L2029" s="21">
        <f t="shared" si="216"/>
        <v>0</v>
      </c>
      <c r="M2029" s="21" t="s">
        <v>2407</v>
      </c>
      <c r="N2029" s="30">
        <v>45887</v>
      </c>
      <c r="O2029" s="48">
        <v>17613</v>
      </c>
      <c r="P2029" s="21" t="s">
        <v>242</v>
      </c>
      <c r="Q2029" s="21">
        <v>58154518704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Mumbai</v>
      </c>
      <c r="W2029" s="38"/>
      <c r="X2029" s="30">
        <v>45888</v>
      </c>
      <c r="Y2029" s="21">
        <f t="shared" si="217"/>
        <v>1</v>
      </c>
      <c r="Z2029" s="21" t="str">
        <f t="shared" si="218"/>
        <v>Monday</v>
      </c>
      <c r="AA2029" s="21" t="str">
        <f t="shared" si="219"/>
        <v>Tuesday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2027</v>
      </c>
      <c r="B2030" s="21" t="s">
        <v>2371</v>
      </c>
      <c r="C2030" s="30">
        <v>45877</v>
      </c>
      <c r="D2030" s="30">
        <v>45885</v>
      </c>
      <c r="E2030" s="47">
        <v>70.7</v>
      </c>
      <c r="F2030" s="47">
        <f t="shared" si="214"/>
        <v>6221.6</v>
      </c>
      <c r="G2030" s="48">
        <f t="shared" si="215"/>
        <v>12443.2</v>
      </c>
      <c r="H2030" s="21">
        <v>422301</v>
      </c>
      <c r="I2030" s="21" t="s">
        <v>2795</v>
      </c>
      <c r="J2030" s="21">
        <v>2</v>
      </c>
      <c r="K2030" s="21">
        <v>2</v>
      </c>
      <c r="L2030" s="21">
        <f t="shared" si="216"/>
        <v>0</v>
      </c>
      <c r="M2030" s="21" t="s">
        <v>2424</v>
      </c>
      <c r="N2030" s="30">
        <v>45887</v>
      </c>
      <c r="O2030" s="48">
        <v>19190</v>
      </c>
      <c r="P2030" s="21" t="s">
        <v>621</v>
      </c>
      <c r="Q2030" s="21">
        <v>58154519640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Hyderabad</v>
      </c>
      <c r="W2030" s="38"/>
      <c r="X2030" s="30">
        <v>45888</v>
      </c>
      <c r="Y2030" s="21">
        <f t="shared" si="217"/>
        <v>1</v>
      </c>
      <c r="Z2030" s="21" t="str">
        <f t="shared" si="218"/>
        <v>Monday</v>
      </c>
      <c r="AA2030" s="21" t="str">
        <f t="shared" si="219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2028</v>
      </c>
      <c r="B2031" s="21" t="s">
        <v>2371</v>
      </c>
      <c r="C2031" s="30">
        <v>45877</v>
      </c>
      <c r="D2031" s="30">
        <v>45885</v>
      </c>
      <c r="E2031" s="47">
        <v>62.3</v>
      </c>
      <c r="F2031" s="47">
        <f t="shared" si="214"/>
        <v>5482.4</v>
      </c>
      <c r="G2031" s="48">
        <f t="shared" si="215"/>
        <v>5482.4</v>
      </c>
      <c r="H2031" s="21">
        <v>423101</v>
      </c>
      <c r="I2031" s="21" t="s">
        <v>1265</v>
      </c>
      <c r="J2031" s="21">
        <v>1</v>
      </c>
      <c r="K2031" s="21">
        <v>1</v>
      </c>
      <c r="L2031" s="21">
        <f t="shared" si="216"/>
        <v>0</v>
      </c>
      <c r="M2031" s="21" t="s">
        <v>2547</v>
      </c>
      <c r="N2031" s="30">
        <v>45892</v>
      </c>
      <c r="O2031" s="48">
        <v>10346.25</v>
      </c>
      <c r="P2031" s="21" t="s">
        <v>2357</v>
      </c>
      <c r="Q2031" s="21">
        <v>58154749645</v>
      </c>
      <c r="R2031" s="21" t="s">
        <v>40</v>
      </c>
      <c r="S2031" s="3">
        <v>-20</v>
      </c>
      <c r="T2031" s="37"/>
      <c r="U2031" s="21" t="s">
        <v>18</v>
      </c>
      <c r="V2031" s="21" t="str">
        <f>VLOOKUP(P2031,'Customer List'!B:C,2,)</f>
        <v>Pune</v>
      </c>
      <c r="W2031" s="38"/>
      <c r="X2031" s="30">
        <v>45894</v>
      </c>
      <c r="Y2031" s="21">
        <f t="shared" si="217"/>
        <v>2</v>
      </c>
      <c r="Z2031" s="21" t="str">
        <f t="shared" si="218"/>
        <v>Saturday</v>
      </c>
      <c r="AA2031" s="21" t="str">
        <f t="shared" si="219"/>
        <v>Monday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2029</v>
      </c>
      <c r="B2032" s="21" t="s">
        <v>2371</v>
      </c>
      <c r="C2032" s="30">
        <v>45877</v>
      </c>
      <c r="D2032" s="30">
        <v>45885</v>
      </c>
      <c r="E2032" s="47">
        <v>234.5</v>
      </c>
      <c r="F2032" s="47">
        <f t="shared" si="214"/>
        <v>20636</v>
      </c>
      <c r="G2032" s="48">
        <f t="shared" si="215"/>
        <v>41272</v>
      </c>
      <c r="H2032" s="21">
        <v>423104</v>
      </c>
      <c r="I2032" s="21" t="s">
        <v>1874</v>
      </c>
      <c r="J2032" s="21">
        <v>2</v>
      </c>
      <c r="K2032" s="21">
        <v>2</v>
      </c>
      <c r="L2032" s="21">
        <f t="shared" si="216"/>
        <v>0</v>
      </c>
      <c r="M2032" s="21" t="s">
        <v>2424</v>
      </c>
      <c r="N2032" s="30">
        <v>45887</v>
      </c>
      <c r="O2032" s="48">
        <v>63650</v>
      </c>
      <c r="P2032" s="21" t="s">
        <v>621</v>
      </c>
      <c r="Q2032" s="21">
        <v>58154519640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7"/>
        <v>1</v>
      </c>
      <c r="Z2032" s="21" t="str">
        <f t="shared" si="218"/>
        <v>Monday</v>
      </c>
      <c r="AA2032" s="21" t="str">
        <f t="shared" si="219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2030</v>
      </c>
      <c r="B2033" s="21" t="s">
        <v>2371</v>
      </c>
      <c r="C2033" s="30">
        <v>45877</v>
      </c>
      <c r="D2033" s="30">
        <v>45885</v>
      </c>
      <c r="E2033" s="47">
        <v>115.5</v>
      </c>
      <c r="F2033" s="47">
        <f t="shared" si="214"/>
        <v>10164</v>
      </c>
      <c r="G2033" s="48">
        <f t="shared" si="215"/>
        <v>10164</v>
      </c>
      <c r="H2033" s="21">
        <v>424401</v>
      </c>
      <c r="I2033" s="21" t="s">
        <v>1342</v>
      </c>
      <c r="J2033" s="21">
        <v>1</v>
      </c>
      <c r="K2033" s="21">
        <v>1</v>
      </c>
      <c r="L2033" s="21">
        <f t="shared" si="216"/>
        <v>0</v>
      </c>
      <c r="M2033" s="21" t="s">
        <v>2415</v>
      </c>
      <c r="N2033" s="30">
        <v>45887</v>
      </c>
      <c r="O2033" s="48">
        <v>17391</v>
      </c>
      <c r="P2033" s="21" t="s">
        <v>191</v>
      </c>
      <c r="Q2033" s="21" t="s">
        <v>2395</v>
      </c>
      <c r="R2033" s="21" t="s">
        <v>40</v>
      </c>
      <c r="S2033" s="3">
        <v>4</v>
      </c>
      <c r="T2033" s="37"/>
      <c r="U2033" s="21" t="s">
        <v>18</v>
      </c>
      <c r="V2033" s="21" t="str">
        <f>VLOOKUP(P2033,'Customer List'!B:C,2,)</f>
        <v>Chandigarh</v>
      </c>
      <c r="W2033" s="38"/>
      <c r="X2033" s="30">
        <v>45889</v>
      </c>
      <c r="Y2033" s="21">
        <f t="shared" si="217"/>
        <v>2</v>
      </c>
      <c r="Z2033" s="21" t="str">
        <f t="shared" si="218"/>
        <v>Monday</v>
      </c>
      <c r="AA2033" s="21" t="str">
        <f t="shared" si="219"/>
        <v>Wednesday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2031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14"/>
        <v>10164</v>
      </c>
      <c r="G2034" s="48">
        <f t="shared" si="215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16"/>
        <v>0</v>
      </c>
      <c r="M2034" s="21" t="s">
        <v>2494</v>
      </c>
      <c r="N2034" s="30">
        <v>45891</v>
      </c>
      <c r="O2034" s="48">
        <v>14107.5</v>
      </c>
      <c r="P2034" s="21" t="s">
        <v>42</v>
      </c>
      <c r="Q2034" s="21" t="s">
        <v>636</v>
      </c>
      <c r="R2034" s="21" t="s">
        <v>637</v>
      </c>
      <c r="S2034" s="3">
        <v>4</v>
      </c>
      <c r="T2034" s="37"/>
      <c r="U2034" s="21" t="s">
        <v>18</v>
      </c>
      <c r="V2034" s="21" t="str">
        <f>VLOOKUP(P2034,'Customer List'!B:C,2,)</f>
        <v>Faridabad</v>
      </c>
      <c r="W2034" s="38"/>
      <c r="X2034" s="30">
        <v>45891</v>
      </c>
      <c r="Y2034" s="21">
        <f t="shared" si="217"/>
        <v>0</v>
      </c>
      <c r="Z2034" s="21" t="str">
        <f t="shared" si="218"/>
        <v>Friday</v>
      </c>
      <c r="AA2034" s="21" t="str">
        <f t="shared" si="219"/>
        <v>Friday</v>
      </c>
      <c r="AB2034" s="21" t="str">
        <f>VLOOKUP(U2034,'Currency Sheet'!A:C,3,)</f>
        <v>DOLLAR</v>
      </c>
      <c r="AC2034" s="42" t="str">
        <f>VLOOKUP(P2034,'Customer List'!B:D,3,)</f>
        <v>Local</v>
      </c>
    </row>
    <row r="2035" spans="1:29" x14ac:dyDescent="0.25">
      <c r="A2035" s="21">
        <v>2032</v>
      </c>
      <c r="B2035" s="21" t="s">
        <v>2371</v>
      </c>
      <c r="C2035" s="30">
        <v>45877</v>
      </c>
      <c r="D2035" s="30">
        <v>45885</v>
      </c>
      <c r="E2035" s="47">
        <v>111.3</v>
      </c>
      <c r="F2035" s="47">
        <f t="shared" si="214"/>
        <v>9794.4</v>
      </c>
      <c r="G2035" s="48">
        <f t="shared" si="215"/>
        <v>9794.4</v>
      </c>
      <c r="H2035" s="21">
        <v>425401</v>
      </c>
      <c r="I2035" s="21" t="s">
        <v>3039</v>
      </c>
      <c r="J2035" s="21">
        <v>1</v>
      </c>
      <c r="K2035" s="21">
        <v>1</v>
      </c>
      <c r="L2035" s="21">
        <f t="shared" si="216"/>
        <v>0</v>
      </c>
      <c r="M2035" s="21" t="s">
        <v>2494</v>
      </c>
      <c r="N2035" s="30">
        <v>45891</v>
      </c>
      <c r="O2035" s="48">
        <v>13594.5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17"/>
        <v>0</v>
      </c>
      <c r="Z2035" s="21" t="str">
        <f t="shared" si="218"/>
        <v>Friday</v>
      </c>
      <c r="AA2035" s="21" t="str">
        <f t="shared" si="219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2033</v>
      </c>
      <c r="B2036" s="21" t="s">
        <v>2371</v>
      </c>
      <c r="C2036" s="30">
        <v>45877</v>
      </c>
      <c r="D2036" s="30">
        <v>45885</v>
      </c>
      <c r="E2036" s="47">
        <v>185.5</v>
      </c>
      <c r="F2036" s="47">
        <f t="shared" si="214"/>
        <v>16324</v>
      </c>
      <c r="G2036" s="48">
        <f t="shared" si="215"/>
        <v>16324</v>
      </c>
      <c r="H2036" s="21">
        <v>432701</v>
      </c>
      <c r="I2036" s="21" t="s">
        <v>3155</v>
      </c>
      <c r="J2036" s="21">
        <v>1</v>
      </c>
      <c r="K2036" s="21">
        <v>1</v>
      </c>
      <c r="L2036" s="21">
        <f t="shared" si="216"/>
        <v>0</v>
      </c>
      <c r="M2036" s="21" t="s">
        <v>2443</v>
      </c>
      <c r="N2036" s="30">
        <v>45888</v>
      </c>
      <c r="O2036" s="48">
        <v>0</v>
      </c>
      <c r="P2036" s="21" t="s">
        <v>16</v>
      </c>
      <c r="Q2036" s="21" t="s">
        <v>2071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Delhi</v>
      </c>
      <c r="W2036" s="38"/>
      <c r="X2036" s="30">
        <v>45888</v>
      </c>
      <c r="Y2036" s="21">
        <f t="shared" si="217"/>
        <v>0</v>
      </c>
      <c r="Z2036" s="21" t="str">
        <f t="shared" si="218"/>
        <v>Tuesday</v>
      </c>
      <c r="AA2036" s="21" t="str">
        <f t="shared" si="219"/>
        <v>Tuesday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2034</v>
      </c>
      <c r="B2037" s="21" t="s">
        <v>2371</v>
      </c>
      <c r="C2037" s="30">
        <v>45877</v>
      </c>
      <c r="D2037" s="30">
        <v>45885</v>
      </c>
      <c r="E2037" s="47">
        <v>86.8</v>
      </c>
      <c r="F2037" s="47">
        <f t="shared" si="214"/>
        <v>7638.4</v>
      </c>
      <c r="G2037" s="48">
        <f t="shared" si="215"/>
        <v>7638.4</v>
      </c>
      <c r="H2037" s="21">
        <v>502517</v>
      </c>
      <c r="I2037" s="21" t="s">
        <v>1768</v>
      </c>
      <c r="J2037" s="21">
        <v>1</v>
      </c>
      <c r="K2037" s="21">
        <v>1</v>
      </c>
      <c r="L2037" s="21">
        <f t="shared" si="216"/>
        <v>0</v>
      </c>
      <c r="M2037" s="21" t="s">
        <v>2444</v>
      </c>
      <c r="N2037" s="30">
        <v>45888</v>
      </c>
      <c r="O2037" s="48">
        <v>0</v>
      </c>
      <c r="P2037" s="21" t="s">
        <v>130</v>
      </c>
      <c r="Q2037" s="21" t="s">
        <v>2071</v>
      </c>
      <c r="R2037" s="21" t="s">
        <v>723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17"/>
        <v>0</v>
      </c>
      <c r="Z2037" s="21" t="str">
        <f t="shared" si="218"/>
        <v>Tuesday</v>
      </c>
      <c r="AA2037" s="21" t="str">
        <f t="shared" si="219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2035</v>
      </c>
      <c r="B2038" s="21" t="s">
        <v>2371</v>
      </c>
      <c r="C2038" s="30">
        <v>45877</v>
      </c>
      <c r="D2038" s="30">
        <v>45885</v>
      </c>
      <c r="E2038" s="47">
        <v>58.1</v>
      </c>
      <c r="F2038" s="47">
        <f t="shared" si="214"/>
        <v>5112.8</v>
      </c>
      <c r="G2038" s="48">
        <f t="shared" si="215"/>
        <v>5112.8</v>
      </c>
      <c r="H2038" s="21">
        <v>503807</v>
      </c>
      <c r="I2038" s="21" t="s">
        <v>1613</v>
      </c>
      <c r="J2038" s="21">
        <v>1</v>
      </c>
      <c r="K2038" s="21">
        <v>1</v>
      </c>
      <c r="L2038" s="21">
        <f t="shared" si="216"/>
        <v>0</v>
      </c>
      <c r="M2038" s="21" t="s">
        <v>2494</v>
      </c>
      <c r="N2038" s="30">
        <v>45891</v>
      </c>
      <c r="O2038" s="48">
        <v>7096.5</v>
      </c>
      <c r="P2038" s="21" t="s">
        <v>42</v>
      </c>
      <c r="Q2038" s="21" t="s">
        <v>636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Faridabad</v>
      </c>
      <c r="W2038" s="38"/>
      <c r="X2038" s="30">
        <v>45891</v>
      </c>
      <c r="Y2038" s="21">
        <f t="shared" si="217"/>
        <v>0</v>
      </c>
      <c r="Z2038" s="21" t="str">
        <f t="shared" si="218"/>
        <v>Friday</v>
      </c>
      <c r="AA2038" s="21" t="str">
        <f t="shared" si="219"/>
        <v>Friday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2036</v>
      </c>
      <c r="B2039" s="21" t="s">
        <v>2371</v>
      </c>
      <c r="C2039" s="30">
        <v>45877</v>
      </c>
      <c r="D2039" s="30">
        <v>45885</v>
      </c>
      <c r="E2039" s="47">
        <v>204.75</v>
      </c>
      <c r="F2039" s="47">
        <f t="shared" si="214"/>
        <v>18018</v>
      </c>
      <c r="G2039" s="48">
        <f t="shared" si="215"/>
        <v>18018</v>
      </c>
      <c r="H2039" s="21">
        <v>504133</v>
      </c>
      <c r="I2039" s="21" t="s">
        <v>232</v>
      </c>
      <c r="J2039" s="21">
        <v>1</v>
      </c>
      <c r="K2039" s="21">
        <v>1</v>
      </c>
      <c r="L2039" s="21">
        <f t="shared" si="216"/>
        <v>0</v>
      </c>
      <c r="M2039" s="21" t="s">
        <v>2448</v>
      </c>
      <c r="N2039" s="30">
        <v>45888</v>
      </c>
      <c r="O2039" s="48">
        <v>20748</v>
      </c>
      <c r="P2039" s="21" t="s">
        <v>16</v>
      </c>
      <c r="Q2039" s="21" t="s">
        <v>2071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7"/>
        <v>0</v>
      </c>
      <c r="Z2039" s="21" t="str">
        <f t="shared" si="218"/>
        <v>Tuesday</v>
      </c>
      <c r="AA2039" s="21" t="str">
        <f t="shared" si="219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2037</v>
      </c>
      <c r="B2040" s="21" t="s">
        <v>2371</v>
      </c>
      <c r="C2040" s="30">
        <v>45877</v>
      </c>
      <c r="D2040" s="30">
        <v>45885</v>
      </c>
      <c r="E2040" s="47">
        <v>67.2</v>
      </c>
      <c r="F2040" s="47">
        <f t="shared" si="214"/>
        <v>5913.6</v>
      </c>
      <c r="G2040" s="48">
        <f t="shared" si="215"/>
        <v>5913.6</v>
      </c>
      <c r="H2040" s="21">
        <v>504303</v>
      </c>
      <c r="I2040" s="21" t="s">
        <v>3156</v>
      </c>
      <c r="J2040" s="21">
        <v>1</v>
      </c>
      <c r="K2040" s="21">
        <v>1</v>
      </c>
      <c r="L2040" s="21">
        <f t="shared" si="216"/>
        <v>0</v>
      </c>
      <c r="M2040" s="21" t="s">
        <v>2494</v>
      </c>
      <c r="N2040" s="30">
        <v>45891</v>
      </c>
      <c r="O2040" s="48">
        <v>8208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 t="s">
        <v>2495</v>
      </c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7"/>
        <v>0</v>
      </c>
      <c r="Z2040" s="21" t="str">
        <f t="shared" si="218"/>
        <v>Friday</v>
      </c>
      <c r="AA2040" s="21" t="str">
        <f t="shared" si="219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2038</v>
      </c>
      <c r="B2041" s="21" t="s">
        <v>2371</v>
      </c>
      <c r="C2041" s="30">
        <v>45877</v>
      </c>
      <c r="D2041" s="30">
        <v>45885</v>
      </c>
      <c r="E2041" s="47">
        <v>137.9</v>
      </c>
      <c r="F2041" s="47">
        <f t="shared" si="214"/>
        <v>12135.2</v>
      </c>
      <c r="G2041" s="48">
        <f t="shared" si="215"/>
        <v>12135.2</v>
      </c>
      <c r="H2041" s="21">
        <v>505006</v>
      </c>
      <c r="I2041" s="21" t="s">
        <v>3157</v>
      </c>
      <c r="J2041" s="21">
        <v>1</v>
      </c>
      <c r="K2041" s="21">
        <v>1</v>
      </c>
      <c r="L2041" s="21">
        <f t="shared" si="216"/>
        <v>0</v>
      </c>
      <c r="M2041" s="21" t="s">
        <v>2448</v>
      </c>
      <c r="N2041" s="30">
        <v>45888</v>
      </c>
      <c r="O2041" s="48">
        <v>14972</v>
      </c>
      <c r="P2041" s="21" t="s">
        <v>16</v>
      </c>
      <c r="Q2041" s="21" t="s">
        <v>2071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7"/>
        <v>0</v>
      </c>
      <c r="Z2041" s="21" t="str">
        <f t="shared" si="218"/>
        <v>Tuesday</v>
      </c>
      <c r="AA2041" s="21" t="str">
        <f t="shared" si="219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2039</v>
      </c>
      <c r="B2042" s="21" t="s">
        <v>2371</v>
      </c>
      <c r="C2042" s="30">
        <v>45877</v>
      </c>
      <c r="D2042" s="30">
        <v>45885</v>
      </c>
      <c r="E2042" s="47">
        <v>176.4</v>
      </c>
      <c r="F2042" s="47">
        <f t="shared" si="214"/>
        <v>15523.2</v>
      </c>
      <c r="G2042" s="48">
        <f t="shared" si="215"/>
        <v>15523.2</v>
      </c>
      <c r="H2042" s="21">
        <v>505814</v>
      </c>
      <c r="I2042" s="21" t="s">
        <v>1652</v>
      </c>
      <c r="J2042" s="21">
        <v>1</v>
      </c>
      <c r="K2042" s="21">
        <v>1</v>
      </c>
      <c r="L2042" s="21">
        <f t="shared" si="216"/>
        <v>0</v>
      </c>
      <c r="M2042" s="21" t="s">
        <v>2547</v>
      </c>
      <c r="N2042" s="30">
        <v>45892</v>
      </c>
      <c r="O2042" s="48">
        <v>29295</v>
      </c>
      <c r="P2042" s="21" t="s">
        <v>2357</v>
      </c>
      <c r="Q2042" s="21">
        <v>58154749645</v>
      </c>
      <c r="R2042" s="21" t="s">
        <v>40</v>
      </c>
      <c r="S2042" s="3">
        <v>4</v>
      </c>
      <c r="T2042" s="37"/>
      <c r="U2042" s="21" t="s">
        <v>18</v>
      </c>
      <c r="V2042" s="21" t="str">
        <f>VLOOKUP(P2042,'Customer List'!B:C,2,)</f>
        <v>Pune</v>
      </c>
      <c r="W2042" s="38"/>
      <c r="X2042" s="30">
        <v>45894</v>
      </c>
      <c r="Y2042" s="21">
        <f t="shared" si="217"/>
        <v>2</v>
      </c>
      <c r="Z2042" s="21" t="str">
        <f t="shared" si="218"/>
        <v>Saturday</v>
      </c>
      <c r="AA2042" s="21" t="str">
        <f t="shared" si="219"/>
        <v>Monday</v>
      </c>
      <c r="AB2042" s="21" t="str">
        <f>VLOOKUP(U2042,'Currency Sheet'!A:C,3,)</f>
        <v>DOLLAR</v>
      </c>
      <c r="AC2042" s="42" t="str">
        <f>VLOOKUP(P2042,'Customer List'!B:D,3,)</f>
        <v>OutStation</v>
      </c>
    </row>
    <row r="2043" spans="1:29" x14ac:dyDescent="0.25">
      <c r="A2043" s="21">
        <v>2040</v>
      </c>
      <c r="B2043" s="21" t="s">
        <v>2371</v>
      </c>
      <c r="C2043" s="30">
        <v>45877</v>
      </c>
      <c r="D2043" s="30">
        <v>45885</v>
      </c>
      <c r="E2043" s="47">
        <v>104.3</v>
      </c>
      <c r="F2043" s="47">
        <f t="shared" si="214"/>
        <v>9178.4</v>
      </c>
      <c r="G2043" s="48">
        <f t="shared" si="215"/>
        <v>9178.4</v>
      </c>
      <c r="H2043" s="21">
        <v>505834</v>
      </c>
      <c r="I2043" s="21" t="s">
        <v>1516</v>
      </c>
      <c r="J2043" s="21">
        <v>1</v>
      </c>
      <c r="K2043" s="21">
        <v>1</v>
      </c>
      <c r="L2043" s="21">
        <f t="shared" si="216"/>
        <v>0</v>
      </c>
      <c r="M2043" s="21" t="s">
        <v>2763</v>
      </c>
      <c r="N2043" s="30">
        <v>45897</v>
      </c>
      <c r="O2043" s="48">
        <v>20785.5</v>
      </c>
      <c r="P2043" s="21" t="s">
        <v>625</v>
      </c>
      <c r="Q2043" s="21" t="s">
        <v>2071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45897</v>
      </c>
      <c r="Y2043" s="21">
        <f t="shared" si="217"/>
        <v>0</v>
      </c>
      <c r="Z2043" s="21" t="str">
        <f t="shared" si="218"/>
        <v>Thursday</v>
      </c>
      <c r="AA2043" s="21" t="str">
        <f t="shared" si="219"/>
        <v>Thursday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2041</v>
      </c>
      <c r="B2044" s="21" t="s">
        <v>2371</v>
      </c>
      <c r="C2044" s="30">
        <v>45877</v>
      </c>
      <c r="D2044" s="30">
        <v>45885</v>
      </c>
      <c r="E2044" s="47">
        <v>177.75</v>
      </c>
      <c r="F2044" s="47">
        <f t="shared" si="214"/>
        <v>15642</v>
      </c>
      <c r="G2044" s="48">
        <f t="shared" si="215"/>
        <v>15642</v>
      </c>
      <c r="H2044" s="21">
        <v>505837</v>
      </c>
      <c r="I2044" s="21" t="s">
        <v>3158</v>
      </c>
      <c r="J2044" s="21">
        <v>1</v>
      </c>
      <c r="K2044" s="21">
        <v>1</v>
      </c>
      <c r="L2044" s="21">
        <f t="shared" si="216"/>
        <v>0</v>
      </c>
      <c r="M2044" s="21" t="s">
        <v>2494</v>
      </c>
      <c r="N2044" s="30">
        <v>45891</v>
      </c>
      <c r="O2044" s="48">
        <v>20263.5</v>
      </c>
      <c r="P2044" s="21" t="s">
        <v>42</v>
      </c>
      <c r="Q2044" s="21" t="s">
        <v>636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Faridabad</v>
      </c>
      <c r="W2044" s="38"/>
      <c r="X2044" s="30">
        <v>45891</v>
      </c>
      <c r="Y2044" s="21">
        <f t="shared" si="217"/>
        <v>0</v>
      </c>
      <c r="Z2044" s="21" t="str">
        <f t="shared" si="218"/>
        <v>Friday</v>
      </c>
      <c r="AA2044" s="21" t="str">
        <f t="shared" si="219"/>
        <v>Friday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2042</v>
      </c>
      <c r="B2045" s="21" t="s">
        <v>2371</v>
      </c>
      <c r="C2045" s="30">
        <v>45877</v>
      </c>
      <c r="D2045" s="30">
        <v>45885</v>
      </c>
      <c r="E2045" s="47">
        <v>169.5</v>
      </c>
      <c r="F2045" s="47">
        <f t="shared" si="214"/>
        <v>14916</v>
      </c>
      <c r="G2045" s="48">
        <f t="shared" si="215"/>
        <v>14916</v>
      </c>
      <c r="H2045" s="21">
        <v>506329</v>
      </c>
      <c r="I2045" s="21" t="s">
        <v>3159</v>
      </c>
      <c r="J2045" s="21">
        <v>1</v>
      </c>
      <c r="K2045" s="21">
        <v>1</v>
      </c>
      <c r="L2045" s="21">
        <f t="shared" si="216"/>
        <v>0</v>
      </c>
      <c r="M2045" s="21" t="s">
        <v>2448</v>
      </c>
      <c r="N2045" s="30">
        <v>45888</v>
      </c>
      <c r="O2045" s="48">
        <v>17176</v>
      </c>
      <c r="P2045" s="21" t="s">
        <v>16</v>
      </c>
      <c r="Q2045" s="21" t="s">
        <v>2071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45888</v>
      </c>
      <c r="Y2045" s="21">
        <f t="shared" si="217"/>
        <v>0</v>
      </c>
      <c r="Z2045" s="21" t="str">
        <f t="shared" si="218"/>
        <v>Tuesday</v>
      </c>
      <c r="AA2045" s="21" t="str">
        <f t="shared" si="219"/>
        <v>Tuesday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2043</v>
      </c>
      <c r="B2046" s="21" t="s">
        <v>2371</v>
      </c>
      <c r="C2046" s="30">
        <v>45877</v>
      </c>
      <c r="D2046" s="30">
        <v>45885</v>
      </c>
      <c r="E2046" s="47">
        <v>194.25</v>
      </c>
      <c r="F2046" s="47">
        <f t="shared" si="214"/>
        <v>17094</v>
      </c>
      <c r="G2046" s="48">
        <f t="shared" si="215"/>
        <v>17094</v>
      </c>
      <c r="H2046" s="21">
        <v>506933</v>
      </c>
      <c r="I2046" s="21" t="s">
        <v>3160</v>
      </c>
      <c r="J2046" s="21">
        <v>1</v>
      </c>
      <c r="K2046" s="21">
        <v>1</v>
      </c>
      <c r="L2046" s="21">
        <f t="shared" si="216"/>
        <v>0</v>
      </c>
      <c r="M2046" s="21" t="s">
        <v>2494</v>
      </c>
      <c r="N2046" s="30">
        <v>45891</v>
      </c>
      <c r="O2046" s="48">
        <v>22144.5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7"/>
        <v>0</v>
      </c>
      <c r="Z2046" s="21" t="str">
        <f t="shared" si="218"/>
        <v>Friday</v>
      </c>
      <c r="AA2046" s="21" t="str">
        <f t="shared" si="219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2044</v>
      </c>
      <c r="B2047" s="21" t="s">
        <v>2371</v>
      </c>
      <c r="C2047" s="30">
        <v>45877</v>
      </c>
      <c r="D2047" s="30">
        <v>45885</v>
      </c>
      <c r="E2047" s="47">
        <v>152.6</v>
      </c>
      <c r="F2047" s="47">
        <f t="shared" si="214"/>
        <v>13428.8</v>
      </c>
      <c r="G2047" s="48">
        <f t="shared" si="215"/>
        <v>13428.8</v>
      </c>
      <c r="H2047" s="21">
        <v>530203</v>
      </c>
      <c r="I2047" s="21" t="s">
        <v>3161</v>
      </c>
      <c r="J2047" s="21">
        <v>1</v>
      </c>
      <c r="K2047" s="21">
        <v>1</v>
      </c>
      <c r="L2047" s="21">
        <f t="shared" si="216"/>
        <v>0</v>
      </c>
      <c r="M2047" s="21" t="s">
        <v>2420</v>
      </c>
      <c r="N2047" s="30">
        <v>45887</v>
      </c>
      <c r="O2047" s="48">
        <v>70959</v>
      </c>
      <c r="P2047" s="21" t="s">
        <v>630</v>
      </c>
      <c r="Q2047" s="21">
        <v>58154518203</v>
      </c>
      <c r="R2047" s="21" t="s">
        <v>40</v>
      </c>
      <c r="S2047" s="3">
        <v>4</v>
      </c>
      <c r="T2047" s="37"/>
      <c r="U2047" s="21" t="s">
        <v>18</v>
      </c>
      <c r="V2047" s="21" t="str">
        <f>VLOOKUP(P2047,'Customer List'!B:C,2,)</f>
        <v>Telangana</v>
      </c>
      <c r="W2047" s="38"/>
      <c r="X2047" s="30">
        <v>45888</v>
      </c>
      <c r="Y2047" s="21">
        <f t="shared" si="217"/>
        <v>1</v>
      </c>
      <c r="Z2047" s="21" t="str">
        <f t="shared" si="218"/>
        <v>Monday</v>
      </c>
      <c r="AA2047" s="21" t="str">
        <f t="shared" si="219"/>
        <v>Tuesday</v>
      </c>
      <c r="AB2047" s="21" t="str">
        <f>VLOOKUP(U2047,'Currency Sheet'!A:C,3,)</f>
        <v>DOLLAR</v>
      </c>
      <c r="AC2047" s="42" t="str">
        <f>VLOOKUP(P2047,'Customer List'!B:D,3,)</f>
        <v>OutStation</v>
      </c>
    </row>
    <row r="2048" spans="1:29" x14ac:dyDescent="0.25">
      <c r="A2048" s="21">
        <v>2045</v>
      </c>
      <c r="B2048" s="21" t="s">
        <v>2371</v>
      </c>
      <c r="C2048" s="30">
        <v>45877</v>
      </c>
      <c r="D2048" s="30">
        <v>45885</v>
      </c>
      <c r="E2048" s="47">
        <v>143.5</v>
      </c>
      <c r="F2048" s="47">
        <f t="shared" si="214"/>
        <v>12628</v>
      </c>
      <c r="G2048" s="48">
        <f t="shared" si="215"/>
        <v>12628</v>
      </c>
      <c r="H2048" s="21">
        <v>606555</v>
      </c>
      <c r="I2048" s="21" t="s">
        <v>3162</v>
      </c>
      <c r="J2048" s="21">
        <v>1</v>
      </c>
      <c r="K2048" s="21">
        <v>1</v>
      </c>
      <c r="L2048" s="21">
        <f t="shared" si="216"/>
        <v>0</v>
      </c>
      <c r="M2048" s="21" t="s">
        <v>2494</v>
      </c>
      <c r="N2048" s="30">
        <v>45891</v>
      </c>
      <c r="O2048" s="48">
        <v>17527.5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7"/>
        <v>0</v>
      </c>
      <c r="Z2048" s="21" t="str">
        <f t="shared" si="218"/>
        <v>Friday</v>
      </c>
      <c r="AA2048" s="21" t="str">
        <f t="shared" si="219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2046</v>
      </c>
      <c r="B2049" s="21" t="s">
        <v>2371</v>
      </c>
      <c r="C2049" s="30">
        <v>45877</v>
      </c>
      <c r="D2049" s="30">
        <v>45885</v>
      </c>
      <c r="E2049" s="47">
        <v>119.7</v>
      </c>
      <c r="F2049" s="47">
        <f t="shared" si="214"/>
        <v>10533.6</v>
      </c>
      <c r="G2049" s="48">
        <f t="shared" si="215"/>
        <v>10533.6</v>
      </c>
      <c r="H2049" s="21">
        <v>644823</v>
      </c>
      <c r="I2049" s="21" t="s">
        <v>3163</v>
      </c>
      <c r="J2049" s="21">
        <v>1</v>
      </c>
      <c r="K2049" s="21">
        <v>1</v>
      </c>
      <c r="L2049" s="21">
        <f t="shared" si="216"/>
        <v>0</v>
      </c>
      <c r="M2049" s="21" t="s">
        <v>2411</v>
      </c>
      <c r="N2049" s="30">
        <v>45887</v>
      </c>
      <c r="O2049" s="21">
        <v>19878.75</v>
      </c>
      <c r="P2049" s="21" t="s">
        <v>2283</v>
      </c>
      <c r="Q2049" s="21">
        <v>58154518892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BANGALORE</v>
      </c>
      <c r="W2049" s="38"/>
      <c r="X2049" s="30">
        <v>45889</v>
      </c>
      <c r="Y2049" s="21">
        <f t="shared" si="217"/>
        <v>2</v>
      </c>
      <c r="Z2049" s="21" t="str">
        <f t="shared" si="218"/>
        <v>Monday</v>
      </c>
      <c r="AA2049" s="21" t="str">
        <f t="shared" si="219"/>
        <v>Wednesday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2047</v>
      </c>
      <c r="B2050" s="21" t="s">
        <v>2371</v>
      </c>
      <c r="C2050" s="30">
        <v>45877</v>
      </c>
      <c r="D2050" s="30">
        <v>45885</v>
      </c>
      <c r="E2050" s="47">
        <v>107.1</v>
      </c>
      <c r="F2050" s="47">
        <f t="shared" si="214"/>
        <v>9424.7999999999993</v>
      </c>
      <c r="G2050" s="48">
        <f t="shared" si="215"/>
        <v>9424.7999999999993</v>
      </c>
      <c r="H2050" s="21">
        <v>652403</v>
      </c>
      <c r="I2050" s="21" t="s">
        <v>2901</v>
      </c>
      <c r="J2050" s="21">
        <v>1</v>
      </c>
      <c r="K2050" s="21">
        <v>1</v>
      </c>
      <c r="L2050" s="21">
        <f t="shared" si="216"/>
        <v>0</v>
      </c>
      <c r="M2050" s="21" t="s">
        <v>2411</v>
      </c>
      <c r="N2050" s="30">
        <v>45887</v>
      </c>
      <c r="O2050" s="21">
        <v>17786.25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si="217"/>
        <v>2</v>
      </c>
      <c r="Z2050" s="21" t="str">
        <f t="shared" si="218"/>
        <v>Monday</v>
      </c>
      <c r="AA2050" s="21" t="str">
        <f t="shared" si="219"/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2048</v>
      </c>
      <c r="B2051" s="21" t="s">
        <v>2371</v>
      </c>
      <c r="C2051" s="30">
        <v>45877</v>
      </c>
      <c r="D2051" s="30">
        <v>45885</v>
      </c>
      <c r="E2051" s="47">
        <v>102.9</v>
      </c>
      <c r="F2051" s="47">
        <f t="shared" si="214"/>
        <v>9055.2000000000007</v>
      </c>
      <c r="G2051" s="48">
        <f t="shared" si="215"/>
        <v>9055.2000000000007</v>
      </c>
      <c r="H2051" s="21">
        <v>675503</v>
      </c>
      <c r="I2051" s="21" t="s">
        <v>3164</v>
      </c>
      <c r="J2051" s="21">
        <v>1</v>
      </c>
      <c r="K2051" s="21">
        <v>1</v>
      </c>
      <c r="L2051" s="21">
        <f t="shared" si="216"/>
        <v>0</v>
      </c>
      <c r="M2051" s="21" t="s">
        <v>2494</v>
      </c>
      <c r="N2051" s="30">
        <v>45891</v>
      </c>
      <c r="O2051" s="48">
        <v>12568.5</v>
      </c>
      <c r="P2051" s="21" t="s">
        <v>42</v>
      </c>
      <c r="Q2051" s="21" t="s">
        <v>636</v>
      </c>
      <c r="R2051" s="21" t="s">
        <v>637</v>
      </c>
      <c r="S2051" s="3">
        <v>4</v>
      </c>
      <c r="T2051" s="37"/>
      <c r="U2051" s="21" t="s">
        <v>18</v>
      </c>
      <c r="V2051" s="21" t="str">
        <f>VLOOKUP(P2051,'Customer List'!B:C,2,)</f>
        <v>Faridabad</v>
      </c>
      <c r="W2051" s="38"/>
      <c r="X2051" s="30">
        <v>45891</v>
      </c>
      <c r="Y2051" s="21">
        <f t="shared" si="217"/>
        <v>0</v>
      </c>
      <c r="Z2051" s="21" t="str">
        <f t="shared" si="218"/>
        <v>Friday</v>
      </c>
      <c r="AA2051" s="21" t="str">
        <f t="shared" si="219"/>
        <v>Friday</v>
      </c>
      <c r="AB2051" s="21" t="str">
        <f>VLOOKUP(U2051,'Currency Sheet'!A:C,3,)</f>
        <v>DOLLAR</v>
      </c>
      <c r="AC2051" s="42" t="str">
        <f>VLOOKUP(P2051,'Customer List'!B:D,3,)</f>
        <v>Local</v>
      </c>
    </row>
    <row r="2052" spans="1:29" x14ac:dyDescent="0.25">
      <c r="A2052" s="21">
        <v>2049</v>
      </c>
      <c r="B2052" s="21" t="s">
        <v>2371</v>
      </c>
      <c r="C2052" s="30">
        <v>45877</v>
      </c>
      <c r="D2052" s="30">
        <v>45885</v>
      </c>
      <c r="E2052" s="47">
        <v>111.3</v>
      </c>
      <c r="F2052" s="47">
        <f t="shared" ref="F2052:F2115" si="220">IF(AB2052="DOLLAR",E2052*88,E2052)</f>
        <v>9794.4</v>
      </c>
      <c r="G2052" s="48">
        <f t="shared" ref="G2052:G2115" si="221">F2052*J2052</f>
        <v>9794.4</v>
      </c>
      <c r="H2052" s="21">
        <v>690203</v>
      </c>
      <c r="I2052" s="21" t="s">
        <v>3165</v>
      </c>
      <c r="J2052" s="21">
        <v>1</v>
      </c>
      <c r="K2052" s="21">
        <v>1</v>
      </c>
      <c r="L2052" s="21">
        <f t="shared" ref="L2052:L2115" si="222">J2052-K2052</f>
        <v>0</v>
      </c>
      <c r="M2052" s="21" t="s">
        <v>2494</v>
      </c>
      <c r="N2052" s="30">
        <v>45891</v>
      </c>
      <c r="O2052" s="48">
        <v>13594.5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ref="Y2052:Y2115" si="223">IF(X2052="", "", X2052-N2052)</f>
        <v>0</v>
      </c>
      <c r="Z2052" s="21" t="str">
        <f t="shared" ref="Z2052:Z2115" si="224">IF(N2052="", "", TEXT(N2052, "dddd"))</f>
        <v>Friday</v>
      </c>
      <c r="AA2052" s="21" t="str">
        <f t="shared" ref="AA2052:AA2115" si="225">IF(X2052="", "", TEXT(X2052, "dddd"))</f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2050</v>
      </c>
      <c r="B2053" s="21" t="s">
        <v>2371</v>
      </c>
      <c r="C2053" s="30">
        <v>45877</v>
      </c>
      <c r="D2053" s="30">
        <v>45885</v>
      </c>
      <c r="E2053" s="47">
        <v>112</v>
      </c>
      <c r="F2053" s="47">
        <f t="shared" si="220"/>
        <v>9856</v>
      </c>
      <c r="G2053" s="48">
        <f t="shared" si="221"/>
        <v>9856</v>
      </c>
      <c r="H2053" s="21">
        <v>693811</v>
      </c>
      <c r="I2053" s="21" t="s">
        <v>3166</v>
      </c>
      <c r="J2053" s="21">
        <v>1</v>
      </c>
      <c r="K2053" s="21">
        <v>1</v>
      </c>
      <c r="L2053" s="21">
        <f t="shared" si="222"/>
        <v>0</v>
      </c>
      <c r="M2053" s="21" t="s">
        <v>2494</v>
      </c>
      <c r="N2053" s="30">
        <v>45891</v>
      </c>
      <c r="O2053" s="48">
        <v>13680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23"/>
        <v>0</v>
      </c>
      <c r="Z2053" s="21" t="str">
        <f t="shared" si="224"/>
        <v>Friday</v>
      </c>
      <c r="AA2053" s="21" t="str">
        <f t="shared" si="225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2051</v>
      </c>
      <c r="B2054" s="21" t="s">
        <v>2371</v>
      </c>
      <c r="C2054" s="30">
        <v>45877</v>
      </c>
      <c r="D2054" s="30">
        <v>45885</v>
      </c>
      <c r="E2054" s="47">
        <v>102.2</v>
      </c>
      <c r="F2054" s="47">
        <f t="shared" si="220"/>
        <v>8993.6</v>
      </c>
      <c r="G2054" s="48">
        <f t="shared" si="221"/>
        <v>8993.6</v>
      </c>
      <c r="H2054" s="21">
        <v>699703</v>
      </c>
      <c r="I2054" s="21" t="s">
        <v>3167</v>
      </c>
      <c r="J2054" s="21">
        <v>1</v>
      </c>
      <c r="K2054" s="21">
        <v>1</v>
      </c>
      <c r="L2054" s="21">
        <f t="shared" si="222"/>
        <v>0</v>
      </c>
      <c r="M2054" s="21" t="s">
        <v>2494</v>
      </c>
      <c r="N2054" s="30">
        <v>45891</v>
      </c>
      <c r="O2054" s="48">
        <v>12483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23"/>
        <v>0</v>
      </c>
      <c r="Z2054" s="21" t="str">
        <f t="shared" si="224"/>
        <v>Friday</v>
      </c>
      <c r="AA2054" s="21" t="str">
        <f t="shared" si="225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2052</v>
      </c>
      <c r="B2055" s="21" t="s">
        <v>2371</v>
      </c>
      <c r="C2055" s="30">
        <v>45877</v>
      </c>
      <c r="D2055" s="30">
        <v>45885</v>
      </c>
      <c r="E2055" s="47">
        <v>1232.7</v>
      </c>
      <c r="F2055" s="47">
        <f t="shared" si="220"/>
        <v>108477.6</v>
      </c>
      <c r="G2055" s="48">
        <f t="shared" si="221"/>
        <v>325432.80000000005</v>
      </c>
      <c r="H2055" s="21">
        <v>740621</v>
      </c>
      <c r="I2055" s="21" t="s">
        <v>3168</v>
      </c>
      <c r="J2055" s="21">
        <v>3</v>
      </c>
      <c r="K2055" s="21">
        <v>3</v>
      </c>
      <c r="L2055" s="21">
        <f t="shared" si="222"/>
        <v>0</v>
      </c>
      <c r="M2055" s="21" t="s">
        <v>2419</v>
      </c>
      <c r="N2055" s="30">
        <v>45887</v>
      </c>
      <c r="O2055" s="48">
        <v>476790.75</v>
      </c>
      <c r="P2055" s="21" t="s">
        <v>945</v>
      </c>
      <c r="Q2055" s="21">
        <v>58154522090</v>
      </c>
      <c r="R2055" s="21" t="s">
        <v>40</v>
      </c>
      <c r="S2055" s="3">
        <v>4</v>
      </c>
      <c r="T2055" s="37"/>
      <c r="U2055" s="21" t="s">
        <v>18</v>
      </c>
      <c r="V2055" s="21" t="str">
        <f>VLOOKUP(P2055,'Customer List'!B:C,2,)</f>
        <v>Banglore</v>
      </c>
      <c r="W2055" s="38"/>
      <c r="X2055" s="30">
        <v>45888</v>
      </c>
      <c r="Y2055" s="21">
        <f t="shared" si="223"/>
        <v>1</v>
      </c>
      <c r="Z2055" s="21" t="str">
        <f t="shared" si="224"/>
        <v>Monday</v>
      </c>
      <c r="AA2055" s="21" t="str">
        <f t="shared" si="225"/>
        <v>Tuesday</v>
      </c>
      <c r="AB2055" s="21" t="str">
        <f>VLOOKUP(U2055,'Currency Sheet'!A:C,3,)</f>
        <v>DOLLAR</v>
      </c>
      <c r="AC2055" s="42" t="str">
        <f>VLOOKUP(P2055,'Customer List'!B:D,3,)</f>
        <v>OutStation</v>
      </c>
    </row>
    <row r="2056" spans="1:29" x14ac:dyDescent="0.25">
      <c r="A2056" s="21">
        <v>2053</v>
      </c>
      <c r="B2056" s="21" t="s">
        <v>2371</v>
      </c>
      <c r="C2056" s="30">
        <v>45877</v>
      </c>
      <c r="D2056" s="30">
        <v>45885</v>
      </c>
      <c r="E2056" s="47">
        <v>189.75</v>
      </c>
      <c r="F2056" s="47">
        <f t="shared" si="220"/>
        <v>16698</v>
      </c>
      <c r="G2056" s="48">
        <f t="shared" si="221"/>
        <v>16698</v>
      </c>
      <c r="H2056" s="21">
        <v>846108</v>
      </c>
      <c r="I2056" s="21" t="s">
        <v>3169</v>
      </c>
      <c r="J2056" s="21">
        <v>1</v>
      </c>
      <c r="K2056" s="21">
        <v>1</v>
      </c>
      <c r="L2056" s="21">
        <f t="shared" si="222"/>
        <v>0</v>
      </c>
      <c r="M2056" s="21" t="s">
        <v>2426</v>
      </c>
      <c r="N2056" s="30">
        <v>45887</v>
      </c>
      <c r="O2056" s="48">
        <v>26565</v>
      </c>
      <c r="P2056" s="21" t="s">
        <v>621</v>
      </c>
      <c r="Q2056" s="21">
        <v>58154519640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Hyderabad</v>
      </c>
      <c r="W2056" s="38"/>
      <c r="X2056" s="30">
        <v>45888</v>
      </c>
      <c r="Y2056" s="21">
        <f t="shared" si="223"/>
        <v>1</v>
      </c>
      <c r="Z2056" s="21" t="str">
        <f t="shared" si="224"/>
        <v>Monday</v>
      </c>
      <c r="AA2056" s="21" t="str">
        <f t="shared" si="225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2054</v>
      </c>
      <c r="B2057" s="21" t="s">
        <v>2371</v>
      </c>
      <c r="C2057" s="30">
        <v>45877</v>
      </c>
      <c r="D2057" s="30">
        <v>45885</v>
      </c>
      <c r="E2057" s="47">
        <v>138.6</v>
      </c>
      <c r="F2057" s="47">
        <f t="shared" si="220"/>
        <v>12196.8</v>
      </c>
      <c r="G2057" s="48">
        <f t="shared" si="221"/>
        <v>12196.8</v>
      </c>
      <c r="H2057" s="21">
        <v>946603</v>
      </c>
      <c r="I2057" s="21" t="s">
        <v>3170</v>
      </c>
      <c r="J2057" s="21">
        <v>1</v>
      </c>
      <c r="K2057" s="21">
        <v>1</v>
      </c>
      <c r="L2057" s="21">
        <f t="shared" si="222"/>
        <v>0</v>
      </c>
      <c r="M2057" s="21" t="s">
        <v>2494</v>
      </c>
      <c r="N2057" s="30">
        <v>45891</v>
      </c>
      <c r="O2057" s="48">
        <v>16929</v>
      </c>
      <c r="P2057" s="21" t="s">
        <v>42</v>
      </c>
      <c r="Q2057" s="21" t="s">
        <v>636</v>
      </c>
      <c r="R2057" s="21" t="s">
        <v>637</v>
      </c>
      <c r="S2057" s="3">
        <v>4</v>
      </c>
      <c r="T2057" s="37"/>
      <c r="U2057" s="21" t="s">
        <v>18</v>
      </c>
      <c r="V2057" s="21" t="str">
        <f>VLOOKUP(P2057,'Customer List'!B:C,2,)</f>
        <v>Faridabad</v>
      </c>
      <c r="W2057" s="38"/>
      <c r="X2057" s="30">
        <v>45891</v>
      </c>
      <c r="Y2057" s="21">
        <f t="shared" si="223"/>
        <v>0</v>
      </c>
      <c r="Z2057" s="21" t="str">
        <f t="shared" si="224"/>
        <v>Friday</v>
      </c>
      <c r="AA2057" s="21" t="str">
        <f t="shared" si="225"/>
        <v>Friday</v>
      </c>
      <c r="AB2057" s="21" t="str">
        <f>VLOOKUP(U2057,'Currency Sheet'!A:C,3,)</f>
        <v>DOLLAR</v>
      </c>
      <c r="AC2057" s="42" t="str">
        <f>VLOOKUP(P2057,'Customer List'!B:D,3,)</f>
        <v>Local</v>
      </c>
    </row>
    <row r="2058" spans="1:29" x14ac:dyDescent="0.25">
      <c r="A2058" s="21">
        <v>2055</v>
      </c>
      <c r="B2058" s="21" t="s">
        <v>2371</v>
      </c>
      <c r="C2058" s="30">
        <v>45877</v>
      </c>
      <c r="D2058" s="30">
        <v>45885</v>
      </c>
      <c r="E2058" s="47">
        <v>0</v>
      </c>
      <c r="F2058" s="47">
        <f t="shared" si="220"/>
        <v>0</v>
      </c>
      <c r="G2058" s="48">
        <f t="shared" si="221"/>
        <v>0</v>
      </c>
      <c r="H2058" s="52">
        <v>432504</v>
      </c>
      <c r="I2058" s="21" t="s">
        <v>1880</v>
      </c>
      <c r="J2058" s="21">
        <v>1</v>
      </c>
      <c r="K2058" s="21"/>
      <c r="L2058" s="21">
        <f t="shared" si="222"/>
        <v>1</v>
      </c>
      <c r="M2058" s="21"/>
      <c r="N2058" s="30"/>
      <c r="O2058" s="48"/>
      <c r="P2058" s="21" t="s">
        <v>2025</v>
      </c>
      <c r="Q2058" s="21"/>
      <c r="R2058" s="21"/>
      <c r="S2058" s="3">
        <v>4</v>
      </c>
      <c r="T2058" s="37" t="s">
        <v>2767</v>
      </c>
      <c r="U2058" s="21" t="s">
        <v>18</v>
      </c>
      <c r="V2058" s="21" t="str">
        <f>VLOOKUP(P2058,'Customer List'!B:C,2,)</f>
        <v>STOCK</v>
      </c>
      <c r="W2058" s="38" t="s">
        <v>1145</v>
      </c>
      <c r="X2058" s="30" t="str">
        <f t="shared" ref="X2058:X2063" si="226">IF(OR(R2058 = "PRIYANKA MADAM", R2058 = "DEEPAK", R2058 = "PORTER"),N2058,"")</f>
        <v/>
      </c>
      <c r="Y2058" s="21" t="str">
        <f t="shared" si="223"/>
        <v/>
      </c>
      <c r="Z2058" s="21" t="str">
        <f t="shared" si="224"/>
        <v/>
      </c>
      <c r="AA2058" s="21" t="str">
        <f t="shared" si="225"/>
        <v/>
      </c>
      <c r="AB2058" s="21" t="str">
        <f>VLOOKUP(U2058,'Currency Sheet'!A:C,3,)</f>
        <v>DOLLAR</v>
      </c>
      <c r="AC2058" s="42" t="str">
        <f>VLOOKUP(P2058,'Customer List'!B:D,3,)</f>
        <v>STOCK</v>
      </c>
    </row>
    <row r="2059" spans="1:29" x14ac:dyDescent="0.25">
      <c r="A2059" s="21">
        <v>2056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20"/>
        <v>0</v>
      </c>
      <c r="G2059" s="48">
        <f t="shared" si="221"/>
        <v>0</v>
      </c>
      <c r="H2059" s="52">
        <v>431304</v>
      </c>
      <c r="I2059" s="21" t="s">
        <v>3171</v>
      </c>
      <c r="J2059" s="21">
        <v>1</v>
      </c>
      <c r="K2059" s="21"/>
      <c r="L2059" s="21">
        <f t="shared" si="222"/>
        <v>1</v>
      </c>
      <c r="M2059" s="21"/>
      <c r="N2059" s="30"/>
      <c r="O2059" s="48"/>
      <c r="P2059" s="21" t="s">
        <v>2025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 t="shared" si="226"/>
        <v/>
      </c>
      <c r="Y2059" s="21" t="str">
        <f t="shared" si="223"/>
        <v/>
      </c>
      <c r="Z2059" s="21" t="str">
        <f t="shared" si="224"/>
        <v/>
      </c>
      <c r="AA2059" s="21" t="str">
        <f t="shared" si="225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2057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20"/>
        <v>0</v>
      </c>
      <c r="G2060" s="48">
        <f t="shared" si="221"/>
        <v>0</v>
      </c>
      <c r="H2060" s="52">
        <v>432604</v>
      </c>
      <c r="I2060" s="21" t="s">
        <v>3268</v>
      </c>
      <c r="J2060" s="21">
        <v>1</v>
      </c>
      <c r="K2060" s="21">
        <v>1</v>
      </c>
      <c r="L2060" s="21">
        <f t="shared" si="222"/>
        <v>0</v>
      </c>
      <c r="M2060" s="21" t="s">
        <v>4897</v>
      </c>
      <c r="N2060" s="30">
        <v>45936</v>
      </c>
      <c r="O2060" s="48">
        <v>40415</v>
      </c>
      <c r="P2060" s="21" t="s">
        <v>2513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MOHALI (PUNJAB)</v>
      </c>
      <c r="W2060" s="38"/>
      <c r="X2060" s="30" t="str">
        <f t="shared" si="226"/>
        <v/>
      </c>
      <c r="Y2060" s="21" t="str">
        <f t="shared" si="223"/>
        <v/>
      </c>
      <c r="Z2060" s="21" t="str">
        <f t="shared" si="224"/>
        <v>Monday</v>
      </c>
      <c r="AA2060" s="21" t="str">
        <f t="shared" si="225"/>
        <v/>
      </c>
      <c r="AB2060" s="21" t="str">
        <f>VLOOKUP(U2060,'Currency Sheet'!A:C,3,)</f>
        <v>DOLLAR</v>
      </c>
      <c r="AC2060" s="42" t="str">
        <f>VLOOKUP(P2060,'Customer List'!B:D,3,)</f>
        <v>OutStation</v>
      </c>
    </row>
    <row r="2061" spans="1:29" x14ac:dyDescent="0.25">
      <c r="A2061" s="21">
        <v>2058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20"/>
        <v>0</v>
      </c>
      <c r="G2061" s="48">
        <f t="shared" si="221"/>
        <v>0</v>
      </c>
      <c r="H2061" s="52">
        <v>431414</v>
      </c>
      <c r="I2061" s="21" t="s">
        <v>1879</v>
      </c>
      <c r="J2061" s="21">
        <v>1</v>
      </c>
      <c r="K2061" s="21">
        <v>1</v>
      </c>
      <c r="L2061" s="21">
        <f t="shared" si="222"/>
        <v>0</v>
      </c>
      <c r="M2061" s="21" t="s">
        <v>4897</v>
      </c>
      <c r="N2061" s="30">
        <v>45936</v>
      </c>
      <c r="O2061" s="48">
        <v>33092.5</v>
      </c>
      <c r="P2061" s="21" t="s">
        <v>2513</v>
      </c>
      <c r="Q2061" s="21"/>
      <c r="R2061" s="21"/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 t="str">
        <f t="shared" si="226"/>
        <v/>
      </c>
      <c r="Y2061" s="21" t="str">
        <f t="shared" si="223"/>
        <v/>
      </c>
      <c r="Z2061" s="21" t="str">
        <f t="shared" si="224"/>
        <v>Monday</v>
      </c>
      <c r="AA2061" s="21" t="str">
        <f t="shared" si="225"/>
        <v/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2059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20"/>
        <v>0</v>
      </c>
      <c r="G2062" s="48">
        <f t="shared" si="221"/>
        <v>0</v>
      </c>
      <c r="H2062" s="52">
        <v>430804</v>
      </c>
      <c r="I2062" s="21" t="s">
        <v>1877</v>
      </c>
      <c r="J2062" s="21">
        <v>1</v>
      </c>
      <c r="K2062" s="21"/>
      <c r="L2062" s="21">
        <f t="shared" si="222"/>
        <v>1</v>
      </c>
      <c r="M2062" s="21"/>
      <c r="N2062" s="30"/>
      <c r="O2062" s="48"/>
      <c r="P2062" s="21" t="s">
        <v>2025</v>
      </c>
      <c r="Q2062" s="21"/>
      <c r="R2062" s="21"/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STOCK</v>
      </c>
      <c r="W2062" s="38" t="s">
        <v>1145</v>
      </c>
      <c r="X2062" s="30" t="str">
        <f t="shared" si="226"/>
        <v/>
      </c>
      <c r="Y2062" s="21" t="str">
        <f t="shared" si="223"/>
        <v/>
      </c>
      <c r="Z2062" s="21" t="str">
        <f t="shared" si="224"/>
        <v/>
      </c>
      <c r="AA2062" s="21" t="str">
        <f t="shared" si="225"/>
        <v/>
      </c>
      <c r="AB2062" s="21" t="str">
        <f>VLOOKUP(U2062,'Currency Sheet'!A:C,3,)</f>
        <v>DOLLAR</v>
      </c>
      <c r="AC2062" s="42" t="str">
        <f>VLOOKUP(P2062,'Customer List'!B:D,3,)</f>
        <v>STOCK</v>
      </c>
    </row>
    <row r="2063" spans="1:29" x14ac:dyDescent="0.25">
      <c r="A2063" s="21">
        <v>2060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20"/>
        <v>0</v>
      </c>
      <c r="G2063" s="48">
        <f t="shared" si="221"/>
        <v>0</v>
      </c>
      <c r="H2063" s="52">
        <v>430904</v>
      </c>
      <c r="I2063" s="21" t="s">
        <v>1878</v>
      </c>
      <c r="J2063" s="21">
        <v>1</v>
      </c>
      <c r="K2063" s="21"/>
      <c r="L2063" s="21">
        <f t="shared" si="222"/>
        <v>1</v>
      </c>
      <c r="M2063" s="21"/>
      <c r="N2063" s="30"/>
      <c r="O2063" s="48"/>
      <c r="P2063" s="21" t="s">
        <v>2025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 t="shared" si="226"/>
        <v/>
      </c>
      <c r="Y2063" s="21" t="str">
        <f t="shared" si="223"/>
        <v/>
      </c>
      <c r="Z2063" s="21" t="str">
        <f t="shared" si="224"/>
        <v/>
      </c>
      <c r="AA2063" s="21" t="str">
        <f t="shared" si="225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2061</v>
      </c>
      <c r="B2064" s="21" t="s">
        <v>2364</v>
      </c>
      <c r="C2064" s="30">
        <v>45877</v>
      </c>
      <c r="D2064" s="30">
        <v>45885</v>
      </c>
      <c r="E2064" s="47">
        <v>374</v>
      </c>
      <c r="F2064" s="47">
        <f t="shared" si="220"/>
        <v>32912</v>
      </c>
      <c r="G2064" s="48">
        <f t="shared" si="221"/>
        <v>32912</v>
      </c>
      <c r="H2064" s="21" t="s">
        <v>2361</v>
      </c>
      <c r="I2064" s="21" t="s">
        <v>4407</v>
      </c>
      <c r="J2064" s="21">
        <v>1</v>
      </c>
      <c r="K2064" s="21">
        <v>1</v>
      </c>
      <c r="L2064" s="21">
        <f t="shared" si="222"/>
        <v>0</v>
      </c>
      <c r="M2064" s="21" t="s">
        <v>2402</v>
      </c>
      <c r="N2064" s="30">
        <v>45887</v>
      </c>
      <c r="O2064" s="48">
        <v>48060</v>
      </c>
      <c r="P2064" s="21" t="s">
        <v>2045</v>
      </c>
      <c r="Q2064" s="21">
        <v>58154515366</v>
      </c>
      <c r="R2064" s="21" t="s">
        <v>40</v>
      </c>
      <c r="S2064" s="3">
        <v>-20</v>
      </c>
      <c r="T2064" s="37"/>
      <c r="U2064" s="21" t="s">
        <v>320</v>
      </c>
      <c r="V2064" s="21" t="str">
        <f>VLOOKUP(P2064,'Customer List'!B:C,2,)</f>
        <v>Hyderabad</v>
      </c>
      <c r="W2064" s="38"/>
      <c r="X2064" s="30">
        <v>45888</v>
      </c>
      <c r="Y2064" s="21">
        <f t="shared" si="223"/>
        <v>1</v>
      </c>
      <c r="Z2064" s="21" t="str">
        <f t="shared" si="224"/>
        <v>Monday</v>
      </c>
      <c r="AA2064" s="21" t="str">
        <f t="shared" si="225"/>
        <v>Tuesday</v>
      </c>
      <c r="AB2064" s="21" t="str">
        <f>VLOOKUP(U2064,'Currency Sheet'!A:C,3,)</f>
        <v>DOLLAR</v>
      </c>
      <c r="AC2064" s="42" t="str">
        <f>VLOOKUP(P2064,'Customer List'!B:D,3,)</f>
        <v>OutStation</v>
      </c>
    </row>
    <row r="2065" spans="1:29" x14ac:dyDescent="0.25">
      <c r="A2065" s="21">
        <v>2062</v>
      </c>
      <c r="B2065" s="21" t="s">
        <v>2364</v>
      </c>
      <c r="C2065" s="30">
        <v>45877</v>
      </c>
      <c r="D2065" s="30">
        <v>45885</v>
      </c>
      <c r="E2065" s="47">
        <v>439</v>
      </c>
      <c r="F2065" s="47">
        <f t="shared" si="220"/>
        <v>38632</v>
      </c>
      <c r="G2065" s="48">
        <f t="shared" si="221"/>
        <v>38632</v>
      </c>
      <c r="H2065" s="21" t="s">
        <v>2362</v>
      </c>
      <c r="I2065" s="21" t="s">
        <v>4408</v>
      </c>
      <c r="J2065" s="21">
        <v>1</v>
      </c>
      <c r="K2065" s="21">
        <v>1</v>
      </c>
      <c r="L2065" s="21">
        <f t="shared" si="222"/>
        <v>0</v>
      </c>
      <c r="M2065" s="21" t="s">
        <v>2403</v>
      </c>
      <c r="N2065" s="30">
        <v>45887</v>
      </c>
      <c r="O2065" s="48">
        <v>56430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23"/>
        <v>1</v>
      </c>
      <c r="Z2065" s="21" t="str">
        <f t="shared" si="224"/>
        <v>Monday</v>
      </c>
      <c r="AA2065" s="21" t="str">
        <f t="shared" si="225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2063</v>
      </c>
      <c r="B2066" s="21" t="s">
        <v>2364</v>
      </c>
      <c r="C2066" s="30">
        <v>45877</v>
      </c>
      <c r="D2066" s="30">
        <v>45885</v>
      </c>
      <c r="E2066" s="47">
        <v>188</v>
      </c>
      <c r="F2066" s="47">
        <f t="shared" si="220"/>
        <v>16544</v>
      </c>
      <c r="G2066" s="48">
        <f t="shared" si="221"/>
        <v>16544</v>
      </c>
      <c r="H2066" s="21" t="s">
        <v>372</v>
      </c>
      <c r="I2066" s="21" t="s">
        <v>4124</v>
      </c>
      <c r="J2066" s="21">
        <v>1</v>
      </c>
      <c r="K2066" s="21">
        <v>1</v>
      </c>
      <c r="L2066" s="21">
        <f t="shared" si="222"/>
        <v>0</v>
      </c>
      <c r="M2066" s="21" t="s">
        <v>2405</v>
      </c>
      <c r="N2066" s="30">
        <v>45887</v>
      </c>
      <c r="O2066" s="48">
        <v>25555</v>
      </c>
      <c r="P2066" s="21" t="s">
        <v>2365</v>
      </c>
      <c r="Q2066" s="21">
        <v>58154515554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23"/>
        <v>1</v>
      </c>
      <c r="Z2066" s="21" t="str">
        <f t="shared" si="224"/>
        <v>Monday</v>
      </c>
      <c r="AA2066" s="21" t="str">
        <f t="shared" si="225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2064</v>
      </c>
      <c r="B2067" s="21" t="s">
        <v>2364</v>
      </c>
      <c r="C2067" s="30">
        <v>45877</v>
      </c>
      <c r="D2067" s="30">
        <v>45885</v>
      </c>
      <c r="E2067" s="47">
        <v>374</v>
      </c>
      <c r="F2067" s="47">
        <f t="shared" si="220"/>
        <v>32912</v>
      </c>
      <c r="G2067" s="48">
        <f t="shared" si="221"/>
        <v>32912</v>
      </c>
      <c r="H2067" s="21" t="s">
        <v>2363</v>
      </c>
      <c r="I2067" s="21" t="s">
        <v>4665</v>
      </c>
      <c r="J2067" s="21">
        <v>1</v>
      </c>
      <c r="K2067" s="21">
        <v>1</v>
      </c>
      <c r="L2067" s="21">
        <f t="shared" si="222"/>
        <v>0</v>
      </c>
      <c r="M2067" s="21" t="s">
        <v>2405</v>
      </c>
      <c r="N2067" s="30">
        <v>45887</v>
      </c>
      <c r="O2067" s="48">
        <v>50730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23"/>
        <v>1</v>
      </c>
      <c r="Z2067" s="21" t="str">
        <f t="shared" si="224"/>
        <v>Monday</v>
      </c>
      <c r="AA2067" s="21" t="str">
        <f t="shared" si="225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2065</v>
      </c>
      <c r="B2068" s="21" t="s">
        <v>2364</v>
      </c>
      <c r="C2068" s="30">
        <v>45877</v>
      </c>
      <c r="D2068" s="30">
        <v>45885</v>
      </c>
      <c r="E2068" s="47">
        <v>237</v>
      </c>
      <c r="F2068" s="47">
        <f t="shared" si="220"/>
        <v>20856</v>
      </c>
      <c r="G2068" s="48">
        <f t="shared" si="221"/>
        <v>41712</v>
      </c>
      <c r="H2068" s="21" t="s">
        <v>321</v>
      </c>
      <c r="I2068" s="21" t="s">
        <v>4133</v>
      </c>
      <c r="J2068" s="21">
        <v>2</v>
      </c>
      <c r="K2068" s="21">
        <v>2</v>
      </c>
      <c r="L2068" s="21">
        <f t="shared" si="222"/>
        <v>0</v>
      </c>
      <c r="M2068" s="21" t="s">
        <v>2493</v>
      </c>
      <c r="N2068" s="30">
        <v>45891</v>
      </c>
      <c r="O2068" s="48">
        <v>57798</v>
      </c>
      <c r="P2068" s="21" t="s">
        <v>42</v>
      </c>
      <c r="Q2068" s="21" t="s">
        <v>636</v>
      </c>
      <c r="R2068" s="21" t="s">
        <v>637</v>
      </c>
      <c r="S2068" s="3">
        <v>4</v>
      </c>
      <c r="T2068" s="37"/>
      <c r="U2068" s="21" t="s">
        <v>320</v>
      </c>
      <c r="V2068" s="21" t="str">
        <f>VLOOKUP(P2068,'Customer List'!B:C,2,)</f>
        <v>Faridabad</v>
      </c>
      <c r="W2068" s="38"/>
      <c r="X2068" s="30">
        <v>45891</v>
      </c>
      <c r="Y2068" s="21">
        <f t="shared" si="223"/>
        <v>0</v>
      </c>
      <c r="Z2068" s="21" t="str">
        <f t="shared" si="224"/>
        <v>Friday</v>
      </c>
      <c r="AA2068" s="21" t="str">
        <f t="shared" si="225"/>
        <v>Friday</v>
      </c>
      <c r="AB2068" s="21" t="str">
        <f>VLOOKUP(U2068,'Currency Sheet'!A:C,3,)</f>
        <v>DOLLAR</v>
      </c>
      <c r="AC2068" s="42" t="str">
        <f>VLOOKUP(P2068,'Customer List'!B:D,3,)</f>
        <v>Local</v>
      </c>
    </row>
    <row r="2069" spans="1:29" x14ac:dyDescent="0.25">
      <c r="A2069" s="21">
        <v>2066</v>
      </c>
      <c r="B2069" s="21" t="s">
        <v>2364</v>
      </c>
      <c r="C2069" s="30">
        <v>45877</v>
      </c>
      <c r="D2069" s="30">
        <v>45885</v>
      </c>
      <c r="E2069" s="47">
        <v>81</v>
      </c>
      <c r="F2069" s="47">
        <f t="shared" si="220"/>
        <v>7128</v>
      </c>
      <c r="G2069" s="48">
        <f t="shared" si="221"/>
        <v>7128</v>
      </c>
      <c r="H2069" s="21" t="s">
        <v>349</v>
      </c>
      <c r="I2069" s="21" t="s">
        <v>4666</v>
      </c>
      <c r="J2069" s="21">
        <v>1</v>
      </c>
      <c r="K2069" s="21">
        <v>1</v>
      </c>
      <c r="L2069" s="21">
        <f t="shared" si="222"/>
        <v>0</v>
      </c>
      <c r="M2069" s="21" t="s">
        <v>2406</v>
      </c>
      <c r="N2069" s="30">
        <v>45887</v>
      </c>
      <c r="O2069" s="48">
        <v>13050</v>
      </c>
      <c r="P2069" s="21" t="s">
        <v>2390</v>
      </c>
      <c r="Q2069" s="21">
        <v>58154515775</v>
      </c>
      <c r="R2069" s="21" t="s">
        <v>40</v>
      </c>
      <c r="S2069" s="3">
        <v>4</v>
      </c>
      <c r="T2069" s="37"/>
      <c r="U2069" s="21" t="s">
        <v>320</v>
      </c>
      <c r="V2069" s="21" t="e">
        <f>VLOOKUP(P2069,'Customer List'!B:C,2,)</f>
        <v>#N/A</v>
      </c>
      <c r="W2069" s="38"/>
      <c r="X2069" s="30">
        <v>45888</v>
      </c>
      <c r="Y2069" s="21">
        <f t="shared" si="223"/>
        <v>1</v>
      </c>
      <c r="Z2069" s="21" t="str">
        <f t="shared" si="224"/>
        <v>Monday</v>
      </c>
      <c r="AA2069" s="21" t="str">
        <f t="shared" si="225"/>
        <v>Tuesday</v>
      </c>
      <c r="AB2069" s="21" t="str">
        <f>VLOOKUP(U2069,'Currency Sheet'!A:C,3,)</f>
        <v>DOLLAR</v>
      </c>
      <c r="AC2069" s="42" t="e">
        <f>VLOOKUP(P2069,'Customer List'!B:D,3,)</f>
        <v>#N/A</v>
      </c>
    </row>
    <row r="2070" spans="1:29" x14ac:dyDescent="0.25">
      <c r="A2070" s="21">
        <v>2067</v>
      </c>
      <c r="B2070" s="21" t="s">
        <v>2381</v>
      </c>
      <c r="C2070" s="30">
        <v>45882</v>
      </c>
      <c r="D2070" s="30">
        <v>45885</v>
      </c>
      <c r="E2070" s="47">
        <v>31.2</v>
      </c>
      <c r="F2070" s="47">
        <f t="shared" si="220"/>
        <v>2745.6</v>
      </c>
      <c r="G2070" s="48">
        <f t="shared" si="221"/>
        <v>2745.6</v>
      </c>
      <c r="H2070" s="21" t="s">
        <v>2382</v>
      </c>
      <c r="I2070" s="21"/>
      <c r="J2070" s="21">
        <v>1</v>
      </c>
      <c r="K2070" s="21">
        <v>1</v>
      </c>
      <c r="L2070" s="21">
        <f t="shared" si="222"/>
        <v>0</v>
      </c>
      <c r="M2070" s="21" t="s">
        <v>2430</v>
      </c>
      <c r="N2070" s="30">
        <v>45888</v>
      </c>
      <c r="O2070" s="48">
        <v>4524</v>
      </c>
      <c r="P2070" s="21" t="s">
        <v>617</v>
      </c>
      <c r="Q2070" s="21">
        <v>58154568194</v>
      </c>
      <c r="R2070" s="21" t="s">
        <v>40</v>
      </c>
      <c r="S2070" s="3">
        <v>-20</v>
      </c>
      <c r="T2070" s="37"/>
      <c r="U2070" s="21" t="s">
        <v>520</v>
      </c>
      <c r="V2070" s="21" t="str">
        <f>VLOOKUP(P2070,'Customer List'!B:C,2,)</f>
        <v>Bhuvneshwar</v>
      </c>
      <c r="W2070" s="38"/>
      <c r="X2070" s="30">
        <v>45890</v>
      </c>
      <c r="Y2070" s="21">
        <f t="shared" si="223"/>
        <v>2</v>
      </c>
      <c r="Z2070" s="21" t="str">
        <f t="shared" si="224"/>
        <v>Tuesday</v>
      </c>
      <c r="AA2070" s="21" t="str">
        <f t="shared" si="225"/>
        <v>Thursday</v>
      </c>
      <c r="AB2070" s="21" t="str">
        <f>VLOOKUP(U2070,'Currency Sheet'!A:C,3,)</f>
        <v>DOLLAR</v>
      </c>
      <c r="AC2070" s="42" t="str">
        <f>VLOOKUP(P2070,'Customer List'!B:D,3,)</f>
        <v>OutStation</v>
      </c>
    </row>
    <row r="2071" spans="1:29" x14ac:dyDescent="0.25">
      <c r="A2071" s="21">
        <v>2068</v>
      </c>
      <c r="B2071" s="21" t="s">
        <v>2383</v>
      </c>
      <c r="C2071" s="30">
        <v>45882</v>
      </c>
      <c r="D2071" s="30">
        <v>45885</v>
      </c>
      <c r="E2071" s="47">
        <v>380</v>
      </c>
      <c r="F2071" s="47">
        <f t="shared" si="220"/>
        <v>33440</v>
      </c>
      <c r="G2071" s="48">
        <f t="shared" si="221"/>
        <v>33440</v>
      </c>
      <c r="H2071" s="21" t="s">
        <v>2384</v>
      </c>
      <c r="I2071" s="21"/>
      <c r="J2071" s="21">
        <v>1</v>
      </c>
      <c r="K2071" s="21">
        <v>1</v>
      </c>
      <c r="L2071" s="21">
        <f t="shared" si="222"/>
        <v>0</v>
      </c>
      <c r="M2071" s="21" t="s">
        <v>2434</v>
      </c>
      <c r="N2071" s="30">
        <v>45888</v>
      </c>
      <c r="O2071" s="48">
        <v>35815</v>
      </c>
      <c r="P2071" s="21" t="s">
        <v>39</v>
      </c>
      <c r="Q2071" s="21">
        <v>58154568953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Pune</v>
      </c>
      <c r="W2071" s="38"/>
      <c r="X2071" s="30">
        <v>45892</v>
      </c>
      <c r="Y2071" s="21">
        <f t="shared" si="223"/>
        <v>4</v>
      </c>
      <c r="Z2071" s="21" t="str">
        <f t="shared" si="224"/>
        <v>Tuesday</v>
      </c>
      <c r="AA2071" s="21" t="str">
        <f t="shared" si="225"/>
        <v>Saturday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2069</v>
      </c>
      <c r="B2072" s="21" t="s">
        <v>2385</v>
      </c>
      <c r="C2072" s="30">
        <v>45882</v>
      </c>
      <c r="D2072" s="30">
        <v>45885</v>
      </c>
      <c r="E2072" s="47">
        <v>11.4</v>
      </c>
      <c r="F2072" s="47">
        <f t="shared" si="220"/>
        <v>1003.2</v>
      </c>
      <c r="G2072" s="48">
        <f t="shared" si="221"/>
        <v>5016</v>
      </c>
      <c r="H2072" s="21" t="s">
        <v>2386</v>
      </c>
      <c r="I2072" s="21" t="s">
        <v>4134</v>
      </c>
      <c r="J2072" s="21">
        <v>5</v>
      </c>
      <c r="K2072" s="21">
        <v>5</v>
      </c>
      <c r="L2072" s="21">
        <f t="shared" si="222"/>
        <v>0</v>
      </c>
      <c r="M2072" s="21" t="s">
        <v>2433</v>
      </c>
      <c r="N2072" s="30">
        <v>45888</v>
      </c>
      <c r="O2072" s="48">
        <v>9642.5</v>
      </c>
      <c r="P2072" s="21" t="s">
        <v>2388</v>
      </c>
      <c r="Q2072" s="21">
        <v>58154567973</v>
      </c>
      <c r="R2072" s="21" t="s">
        <v>40</v>
      </c>
      <c r="S2072" s="3">
        <v>-20</v>
      </c>
      <c r="T2072" s="37" t="s">
        <v>2432</v>
      </c>
      <c r="U2072" s="21" t="s">
        <v>520</v>
      </c>
      <c r="V2072" s="21" t="str">
        <f>VLOOKUP(P2072,'Customer List'!B:C,2,)</f>
        <v>Vellore</v>
      </c>
      <c r="W2072" s="38"/>
      <c r="X2072" s="30">
        <v>45890</v>
      </c>
      <c r="Y2072" s="21">
        <f t="shared" si="223"/>
        <v>2</v>
      </c>
      <c r="Z2072" s="21" t="str">
        <f t="shared" si="224"/>
        <v>Tuesday</v>
      </c>
      <c r="AA2072" s="21" t="str">
        <f t="shared" si="225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2070</v>
      </c>
      <c r="B2073" s="21" t="s">
        <v>2385</v>
      </c>
      <c r="C2073" s="30">
        <v>45882</v>
      </c>
      <c r="D2073" s="30">
        <v>45885</v>
      </c>
      <c r="E2073" s="47">
        <v>35</v>
      </c>
      <c r="F2073" s="47">
        <f t="shared" si="220"/>
        <v>3080</v>
      </c>
      <c r="G2073" s="48">
        <f t="shared" si="221"/>
        <v>3080</v>
      </c>
      <c r="H2073" s="21" t="s">
        <v>2387</v>
      </c>
      <c r="I2073" s="21"/>
      <c r="J2073" s="21">
        <v>1</v>
      </c>
      <c r="K2073" s="21">
        <v>1</v>
      </c>
      <c r="L2073" s="21">
        <f t="shared" si="222"/>
        <v>0</v>
      </c>
      <c r="M2073" s="21" t="s">
        <v>2433</v>
      </c>
      <c r="N2073" s="30">
        <v>45888</v>
      </c>
      <c r="O2073" s="48">
        <v>5988.5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23"/>
        <v>2</v>
      </c>
      <c r="Z2073" s="21" t="str">
        <f t="shared" si="224"/>
        <v>Tuesday</v>
      </c>
      <c r="AA2073" s="21" t="str">
        <f t="shared" si="225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2071</v>
      </c>
      <c r="B2074" s="21" t="s">
        <v>2389</v>
      </c>
      <c r="C2074" s="30">
        <v>45882</v>
      </c>
      <c r="D2074" s="30">
        <v>45885</v>
      </c>
      <c r="E2074" s="47">
        <v>35</v>
      </c>
      <c r="F2074" s="47">
        <f t="shared" si="220"/>
        <v>3080</v>
      </c>
      <c r="G2074" s="48">
        <f t="shared" si="221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22"/>
        <v>0</v>
      </c>
      <c r="M2074" s="21" t="s">
        <v>2435</v>
      </c>
      <c r="N2074" s="30">
        <v>45888</v>
      </c>
      <c r="O2074" s="48">
        <v>5560.75</v>
      </c>
      <c r="P2074" s="21" t="s">
        <v>621</v>
      </c>
      <c r="Q2074" s="21">
        <v>58154568275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Hyderabad</v>
      </c>
      <c r="W2074" s="38"/>
      <c r="X2074" s="30">
        <v>45889</v>
      </c>
      <c r="Y2074" s="21">
        <f t="shared" si="223"/>
        <v>1</v>
      </c>
      <c r="Z2074" s="21" t="str">
        <f t="shared" si="224"/>
        <v>Tuesday</v>
      </c>
      <c r="AA2074" s="21" t="str">
        <f t="shared" si="225"/>
        <v>Wednesday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2072</v>
      </c>
      <c r="B2075" s="21" t="s">
        <v>2397</v>
      </c>
      <c r="C2075" s="30">
        <v>45881</v>
      </c>
      <c r="D2075" s="30">
        <v>45887</v>
      </c>
      <c r="E2075" s="47">
        <v>204.75</v>
      </c>
      <c r="F2075" s="47">
        <f t="shared" si="220"/>
        <v>18018</v>
      </c>
      <c r="G2075" s="48">
        <f t="shared" si="221"/>
        <v>18018</v>
      </c>
      <c r="H2075" s="21">
        <v>100744</v>
      </c>
      <c r="I2075" s="21" t="s">
        <v>1423</v>
      </c>
      <c r="J2075" s="21">
        <v>1</v>
      </c>
      <c r="K2075" s="21">
        <v>1</v>
      </c>
      <c r="L2075" s="21">
        <f t="shared" si="222"/>
        <v>0</v>
      </c>
      <c r="M2075" s="21" t="s">
        <v>2468</v>
      </c>
      <c r="N2075" s="30">
        <v>45890</v>
      </c>
      <c r="O2075" s="48">
        <v>24625.279999999999</v>
      </c>
      <c r="P2075" s="21" t="s">
        <v>49</v>
      </c>
      <c r="Q2075" s="21" t="s">
        <v>636</v>
      </c>
      <c r="R2075" s="21" t="s">
        <v>637</v>
      </c>
      <c r="S2075" s="3">
        <v>4</v>
      </c>
      <c r="T2075" s="37"/>
      <c r="U2075" s="21" t="s">
        <v>18</v>
      </c>
      <c r="V2075" s="21" t="str">
        <f>VLOOKUP(P2075,'Customer List'!B:C,2,)</f>
        <v>Delhi</v>
      </c>
      <c r="W2075" s="38"/>
      <c r="X2075" s="30">
        <v>45890</v>
      </c>
      <c r="Y2075" s="21">
        <f t="shared" si="223"/>
        <v>0</v>
      </c>
      <c r="Z2075" s="21" t="str">
        <f t="shared" si="224"/>
        <v>Thursday</v>
      </c>
      <c r="AA2075" s="21" t="str">
        <f t="shared" si="225"/>
        <v>Thursday</v>
      </c>
      <c r="AB2075" s="21" t="str">
        <f>VLOOKUP(U2075,'Currency Sheet'!A:C,3,)</f>
        <v>DOLLAR</v>
      </c>
      <c r="AC2075" s="42" t="str">
        <f>VLOOKUP(P2075,'Customer List'!B:D,3,)</f>
        <v>Local</v>
      </c>
    </row>
    <row r="2076" spans="1:29" x14ac:dyDescent="0.25">
      <c r="A2076" s="21">
        <v>2073</v>
      </c>
      <c r="B2076" s="21" t="s">
        <v>2397</v>
      </c>
      <c r="C2076" s="30">
        <v>45881</v>
      </c>
      <c r="D2076" s="30">
        <v>45887</v>
      </c>
      <c r="E2076" s="47">
        <v>123.75</v>
      </c>
      <c r="F2076" s="47">
        <f t="shared" si="220"/>
        <v>10890</v>
      </c>
      <c r="G2076" s="48">
        <f t="shared" si="221"/>
        <v>10890</v>
      </c>
      <c r="H2076" s="21">
        <v>101245</v>
      </c>
      <c r="I2076" s="21" t="s">
        <v>1536</v>
      </c>
      <c r="J2076" s="21">
        <v>1</v>
      </c>
      <c r="K2076" s="21">
        <v>1</v>
      </c>
      <c r="L2076" s="21">
        <f t="shared" si="222"/>
        <v>0</v>
      </c>
      <c r="M2076" s="21" t="s">
        <v>2468</v>
      </c>
      <c r="N2076" s="30">
        <v>45890</v>
      </c>
      <c r="O2076" s="48">
        <v>14883.41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23"/>
        <v>0</v>
      </c>
      <c r="Z2076" s="21" t="str">
        <f t="shared" si="224"/>
        <v>Thursday</v>
      </c>
      <c r="AA2076" s="21" t="str">
        <f t="shared" si="225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2074</v>
      </c>
      <c r="B2077" s="21" t="s">
        <v>2397</v>
      </c>
      <c r="C2077" s="30">
        <v>45881</v>
      </c>
      <c r="D2077" s="30">
        <v>45887</v>
      </c>
      <c r="E2077" s="47">
        <v>65.8</v>
      </c>
      <c r="F2077" s="47">
        <f t="shared" si="220"/>
        <v>5790.4</v>
      </c>
      <c r="G2077" s="48">
        <f t="shared" si="221"/>
        <v>5790.4</v>
      </c>
      <c r="H2077" s="21">
        <v>115526</v>
      </c>
      <c r="I2077" s="21" t="s">
        <v>1668</v>
      </c>
      <c r="J2077" s="21">
        <v>1</v>
      </c>
      <c r="K2077" s="21">
        <v>1</v>
      </c>
      <c r="L2077" s="21">
        <f t="shared" si="222"/>
        <v>0</v>
      </c>
      <c r="M2077" s="21" t="s">
        <v>2468</v>
      </c>
      <c r="N2077" s="30">
        <v>45890</v>
      </c>
      <c r="O2077" s="48">
        <v>8479.0400000000009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23"/>
        <v>0</v>
      </c>
      <c r="Z2077" s="21" t="str">
        <f t="shared" si="224"/>
        <v>Thursday</v>
      </c>
      <c r="AA2077" s="21" t="str">
        <f t="shared" si="225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2075</v>
      </c>
      <c r="B2078" s="21" t="s">
        <v>2397</v>
      </c>
      <c r="C2078" s="30">
        <v>45881</v>
      </c>
      <c r="D2078" s="30">
        <v>45887</v>
      </c>
      <c r="E2078" s="47">
        <v>92.4</v>
      </c>
      <c r="F2078" s="47">
        <f t="shared" si="220"/>
        <v>8131.2000000000007</v>
      </c>
      <c r="G2078" s="48">
        <f t="shared" si="221"/>
        <v>8131.2000000000007</v>
      </c>
      <c r="H2078" s="21">
        <v>116231</v>
      </c>
      <c r="I2078" s="21" t="s">
        <v>3172</v>
      </c>
      <c r="J2078" s="21">
        <v>1</v>
      </c>
      <c r="K2078" s="21">
        <v>1</v>
      </c>
      <c r="L2078" s="21">
        <f t="shared" si="222"/>
        <v>0</v>
      </c>
      <c r="M2078" s="21" t="s">
        <v>2468</v>
      </c>
      <c r="N2078" s="30">
        <v>45890</v>
      </c>
      <c r="O2078" s="48">
        <v>11906.73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23"/>
        <v>0</v>
      </c>
      <c r="Z2078" s="21" t="str">
        <f t="shared" si="224"/>
        <v>Thursday</v>
      </c>
      <c r="AA2078" s="21" t="str">
        <f t="shared" si="225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2076</v>
      </c>
      <c r="B2079" s="21" t="s">
        <v>2397</v>
      </c>
      <c r="C2079" s="30">
        <v>45881</v>
      </c>
      <c r="D2079" s="30">
        <v>45887</v>
      </c>
      <c r="E2079" s="47">
        <v>219.8</v>
      </c>
      <c r="F2079" s="47">
        <f t="shared" si="220"/>
        <v>19342.400000000001</v>
      </c>
      <c r="G2079" s="48">
        <f t="shared" si="221"/>
        <v>19342.400000000001</v>
      </c>
      <c r="H2079" s="21">
        <v>119310</v>
      </c>
      <c r="I2079" s="21" t="s">
        <v>1548</v>
      </c>
      <c r="J2079" s="21">
        <v>1</v>
      </c>
      <c r="K2079" s="21">
        <v>1</v>
      </c>
      <c r="L2079" s="21">
        <f t="shared" si="222"/>
        <v>0</v>
      </c>
      <c r="M2079" s="21" t="s">
        <v>2469</v>
      </c>
      <c r="N2079" s="30">
        <v>45890</v>
      </c>
      <c r="O2079" s="48">
        <v>28323.59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23"/>
        <v>0</v>
      </c>
      <c r="Z2079" s="21" t="str">
        <f t="shared" si="224"/>
        <v>Thursday</v>
      </c>
      <c r="AA2079" s="21" t="str">
        <f t="shared" si="225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2077</v>
      </c>
      <c r="B2080" s="21" t="s">
        <v>2397</v>
      </c>
      <c r="C2080" s="30">
        <v>45881</v>
      </c>
      <c r="D2080" s="30">
        <v>45887</v>
      </c>
      <c r="E2080" s="47">
        <v>70.7</v>
      </c>
      <c r="F2080" s="47">
        <f t="shared" si="220"/>
        <v>6221.6</v>
      </c>
      <c r="G2080" s="48">
        <f t="shared" si="221"/>
        <v>6221.6</v>
      </c>
      <c r="H2080" s="21">
        <v>120411</v>
      </c>
      <c r="I2080" s="21" t="s">
        <v>3173</v>
      </c>
      <c r="J2080" s="21">
        <v>1</v>
      </c>
      <c r="K2080" s="21">
        <v>1</v>
      </c>
      <c r="L2080" s="21">
        <f t="shared" si="222"/>
        <v>0</v>
      </c>
      <c r="M2080" s="21" t="s">
        <v>2468</v>
      </c>
      <c r="N2080" s="30">
        <v>45890</v>
      </c>
      <c r="O2080" s="48">
        <v>9110.4500000000007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23"/>
        <v>0</v>
      </c>
      <c r="Z2080" s="21" t="str">
        <f t="shared" si="224"/>
        <v>Thursday</v>
      </c>
      <c r="AA2080" s="21" t="str">
        <f t="shared" si="225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2078</v>
      </c>
      <c r="B2081" s="21" t="s">
        <v>2397</v>
      </c>
      <c r="C2081" s="30">
        <v>45881</v>
      </c>
      <c r="D2081" s="30">
        <v>45887</v>
      </c>
      <c r="E2081" s="47">
        <v>90.3</v>
      </c>
      <c r="F2081" s="47">
        <f t="shared" si="220"/>
        <v>7946.4</v>
      </c>
      <c r="G2081" s="48">
        <f t="shared" si="221"/>
        <v>7946.4</v>
      </c>
      <c r="H2081" s="21">
        <v>121119</v>
      </c>
      <c r="I2081" s="21" t="s">
        <v>3174</v>
      </c>
      <c r="J2081" s="21">
        <v>1</v>
      </c>
      <c r="K2081" s="21">
        <v>1</v>
      </c>
      <c r="L2081" s="21">
        <f t="shared" si="222"/>
        <v>0</v>
      </c>
      <c r="M2081" s="21" t="s">
        <v>2468</v>
      </c>
      <c r="N2081" s="30">
        <v>45890</v>
      </c>
      <c r="O2081" s="48">
        <v>11636.12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23"/>
        <v>0</v>
      </c>
      <c r="Z2081" s="21" t="str">
        <f t="shared" si="224"/>
        <v>Thursday</v>
      </c>
      <c r="AA2081" s="21" t="str">
        <f t="shared" si="225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2079</v>
      </c>
      <c r="B2082" s="21" t="s">
        <v>2397</v>
      </c>
      <c r="C2082" s="30">
        <v>45881</v>
      </c>
      <c r="D2082" s="30">
        <v>45887</v>
      </c>
      <c r="E2082" s="47">
        <v>249.75</v>
      </c>
      <c r="F2082" s="47">
        <f t="shared" si="220"/>
        <v>21978</v>
      </c>
      <c r="G2082" s="48">
        <f t="shared" si="221"/>
        <v>21978</v>
      </c>
      <c r="H2082" s="21">
        <v>127039</v>
      </c>
      <c r="I2082" s="21" t="s">
        <v>3175</v>
      </c>
      <c r="J2082" s="21">
        <v>1</v>
      </c>
      <c r="K2082" s="21">
        <v>1</v>
      </c>
      <c r="L2082" s="21">
        <f t="shared" si="222"/>
        <v>0</v>
      </c>
      <c r="M2082" s="21" t="s">
        <v>2468</v>
      </c>
      <c r="N2082" s="30">
        <v>45890</v>
      </c>
      <c r="O2082" s="48">
        <v>30037.43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23"/>
        <v>0</v>
      </c>
      <c r="Z2082" s="21" t="str">
        <f t="shared" si="224"/>
        <v>Thursday</v>
      </c>
      <c r="AA2082" s="21" t="str">
        <f t="shared" si="225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2080</v>
      </c>
      <c r="B2083" s="21" t="s">
        <v>2397</v>
      </c>
      <c r="C2083" s="30">
        <v>45881</v>
      </c>
      <c r="D2083" s="30">
        <v>45887</v>
      </c>
      <c r="E2083" s="47">
        <v>86.8</v>
      </c>
      <c r="F2083" s="47">
        <f t="shared" si="220"/>
        <v>7638.4</v>
      </c>
      <c r="G2083" s="48">
        <f t="shared" si="221"/>
        <v>7638.4</v>
      </c>
      <c r="H2083" s="21">
        <v>128023</v>
      </c>
      <c r="I2083" s="21" t="s">
        <v>1290</v>
      </c>
      <c r="J2083" s="21">
        <v>1</v>
      </c>
      <c r="K2083" s="21">
        <v>1</v>
      </c>
      <c r="L2083" s="21">
        <f t="shared" si="222"/>
        <v>0</v>
      </c>
      <c r="M2083" s="21" t="s">
        <v>2468</v>
      </c>
      <c r="N2083" s="30">
        <v>45890</v>
      </c>
      <c r="O2083" s="48">
        <v>11185.11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23"/>
        <v>0</v>
      </c>
      <c r="Z2083" s="21" t="str">
        <f t="shared" si="224"/>
        <v>Thursday</v>
      </c>
      <c r="AA2083" s="21" t="str">
        <f t="shared" si="225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2081</v>
      </c>
      <c r="B2084" s="21" t="s">
        <v>2397</v>
      </c>
      <c r="C2084" s="30">
        <v>45881</v>
      </c>
      <c r="D2084" s="30">
        <v>45887</v>
      </c>
      <c r="E2084" s="47">
        <v>186.9</v>
      </c>
      <c r="F2084" s="47">
        <f t="shared" si="220"/>
        <v>16447.2</v>
      </c>
      <c r="G2084" s="48">
        <f t="shared" si="221"/>
        <v>16447.2</v>
      </c>
      <c r="H2084" s="21">
        <v>135908</v>
      </c>
      <c r="I2084" s="21" t="s">
        <v>3176</v>
      </c>
      <c r="J2084" s="21">
        <v>1</v>
      </c>
      <c r="K2084" s="21">
        <v>1</v>
      </c>
      <c r="L2084" s="21">
        <f t="shared" si="222"/>
        <v>0</v>
      </c>
      <c r="M2084" s="21" t="s">
        <v>2471</v>
      </c>
      <c r="N2084" s="30">
        <v>45890</v>
      </c>
      <c r="O2084" s="48">
        <v>24084.07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23"/>
        <v>0</v>
      </c>
      <c r="Z2084" s="21" t="str">
        <f t="shared" si="224"/>
        <v>Thursday</v>
      </c>
      <c r="AA2084" s="21" t="str">
        <f t="shared" si="225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2082</v>
      </c>
      <c r="B2085" s="21" t="s">
        <v>2397</v>
      </c>
      <c r="C2085" s="30">
        <v>45881</v>
      </c>
      <c r="D2085" s="30">
        <v>45887</v>
      </c>
      <c r="E2085" s="47">
        <v>123.9</v>
      </c>
      <c r="F2085" s="47">
        <f t="shared" si="220"/>
        <v>10903.2</v>
      </c>
      <c r="G2085" s="48">
        <f t="shared" si="221"/>
        <v>10903.2</v>
      </c>
      <c r="H2085" s="21">
        <v>157604</v>
      </c>
      <c r="I2085" s="21" t="s">
        <v>3177</v>
      </c>
      <c r="J2085" s="21">
        <v>1</v>
      </c>
      <c r="K2085" s="21">
        <v>1</v>
      </c>
      <c r="L2085" s="21">
        <f t="shared" si="222"/>
        <v>0</v>
      </c>
      <c r="M2085" s="21" t="s">
        <v>2469</v>
      </c>
      <c r="N2085" s="30">
        <v>45890</v>
      </c>
      <c r="O2085" s="48">
        <v>15965.84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23"/>
        <v>0</v>
      </c>
      <c r="Z2085" s="21" t="str">
        <f t="shared" si="224"/>
        <v>Thursday</v>
      </c>
      <c r="AA2085" s="21" t="str">
        <f t="shared" si="225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2083</v>
      </c>
      <c r="B2086" s="21" t="s">
        <v>2397</v>
      </c>
      <c r="C2086" s="30">
        <v>45881</v>
      </c>
      <c r="D2086" s="30">
        <v>45887</v>
      </c>
      <c r="E2086" s="47">
        <v>161.69999999999999</v>
      </c>
      <c r="F2086" s="47">
        <f t="shared" si="220"/>
        <v>14229.599999999999</v>
      </c>
      <c r="G2086" s="48">
        <f t="shared" si="221"/>
        <v>14229.599999999999</v>
      </c>
      <c r="H2086" s="21">
        <v>160204</v>
      </c>
      <c r="I2086" s="21" t="s">
        <v>3178</v>
      </c>
      <c r="J2086" s="21">
        <v>1</v>
      </c>
      <c r="K2086" s="21">
        <v>1</v>
      </c>
      <c r="L2086" s="21">
        <f t="shared" si="222"/>
        <v>0</v>
      </c>
      <c r="M2086" s="21" t="s">
        <v>2469</v>
      </c>
      <c r="N2086" s="30">
        <v>45890</v>
      </c>
      <c r="O2086" s="48">
        <v>20836.78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23"/>
        <v>0</v>
      </c>
      <c r="Z2086" s="21" t="str">
        <f t="shared" si="224"/>
        <v>Thursday</v>
      </c>
      <c r="AA2086" s="21" t="str">
        <f t="shared" si="225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2084</v>
      </c>
      <c r="B2087" s="21" t="s">
        <v>2397</v>
      </c>
      <c r="C2087" s="30">
        <v>45881</v>
      </c>
      <c r="D2087" s="30">
        <v>45887</v>
      </c>
      <c r="E2087" s="47">
        <v>107.1</v>
      </c>
      <c r="F2087" s="47">
        <f t="shared" si="220"/>
        <v>9424.7999999999993</v>
      </c>
      <c r="G2087" s="48">
        <f t="shared" si="221"/>
        <v>9424.7999999999993</v>
      </c>
      <c r="H2087" s="21">
        <v>160908</v>
      </c>
      <c r="I2087" s="21" t="s">
        <v>3179</v>
      </c>
      <c r="J2087" s="21">
        <v>1</v>
      </c>
      <c r="K2087" s="21">
        <v>1</v>
      </c>
      <c r="L2087" s="21">
        <f t="shared" si="222"/>
        <v>0</v>
      </c>
      <c r="M2087" s="21" t="s">
        <v>2471</v>
      </c>
      <c r="N2087" s="30">
        <v>45890</v>
      </c>
      <c r="O2087" s="48">
        <v>13800.98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23"/>
        <v>0</v>
      </c>
      <c r="Z2087" s="21" t="str">
        <f t="shared" si="224"/>
        <v>Thursday</v>
      </c>
      <c r="AA2087" s="21" t="str">
        <f t="shared" si="225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2085</v>
      </c>
      <c r="B2088" s="21" t="s">
        <v>2397</v>
      </c>
      <c r="C2088" s="30">
        <v>45881</v>
      </c>
      <c r="D2088" s="30">
        <v>45887</v>
      </c>
      <c r="E2088" s="47">
        <v>30.8</v>
      </c>
      <c r="F2088" s="47">
        <f t="shared" si="220"/>
        <v>2710.4</v>
      </c>
      <c r="G2088" s="48">
        <f t="shared" si="221"/>
        <v>5420.8</v>
      </c>
      <c r="H2088" s="21">
        <v>300402</v>
      </c>
      <c r="I2088" s="21" t="s">
        <v>1321</v>
      </c>
      <c r="J2088" s="21">
        <v>2</v>
      </c>
      <c r="K2088" s="21">
        <v>2</v>
      </c>
      <c r="L2088" s="21">
        <f t="shared" si="222"/>
        <v>0</v>
      </c>
      <c r="M2088" s="21" t="s">
        <v>2473</v>
      </c>
      <c r="N2088" s="30">
        <v>45890</v>
      </c>
      <c r="O2088" s="48">
        <v>7937.82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23"/>
        <v>0</v>
      </c>
      <c r="Z2088" s="21" t="str">
        <f t="shared" si="224"/>
        <v>Thursday</v>
      </c>
      <c r="AA2088" s="21" t="str">
        <f t="shared" si="225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2086</v>
      </c>
      <c r="B2089" s="21" t="s">
        <v>2397</v>
      </c>
      <c r="C2089" s="30">
        <v>45881</v>
      </c>
      <c r="D2089" s="30">
        <v>45887</v>
      </c>
      <c r="E2089" s="47">
        <v>128.1</v>
      </c>
      <c r="F2089" s="47">
        <f t="shared" si="220"/>
        <v>11272.8</v>
      </c>
      <c r="G2089" s="48">
        <f t="shared" si="221"/>
        <v>11272.8</v>
      </c>
      <c r="H2089" s="21">
        <v>331553</v>
      </c>
      <c r="I2089" s="21" t="s">
        <v>3180</v>
      </c>
      <c r="J2089" s="21">
        <v>1</v>
      </c>
      <c r="K2089" s="21">
        <v>1</v>
      </c>
      <c r="L2089" s="21">
        <f t="shared" si="222"/>
        <v>0</v>
      </c>
      <c r="M2089" s="21" t="s">
        <v>2468</v>
      </c>
      <c r="N2089" s="30">
        <v>45890</v>
      </c>
      <c r="O2089" s="48">
        <v>16507.060000000001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23"/>
        <v>0</v>
      </c>
      <c r="Z2089" s="21" t="str">
        <f t="shared" si="224"/>
        <v>Thursday</v>
      </c>
      <c r="AA2089" s="21" t="str">
        <f t="shared" si="225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2087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20"/>
        <v>11272.8</v>
      </c>
      <c r="G2090" s="48">
        <f t="shared" si="221"/>
        <v>11272.8</v>
      </c>
      <c r="H2090" s="21">
        <v>352317</v>
      </c>
      <c r="I2090" s="21" t="s">
        <v>3181</v>
      </c>
      <c r="J2090" s="21">
        <v>1</v>
      </c>
      <c r="K2090" s="21">
        <v>1</v>
      </c>
      <c r="L2090" s="21">
        <f t="shared" si="222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23"/>
        <v>0</v>
      </c>
      <c r="Z2090" s="21" t="str">
        <f t="shared" si="224"/>
        <v>Thursday</v>
      </c>
      <c r="AA2090" s="21" t="str">
        <f t="shared" si="225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2088</v>
      </c>
      <c r="B2091" s="21" t="s">
        <v>2397</v>
      </c>
      <c r="C2091" s="30">
        <v>45881</v>
      </c>
      <c r="D2091" s="30">
        <v>45887</v>
      </c>
      <c r="E2091" s="47">
        <v>111.3</v>
      </c>
      <c r="F2091" s="47">
        <f t="shared" si="220"/>
        <v>9794.4</v>
      </c>
      <c r="G2091" s="48">
        <f t="shared" si="221"/>
        <v>9794.4</v>
      </c>
      <c r="H2091" s="21">
        <v>353719</v>
      </c>
      <c r="I2091" s="21" t="s">
        <v>3182</v>
      </c>
      <c r="J2091" s="21">
        <v>1</v>
      </c>
      <c r="K2091" s="21">
        <v>1</v>
      </c>
      <c r="L2091" s="21">
        <f t="shared" si="222"/>
        <v>0</v>
      </c>
      <c r="M2091" s="21" t="s">
        <v>2468</v>
      </c>
      <c r="N2091" s="30">
        <v>45890</v>
      </c>
      <c r="O2091" s="48">
        <v>14342.2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23"/>
        <v>0</v>
      </c>
      <c r="Z2091" s="21" t="str">
        <f t="shared" si="224"/>
        <v>Thursday</v>
      </c>
      <c r="AA2091" s="21" t="str">
        <f t="shared" si="225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2089</v>
      </c>
      <c r="B2092" s="21" t="s">
        <v>2397</v>
      </c>
      <c r="C2092" s="30">
        <v>45881</v>
      </c>
      <c r="D2092" s="30">
        <v>45887</v>
      </c>
      <c r="E2092" s="47">
        <v>136.5</v>
      </c>
      <c r="F2092" s="47">
        <f t="shared" si="220"/>
        <v>12012</v>
      </c>
      <c r="G2092" s="48">
        <f t="shared" si="221"/>
        <v>12012</v>
      </c>
      <c r="H2092" s="21">
        <v>359413</v>
      </c>
      <c r="I2092" s="21" t="s">
        <v>3183</v>
      </c>
      <c r="J2092" s="21">
        <v>1</v>
      </c>
      <c r="K2092" s="21">
        <v>1</v>
      </c>
      <c r="L2092" s="21">
        <f t="shared" si="222"/>
        <v>0</v>
      </c>
      <c r="M2092" s="21" t="s">
        <v>2468</v>
      </c>
      <c r="N2092" s="30">
        <v>45890</v>
      </c>
      <c r="O2092" s="48">
        <v>16416.86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23"/>
        <v>0</v>
      </c>
      <c r="Z2092" s="21" t="str">
        <f t="shared" si="224"/>
        <v>Thursday</v>
      </c>
      <c r="AA2092" s="21" t="str">
        <f t="shared" si="225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2090</v>
      </c>
      <c r="B2093" s="21" t="s">
        <v>2397</v>
      </c>
      <c r="C2093" s="30">
        <v>45881</v>
      </c>
      <c r="D2093" s="30">
        <v>45887</v>
      </c>
      <c r="E2093" s="47">
        <v>135.80000000000001</v>
      </c>
      <c r="F2093" s="47">
        <f t="shared" si="220"/>
        <v>11950.400000000001</v>
      </c>
      <c r="G2093" s="48">
        <f t="shared" si="221"/>
        <v>11950.400000000001</v>
      </c>
      <c r="H2093" s="21">
        <v>407122</v>
      </c>
      <c r="I2093" s="21" t="s">
        <v>3154</v>
      </c>
      <c r="J2093" s="21">
        <v>1</v>
      </c>
      <c r="K2093" s="21">
        <v>1</v>
      </c>
      <c r="L2093" s="21">
        <f t="shared" si="222"/>
        <v>0</v>
      </c>
      <c r="M2093" s="21" t="s">
        <v>2470</v>
      </c>
      <c r="N2093" s="30">
        <v>45890</v>
      </c>
      <c r="O2093" s="48">
        <v>17499.29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23"/>
        <v>0</v>
      </c>
      <c r="Z2093" s="21" t="str">
        <f t="shared" si="224"/>
        <v>Thursday</v>
      </c>
      <c r="AA2093" s="21" t="str">
        <f t="shared" si="225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2091</v>
      </c>
      <c r="B2094" s="21" t="s">
        <v>2397</v>
      </c>
      <c r="C2094" s="30">
        <v>45881</v>
      </c>
      <c r="D2094" s="30">
        <v>45887</v>
      </c>
      <c r="E2094" s="47">
        <v>193.5</v>
      </c>
      <c r="F2094" s="47">
        <f t="shared" si="220"/>
        <v>17028</v>
      </c>
      <c r="G2094" s="48">
        <f t="shared" si="221"/>
        <v>17028</v>
      </c>
      <c r="H2094" s="21">
        <v>424902</v>
      </c>
      <c r="I2094" s="21" t="s">
        <v>3184</v>
      </c>
      <c r="J2094" s="21">
        <v>1</v>
      </c>
      <c r="K2094" s="21">
        <v>1</v>
      </c>
      <c r="L2094" s="21">
        <f t="shared" si="222"/>
        <v>0</v>
      </c>
      <c r="M2094" s="21" t="s">
        <v>2468</v>
      </c>
      <c r="N2094" s="30">
        <v>45890</v>
      </c>
      <c r="O2094" s="48">
        <v>23272.25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23"/>
        <v>0</v>
      </c>
      <c r="Z2094" s="21" t="str">
        <f t="shared" si="224"/>
        <v>Thursday</v>
      </c>
      <c r="AA2094" s="21" t="str">
        <f t="shared" si="225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2092</v>
      </c>
      <c r="B2095" s="21" t="s">
        <v>2397</v>
      </c>
      <c r="C2095" s="30">
        <v>45881</v>
      </c>
      <c r="D2095" s="30">
        <v>45887</v>
      </c>
      <c r="E2095" s="47">
        <v>213.5</v>
      </c>
      <c r="F2095" s="47">
        <f t="shared" si="220"/>
        <v>18788</v>
      </c>
      <c r="G2095" s="48">
        <f t="shared" si="221"/>
        <v>18788</v>
      </c>
      <c r="H2095" s="21">
        <v>430904</v>
      </c>
      <c r="I2095" s="21" t="s">
        <v>1878</v>
      </c>
      <c r="J2095" s="21">
        <v>1</v>
      </c>
      <c r="K2095" s="21">
        <v>1</v>
      </c>
      <c r="L2095" s="21">
        <f t="shared" si="222"/>
        <v>0</v>
      </c>
      <c r="M2095" s="21" t="s">
        <v>2472</v>
      </c>
      <c r="N2095" s="30">
        <v>45890</v>
      </c>
      <c r="O2095" s="48">
        <v>27511.759999999998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23"/>
        <v>0</v>
      </c>
      <c r="Z2095" s="21" t="str">
        <f t="shared" si="224"/>
        <v>Thursday</v>
      </c>
      <c r="AA2095" s="21" t="str">
        <f t="shared" si="225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2093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20"/>
        <v>18788</v>
      </c>
      <c r="G2096" s="48">
        <f t="shared" si="221"/>
        <v>18788</v>
      </c>
      <c r="H2096" s="21">
        <v>431304</v>
      </c>
      <c r="I2096" s="21" t="s">
        <v>3171</v>
      </c>
      <c r="J2096" s="21">
        <v>1</v>
      </c>
      <c r="K2096" s="21">
        <v>1</v>
      </c>
      <c r="L2096" s="21">
        <f t="shared" si="222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23"/>
        <v>0</v>
      </c>
      <c r="Z2096" s="21" t="str">
        <f t="shared" si="224"/>
        <v>Thursday</v>
      </c>
      <c r="AA2096" s="21" t="str">
        <f t="shared" si="225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2094</v>
      </c>
      <c r="B2097" s="21">
        <v>65875</v>
      </c>
      <c r="C2097" s="30">
        <v>45882</v>
      </c>
      <c r="D2097" s="30">
        <v>45887</v>
      </c>
      <c r="E2097" s="47">
        <v>25</v>
      </c>
      <c r="F2097" s="47">
        <f t="shared" si="220"/>
        <v>2200</v>
      </c>
      <c r="G2097" s="48">
        <f t="shared" si="221"/>
        <v>8800</v>
      </c>
      <c r="H2097" s="21" t="s">
        <v>2068</v>
      </c>
      <c r="I2097" s="21" t="s">
        <v>5255</v>
      </c>
      <c r="J2097" s="21">
        <v>4</v>
      </c>
      <c r="K2097" s="21">
        <v>4</v>
      </c>
      <c r="L2097" s="21">
        <f t="shared" si="222"/>
        <v>0</v>
      </c>
      <c r="M2097" s="21" t="s">
        <v>2436</v>
      </c>
      <c r="N2097" s="30">
        <v>45888</v>
      </c>
      <c r="O2097" s="48">
        <v>14000</v>
      </c>
      <c r="P2097" s="21" t="s">
        <v>2069</v>
      </c>
      <c r="Q2097" s="21">
        <v>58154569045</v>
      </c>
      <c r="R2097" s="21" t="s">
        <v>40</v>
      </c>
      <c r="S2097" s="3" t="s">
        <v>299</v>
      </c>
      <c r="T2097" s="37"/>
      <c r="U2097" s="21" t="s">
        <v>2529</v>
      </c>
      <c r="V2097" s="21" t="str">
        <f>VLOOKUP(P2097,'Customer List'!B:C,2,)</f>
        <v>Kolkata</v>
      </c>
      <c r="W2097" s="38"/>
      <c r="X2097" s="30">
        <v>45889</v>
      </c>
      <c r="Y2097" s="21">
        <f t="shared" si="223"/>
        <v>1</v>
      </c>
      <c r="Z2097" s="21" t="str">
        <f t="shared" si="224"/>
        <v>Tuesday</v>
      </c>
      <c r="AA2097" s="21" t="str">
        <f t="shared" si="225"/>
        <v>Wednesday</v>
      </c>
      <c r="AB2097" s="21" t="str">
        <f>VLOOKUP(U2097,'Currency Sheet'!A:C,3,)</f>
        <v>DOLLAR</v>
      </c>
      <c r="AC2097" s="42" t="str">
        <f>VLOOKUP(P2097,'Customer List'!B:D,3,)</f>
        <v>OutStation</v>
      </c>
    </row>
    <row r="2098" spans="1:29" x14ac:dyDescent="0.25">
      <c r="A2098" s="21">
        <v>2095</v>
      </c>
      <c r="B2098" s="21" t="s">
        <v>2723</v>
      </c>
      <c r="C2098" s="30">
        <v>45880</v>
      </c>
      <c r="D2098" s="30">
        <v>45887</v>
      </c>
      <c r="E2098" s="47">
        <v>2800</v>
      </c>
      <c r="F2098" s="47">
        <f t="shared" si="220"/>
        <v>2800</v>
      </c>
      <c r="G2098" s="48">
        <f t="shared" si="221"/>
        <v>2800</v>
      </c>
      <c r="H2098" s="21">
        <v>850494</v>
      </c>
      <c r="I2098" s="21"/>
      <c r="J2098" s="21">
        <v>1</v>
      </c>
      <c r="K2098" s="21">
        <v>1</v>
      </c>
      <c r="L2098" s="21">
        <f t="shared" si="222"/>
        <v>0</v>
      </c>
      <c r="M2098" s="21" t="s">
        <v>2724</v>
      </c>
      <c r="N2098" s="30">
        <v>45889</v>
      </c>
      <c r="O2098" s="48">
        <v>0</v>
      </c>
      <c r="P2098" s="21" t="s">
        <v>1011</v>
      </c>
      <c r="Q2098" s="21" t="s">
        <v>2071</v>
      </c>
      <c r="R2098" s="21" t="s">
        <v>637</v>
      </c>
      <c r="S2098" s="3" t="s">
        <v>299</v>
      </c>
      <c r="T2098" s="37"/>
      <c r="U2098" s="21" t="s">
        <v>2777</v>
      </c>
      <c r="V2098" s="21" t="str">
        <f>VLOOKUP(P2098,'Customer List'!B:C,2,)</f>
        <v>Delhi</v>
      </c>
      <c r="W2098" s="38"/>
      <c r="X2098" s="30">
        <v>45889</v>
      </c>
      <c r="Y2098" s="21">
        <f t="shared" si="223"/>
        <v>0</v>
      </c>
      <c r="Z2098" s="21" t="str">
        <f t="shared" si="224"/>
        <v>Wednesday</v>
      </c>
      <c r="AA2098" s="21" t="str">
        <f t="shared" si="225"/>
        <v>Wednesday</v>
      </c>
      <c r="AB2098" s="21" t="str">
        <f>VLOOKUP(U2098,'Currency Sheet'!A:C,3,)</f>
        <v>INR</v>
      </c>
      <c r="AC2098" s="42" t="str">
        <f>VLOOKUP(P2098,'Customer List'!B:D,3,)</f>
        <v>Local</v>
      </c>
    </row>
    <row r="2099" spans="1:29" x14ac:dyDescent="0.25">
      <c r="A2099" s="21">
        <v>2096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20"/>
        <v>2800</v>
      </c>
      <c r="G2099" s="48">
        <f t="shared" si="221"/>
        <v>2800</v>
      </c>
      <c r="H2099" s="21">
        <v>850494</v>
      </c>
      <c r="I2099" s="21" t="s">
        <v>4716</v>
      </c>
      <c r="J2099" s="21">
        <v>1</v>
      </c>
      <c r="K2099" s="21"/>
      <c r="L2099" s="21">
        <f t="shared" si="222"/>
        <v>1</v>
      </c>
      <c r="M2099" s="21"/>
      <c r="N2099" s="30"/>
      <c r="O2099" s="48"/>
      <c r="P2099" s="21" t="s">
        <v>1145</v>
      </c>
      <c r="Q2099" s="21"/>
      <c r="R2099" s="21"/>
      <c r="S2099" s="3" t="s">
        <v>299</v>
      </c>
      <c r="T2099" s="37"/>
      <c r="U2099" s="21" t="s">
        <v>2777</v>
      </c>
      <c r="V2099" s="21" t="str">
        <f>VLOOKUP(P2099,'Customer List'!B:C,2,)</f>
        <v>STOCK</v>
      </c>
      <c r="W2099" s="38" t="s">
        <v>1145</v>
      </c>
      <c r="X2099" s="30" t="str">
        <f>IF(OR(R2099 = "PRIYANKA MADAM", R2099 = "DEEPAK", R2099 = "PORTER"),N2099,"")</f>
        <v/>
      </c>
      <c r="Y2099" s="21" t="str">
        <f t="shared" si="223"/>
        <v/>
      </c>
      <c r="Z2099" s="21" t="str">
        <f t="shared" si="224"/>
        <v/>
      </c>
      <c r="AA2099" s="21" t="str">
        <f t="shared" si="225"/>
        <v/>
      </c>
      <c r="AB2099" s="21" t="str">
        <f>VLOOKUP(U2099,'Currency Sheet'!A:C,3,)</f>
        <v>INR</v>
      </c>
      <c r="AC2099" s="42" t="str">
        <f>VLOOKUP(P2099,'Customer List'!B:D,3,)</f>
        <v>STOCK</v>
      </c>
    </row>
    <row r="2100" spans="1:29" x14ac:dyDescent="0.25">
      <c r="A2100" s="21">
        <v>2097</v>
      </c>
      <c r="B2100" s="21" t="s">
        <v>2723</v>
      </c>
      <c r="C2100" s="30">
        <v>45880</v>
      </c>
      <c r="D2100" s="30">
        <v>45887</v>
      </c>
      <c r="E2100" s="47">
        <v>16767</v>
      </c>
      <c r="F2100" s="47">
        <f t="shared" si="220"/>
        <v>16767</v>
      </c>
      <c r="G2100" s="48">
        <f t="shared" si="221"/>
        <v>16767</v>
      </c>
      <c r="H2100" s="21">
        <v>16006980</v>
      </c>
      <c r="I2100" s="21" t="s">
        <v>4717</v>
      </c>
      <c r="J2100" s="21">
        <v>1</v>
      </c>
      <c r="K2100" s="21">
        <v>1</v>
      </c>
      <c r="L2100" s="21">
        <f t="shared" si="222"/>
        <v>0</v>
      </c>
      <c r="M2100" s="21" t="s">
        <v>4962</v>
      </c>
      <c r="N2100" s="30">
        <v>45936</v>
      </c>
      <c r="O2100" s="48">
        <v>0</v>
      </c>
      <c r="P2100" s="21" t="s">
        <v>16</v>
      </c>
      <c r="Q2100" s="21" t="s">
        <v>2071</v>
      </c>
      <c r="R2100" s="21" t="s">
        <v>637</v>
      </c>
      <c r="S2100" s="3" t="s">
        <v>299</v>
      </c>
      <c r="T2100" s="37"/>
      <c r="U2100" s="21" t="s">
        <v>2777</v>
      </c>
      <c r="V2100" s="21" t="str">
        <f>VLOOKUP(P2100,'Customer List'!B:C,2,)</f>
        <v>Delhi</v>
      </c>
      <c r="W2100" s="38"/>
      <c r="X2100" s="30">
        <f>IF(OR(R2100 = "PRIYANKA MADAM", R2100 = "DEEPAK", R2100 = "PORTER"),N2100,"")</f>
        <v>45936</v>
      </c>
      <c r="Y2100" s="21">
        <f t="shared" si="223"/>
        <v>0</v>
      </c>
      <c r="Z2100" s="21" t="str">
        <f t="shared" si="224"/>
        <v>Monday</v>
      </c>
      <c r="AA2100" s="21" t="str">
        <f t="shared" si="225"/>
        <v>Monday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2098</v>
      </c>
      <c r="B2101" s="21">
        <v>195103</v>
      </c>
      <c r="C2101" s="30">
        <v>45883</v>
      </c>
      <c r="D2101" s="30">
        <v>45887</v>
      </c>
      <c r="E2101" s="47">
        <v>204</v>
      </c>
      <c r="F2101" s="47">
        <f t="shared" si="220"/>
        <v>17952</v>
      </c>
      <c r="G2101" s="48">
        <f t="shared" si="221"/>
        <v>53856</v>
      </c>
      <c r="H2101" s="21" t="s">
        <v>2372</v>
      </c>
      <c r="I2101" s="21" t="s">
        <v>5289</v>
      </c>
      <c r="J2101" s="21">
        <v>3</v>
      </c>
      <c r="K2101" s="21">
        <v>3</v>
      </c>
      <c r="L2101" s="21">
        <f t="shared" si="222"/>
        <v>0</v>
      </c>
      <c r="M2101" s="21" t="s">
        <v>2429</v>
      </c>
      <c r="N2101" s="30">
        <v>45888</v>
      </c>
      <c r="O2101" s="48">
        <v>101835</v>
      </c>
      <c r="P2101" s="21" t="s">
        <v>2392</v>
      </c>
      <c r="Q2101" s="21">
        <v>58154568846</v>
      </c>
      <c r="R2101" s="21" t="s">
        <v>40</v>
      </c>
      <c r="S2101" s="3">
        <v>4</v>
      </c>
      <c r="T2101" s="37"/>
      <c r="U2101" s="21" t="s">
        <v>2779</v>
      </c>
      <c r="V2101" s="21" t="str">
        <f>VLOOKUP(P2101,'Customer List'!B:C,2,)</f>
        <v>pune</v>
      </c>
      <c r="W2101" s="38"/>
      <c r="X2101" s="30">
        <v>45889</v>
      </c>
      <c r="Y2101" s="21">
        <f t="shared" si="223"/>
        <v>1</v>
      </c>
      <c r="Z2101" s="21" t="str">
        <f t="shared" si="224"/>
        <v>Tuesday</v>
      </c>
      <c r="AA2101" s="21" t="str">
        <f t="shared" si="225"/>
        <v>Wednesday</v>
      </c>
      <c r="AB2101" s="21" t="str">
        <f>VLOOKUP(U2101,'Currency Sheet'!A:C,3,)</f>
        <v>DOLLAR</v>
      </c>
      <c r="AC2101" s="42" t="str">
        <f>VLOOKUP(P2101,'Customer List'!B:D,3,)</f>
        <v>OutStation</v>
      </c>
    </row>
    <row r="2102" spans="1:29" x14ac:dyDescent="0.25">
      <c r="A2102" s="21">
        <v>2099</v>
      </c>
      <c r="B2102" s="21">
        <v>44645</v>
      </c>
      <c r="C2102" s="30">
        <v>45884</v>
      </c>
      <c r="D2102" s="30">
        <v>45888</v>
      </c>
      <c r="E2102" s="47">
        <v>13.680000000000001</v>
      </c>
      <c r="F2102" s="47">
        <f t="shared" si="220"/>
        <v>1203.8400000000001</v>
      </c>
      <c r="G2102" s="48">
        <f t="shared" si="221"/>
        <v>12038.400000000001</v>
      </c>
      <c r="H2102" s="21" t="s">
        <v>564</v>
      </c>
      <c r="I2102" s="21" t="s">
        <v>565</v>
      </c>
      <c r="J2102" s="21">
        <v>10</v>
      </c>
      <c r="K2102" s="21">
        <v>10</v>
      </c>
      <c r="L2102" s="21">
        <f t="shared" si="222"/>
        <v>0</v>
      </c>
      <c r="M2102" s="21" t="s">
        <v>2438</v>
      </c>
      <c r="N2102" s="30">
        <v>45888</v>
      </c>
      <c r="O2102" s="48">
        <v>172900</v>
      </c>
      <c r="P2102" s="21" t="s">
        <v>370</v>
      </c>
      <c r="Q2102" s="21">
        <v>58154594131</v>
      </c>
      <c r="R2102" s="21" t="s">
        <v>40</v>
      </c>
      <c r="S2102" s="3">
        <v>-20</v>
      </c>
      <c r="T2102" s="37"/>
      <c r="U2102" s="21" t="s">
        <v>2026</v>
      </c>
      <c r="V2102" s="21" t="str">
        <f>VLOOKUP(P2102,'Customer List'!B:C,2,)</f>
        <v>Gujrat</v>
      </c>
      <c r="W2102" s="38"/>
      <c r="X2102" s="30">
        <v>45890</v>
      </c>
      <c r="Y2102" s="21">
        <f t="shared" si="223"/>
        <v>2</v>
      </c>
      <c r="Z2102" s="21" t="str">
        <f t="shared" si="224"/>
        <v>Tuesday</v>
      </c>
      <c r="AA2102" s="21" t="str">
        <f t="shared" si="225"/>
        <v>Thursday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2100</v>
      </c>
      <c r="B2103" s="21">
        <v>44645</v>
      </c>
      <c r="C2103" s="30">
        <v>45884</v>
      </c>
      <c r="D2103" s="30">
        <v>45888</v>
      </c>
      <c r="E2103" s="47">
        <v>438.65000000000003</v>
      </c>
      <c r="F2103" s="47">
        <f t="shared" si="220"/>
        <v>38601.200000000004</v>
      </c>
      <c r="G2103" s="48">
        <f t="shared" si="221"/>
        <v>231607.2</v>
      </c>
      <c r="H2103" s="21" t="s">
        <v>1982</v>
      </c>
      <c r="I2103" s="21" t="s">
        <v>5275</v>
      </c>
      <c r="J2103" s="21">
        <v>6</v>
      </c>
      <c r="K2103" s="21">
        <v>6</v>
      </c>
      <c r="L2103" s="21">
        <f t="shared" si="222"/>
        <v>0</v>
      </c>
      <c r="M2103" s="21" t="s">
        <v>2438</v>
      </c>
      <c r="N2103" s="30">
        <v>45888</v>
      </c>
      <c r="O2103" s="48">
        <v>2317770</v>
      </c>
      <c r="P2103" s="21" t="s">
        <v>370</v>
      </c>
      <c r="Q2103" s="21">
        <v>58154594131</v>
      </c>
      <c r="R2103" s="21" t="s">
        <v>40</v>
      </c>
      <c r="S2103" s="3">
        <v>4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23"/>
        <v>2</v>
      </c>
      <c r="Z2103" s="21" t="str">
        <f t="shared" si="224"/>
        <v>Tuesday</v>
      </c>
      <c r="AA2103" s="21" t="str">
        <f t="shared" si="225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2101</v>
      </c>
      <c r="B2104" s="21">
        <v>44645</v>
      </c>
      <c r="C2104" s="30">
        <v>45884</v>
      </c>
      <c r="D2104" s="30">
        <v>45888</v>
      </c>
      <c r="E2104" s="47">
        <v>451.5</v>
      </c>
      <c r="F2104" s="47">
        <f t="shared" si="220"/>
        <v>39732</v>
      </c>
      <c r="G2104" s="48">
        <f t="shared" si="221"/>
        <v>39732</v>
      </c>
      <c r="H2104" s="21" t="s">
        <v>2398</v>
      </c>
      <c r="I2104" s="21" t="s">
        <v>5267</v>
      </c>
      <c r="J2104" s="21">
        <v>1</v>
      </c>
      <c r="K2104" s="21">
        <v>1</v>
      </c>
      <c r="L2104" s="21">
        <f t="shared" si="222"/>
        <v>0</v>
      </c>
      <c r="M2104" s="21" t="s">
        <v>2439</v>
      </c>
      <c r="N2104" s="30">
        <v>45888</v>
      </c>
      <c r="O2104" s="48">
        <v>63210</v>
      </c>
      <c r="P2104" s="21" t="s">
        <v>1030</v>
      </c>
      <c r="Q2104" s="21">
        <v>58154593442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Kerala</v>
      </c>
      <c r="W2104" s="38"/>
      <c r="X2104" s="30">
        <v>45892</v>
      </c>
      <c r="Y2104" s="21">
        <f t="shared" si="223"/>
        <v>4</v>
      </c>
      <c r="Z2104" s="21" t="str">
        <f t="shared" si="224"/>
        <v>Tuesday</v>
      </c>
      <c r="AA2104" s="21" t="str">
        <f t="shared" si="225"/>
        <v>Saturday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2102</v>
      </c>
      <c r="B2105" s="21">
        <v>44645</v>
      </c>
      <c r="C2105" s="30">
        <v>45884</v>
      </c>
      <c r="D2105" s="30">
        <v>45888</v>
      </c>
      <c r="E2105" s="47">
        <v>360</v>
      </c>
      <c r="F2105" s="47">
        <f t="shared" si="220"/>
        <v>31680</v>
      </c>
      <c r="G2105" s="48">
        <f t="shared" si="221"/>
        <v>31680</v>
      </c>
      <c r="H2105" s="21" t="s">
        <v>661</v>
      </c>
      <c r="I2105" s="21" t="s">
        <v>5264</v>
      </c>
      <c r="J2105" s="21">
        <v>1</v>
      </c>
      <c r="K2105" s="21">
        <v>1</v>
      </c>
      <c r="L2105" s="21">
        <f t="shared" si="222"/>
        <v>0</v>
      </c>
      <c r="M2105" s="21" t="s">
        <v>2439</v>
      </c>
      <c r="N2105" s="30">
        <v>45888</v>
      </c>
      <c r="O2105" s="48">
        <v>44100</v>
      </c>
      <c r="P2105" s="21" t="s">
        <v>1030</v>
      </c>
      <c r="Q2105" s="21">
        <v>58154593442</v>
      </c>
      <c r="R2105" s="21" t="s">
        <v>40</v>
      </c>
      <c r="S2105" s="3">
        <v>-20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23"/>
        <v>4</v>
      </c>
      <c r="Z2105" s="21" t="str">
        <f t="shared" si="224"/>
        <v>Tuesday</v>
      </c>
      <c r="AA2105" s="21" t="str">
        <f t="shared" si="225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2103</v>
      </c>
      <c r="B2106" s="21">
        <v>44645</v>
      </c>
      <c r="C2106" s="30">
        <v>45884</v>
      </c>
      <c r="D2106" s="30">
        <v>45888</v>
      </c>
      <c r="E2106" s="47">
        <v>304</v>
      </c>
      <c r="F2106" s="47">
        <f t="shared" si="220"/>
        <v>26752</v>
      </c>
      <c r="G2106" s="48">
        <f t="shared" si="221"/>
        <v>26752</v>
      </c>
      <c r="H2106" s="21" t="s">
        <v>660</v>
      </c>
      <c r="I2106" s="21" t="s">
        <v>5263</v>
      </c>
      <c r="J2106" s="21">
        <v>1</v>
      </c>
      <c r="K2106" s="21">
        <v>1</v>
      </c>
      <c r="L2106" s="21">
        <f t="shared" si="222"/>
        <v>0</v>
      </c>
      <c r="M2106" s="21" t="s">
        <v>2439</v>
      </c>
      <c r="N2106" s="30">
        <v>45888</v>
      </c>
      <c r="O2106" s="48">
        <v>37240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23"/>
        <v>4</v>
      </c>
      <c r="Z2106" s="21" t="str">
        <f t="shared" si="224"/>
        <v>Tuesday</v>
      </c>
      <c r="AA2106" s="21" t="str">
        <f t="shared" si="225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2104</v>
      </c>
      <c r="B2107" s="21" t="s">
        <v>2450</v>
      </c>
      <c r="C2107" s="30">
        <v>45889</v>
      </c>
      <c r="D2107" s="30">
        <v>45889</v>
      </c>
      <c r="E2107" s="47">
        <v>7599.9</v>
      </c>
      <c r="F2107" s="47">
        <f t="shared" si="220"/>
        <v>7599.9</v>
      </c>
      <c r="G2107" s="48">
        <f t="shared" si="221"/>
        <v>15199.8</v>
      </c>
      <c r="H2107" s="21" t="s">
        <v>2451</v>
      </c>
      <c r="I2107" s="21"/>
      <c r="J2107" s="21">
        <v>2</v>
      </c>
      <c r="K2107" s="21">
        <v>2</v>
      </c>
      <c r="L2107" s="21">
        <f t="shared" si="222"/>
        <v>0</v>
      </c>
      <c r="M2107" s="21" t="s">
        <v>2454</v>
      </c>
      <c r="N2107" s="30">
        <v>45889</v>
      </c>
      <c r="O2107" s="48">
        <v>21714</v>
      </c>
      <c r="P2107" s="21" t="s">
        <v>1055</v>
      </c>
      <c r="Q2107" s="21" t="s">
        <v>636</v>
      </c>
      <c r="R2107" s="21" t="s">
        <v>637</v>
      </c>
      <c r="S2107" s="3">
        <v>-20</v>
      </c>
      <c r="T2107" s="37"/>
      <c r="U2107" s="21" t="s">
        <v>2018</v>
      </c>
      <c r="V2107" s="21" t="str">
        <f>VLOOKUP(P2107,'Customer List'!B:C,2,)</f>
        <v>Delhi</v>
      </c>
      <c r="W2107" s="38"/>
      <c r="X2107" s="30">
        <v>45889</v>
      </c>
      <c r="Y2107" s="21">
        <f t="shared" si="223"/>
        <v>0</v>
      </c>
      <c r="Z2107" s="21" t="str">
        <f t="shared" si="224"/>
        <v>Wednesday</v>
      </c>
      <c r="AA2107" s="21" t="str">
        <f t="shared" si="225"/>
        <v>Wednesday</v>
      </c>
      <c r="AB2107" s="21" t="str">
        <f>VLOOKUP(U2107,'Currency Sheet'!A:C,3,)</f>
        <v>INR</v>
      </c>
      <c r="AC2107" s="42" t="str">
        <f>VLOOKUP(P2107,'Customer List'!B:D,3,)</f>
        <v>Local</v>
      </c>
    </row>
    <row r="2108" spans="1:29" x14ac:dyDescent="0.25">
      <c r="A2108" s="21">
        <v>2105</v>
      </c>
      <c r="B2108" s="21" t="s">
        <v>2450</v>
      </c>
      <c r="C2108" s="30">
        <v>45889</v>
      </c>
      <c r="D2108" s="30">
        <v>45889</v>
      </c>
      <c r="E2108" s="47">
        <v>0.01</v>
      </c>
      <c r="F2108" s="47">
        <f t="shared" si="220"/>
        <v>0.01</v>
      </c>
      <c r="G2108" s="48">
        <f t="shared" si="221"/>
        <v>0.01</v>
      </c>
      <c r="H2108" s="21" t="s">
        <v>2451</v>
      </c>
      <c r="I2108" s="21"/>
      <c r="J2108" s="21">
        <v>1</v>
      </c>
      <c r="K2108" s="21">
        <v>1</v>
      </c>
      <c r="L2108" s="21">
        <f t="shared" si="222"/>
        <v>0</v>
      </c>
      <c r="M2108" s="21" t="s">
        <v>3281</v>
      </c>
      <c r="N2108" s="30">
        <v>45889</v>
      </c>
      <c r="O2108" s="48">
        <v>0</v>
      </c>
      <c r="P2108" s="21" t="s">
        <v>1055</v>
      </c>
      <c r="Q2108" s="21" t="s">
        <v>636</v>
      </c>
      <c r="R2108" s="21" t="s">
        <v>723</v>
      </c>
      <c r="S2108" s="3">
        <v>-20</v>
      </c>
      <c r="T2108" s="37" t="s">
        <v>609</v>
      </c>
      <c r="U2108" s="21" t="s">
        <v>2018</v>
      </c>
      <c r="V2108" s="21" t="str">
        <f>VLOOKUP(P2108,'Customer List'!B:C,2,)</f>
        <v>Delhi</v>
      </c>
      <c r="W2108" s="38"/>
      <c r="X2108" s="30">
        <f>IF(OR(R2108 = "PRIYANKA MADAM", R2108 = "DEEPAK", R2108 = "PORTER"),N2108,"")</f>
        <v>45889</v>
      </c>
      <c r="Y2108" s="21">
        <f t="shared" si="223"/>
        <v>0</v>
      </c>
      <c r="Z2108" s="21" t="str">
        <f t="shared" si="224"/>
        <v>Wednesday</v>
      </c>
      <c r="AA2108" s="21" t="str">
        <f t="shared" si="225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2106</v>
      </c>
      <c r="B2109" s="21" t="s">
        <v>2450</v>
      </c>
      <c r="C2109" s="30">
        <v>45889</v>
      </c>
      <c r="D2109" s="30">
        <v>45889</v>
      </c>
      <c r="E2109" s="47">
        <v>6055</v>
      </c>
      <c r="F2109" s="47">
        <f t="shared" si="220"/>
        <v>6055</v>
      </c>
      <c r="G2109" s="48">
        <f t="shared" si="221"/>
        <v>6055</v>
      </c>
      <c r="H2109" s="21" t="s">
        <v>2452</v>
      </c>
      <c r="I2109" s="21"/>
      <c r="J2109" s="21">
        <v>1</v>
      </c>
      <c r="K2109" s="21">
        <v>1</v>
      </c>
      <c r="L2109" s="21">
        <f t="shared" si="222"/>
        <v>0</v>
      </c>
      <c r="M2109" s="21" t="s">
        <v>2454</v>
      </c>
      <c r="N2109" s="30">
        <v>45889</v>
      </c>
      <c r="O2109" s="48">
        <v>8650</v>
      </c>
      <c r="P2109" s="21" t="s">
        <v>1055</v>
      </c>
      <c r="Q2109" s="21" t="s">
        <v>636</v>
      </c>
      <c r="R2109" s="21" t="s">
        <v>637</v>
      </c>
      <c r="S2109" s="3">
        <v>4</v>
      </c>
      <c r="T2109" s="37" t="s">
        <v>2453</v>
      </c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23"/>
        <v>0</v>
      </c>
      <c r="Z2109" s="21" t="str">
        <f t="shared" si="224"/>
        <v>Wednesday</v>
      </c>
      <c r="AA2109" s="21" t="str">
        <f t="shared" si="225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2107</v>
      </c>
      <c r="B2110" s="21" t="s">
        <v>2477</v>
      </c>
      <c r="C2110" s="30">
        <v>45884</v>
      </c>
      <c r="D2110" s="30">
        <v>45890</v>
      </c>
      <c r="E2110" s="47">
        <v>173.6</v>
      </c>
      <c r="F2110" s="47">
        <f t="shared" si="220"/>
        <v>15276.8</v>
      </c>
      <c r="G2110" s="48">
        <f t="shared" si="221"/>
        <v>30553.599999999999</v>
      </c>
      <c r="H2110" s="21">
        <v>100220</v>
      </c>
      <c r="I2110" s="21" t="s">
        <v>154</v>
      </c>
      <c r="J2110" s="21">
        <v>2</v>
      </c>
      <c r="K2110" s="21">
        <v>2</v>
      </c>
      <c r="L2110" s="21">
        <f t="shared" si="222"/>
        <v>0</v>
      </c>
      <c r="M2110" s="21" t="s">
        <v>2542</v>
      </c>
      <c r="N2110" s="30">
        <v>45892</v>
      </c>
      <c r="O2110" s="48">
        <v>57660</v>
      </c>
      <c r="P2110" s="21" t="s">
        <v>2478</v>
      </c>
      <c r="Q2110" s="21">
        <v>58154750345</v>
      </c>
      <c r="R2110" s="21" t="s">
        <v>40</v>
      </c>
      <c r="S2110" s="3">
        <v>4</v>
      </c>
      <c r="T2110" s="37"/>
      <c r="U2110" s="21" t="s">
        <v>18</v>
      </c>
      <c r="V2110" s="21" t="str">
        <f>VLOOKUP(P2110,'Customer List'!B:C,2,)</f>
        <v>Gujrat</v>
      </c>
      <c r="W2110" s="38"/>
      <c r="X2110" s="30">
        <v>45894</v>
      </c>
      <c r="Y2110" s="21">
        <f t="shared" si="223"/>
        <v>2</v>
      </c>
      <c r="Z2110" s="21" t="str">
        <f t="shared" si="224"/>
        <v>Saturday</v>
      </c>
      <c r="AA2110" s="21" t="str">
        <f t="shared" si="225"/>
        <v>Monday</v>
      </c>
      <c r="AB2110" s="21" t="str">
        <f>VLOOKUP(U2110,'Currency Sheet'!A:C,3,)</f>
        <v>DOLLAR</v>
      </c>
      <c r="AC2110" s="42" t="str">
        <f>VLOOKUP(P2110,'Customer List'!B:D,3,)</f>
        <v>OutStation</v>
      </c>
    </row>
    <row r="2111" spans="1:29" x14ac:dyDescent="0.25">
      <c r="A2111" s="21">
        <v>2108</v>
      </c>
      <c r="B2111" s="21" t="s">
        <v>2477</v>
      </c>
      <c r="C2111" s="30">
        <v>45884</v>
      </c>
      <c r="D2111" s="30">
        <v>45890</v>
      </c>
      <c r="E2111" s="47">
        <v>154.05000000000001</v>
      </c>
      <c r="F2111" s="47">
        <f t="shared" si="220"/>
        <v>13556.400000000001</v>
      </c>
      <c r="G2111" s="48">
        <f t="shared" si="221"/>
        <v>67782</v>
      </c>
      <c r="H2111" s="21">
        <v>100328</v>
      </c>
      <c r="I2111" s="21" t="s">
        <v>1418</v>
      </c>
      <c r="J2111" s="21">
        <v>5</v>
      </c>
      <c r="K2111" s="21">
        <v>5</v>
      </c>
      <c r="L2111" s="21">
        <f t="shared" si="222"/>
        <v>0</v>
      </c>
      <c r="M2111" s="21" t="s">
        <v>2535</v>
      </c>
      <c r="N2111" s="30">
        <v>45892</v>
      </c>
      <c r="O2111" s="48">
        <v>110205</v>
      </c>
      <c r="P2111" s="21" t="s">
        <v>2048</v>
      </c>
      <c r="Q2111" s="21">
        <v>58154746893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Hyderabad</v>
      </c>
      <c r="W2111" s="38"/>
      <c r="X2111" s="30">
        <v>45894</v>
      </c>
      <c r="Y2111" s="21">
        <f t="shared" si="223"/>
        <v>2</v>
      </c>
      <c r="Z2111" s="21" t="str">
        <f t="shared" si="224"/>
        <v>Saturday</v>
      </c>
      <c r="AA2111" s="21" t="str">
        <f t="shared" si="225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2109</v>
      </c>
      <c r="B2112" s="21" t="s">
        <v>2477</v>
      </c>
      <c r="C2112" s="30">
        <v>45884</v>
      </c>
      <c r="D2112" s="30">
        <v>45890</v>
      </c>
      <c r="E2112" s="47">
        <v>128.69999999999999</v>
      </c>
      <c r="F2112" s="47">
        <f t="shared" si="220"/>
        <v>11325.599999999999</v>
      </c>
      <c r="G2112" s="48">
        <f t="shared" si="221"/>
        <v>56627.999999999993</v>
      </c>
      <c r="H2112" s="21">
        <v>100528</v>
      </c>
      <c r="I2112" s="21" t="s">
        <v>1533</v>
      </c>
      <c r="J2112" s="21">
        <v>5</v>
      </c>
      <c r="K2112" s="21">
        <v>5</v>
      </c>
      <c r="L2112" s="21">
        <f t="shared" si="222"/>
        <v>0</v>
      </c>
      <c r="M2112" s="21" t="s">
        <v>2535</v>
      </c>
      <c r="N2112" s="30">
        <v>45892</v>
      </c>
      <c r="O2112" s="48">
        <v>92070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23"/>
        <v>2</v>
      </c>
      <c r="Z2112" s="21" t="str">
        <f t="shared" si="224"/>
        <v>Saturday</v>
      </c>
      <c r="AA2112" s="21" t="str">
        <f t="shared" si="225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2110</v>
      </c>
      <c r="B2113" s="21" t="s">
        <v>2477</v>
      </c>
      <c r="C2113" s="30">
        <v>45884</v>
      </c>
      <c r="D2113" s="30">
        <v>45890</v>
      </c>
      <c r="E2113" s="47">
        <v>69.3</v>
      </c>
      <c r="F2113" s="47">
        <f t="shared" si="220"/>
        <v>6098.4</v>
      </c>
      <c r="G2113" s="48">
        <f t="shared" si="221"/>
        <v>6098.4</v>
      </c>
      <c r="H2113" s="21">
        <v>100706</v>
      </c>
      <c r="I2113" s="21" t="s">
        <v>69</v>
      </c>
      <c r="J2113" s="21">
        <v>1</v>
      </c>
      <c r="K2113" s="21">
        <v>1</v>
      </c>
      <c r="L2113" s="21">
        <f t="shared" si="222"/>
        <v>0</v>
      </c>
      <c r="M2113" s="21" t="s">
        <v>2540</v>
      </c>
      <c r="N2113" s="30">
        <v>45892</v>
      </c>
      <c r="O2113" s="48">
        <v>10395</v>
      </c>
      <c r="P2113" s="21" t="s">
        <v>1053</v>
      </c>
      <c r="Q2113" s="21">
        <v>58154750695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Kolkata</v>
      </c>
      <c r="W2113" s="38"/>
      <c r="X2113" s="30">
        <v>45894</v>
      </c>
      <c r="Y2113" s="21">
        <f t="shared" si="223"/>
        <v>2</v>
      </c>
      <c r="Z2113" s="21" t="str">
        <f t="shared" si="224"/>
        <v>Saturday</v>
      </c>
      <c r="AA2113" s="21" t="str">
        <f t="shared" si="225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2111</v>
      </c>
      <c r="B2114" s="21" t="s">
        <v>2477</v>
      </c>
      <c r="C2114" s="30">
        <v>45884</v>
      </c>
      <c r="D2114" s="30">
        <v>45890</v>
      </c>
      <c r="E2114" s="47">
        <v>148.85</v>
      </c>
      <c r="F2114" s="47">
        <f t="shared" si="220"/>
        <v>13098.8</v>
      </c>
      <c r="G2114" s="48">
        <f t="shared" si="221"/>
        <v>39296.399999999994</v>
      </c>
      <c r="H2114" s="21">
        <v>101320</v>
      </c>
      <c r="I2114" s="21" t="s">
        <v>2805</v>
      </c>
      <c r="J2114" s="21">
        <v>3</v>
      </c>
      <c r="K2114" s="21">
        <v>3</v>
      </c>
      <c r="L2114" s="21">
        <f t="shared" si="222"/>
        <v>0</v>
      </c>
      <c r="M2114" s="21" t="s">
        <v>2535</v>
      </c>
      <c r="N2114" s="30">
        <v>45892</v>
      </c>
      <c r="O2114" s="48">
        <v>63891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23"/>
        <v>2</v>
      </c>
      <c r="Z2114" s="21" t="str">
        <f t="shared" si="224"/>
        <v>Saturday</v>
      </c>
      <c r="AA2114" s="21" t="str">
        <f t="shared" si="225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2112</v>
      </c>
      <c r="B2115" s="21" t="s">
        <v>2477</v>
      </c>
      <c r="C2115" s="30">
        <v>45884</v>
      </c>
      <c r="D2115" s="30">
        <v>45890</v>
      </c>
      <c r="E2115" s="47">
        <v>164.45</v>
      </c>
      <c r="F2115" s="47">
        <f t="shared" si="220"/>
        <v>14471.599999999999</v>
      </c>
      <c r="G2115" s="48">
        <f t="shared" si="221"/>
        <v>14471.599999999999</v>
      </c>
      <c r="H2115" s="21">
        <v>102006</v>
      </c>
      <c r="I2115" s="21" t="s">
        <v>1428</v>
      </c>
      <c r="J2115" s="21">
        <v>1</v>
      </c>
      <c r="K2115" s="21">
        <v>1</v>
      </c>
      <c r="L2115" s="21">
        <f t="shared" si="222"/>
        <v>0</v>
      </c>
      <c r="M2115" s="21" t="s">
        <v>2535</v>
      </c>
      <c r="N2115" s="30">
        <v>45892</v>
      </c>
      <c r="O2115" s="48">
        <v>23529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23"/>
        <v>2</v>
      </c>
      <c r="Z2115" s="21" t="str">
        <f t="shared" si="224"/>
        <v>Saturday</v>
      </c>
      <c r="AA2115" s="21" t="str">
        <f t="shared" si="225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2113</v>
      </c>
      <c r="B2116" s="21" t="s">
        <v>2477</v>
      </c>
      <c r="C2116" s="30">
        <v>45884</v>
      </c>
      <c r="D2116" s="30">
        <v>45890</v>
      </c>
      <c r="E2116" s="47">
        <v>148.85</v>
      </c>
      <c r="F2116" s="47">
        <f t="shared" ref="F2116:F2179" si="227">IF(AB2116="DOLLAR",E2116*88,E2116)</f>
        <v>13098.8</v>
      </c>
      <c r="G2116" s="48">
        <f t="shared" ref="G2116:G2179" si="228">F2116*J2116</f>
        <v>52395.199999999997</v>
      </c>
      <c r="H2116" s="21">
        <v>103018</v>
      </c>
      <c r="I2116" s="21" t="s">
        <v>1431</v>
      </c>
      <c r="J2116" s="21">
        <v>4</v>
      </c>
      <c r="K2116" s="21">
        <v>4</v>
      </c>
      <c r="L2116" s="21">
        <f t="shared" ref="L2116:L2179" si="229">J2116-K2116</f>
        <v>0</v>
      </c>
      <c r="M2116" s="21" t="s">
        <v>2535</v>
      </c>
      <c r="N2116" s="30">
        <v>45892</v>
      </c>
      <c r="O2116" s="48">
        <v>85188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ref="Y2116:Y2179" si="230">IF(X2116="", "", X2116-N2116)</f>
        <v>2</v>
      </c>
      <c r="Z2116" s="21" t="str">
        <f t="shared" ref="Z2116:Z2179" si="231">IF(N2116="", "", TEXT(N2116, "dddd"))</f>
        <v>Saturday</v>
      </c>
      <c r="AA2116" s="21" t="str">
        <f t="shared" ref="AA2116:AA2179" si="232">IF(X2116="", "", TEXT(X2116, "dddd"))</f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2114</v>
      </c>
      <c r="B2117" s="21" t="s">
        <v>2477</v>
      </c>
      <c r="C2117" s="30">
        <v>45884</v>
      </c>
      <c r="D2117" s="30">
        <v>45890</v>
      </c>
      <c r="E2117" s="47">
        <v>73.5</v>
      </c>
      <c r="F2117" s="47">
        <f t="shared" si="227"/>
        <v>6468</v>
      </c>
      <c r="G2117" s="48">
        <f t="shared" si="228"/>
        <v>12936</v>
      </c>
      <c r="H2117" s="21">
        <v>103108</v>
      </c>
      <c r="I2117" s="21" t="s">
        <v>77</v>
      </c>
      <c r="J2117" s="21">
        <v>2</v>
      </c>
      <c r="K2117" s="21">
        <v>2</v>
      </c>
      <c r="L2117" s="21">
        <f t="shared" si="229"/>
        <v>0</v>
      </c>
      <c r="M2117" s="21" t="s">
        <v>2542</v>
      </c>
      <c r="N2117" s="30">
        <v>45892</v>
      </c>
      <c r="O2117" s="48">
        <v>24412.5</v>
      </c>
      <c r="P2117" s="21" t="s">
        <v>2478</v>
      </c>
      <c r="Q2117" s="21">
        <v>58154750345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Gujrat</v>
      </c>
      <c r="W2117" s="38"/>
      <c r="X2117" s="30">
        <v>45894</v>
      </c>
      <c r="Y2117" s="21">
        <f t="shared" si="230"/>
        <v>2</v>
      </c>
      <c r="Z2117" s="21" t="str">
        <f t="shared" si="231"/>
        <v>Saturday</v>
      </c>
      <c r="AA2117" s="21" t="str">
        <f t="shared" si="232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2115</v>
      </c>
      <c r="B2118" s="21" t="s">
        <v>2477</v>
      </c>
      <c r="C2118" s="30">
        <v>45884</v>
      </c>
      <c r="D2118" s="30">
        <v>45890</v>
      </c>
      <c r="E2118" s="47">
        <v>148.85</v>
      </c>
      <c r="F2118" s="47">
        <f t="shared" si="227"/>
        <v>13098.8</v>
      </c>
      <c r="G2118" s="48">
        <f t="shared" si="228"/>
        <v>52395.199999999997</v>
      </c>
      <c r="H2118" s="21">
        <v>104420</v>
      </c>
      <c r="I2118" s="21" t="s">
        <v>1632</v>
      </c>
      <c r="J2118" s="21">
        <v>4</v>
      </c>
      <c r="K2118" s="21">
        <v>4</v>
      </c>
      <c r="L2118" s="21">
        <f t="shared" si="229"/>
        <v>0</v>
      </c>
      <c r="M2118" s="21" t="s">
        <v>2535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30"/>
        <v>2</v>
      </c>
      <c r="Z2118" s="21" t="str">
        <f t="shared" si="231"/>
        <v>Saturday</v>
      </c>
      <c r="AA2118" s="21" t="str">
        <f t="shared" si="232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2116</v>
      </c>
      <c r="B2119" s="21" t="s">
        <v>2477</v>
      </c>
      <c r="C2119" s="30">
        <v>45884</v>
      </c>
      <c r="D2119" s="30">
        <v>45890</v>
      </c>
      <c r="E2119" s="47">
        <v>161.19999999999999</v>
      </c>
      <c r="F2119" s="47">
        <f t="shared" si="227"/>
        <v>14185.599999999999</v>
      </c>
      <c r="G2119" s="48">
        <f t="shared" si="228"/>
        <v>14185.599999999999</v>
      </c>
      <c r="H2119" s="21">
        <v>104526</v>
      </c>
      <c r="I2119" s="21" t="s">
        <v>1438</v>
      </c>
      <c r="J2119" s="21">
        <v>1</v>
      </c>
      <c r="K2119" s="21">
        <v>1</v>
      </c>
      <c r="L2119" s="21">
        <f t="shared" si="229"/>
        <v>0</v>
      </c>
      <c r="M2119" s="21" t="s">
        <v>2535</v>
      </c>
      <c r="N2119" s="30">
        <v>45892</v>
      </c>
      <c r="O2119" s="48">
        <v>23064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30"/>
        <v>2</v>
      </c>
      <c r="Z2119" s="21" t="str">
        <f t="shared" si="231"/>
        <v>Saturday</v>
      </c>
      <c r="AA2119" s="21" t="str">
        <f t="shared" si="232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2117</v>
      </c>
      <c r="B2120" s="21" t="s">
        <v>2477</v>
      </c>
      <c r="C2120" s="30">
        <v>45884</v>
      </c>
      <c r="D2120" s="30">
        <v>45890</v>
      </c>
      <c r="E2120" s="47">
        <v>206.05</v>
      </c>
      <c r="F2120" s="47">
        <f t="shared" si="227"/>
        <v>18132.400000000001</v>
      </c>
      <c r="G2120" s="48">
        <f t="shared" si="228"/>
        <v>18132.400000000001</v>
      </c>
      <c r="H2120" s="21">
        <v>106106</v>
      </c>
      <c r="I2120" s="21" t="s">
        <v>1440</v>
      </c>
      <c r="J2120" s="21">
        <v>1</v>
      </c>
      <c r="K2120" s="21">
        <v>1</v>
      </c>
      <c r="L2120" s="21">
        <f t="shared" si="229"/>
        <v>0</v>
      </c>
      <c r="M2120" s="21" t="s">
        <v>2535</v>
      </c>
      <c r="N2120" s="30">
        <v>45892</v>
      </c>
      <c r="O2120" s="48">
        <v>29481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30"/>
        <v>2</v>
      </c>
      <c r="Z2120" s="21" t="str">
        <f t="shared" si="231"/>
        <v>Saturday</v>
      </c>
      <c r="AA2120" s="21" t="str">
        <f t="shared" si="232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2118</v>
      </c>
      <c r="B2121" s="21" t="s">
        <v>2477</v>
      </c>
      <c r="C2121" s="30">
        <v>45884</v>
      </c>
      <c r="D2121" s="30">
        <v>45890</v>
      </c>
      <c r="E2121" s="47">
        <v>56</v>
      </c>
      <c r="F2121" s="47">
        <f t="shared" si="227"/>
        <v>4928</v>
      </c>
      <c r="G2121" s="48">
        <f t="shared" si="228"/>
        <v>4928</v>
      </c>
      <c r="H2121" s="21">
        <v>113710</v>
      </c>
      <c r="I2121" s="21" t="s">
        <v>1429</v>
      </c>
      <c r="J2121" s="21">
        <v>1</v>
      </c>
      <c r="K2121" s="21">
        <v>1</v>
      </c>
      <c r="L2121" s="21">
        <f t="shared" si="229"/>
        <v>0</v>
      </c>
      <c r="M2121" s="21" t="s">
        <v>3279</v>
      </c>
      <c r="N2121" s="30">
        <v>45899</v>
      </c>
      <c r="O2121" s="48">
        <v>8432</v>
      </c>
      <c r="P2121" s="21" t="s">
        <v>1080</v>
      </c>
      <c r="Q2121" s="21">
        <v>58155038594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Lucknow</v>
      </c>
      <c r="W2121" s="38"/>
      <c r="X2121" s="30">
        <v>45901</v>
      </c>
      <c r="Y2121" s="21">
        <f t="shared" si="230"/>
        <v>2</v>
      </c>
      <c r="Z2121" s="21" t="str">
        <f t="shared" si="231"/>
        <v>Saturday</v>
      </c>
      <c r="AA2121" s="21" t="str">
        <f t="shared" si="232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2119</v>
      </c>
      <c r="B2122" s="21" t="s">
        <v>2477</v>
      </c>
      <c r="C2122" s="30">
        <v>45884</v>
      </c>
      <c r="D2122" s="30">
        <v>45890</v>
      </c>
      <c r="E2122" s="47">
        <v>107.1</v>
      </c>
      <c r="F2122" s="47">
        <f t="shared" si="227"/>
        <v>9424.7999999999993</v>
      </c>
      <c r="G2122" s="48">
        <f t="shared" si="228"/>
        <v>9424.7999999999993</v>
      </c>
      <c r="H2122" s="21">
        <v>113817</v>
      </c>
      <c r="I2122" s="21" t="s">
        <v>3185</v>
      </c>
      <c r="J2122" s="21">
        <v>1</v>
      </c>
      <c r="K2122" s="21">
        <v>1</v>
      </c>
      <c r="L2122" s="21">
        <f t="shared" si="229"/>
        <v>0</v>
      </c>
      <c r="M2122" s="21" t="s">
        <v>2761</v>
      </c>
      <c r="N2122" s="30">
        <v>45897</v>
      </c>
      <c r="O2122" s="48">
        <v>11628</v>
      </c>
      <c r="P2122" s="21" t="s">
        <v>16</v>
      </c>
      <c r="Q2122" s="21" t="s">
        <v>2071</v>
      </c>
      <c r="R2122" s="21" t="s">
        <v>637</v>
      </c>
      <c r="S2122" s="3">
        <v>4</v>
      </c>
      <c r="T2122" s="37"/>
      <c r="U2122" s="21" t="s">
        <v>18</v>
      </c>
      <c r="V2122" s="21" t="str">
        <f>VLOOKUP(P2122,'Customer List'!B:C,2,)</f>
        <v>Delhi</v>
      </c>
      <c r="W2122" s="38"/>
      <c r="X2122" s="30">
        <v>45897</v>
      </c>
      <c r="Y2122" s="21">
        <f t="shared" si="230"/>
        <v>0</v>
      </c>
      <c r="Z2122" s="21" t="str">
        <f t="shared" si="231"/>
        <v>Thursday</v>
      </c>
      <c r="AA2122" s="21" t="str">
        <f t="shared" si="232"/>
        <v>Thursday</v>
      </c>
      <c r="AB2122" s="21" t="str">
        <f>VLOOKUP(U2122,'Currency Sheet'!A:C,3,)</f>
        <v>DOLLAR</v>
      </c>
      <c r="AC2122" s="42" t="str">
        <f>VLOOKUP(P2122,'Customer List'!B:D,3,)</f>
        <v>Local</v>
      </c>
    </row>
    <row r="2123" spans="1:29" x14ac:dyDescent="0.25">
      <c r="A2123" s="21">
        <v>2120</v>
      </c>
      <c r="B2123" s="21" t="s">
        <v>2477</v>
      </c>
      <c r="C2123" s="30">
        <v>45884</v>
      </c>
      <c r="D2123" s="30">
        <v>45890</v>
      </c>
      <c r="E2123" s="47">
        <v>189.79999999999998</v>
      </c>
      <c r="F2123" s="47">
        <f t="shared" si="227"/>
        <v>16702.399999999998</v>
      </c>
      <c r="G2123" s="48">
        <f t="shared" si="228"/>
        <v>50107.199999999997</v>
      </c>
      <c r="H2123" s="21">
        <v>119414</v>
      </c>
      <c r="I2123" s="21" t="s">
        <v>3052</v>
      </c>
      <c r="J2123" s="21">
        <v>3</v>
      </c>
      <c r="K2123" s="21">
        <v>3</v>
      </c>
      <c r="L2123" s="21">
        <f t="shared" si="229"/>
        <v>0</v>
      </c>
      <c r="M2123" s="21" t="s">
        <v>2535</v>
      </c>
      <c r="N2123" s="30">
        <v>45892</v>
      </c>
      <c r="O2123" s="48">
        <v>81468</v>
      </c>
      <c r="P2123" s="21" t="s">
        <v>2048</v>
      </c>
      <c r="Q2123" s="21">
        <v>58154746893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Hyderabad</v>
      </c>
      <c r="W2123" s="38"/>
      <c r="X2123" s="30">
        <v>45894</v>
      </c>
      <c r="Y2123" s="21">
        <f t="shared" si="230"/>
        <v>2</v>
      </c>
      <c r="Z2123" s="21" t="str">
        <f t="shared" si="231"/>
        <v>Saturday</v>
      </c>
      <c r="AA2123" s="21" t="str">
        <f t="shared" si="232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2121</v>
      </c>
      <c r="B2124" s="21" t="s">
        <v>2477</v>
      </c>
      <c r="C2124" s="30">
        <v>45884</v>
      </c>
      <c r="D2124" s="30">
        <v>45890</v>
      </c>
      <c r="E2124" s="47">
        <v>120</v>
      </c>
      <c r="F2124" s="47">
        <f t="shared" si="227"/>
        <v>10560</v>
      </c>
      <c r="G2124" s="48">
        <f t="shared" si="228"/>
        <v>10560</v>
      </c>
      <c r="H2124" s="21">
        <v>135243</v>
      </c>
      <c r="I2124" s="21" t="s">
        <v>3186</v>
      </c>
      <c r="J2124" s="21">
        <v>1</v>
      </c>
      <c r="K2124" s="21">
        <v>1</v>
      </c>
      <c r="L2124" s="21">
        <f t="shared" si="229"/>
        <v>0</v>
      </c>
      <c r="M2124" s="21" t="s">
        <v>2498</v>
      </c>
      <c r="N2124" s="30">
        <v>45891</v>
      </c>
      <c r="O2124" s="48">
        <v>0</v>
      </c>
      <c r="P2124" s="21" t="s">
        <v>625</v>
      </c>
      <c r="Q2124" s="21" t="s">
        <v>636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45891</v>
      </c>
      <c r="Y2124" s="21">
        <f t="shared" si="230"/>
        <v>0</v>
      </c>
      <c r="Z2124" s="21" t="str">
        <f t="shared" si="231"/>
        <v>Friday</v>
      </c>
      <c r="AA2124" s="21" t="str">
        <f t="shared" si="232"/>
        <v>Friday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2122</v>
      </c>
      <c r="B2125" s="21" t="s">
        <v>2477</v>
      </c>
      <c r="C2125" s="30">
        <v>45884</v>
      </c>
      <c r="D2125" s="30">
        <v>45890</v>
      </c>
      <c r="E2125" s="47">
        <v>242.9</v>
      </c>
      <c r="F2125" s="47">
        <f t="shared" si="227"/>
        <v>21375.200000000001</v>
      </c>
      <c r="G2125" s="48">
        <f t="shared" si="228"/>
        <v>21375.200000000001</v>
      </c>
      <c r="H2125" s="21">
        <v>144620</v>
      </c>
      <c r="I2125" s="21" t="s">
        <v>3125</v>
      </c>
      <c r="J2125" s="21">
        <v>1</v>
      </c>
      <c r="K2125" s="21">
        <v>1</v>
      </c>
      <c r="L2125" s="21">
        <f t="shared" si="229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30"/>
        <v>0</v>
      </c>
      <c r="Z2125" s="21" t="str">
        <f t="shared" si="231"/>
        <v>Friday</v>
      </c>
      <c r="AA2125" s="21" t="str">
        <f t="shared" si="232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2123</v>
      </c>
      <c r="B2126" s="21" t="s">
        <v>2477</v>
      </c>
      <c r="C2126" s="30">
        <v>45884</v>
      </c>
      <c r="D2126" s="30">
        <v>45890</v>
      </c>
      <c r="E2126" s="47">
        <v>219</v>
      </c>
      <c r="F2126" s="47">
        <f t="shared" si="227"/>
        <v>19272</v>
      </c>
      <c r="G2126" s="48">
        <f t="shared" si="228"/>
        <v>19272</v>
      </c>
      <c r="H2126" s="21">
        <v>145529</v>
      </c>
      <c r="I2126" s="21" t="s">
        <v>3187</v>
      </c>
      <c r="J2126" s="21">
        <v>1</v>
      </c>
      <c r="K2126" s="21">
        <v>1</v>
      </c>
      <c r="L2126" s="21">
        <f t="shared" si="229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30"/>
        <v>0</v>
      </c>
      <c r="Z2126" s="21" t="str">
        <f t="shared" si="231"/>
        <v>Friday</v>
      </c>
      <c r="AA2126" s="21" t="str">
        <f t="shared" si="232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2124</v>
      </c>
      <c r="B2127" s="21" t="s">
        <v>2477</v>
      </c>
      <c r="C2127" s="30">
        <v>45884</v>
      </c>
      <c r="D2127" s="30">
        <v>45890</v>
      </c>
      <c r="E2127" s="47">
        <v>112</v>
      </c>
      <c r="F2127" s="47">
        <f t="shared" si="227"/>
        <v>9856</v>
      </c>
      <c r="G2127" s="48">
        <f t="shared" si="228"/>
        <v>9856</v>
      </c>
      <c r="H2127" s="21">
        <v>165608</v>
      </c>
      <c r="I2127" s="21" t="s">
        <v>1540</v>
      </c>
      <c r="J2127" s="21">
        <v>1</v>
      </c>
      <c r="K2127" s="21">
        <v>1</v>
      </c>
      <c r="L2127" s="21">
        <f t="shared" si="229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30"/>
        <v>0</v>
      </c>
      <c r="Z2127" s="21" t="str">
        <f t="shared" si="231"/>
        <v>Friday</v>
      </c>
      <c r="AA2127" s="21" t="str">
        <f t="shared" si="232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2125</v>
      </c>
      <c r="B2128" s="21" t="s">
        <v>2477</v>
      </c>
      <c r="C2128" s="30">
        <v>45884</v>
      </c>
      <c r="D2128" s="30">
        <v>45890</v>
      </c>
      <c r="E2128" s="47">
        <v>133.69999999999999</v>
      </c>
      <c r="F2128" s="47">
        <f t="shared" si="227"/>
        <v>11765.599999999999</v>
      </c>
      <c r="G2128" s="48">
        <f t="shared" si="228"/>
        <v>11765.599999999999</v>
      </c>
      <c r="H2128" s="21">
        <v>300104</v>
      </c>
      <c r="I2128" s="21" t="s">
        <v>3188</v>
      </c>
      <c r="J2128" s="21">
        <v>1</v>
      </c>
      <c r="K2128" s="21">
        <v>1</v>
      </c>
      <c r="L2128" s="21">
        <f t="shared" si="229"/>
        <v>0</v>
      </c>
      <c r="M2128" s="21" t="s">
        <v>2545</v>
      </c>
      <c r="N2128" s="30">
        <v>45892</v>
      </c>
      <c r="O2128" s="48">
        <v>21315.599999999999</v>
      </c>
      <c r="P2128" s="21" t="s">
        <v>2479</v>
      </c>
      <c r="Q2128" s="21">
        <v>58154748525</v>
      </c>
      <c r="R2128" s="21" t="s">
        <v>40</v>
      </c>
      <c r="S2128" s="3">
        <v>4</v>
      </c>
      <c r="T2128" s="37"/>
      <c r="U2128" s="21" t="s">
        <v>18</v>
      </c>
      <c r="V2128" s="21" t="str">
        <f>VLOOKUP(P2128,'Customer List'!B:C,2,)</f>
        <v>Banglore</v>
      </c>
      <c r="W2128" s="38"/>
      <c r="X2128" s="30">
        <v>45894</v>
      </c>
      <c r="Y2128" s="21">
        <f t="shared" si="230"/>
        <v>2</v>
      </c>
      <c r="Z2128" s="21" t="str">
        <f t="shared" si="231"/>
        <v>Saturday</v>
      </c>
      <c r="AA2128" s="21" t="str">
        <f t="shared" si="232"/>
        <v>Monday</v>
      </c>
      <c r="AB2128" s="21" t="str">
        <f>VLOOKUP(U2128,'Currency Sheet'!A:C,3,)</f>
        <v>DOLLAR</v>
      </c>
      <c r="AC2128" s="42" t="str">
        <f>VLOOKUP(P2128,'Customer List'!B:D,3,)</f>
        <v>OutStation</v>
      </c>
    </row>
    <row r="2129" spans="1:29" x14ac:dyDescent="0.25">
      <c r="A2129" s="21">
        <v>2126</v>
      </c>
      <c r="B2129" s="21" t="s">
        <v>2477</v>
      </c>
      <c r="C2129" s="30">
        <v>45884</v>
      </c>
      <c r="D2129" s="30">
        <v>45890</v>
      </c>
      <c r="E2129" s="47">
        <v>131.6</v>
      </c>
      <c r="F2129" s="47">
        <f t="shared" si="227"/>
        <v>11580.8</v>
      </c>
      <c r="G2129" s="48">
        <f t="shared" si="228"/>
        <v>11580.8</v>
      </c>
      <c r="H2129" s="21">
        <v>300112</v>
      </c>
      <c r="I2129" s="21" t="s">
        <v>3189</v>
      </c>
      <c r="J2129" s="21">
        <v>1</v>
      </c>
      <c r="K2129" s="21">
        <v>1</v>
      </c>
      <c r="L2129" s="21">
        <f t="shared" si="229"/>
        <v>0</v>
      </c>
      <c r="M2129" s="21" t="s">
        <v>2732</v>
      </c>
      <c r="N2129" s="30">
        <v>45896</v>
      </c>
      <c r="O2129" s="48">
        <v>0</v>
      </c>
      <c r="P2129" s="21" t="s">
        <v>625</v>
      </c>
      <c r="Q2129" s="21" t="s">
        <v>2071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45896</v>
      </c>
      <c r="Y2129" s="21">
        <f t="shared" si="230"/>
        <v>0</v>
      </c>
      <c r="Z2129" s="21" t="str">
        <f t="shared" si="231"/>
        <v>Wednesday</v>
      </c>
      <c r="AA2129" s="21" t="str">
        <f t="shared" si="232"/>
        <v>Wednesday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2127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27"/>
        <v>11580.8</v>
      </c>
      <c r="G2130" s="48">
        <f t="shared" si="228"/>
        <v>11580.8</v>
      </c>
      <c r="H2130" s="21">
        <v>300304</v>
      </c>
      <c r="I2130" s="21" t="s">
        <v>3190</v>
      </c>
      <c r="J2130" s="21">
        <v>1</v>
      </c>
      <c r="K2130" s="21">
        <v>1</v>
      </c>
      <c r="L2130" s="21">
        <f t="shared" si="229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30"/>
        <v>0</v>
      </c>
      <c r="Z2130" s="21" t="str">
        <f t="shared" si="231"/>
        <v>Wednesday</v>
      </c>
      <c r="AA2130" s="21" t="str">
        <f t="shared" si="232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2128</v>
      </c>
      <c r="B2131" s="21" t="s">
        <v>2477</v>
      </c>
      <c r="C2131" s="30">
        <v>45884</v>
      </c>
      <c r="D2131" s="30">
        <v>45890</v>
      </c>
      <c r="E2131" s="47">
        <v>38.5</v>
      </c>
      <c r="F2131" s="47">
        <f t="shared" si="227"/>
        <v>3388</v>
      </c>
      <c r="G2131" s="48">
        <f t="shared" si="228"/>
        <v>3388</v>
      </c>
      <c r="H2131" s="21">
        <v>300306</v>
      </c>
      <c r="I2131" s="21" t="s">
        <v>216</v>
      </c>
      <c r="J2131" s="21">
        <v>1</v>
      </c>
      <c r="K2131" s="21">
        <v>1</v>
      </c>
      <c r="L2131" s="21">
        <f t="shared" si="229"/>
        <v>0</v>
      </c>
      <c r="M2131" s="21" t="s">
        <v>2545</v>
      </c>
      <c r="N2131" s="30">
        <v>45892</v>
      </c>
      <c r="O2131" s="48">
        <v>6138</v>
      </c>
      <c r="P2131" s="21" t="s">
        <v>2479</v>
      </c>
      <c r="Q2131" s="21">
        <v>58154748525</v>
      </c>
      <c r="R2131" s="21" t="s">
        <v>40</v>
      </c>
      <c r="S2131" s="3">
        <v>4</v>
      </c>
      <c r="T2131" s="37"/>
      <c r="U2131" s="21" t="s">
        <v>18</v>
      </c>
      <c r="V2131" s="21" t="str">
        <f>VLOOKUP(P2131,'Customer List'!B:C,2,)</f>
        <v>Banglore</v>
      </c>
      <c r="W2131" s="38"/>
      <c r="X2131" s="30">
        <v>45894</v>
      </c>
      <c r="Y2131" s="21">
        <f t="shared" si="230"/>
        <v>2</v>
      </c>
      <c r="Z2131" s="21" t="str">
        <f t="shared" si="231"/>
        <v>Saturday</v>
      </c>
      <c r="AA2131" s="21" t="str">
        <f t="shared" si="232"/>
        <v>Monday</v>
      </c>
      <c r="AB2131" s="21" t="str">
        <f>VLOOKUP(U2131,'Currency Sheet'!A:C,3,)</f>
        <v>DOLLAR</v>
      </c>
      <c r="AC2131" s="42" t="str">
        <f>VLOOKUP(P2131,'Customer List'!B:D,3,)</f>
        <v>OutStation</v>
      </c>
    </row>
    <row r="2132" spans="1:29" x14ac:dyDescent="0.25">
      <c r="A2132" s="21">
        <v>2129</v>
      </c>
      <c r="B2132" s="21" t="s">
        <v>2477</v>
      </c>
      <c r="C2132" s="30">
        <v>45884</v>
      </c>
      <c r="D2132" s="30">
        <v>45890</v>
      </c>
      <c r="E2132" s="47">
        <v>285.75</v>
      </c>
      <c r="F2132" s="47">
        <f t="shared" si="227"/>
        <v>25146</v>
      </c>
      <c r="G2132" s="48">
        <f t="shared" si="228"/>
        <v>25146</v>
      </c>
      <c r="H2132" s="21">
        <v>300434</v>
      </c>
      <c r="I2132" s="21" t="s">
        <v>2929</v>
      </c>
      <c r="J2132" s="21">
        <v>1</v>
      </c>
      <c r="K2132" s="21">
        <v>1</v>
      </c>
      <c r="L2132" s="21">
        <f t="shared" si="229"/>
        <v>0</v>
      </c>
      <c r="M2132" s="21" t="s">
        <v>3284</v>
      </c>
      <c r="N2132" s="30">
        <v>45901</v>
      </c>
      <c r="O2132" s="48">
        <v>56106.25</v>
      </c>
      <c r="P2132" s="21" t="s">
        <v>30</v>
      </c>
      <c r="Q2132" s="21" t="s">
        <v>636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f>IF(OR(R2132 = "PRIYANKA MADAM", R2132 = "DEEPAK", R2132 = "PORTER"),N2132,"")</f>
        <v>45901</v>
      </c>
      <c r="Y2132" s="21">
        <f t="shared" si="230"/>
        <v>0</v>
      </c>
      <c r="Z2132" s="21" t="str">
        <f t="shared" si="231"/>
        <v>Monday</v>
      </c>
      <c r="AA2132" s="21" t="str">
        <f t="shared" si="232"/>
        <v>Monday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2130</v>
      </c>
      <c r="B2133" s="21" t="s">
        <v>2477</v>
      </c>
      <c r="C2133" s="30">
        <v>45884</v>
      </c>
      <c r="D2133" s="30">
        <v>45890</v>
      </c>
      <c r="E2133" s="47">
        <v>181.3</v>
      </c>
      <c r="F2133" s="47">
        <f t="shared" si="227"/>
        <v>15954.400000000001</v>
      </c>
      <c r="G2133" s="48">
        <f t="shared" si="228"/>
        <v>15954.400000000001</v>
      </c>
      <c r="H2133" s="21">
        <v>300510</v>
      </c>
      <c r="I2133" s="21" t="s">
        <v>3191</v>
      </c>
      <c r="J2133" s="21">
        <v>1</v>
      </c>
      <c r="K2133" s="21">
        <v>1</v>
      </c>
      <c r="L2133" s="21">
        <f t="shared" si="229"/>
        <v>0</v>
      </c>
      <c r="M2133" s="21" t="s">
        <v>3284</v>
      </c>
      <c r="N2133" s="30">
        <v>45901</v>
      </c>
      <c r="O2133" s="48">
        <v>38137.75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30"/>
        <v>0</v>
      </c>
      <c r="Z2133" s="21" t="str">
        <f t="shared" si="231"/>
        <v>Monday</v>
      </c>
      <c r="AA2133" s="21" t="str">
        <f t="shared" si="232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2131</v>
      </c>
      <c r="B2134" s="21" t="s">
        <v>2477</v>
      </c>
      <c r="C2134" s="30">
        <v>45884</v>
      </c>
      <c r="D2134" s="30">
        <v>45890</v>
      </c>
      <c r="E2134" s="47">
        <v>138.6</v>
      </c>
      <c r="F2134" s="47">
        <f t="shared" si="227"/>
        <v>12196.8</v>
      </c>
      <c r="G2134" s="48">
        <f t="shared" si="228"/>
        <v>12196.8</v>
      </c>
      <c r="H2134" s="21">
        <v>302004</v>
      </c>
      <c r="I2134" s="21" t="s">
        <v>3192</v>
      </c>
      <c r="J2134" s="21">
        <v>1</v>
      </c>
      <c r="K2134" s="21">
        <v>1</v>
      </c>
      <c r="L2134" s="21">
        <f t="shared" si="229"/>
        <v>0</v>
      </c>
      <c r="M2134" s="21" t="s">
        <v>2732</v>
      </c>
      <c r="N2134" s="30">
        <v>45896</v>
      </c>
      <c r="O2134" s="48">
        <v>0</v>
      </c>
      <c r="P2134" s="21" t="s">
        <v>625</v>
      </c>
      <c r="Q2134" s="21" t="s">
        <v>2071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v>45896</v>
      </c>
      <c r="Y2134" s="21">
        <f t="shared" si="230"/>
        <v>0</v>
      </c>
      <c r="Z2134" s="21" t="str">
        <f t="shared" si="231"/>
        <v>Wednesday</v>
      </c>
      <c r="AA2134" s="21" t="str">
        <f t="shared" si="232"/>
        <v>Wednesday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2132</v>
      </c>
      <c r="B2135" s="21" t="s">
        <v>2477</v>
      </c>
      <c r="C2135" s="30">
        <v>45884</v>
      </c>
      <c r="D2135" s="30">
        <v>45890</v>
      </c>
      <c r="E2135" s="47">
        <v>45.5</v>
      </c>
      <c r="F2135" s="47">
        <f t="shared" si="227"/>
        <v>4004</v>
      </c>
      <c r="G2135" s="48">
        <f t="shared" si="228"/>
        <v>4004</v>
      </c>
      <c r="H2135" s="21">
        <v>302204</v>
      </c>
      <c r="I2135" s="21" t="s">
        <v>3193</v>
      </c>
      <c r="J2135" s="21">
        <v>1</v>
      </c>
      <c r="K2135" s="21">
        <v>1</v>
      </c>
      <c r="L2135" s="21">
        <f t="shared" si="229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30"/>
        <v>0</v>
      </c>
      <c r="Z2135" s="21" t="str">
        <f t="shared" si="231"/>
        <v>Wednesday</v>
      </c>
      <c r="AA2135" s="21" t="str">
        <f t="shared" si="232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2133</v>
      </c>
      <c r="B2136" s="21" t="s">
        <v>2477</v>
      </c>
      <c r="C2136" s="30">
        <v>45884</v>
      </c>
      <c r="D2136" s="30">
        <v>45890</v>
      </c>
      <c r="E2136" s="47">
        <v>72.099999999999994</v>
      </c>
      <c r="F2136" s="47">
        <f t="shared" si="227"/>
        <v>6344.7999999999993</v>
      </c>
      <c r="G2136" s="48">
        <f t="shared" si="228"/>
        <v>6344.7999999999993</v>
      </c>
      <c r="H2136" s="21">
        <v>302206</v>
      </c>
      <c r="I2136" s="21" t="s">
        <v>188</v>
      </c>
      <c r="J2136" s="21">
        <v>1</v>
      </c>
      <c r="K2136" s="21">
        <v>1</v>
      </c>
      <c r="L2136" s="21">
        <f t="shared" si="229"/>
        <v>0</v>
      </c>
      <c r="M2136" s="21" t="s">
        <v>2545</v>
      </c>
      <c r="N2136" s="30">
        <v>45892</v>
      </c>
      <c r="O2136" s="48">
        <v>11494.8</v>
      </c>
      <c r="P2136" s="21" t="s">
        <v>2479</v>
      </c>
      <c r="Q2136" s="21">
        <v>58154748525</v>
      </c>
      <c r="R2136" s="21" t="s">
        <v>40</v>
      </c>
      <c r="S2136" s="3">
        <v>4</v>
      </c>
      <c r="T2136" s="37"/>
      <c r="U2136" s="21" t="s">
        <v>18</v>
      </c>
      <c r="V2136" s="21" t="str">
        <f>VLOOKUP(P2136,'Customer List'!B:C,2,)</f>
        <v>Banglore</v>
      </c>
      <c r="W2136" s="38"/>
      <c r="X2136" s="30">
        <v>45894</v>
      </c>
      <c r="Y2136" s="21">
        <f t="shared" si="230"/>
        <v>2</v>
      </c>
      <c r="Z2136" s="21" t="str">
        <f t="shared" si="231"/>
        <v>Saturday</v>
      </c>
      <c r="AA2136" s="21" t="str">
        <f t="shared" si="232"/>
        <v>Monday</v>
      </c>
      <c r="AB2136" s="21" t="str">
        <f>VLOOKUP(U2136,'Currency Sheet'!A:C,3,)</f>
        <v>DOLLAR</v>
      </c>
      <c r="AC2136" s="42" t="str">
        <f>VLOOKUP(P2136,'Customer List'!B:D,3,)</f>
        <v>OutStation</v>
      </c>
    </row>
    <row r="2137" spans="1:29" x14ac:dyDescent="0.25">
      <c r="A2137" s="21">
        <v>2134</v>
      </c>
      <c r="B2137" s="21" t="s">
        <v>2477</v>
      </c>
      <c r="C2137" s="30">
        <v>45884</v>
      </c>
      <c r="D2137" s="30">
        <v>45890</v>
      </c>
      <c r="E2137" s="47">
        <v>73.5</v>
      </c>
      <c r="F2137" s="47">
        <f t="shared" si="227"/>
        <v>6468</v>
      </c>
      <c r="G2137" s="48">
        <f t="shared" si="228"/>
        <v>6468</v>
      </c>
      <c r="H2137" s="21">
        <v>302212</v>
      </c>
      <c r="I2137" s="21" t="s">
        <v>2827</v>
      </c>
      <c r="J2137" s="21">
        <v>1</v>
      </c>
      <c r="K2137" s="21">
        <v>1</v>
      </c>
      <c r="L2137" s="21">
        <f t="shared" si="229"/>
        <v>0</v>
      </c>
      <c r="M2137" s="21" t="s">
        <v>2497</v>
      </c>
      <c r="N2137" s="30">
        <v>45891</v>
      </c>
      <c r="O2137" s="48">
        <v>9975</v>
      </c>
      <c r="P2137" s="21" t="s">
        <v>256</v>
      </c>
      <c r="Q2137" s="21" t="s">
        <v>1127</v>
      </c>
      <c r="R2137" s="21" t="s">
        <v>1127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f>IF(OR(R2137 = "PRIYANKA MADAM", R2137 = "DEEPAK", R2137 = "PORTER"),N2137,"")</f>
        <v>45891</v>
      </c>
      <c r="Y2137" s="21">
        <f t="shared" si="230"/>
        <v>0</v>
      </c>
      <c r="Z2137" s="21" t="str">
        <f t="shared" si="231"/>
        <v>Friday</v>
      </c>
      <c r="AA2137" s="21" t="str">
        <f t="shared" si="232"/>
        <v>Friday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2135</v>
      </c>
      <c r="B2138" s="21" t="s">
        <v>2477</v>
      </c>
      <c r="C2138" s="30">
        <v>45884</v>
      </c>
      <c r="D2138" s="30">
        <v>45890</v>
      </c>
      <c r="E2138" s="47">
        <v>104.3</v>
      </c>
      <c r="F2138" s="47">
        <f t="shared" si="227"/>
        <v>9178.4</v>
      </c>
      <c r="G2138" s="48">
        <f t="shared" si="228"/>
        <v>9178.4</v>
      </c>
      <c r="H2138" s="21">
        <v>302306</v>
      </c>
      <c r="I2138" s="21" t="s">
        <v>3194</v>
      </c>
      <c r="J2138" s="21">
        <v>1</v>
      </c>
      <c r="K2138" s="21">
        <v>1</v>
      </c>
      <c r="L2138" s="21">
        <f t="shared" si="229"/>
        <v>0</v>
      </c>
      <c r="M2138" s="21" t="s">
        <v>3279</v>
      </c>
      <c r="N2138" s="30">
        <v>45899</v>
      </c>
      <c r="O2138" s="48">
        <v>15704.6</v>
      </c>
      <c r="P2138" s="21" t="s">
        <v>1080</v>
      </c>
      <c r="Q2138" s="21">
        <v>58155038594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Lucknow</v>
      </c>
      <c r="W2138" s="38"/>
      <c r="X2138" s="30">
        <v>45901</v>
      </c>
      <c r="Y2138" s="21">
        <f t="shared" si="230"/>
        <v>2</v>
      </c>
      <c r="Z2138" s="21" t="str">
        <f t="shared" si="231"/>
        <v>Saturday</v>
      </c>
      <c r="AA2138" s="21" t="str">
        <f t="shared" si="232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2136</v>
      </c>
      <c r="B2139" s="21" t="s">
        <v>2477</v>
      </c>
      <c r="C2139" s="30">
        <v>45884</v>
      </c>
      <c r="D2139" s="30">
        <v>45890</v>
      </c>
      <c r="E2139" s="47">
        <v>131.6</v>
      </c>
      <c r="F2139" s="47">
        <f t="shared" si="227"/>
        <v>11580.8</v>
      </c>
      <c r="G2139" s="48">
        <f t="shared" si="228"/>
        <v>11580.8</v>
      </c>
      <c r="H2139" s="21">
        <v>302624</v>
      </c>
      <c r="I2139" s="21" t="s">
        <v>3195</v>
      </c>
      <c r="J2139" s="21">
        <v>1</v>
      </c>
      <c r="K2139" s="21">
        <v>1</v>
      </c>
      <c r="L2139" s="21">
        <f t="shared" si="229"/>
        <v>0</v>
      </c>
      <c r="M2139" s="21" t="s">
        <v>2732</v>
      </c>
      <c r="N2139" s="30">
        <v>45896</v>
      </c>
      <c r="O2139" s="48">
        <v>0</v>
      </c>
      <c r="P2139" s="21" t="s">
        <v>625</v>
      </c>
      <c r="Q2139" s="21" t="s">
        <v>2071</v>
      </c>
      <c r="R2139" s="21" t="s">
        <v>637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v>45896</v>
      </c>
      <c r="Y2139" s="21">
        <f t="shared" si="230"/>
        <v>0</v>
      </c>
      <c r="Z2139" s="21" t="str">
        <f t="shared" si="231"/>
        <v>Wednesday</v>
      </c>
      <c r="AA2139" s="21" t="str">
        <f t="shared" si="232"/>
        <v>Wednesday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2137</v>
      </c>
      <c r="B2140" s="21" t="s">
        <v>2477</v>
      </c>
      <c r="C2140" s="30">
        <v>45884</v>
      </c>
      <c r="D2140" s="30">
        <v>45890</v>
      </c>
      <c r="E2140" s="47">
        <v>50.4</v>
      </c>
      <c r="F2140" s="47">
        <f t="shared" si="227"/>
        <v>4435.2</v>
      </c>
      <c r="G2140" s="48">
        <f t="shared" si="228"/>
        <v>4435.2</v>
      </c>
      <c r="H2140" s="21">
        <v>304006</v>
      </c>
      <c r="I2140" s="21" t="s">
        <v>195</v>
      </c>
      <c r="J2140" s="21">
        <v>1</v>
      </c>
      <c r="K2140" s="21">
        <v>1</v>
      </c>
      <c r="L2140" s="21">
        <f t="shared" si="229"/>
        <v>0</v>
      </c>
      <c r="M2140" s="21" t="s">
        <v>2544</v>
      </c>
      <c r="N2140" s="30">
        <v>45892</v>
      </c>
      <c r="O2140" s="48">
        <v>8370</v>
      </c>
      <c r="P2140" s="21" t="s">
        <v>627</v>
      </c>
      <c r="Q2140" s="21">
        <v>58154750500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Mumbai</v>
      </c>
      <c r="W2140" s="38"/>
      <c r="X2140" s="30">
        <v>45893</v>
      </c>
      <c r="Y2140" s="21">
        <f t="shared" si="230"/>
        <v>1</v>
      </c>
      <c r="Z2140" s="21" t="str">
        <f t="shared" si="231"/>
        <v>Saturday</v>
      </c>
      <c r="AA2140" s="21" t="str">
        <f t="shared" si="232"/>
        <v>Sunday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2138</v>
      </c>
      <c r="B2141" s="21" t="s">
        <v>2477</v>
      </c>
      <c r="C2141" s="30">
        <v>45884</v>
      </c>
      <c r="D2141" s="30">
        <v>45890</v>
      </c>
      <c r="E2141" s="47">
        <v>185.5</v>
      </c>
      <c r="F2141" s="47">
        <f t="shared" si="227"/>
        <v>16324</v>
      </c>
      <c r="G2141" s="48">
        <f t="shared" si="228"/>
        <v>32648</v>
      </c>
      <c r="H2141" s="21">
        <v>304024</v>
      </c>
      <c r="I2141" s="21" t="s">
        <v>1691</v>
      </c>
      <c r="J2141" s="21">
        <v>2</v>
      </c>
      <c r="K2141" s="21">
        <v>2</v>
      </c>
      <c r="L2141" s="21">
        <f t="shared" si="229"/>
        <v>0</v>
      </c>
      <c r="M2141" s="21" t="s">
        <v>2537</v>
      </c>
      <c r="N2141" s="30">
        <v>45892</v>
      </c>
      <c r="O2141" s="48">
        <v>42360</v>
      </c>
      <c r="P2141" s="21" t="s">
        <v>895</v>
      </c>
      <c r="Q2141" s="21">
        <v>58154750441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Banglore</v>
      </c>
      <c r="W2141" s="38"/>
      <c r="X2141" s="30">
        <v>45894</v>
      </c>
      <c r="Y2141" s="21">
        <f t="shared" si="230"/>
        <v>2</v>
      </c>
      <c r="Z2141" s="21" t="str">
        <f t="shared" si="231"/>
        <v>Saturday</v>
      </c>
      <c r="AA2141" s="21" t="str">
        <f t="shared" si="232"/>
        <v>Monday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2139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27"/>
        <v>16324</v>
      </c>
      <c r="G2142" s="48">
        <f t="shared" si="228"/>
        <v>16324</v>
      </c>
      <c r="H2142" s="21">
        <v>304120</v>
      </c>
      <c r="I2142" s="21" t="s">
        <v>1475</v>
      </c>
      <c r="J2142" s="21">
        <v>1</v>
      </c>
      <c r="K2142" s="21">
        <v>1</v>
      </c>
      <c r="L2142" s="21">
        <f t="shared" si="229"/>
        <v>0</v>
      </c>
      <c r="M2142" s="21" t="s">
        <v>3284</v>
      </c>
      <c r="N2142" s="30">
        <v>45901</v>
      </c>
      <c r="O2142" s="48">
        <v>39021.25</v>
      </c>
      <c r="P2142" s="21" t="s">
        <v>30</v>
      </c>
      <c r="Q2142" s="21" t="s">
        <v>636</v>
      </c>
      <c r="R2142" s="21" t="s">
        <v>637</v>
      </c>
      <c r="S2142" s="3">
        <v>4</v>
      </c>
      <c r="T2142" s="37"/>
      <c r="U2142" s="21" t="s">
        <v>18</v>
      </c>
      <c r="V2142" s="21" t="str">
        <f>VLOOKUP(P2142,'Customer List'!B:C,2,)</f>
        <v>Delhi</v>
      </c>
      <c r="W2142" s="38"/>
      <c r="X2142" s="30">
        <f>IF(OR(R2142 = "PRIYANKA MADAM", R2142 = "DEEPAK", R2142 = "PORTER"),N2142,"")</f>
        <v>45901</v>
      </c>
      <c r="Y2142" s="21">
        <f t="shared" si="230"/>
        <v>0</v>
      </c>
      <c r="Z2142" s="21" t="str">
        <f t="shared" si="231"/>
        <v>Monday</v>
      </c>
      <c r="AA2142" s="21" t="str">
        <f t="shared" si="232"/>
        <v>Monday</v>
      </c>
      <c r="AB2142" s="21" t="str">
        <f>VLOOKUP(U2142,'Currency Sheet'!A:C,3,)</f>
        <v>DOLLAR</v>
      </c>
      <c r="AC2142" s="42" t="str">
        <f>VLOOKUP(P2142,'Customer List'!B:D,3,)</f>
        <v>Local</v>
      </c>
    </row>
    <row r="2143" spans="1:29" x14ac:dyDescent="0.25">
      <c r="A2143" s="21">
        <v>2140</v>
      </c>
      <c r="B2143" s="21" t="s">
        <v>2477</v>
      </c>
      <c r="C2143" s="30">
        <v>45884</v>
      </c>
      <c r="D2143" s="30">
        <v>45890</v>
      </c>
      <c r="E2143" s="47">
        <v>65.8</v>
      </c>
      <c r="F2143" s="47">
        <f t="shared" si="227"/>
        <v>5790.4</v>
      </c>
      <c r="G2143" s="48">
        <f t="shared" si="228"/>
        <v>5790.4</v>
      </c>
      <c r="H2143" s="21">
        <v>304220</v>
      </c>
      <c r="I2143" s="21" t="s">
        <v>3196</v>
      </c>
      <c r="J2143" s="21">
        <v>1</v>
      </c>
      <c r="K2143" s="21">
        <v>1</v>
      </c>
      <c r="L2143" s="21">
        <f t="shared" si="229"/>
        <v>0</v>
      </c>
      <c r="M2143" s="21" t="s">
        <v>2732</v>
      </c>
      <c r="N2143" s="30">
        <v>45896</v>
      </c>
      <c r="O2143" s="48">
        <v>0</v>
      </c>
      <c r="P2143" s="21" t="s">
        <v>625</v>
      </c>
      <c r="Q2143" s="21" t="s">
        <v>2071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v>45896</v>
      </c>
      <c r="Y2143" s="21">
        <f t="shared" si="230"/>
        <v>0</v>
      </c>
      <c r="Z2143" s="21" t="str">
        <f t="shared" si="231"/>
        <v>Wednesday</v>
      </c>
      <c r="AA2143" s="21" t="str">
        <f t="shared" si="232"/>
        <v>Wednesday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2141</v>
      </c>
      <c r="B2144" s="21" t="s">
        <v>2477</v>
      </c>
      <c r="C2144" s="30">
        <v>45884</v>
      </c>
      <c r="D2144" s="30">
        <v>45890</v>
      </c>
      <c r="E2144" s="47">
        <v>185.5</v>
      </c>
      <c r="F2144" s="47">
        <f t="shared" si="227"/>
        <v>16324</v>
      </c>
      <c r="G2144" s="48">
        <f t="shared" si="228"/>
        <v>16324</v>
      </c>
      <c r="H2144" s="21">
        <v>304820</v>
      </c>
      <c r="I2144" s="21" t="s">
        <v>3197</v>
      </c>
      <c r="J2144" s="21">
        <v>1</v>
      </c>
      <c r="K2144" s="21">
        <v>1</v>
      </c>
      <c r="L2144" s="21">
        <f t="shared" si="229"/>
        <v>0</v>
      </c>
      <c r="M2144" s="21" t="s">
        <v>3279</v>
      </c>
      <c r="N2144" s="30">
        <v>45899</v>
      </c>
      <c r="O2144" s="48">
        <v>27931</v>
      </c>
      <c r="P2144" s="21" t="s">
        <v>1080</v>
      </c>
      <c r="Q2144" s="21">
        <v>58155038594</v>
      </c>
      <c r="R2144" s="21" t="s">
        <v>40</v>
      </c>
      <c r="S2144" s="3">
        <v>4</v>
      </c>
      <c r="T2144" s="37"/>
      <c r="U2144" s="21" t="s">
        <v>18</v>
      </c>
      <c r="V2144" s="21" t="str">
        <f>VLOOKUP(P2144,'Customer List'!B:C,2,)</f>
        <v>Lucknow</v>
      </c>
      <c r="W2144" s="38"/>
      <c r="X2144" s="30">
        <v>45901</v>
      </c>
      <c r="Y2144" s="21">
        <f t="shared" si="230"/>
        <v>2</v>
      </c>
      <c r="Z2144" s="21" t="str">
        <f t="shared" si="231"/>
        <v>Saturday</v>
      </c>
      <c r="AA2144" s="21" t="str">
        <f t="shared" si="232"/>
        <v>Monday</v>
      </c>
      <c r="AB2144" s="21" t="str">
        <f>VLOOKUP(U2144,'Currency Sheet'!A:C,3,)</f>
        <v>DOLLAR</v>
      </c>
      <c r="AC2144" s="42" t="str">
        <f>VLOOKUP(P2144,'Customer List'!B:D,3,)</f>
        <v>OutStation</v>
      </c>
    </row>
    <row r="2145" spans="1:29" x14ac:dyDescent="0.25">
      <c r="A2145" s="21">
        <v>2142</v>
      </c>
      <c r="B2145" s="21" t="s">
        <v>2477</v>
      </c>
      <c r="C2145" s="30">
        <v>45884</v>
      </c>
      <c r="D2145" s="30">
        <v>45890</v>
      </c>
      <c r="E2145" s="47">
        <v>153</v>
      </c>
      <c r="F2145" s="47">
        <f t="shared" si="227"/>
        <v>13464</v>
      </c>
      <c r="G2145" s="48">
        <f t="shared" si="228"/>
        <v>13464</v>
      </c>
      <c r="H2145" s="21">
        <v>305425</v>
      </c>
      <c r="I2145" s="21" t="s">
        <v>3198</v>
      </c>
      <c r="J2145" s="21">
        <v>1</v>
      </c>
      <c r="K2145" s="21">
        <v>1</v>
      </c>
      <c r="L2145" s="21">
        <f t="shared" si="229"/>
        <v>0</v>
      </c>
      <c r="M2145" s="21" t="s">
        <v>2548</v>
      </c>
      <c r="N2145" s="30">
        <v>45892</v>
      </c>
      <c r="O2145" s="48">
        <v>17442</v>
      </c>
      <c r="P2145" s="21" t="s">
        <v>883</v>
      </c>
      <c r="Q2145" s="21">
        <v>58154749166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Kolkata</v>
      </c>
      <c r="W2145" s="38"/>
      <c r="X2145" s="30">
        <v>45894</v>
      </c>
      <c r="Y2145" s="21">
        <f t="shared" si="230"/>
        <v>2</v>
      </c>
      <c r="Z2145" s="21" t="str">
        <f t="shared" si="231"/>
        <v>Saturday</v>
      </c>
      <c r="AA2145" s="21" t="str">
        <f t="shared" si="232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2143</v>
      </c>
      <c r="B2146" s="21" t="s">
        <v>2477</v>
      </c>
      <c r="C2146" s="30">
        <v>45884</v>
      </c>
      <c r="D2146" s="30">
        <v>45890</v>
      </c>
      <c r="E2146" s="47">
        <v>123.2</v>
      </c>
      <c r="F2146" s="47">
        <f t="shared" si="227"/>
        <v>10841.6</v>
      </c>
      <c r="G2146" s="48">
        <f t="shared" si="228"/>
        <v>10841.6</v>
      </c>
      <c r="H2146" s="21">
        <v>306004</v>
      </c>
      <c r="I2146" s="21" t="s">
        <v>3199</v>
      </c>
      <c r="J2146" s="21">
        <v>1</v>
      </c>
      <c r="K2146" s="21">
        <v>1</v>
      </c>
      <c r="L2146" s="21">
        <f t="shared" si="229"/>
        <v>0</v>
      </c>
      <c r="M2146" s="21" t="s">
        <v>2732</v>
      </c>
      <c r="N2146" s="30">
        <v>45896</v>
      </c>
      <c r="O2146" s="48">
        <v>0</v>
      </c>
      <c r="P2146" s="21" t="s">
        <v>625</v>
      </c>
      <c r="Q2146" s="21" t="s">
        <v>2071</v>
      </c>
      <c r="R2146" s="21" t="s">
        <v>637</v>
      </c>
      <c r="S2146" s="3">
        <v>4</v>
      </c>
      <c r="T2146" s="37"/>
      <c r="U2146" s="21" t="s">
        <v>18</v>
      </c>
      <c r="V2146" s="21" t="str">
        <f>VLOOKUP(P2146,'Customer List'!B:C,2,)</f>
        <v>Delhi</v>
      </c>
      <c r="W2146" s="38"/>
      <c r="X2146" s="30">
        <v>45896</v>
      </c>
      <c r="Y2146" s="21">
        <f t="shared" si="230"/>
        <v>0</v>
      </c>
      <c r="Z2146" s="21" t="str">
        <f t="shared" si="231"/>
        <v>Wednesday</v>
      </c>
      <c r="AA2146" s="21" t="str">
        <f t="shared" si="232"/>
        <v>Wednesday</v>
      </c>
      <c r="AB2146" s="21" t="str">
        <f>VLOOKUP(U2146,'Currency Sheet'!A:C,3,)</f>
        <v>DOLLAR</v>
      </c>
      <c r="AC2146" s="42" t="str">
        <f>VLOOKUP(P2146,'Customer List'!B:D,3,)</f>
        <v>Local</v>
      </c>
    </row>
    <row r="2147" spans="1:29" x14ac:dyDescent="0.25">
      <c r="A2147" s="21">
        <v>2144</v>
      </c>
      <c r="B2147" s="21" t="s">
        <v>2477</v>
      </c>
      <c r="C2147" s="30">
        <v>45884</v>
      </c>
      <c r="D2147" s="30">
        <v>45890</v>
      </c>
      <c r="E2147" s="47">
        <v>102.9</v>
      </c>
      <c r="F2147" s="47">
        <f t="shared" si="227"/>
        <v>9055.2000000000007</v>
      </c>
      <c r="G2147" s="48">
        <f t="shared" si="228"/>
        <v>9055.2000000000007</v>
      </c>
      <c r="H2147" s="21">
        <v>306014</v>
      </c>
      <c r="I2147" s="21" t="s">
        <v>3200</v>
      </c>
      <c r="J2147" s="21">
        <v>1</v>
      </c>
      <c r="K2147" s="21">
        <v>1</v>
      </c>
      <c r="L2147" s="21">
        <f t="shared" si="229"/>
        <v>0</v>
      </c>
      <c r="M2147" s="21" t="s">
        <v>2545</v>
      </c>
      <c r="N2147" s="30">
        <v>45892</v>
      </c>
      <c r="O2147" s="48">
        <v>16405.2</v>
      </c>
      <c r="P2147" s="21" t="s">
        <v>2479</v>
      </c>
      <c r="Q2147" s="21">
        <v>58154748525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Banglore</v>
      </c>
      <c r="W2147" s="38"/>
      <c r="X2147" s="30">
        <v>45894</v>
      </c>
      <c r="Y2147" s="21">
        <f t="shared" si="230"/>
        <v>2</v>
      </c>
      <c r="Z2147" s="21" t="str">
        <f t="shared" si="231"/>
        <v>Saturday</v>
      </c>
      <c r="AA2147" s="21" t="str">
        <f t="shared" si="232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2145</v>
      </c>
      <c r="B2148" s="21" t="s">
        <v>2477</v>
      </c>
      <c r="C2148" s="30">
        <v>45884</v>
      </c>
      <c r="D2148" s="30">
        <v>45890</v>
      </c>
      <c r="E2148" s="47">
        <v>131.6</v>
      </c>
      <c r="F2148" s="47">
        <f t="shared" si="227"/>
        <v>11580.8</v>
      </c>
      <c r="G2148" s="48">
        <f t="shared" si="228"/>
        <v>11580.8</v>
      </c>
      <c r="H2148" s="21">
        <v>306706</v>
      </c>
      <c r="I2148" s="21" t="s">
        <v>3201</v>
      </c>
      <c r="J2148" s="21">
        <v>1</v>
      </c>
      <c r="K2148" s="21">
        <v>1</v>
      </c>
      <c r="L2148" s="21">
        <f t="shared" si="229"/>
        <v>0</v>
      </c>
      <c r="M2148" s="21" t="s">
        <v>2545</v>
      </c>
      <c r="N2148" s="30">
        <v>45892</v>
      </c>
      <c r="O2148" s="48">
        <v>20980.799999999999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30"/>
        <v>2</v>
      </c>
      <c r="Z2148" s="21" t="str">
        <f t="shared" si="231"/>
        <v>Saturday</v>
      </c>
      <c r="AA2148" s="21" t="str">
        <f t="shared" si="232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2146</v>
      </c>
      <c r="B2149" s="21" t="s">
        <v>2477</v>
      </c>
      <c r="C2149" s="30">
        <v>45884</v>
      </c>
      <c r="D2149" s="30">
        <v>45890</v>
      </c>
      <c r="E2149" s="47">
        <v>273.75</v>
      </c>
      <c r="F2149" s="47">
        <f t="shared" si="227"/>
        <v>24090</v>
      </c>
      <c r="G2149" s="48">
        <f t="shared" si="228"/>
        <v>24090</v>
      </c>
      <c r="H2149" s="21">
        <v>310938</v>
      </c>
      <c r="I2149" s="21" t="s">
        <v>3202</v>
      </c>
      <c r="J2149" s="21">
        <v>1</v>
      </c>
      <c r="K2149" s="21">
        <v>1</v>
      </c>
      <c r="L2149" s="21">
        <f t="shared" si="229"/>
        <v>0</v>
      </c>
      <c r="M2149" s="21" t="s">
        <v>3284</v>
      </c>
      <c r="N2149" s="30">
        <v>45901</v>
      </c>
      <c r="O2149" s="48">
        <v>53746.25</v>
      </c>
      <c r="P2149" s="21" t="s">
        <v>30</v>
      </c>
      <c r="Q2149" s="21" t="s">
        <v>636</v>
      </c>
      <c r="R2149" s="21" t="s">
        <v>637</v>
      </c>
      <c r="S2149" s="3">
        <v>4</v>
      </c>
      <c r="T2149" s="37"/>
      <c r="U2149" s="21" t="s">
        <v>18</v>
      </c>
      <c r="V2149" s="21" t="str">
        <f>VLOOKUP(P2149,'Customer List'!B:C,2,)</f>
        <v>Delhi</v>
      </c>
      <c r="W2149" s="38"/>
      <c r="X2149" s="30">
        <f>IF(OR(R2149 = "PRIYANKA MADAM", R2149 = "DEEPAK", R2149 = "PORTER"),N2149,"")</f>
        <v>45901</v>
      </c>
      <c r="Y2149" s="21">
        <f t="shared" si="230"/>
        <v>0</v>
      </c>
      <c r="Z2149" s="21" t="str">
        <f t="shared" si="231"/>
        <v>Monday</v>
      </c>
      <c r="AA2149" s="21" t="str">
        <f t="shared" si="232"/>
        <v>Monday</v>
      </c>
      <c r="AB2149" s="21" t="str">
        <f>VLOOKUP(U2149,'Currency Sheet'!A:C,3,)</f>
        <v>DOLLAR</v>
      </c>
      <c r="AC2149" s="42" t="str">
        <f>VLOOKUP(P2149,'Customer List'!B:D,3,)</f>
        <v>Local</v>
      </c>
    </row>
    <row r="2150" spans="1:29" x14ac:dyDescent="0.25">
      <c r="A2150" s="21">
        <v>2147</v>
      </c>
      <c r="B2150" s="21" t="s">
        <v>2477</v>
      </c>
      <c r="C2150" s="30">
        <v>45884</v>
      </c>
      <c r="D2150" s="30">
        <v>45890</v>
      </c>
      <c r="E2150" s="47">
        <v>179.2</v>
      </c>
      <c r="F2150" s="47">
        <f t="shared" si="227"/>
        <v>15769.599999999999</v>
      </c>
      <c r="G2150" s="48">
        <f t="shared" si="228"/>
        <v>15769.599999999999</v>
      </c>
      <c r="H2150" s="21">
        <v>313404</v>
      </c>
      <c r="I2150" s="21" t="s">
        <v>3072</v>
      </c>
      <c r="J2150" s="21">
        <v>1</v>
      </c>
      <c r="K2150" s="21">
        <v>1</v>
      </c>
      <c r="L2150" s="21">
        <f t="shared" si="229"/>
        <v>0</v>
      </c>
      <c r="M2150" s="21" t="s">
        <v>2497</v>
      </c>
      <c r="N2150" s="30">
        <v>45891</v>
      </c>
      <c r="O2150" s="48">
        <v>24320</v>
      </c>
      <c r="P2150" s="21" t="s">
        <v>256</v>
      </c>
      <c r="Q2150" s="21" t="s">
        <v>1127</v>
      </c>
      <c r="R2150" s="21" t="s">
        <v>1127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45891</v>
      </c>
      <c r="Y2150" s="21">
        <f t="shared" si="230"/>
        <v>0</v>
      </c>
      <c r="Z2150" s="21" t="str">
        <f t="shared" si="231"/>
        <v>Friday</v>
      </c>
      <c r="AA2150" s="21" t="str">
        <f t="shared" si="232"/>
        <v>Friday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2148</v>
      </c>
      <c r="B2151" s="21" t="s">
        <v>2477</v>
      </c>
      <c r="C2151" s="30">
        <v>45884</v>
      </c>
      <c r="D2151" s="30">
        <v>45890</v>
      </c>
      <c r="E2151" s="47">
        <v>255.5</v>
      </c>
      <c r="F2151" s="47">
        <f t="shared" si="227"/>
        <v>22484</v>
      </c>
      <c r="G2151" s="48">
        <f t="shared" si="228"/>
        <v>22484</v>
      </c>
      <c r="H2151" s="21">
        <v>313566</v>
      </c>
      <c r="I2151" s="21" t="s">
        <v>3203</v>
      </c>
      <c r="J2151" s="21">
        <v>1</v>
      </c>
      <c r="K2151" s="21">
        <v>1</v>
      </c>
      <c r="L2151" s="21">
        <f t="shared" si="229"/>
        <v>0</v>
      </c>
      <c r="M2151" s="21" t="s">
        <v>2498</v>
      </c>
      <c r="N2151" s="30">
        <v>45891</v>
      </c>
      <c r="O2151" s="48">
        <v>0</v>
      </c>
      <c r="P2151" s="21" t="s">
        <v>625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v>45891</v>
      </c>
      <c r="Y2151" s="21">
        <f t="shared" si="230"/>
        <v>0</v>
      </c>
      <c r="Z2151" s="21" t="str">
        <f t="shared" si="231"/>
        <v>Friday</v>
      </c>
      <c r="AA2151" s="21" t="str">
        <f t="shared" si="232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2149</v>
      </c>
      <c r="B2152" s="21" t="s">
        <v>2477</v>
      </c>
      <c r="C2152" s="30">
        <v>45884</v>
      </c>
      <c r="D2152" s="30">
        <v>45890</v>
      </c>
      <c r="E2152" s="47">
        <v>273.75</v>
      </c>
      <c r="F2152" s="47">
        <f t="shared" si="227"/>
        <v>24090</v>
      </c>
      <c r="G2152" s="48">
        <f t="shared" si="228"/>
        <v>24090</v>
      </c>
      <c r="H2152" s="21">
        <v>317332</v>
      </c>
      <c r="I2152" s="21" t="s">
        <v>1484</v>
      </c>
      <c r="J2152" s="21">
        <v>1</v>
      </c>
      <c r="K2152" s="21">
        <v>1</v>
      </c>
      <c r="L2152" s="21">
        <f t="shared" si="229"/>
        <v>0</v>
      </c>
      <c r="M2152" s="21" t="s">
        <v>2537</v>
      </c>
      <c r="N2152" s="30">
        <v>45892</v>
      </c>
      <c r="O2152" s="48">
        <v>41299</v>
      </c>
      <c r="P2152" s="21" t="s">
        <v>895</v>
      </c>
      <c r="Q2152" s="21">
        <v>58154750441</v>
      </c>
      <c r="R2152" s="21" t="s">
        <v>40</v>
      </c>
      <c r="S2152" s="3">
        <v>4</v>
      </c>
      <c r="T2152" s="37"/>
      <c r="U2152" s="21" t="s">
        <v>18</v>
      </c>
      <c r="V2152" s="21" t="str">
        <f>VLOOKUP(P2152,'Customer List'!B:C,2,)</f>
        <v>Banglore</v>
      </c>
      <c r="W2152" s="38"/>
      <c r="X2152" s="30">
        <v>45894</v>
      </c>
      <c r="Y2152" s="21">
        <f t="shared" si="230"/>
        <v>2</v>
      </c>
      <c r="Z2152" s="21" t="str">
        <f t="shared" si="231"/>
        <v>Saturday</v>
      </c>
      <c r="AA2152" s="21" t="str">
        <f t="shared" si="232"/>
        <v>Monday</v>
      </c>
      <c r="AB2152" s="21" t="str">
        <f>VLOOKUP(U2152,'Currency Sheet'!A:C,3,)</f>
        <v>DOLLAR</v>
      </c>
      <c r="AC2152" s="42" t="str">
        <f>VLOOKUP(P2152,'Customer List'!B:D,3,)</f>
        <v>OutStation</v>
      </c>
    </row>
    <row r="2153" spans="1:29" x14ac:dyDescent="0.25">
      <c r="A2153" s="21">
        <v>2150</v>
      </c>
      <c r="B2153" s="21" t="s">
        <v>2477</v>
      </c>
      <c r="C2153" s="30">
        <v>45884</v>
      </c>
      <c r="D2153" s="30">
        <v>45890</v>
      </c>
      <c r="E2153" s="47">
        <v>58.1</v>
      </c>
      <c r="F2153" s="47">
        <f t="shared" si="227"/>
        <v>5112.8</v>
      </c>
      <c r="G2153" s="48">
        <f t="shared" si="228"/>
        <v>5112.8</v>
      </c>
      <c r="H2153" s="21">
        <v>317406</v>
      </c>
      <c r="I2153" s="21" t="s">
        <v>3204</v>
      </c>
      <c r="J2153" s="21">
        <v>1</v>
      </c>
      <c r="K2153" s="21">
        <v>1</v>
      </c>
      <c r="L2153" s="21">
        <f t="shared" si="229"/>
        <v>0</v>
      </c>
      <c r="M2153" s="21" t="s">
        <v>2732</v>
      </c>
      <c r="N2153" s="30">
        <v>45896</v>
      </c>
      <c r="O2153" s="48">
        <v>0</v>
      </c>
      <c r="P2153" s="21" t="s">
        <v>625</v>
      </c>
      <c r="Q2153" s="21" t="s">
        <v>2071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45896</v>
      </c>
      <c r="Y2153" s="21">
        <f t="shared" si="230"/>
        <v>0</v>
      </c>
      <c r="Z2153" s="21" t="str">
        <f t="shared" si="231"/>
        <v>Wednesday</v>
      </c>
      <c r="AA2153" s="21" t="str">
        <f t="shared" si="232"/>
        <v>Wednesday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2151</v>
      </c>
      <c r="B2154" s="21" t="s">
        <v>2477</v>
      </c>
      <c r="C2154" s="30">
        <v>45884</v>
      </c>
      <c r="D2154" s="30">
        <v>45890</v>
      </c>
      <c r="E2154" s="47">
        <v>318</v>
      </c>
      <c r="F2154" s="47">
        <f t="shared" si="227"/>
        <v>27984</v>
      </c>
      <c r="G2154" s="48">
        <f t="shared" si="228"/>
        <v>27984</v>
      </c>
      <c r="H2154" s="21">
        <v>317438</v>
      </c>
      <c r="I2154" s="21" t="s">
        <v>1704</v>
      </c>
      <c r="J2154" s="21">
        <v>1</v>
      </c>
      <c r="K2154" s="21">
        <v>1</v>
      </c>
      <c r="L2154" s="21">
        <f t="shared" si="229"/>
        <v>0</v>
      </c>
      <c r="M2154" s="21" t="s">
        <v>2537</v>
      </c>
      <c r="N2154" s="30">
        <v>45892</v>
      </c>
      <c r="O2154" s="48">
        <v>47975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30"/>
        <v>2</v>
      </c>
      <c r="Z2154" s="21" t="str">
        <f t="shared" si="231"/>
        <v>Saturday</v>
      </c>
      <c r="AA2154" s="21" t="str">
        <f t="shared" si="232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2152</v>
      </c>
      <c r="B2155" s="21" t="s">
        <v>2477</v>
      </c>
      <c r="C2155" s="30">
        <v>45884</v>
      </c>
      <c r="D2155" s="30">
        <v>45890</v>
      </c>
      <c r="E2155" s="47">
        <v>147.69999999999999</v>
      </c>
      <c r="F2155" s="47">
        <f t="shared" si="227"/>
        <v>12997.599999999999</v>
      </c>
      <c r="G2155" s="48">
        <f t="shared" si="228"/>
        <v>12997.599999999999</v>
      </c>
      <c r="H2155" s="21">
        <v>318320</v>
      </c>
      <c r="I2155" s="21" t="s">
        <v>3205</v>
      </c>
      <c r="J2155" s="21">
        <v>1</v>
      </c>
      <c r="K2155" s="21">
        <v>1</v>
      </c>
      <c r="L2155" s="21">
        <f t="shared" si="229"/>
        <v>0</v>
      </c>
      <c r="M2155" s="21" t="s">
        <v>2732</v>
      </c>
      <c r="N2155" s="30">
        <v>45896</v>
      </c>
      <c r="O2155" s="48">
        <v>0</v>
      </c>
      <c r="P2155" s="21" t="s">
        <v>625</v>
      </c>
      <c r="Q2155" s="21" t="s">
        <v>2071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30"/>
        <v>0</v>
      </c>
      <c r="Z2155" s="21" t="str">
        <f t="shared" si="231"/>
        <v>Wednesday</v>
      </c>
      <c r="AA2155" s="21" t="str">
        <f t="shared" si="232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2153</v>
      </c>
      <c r="B2156" s="21" t="s">
        <v>2477</v>
      </c>
      <c r="C2156" s="30">
        <v>45884</v>
      </c>
      <c r="D2156" s="30">
        <v>45890</v>
      </c>
      <c r="E2156" s="47">
        <v>104.3</v>
      </c>
      <c r="F2156" s="47">
        <f t="shared" si="227"/>
        <v>9178.4</v>
      </c>
      <c r="G2156" s="48">
        <f t="shared" si="228"/>
        <v>9178.4</v>
      </c>
      <c r="H2156" s="21">
        <v>321109</v>
      </c>
      <c r="I2156" s="21" t="s">
        <v>3206</v>
      </c>
      <c r="J2156" s="21">
        <v>1</v>
      </c>
      <c r="K2156" s="21">
        <v>1</v>
      </c>
      <c r="L2156" s="21">
        <f t="shared" si="229"/>
        <v>0</v>
      </c>
      <c r="M2156" s="21" t="s">
        <v>2548</v>
      </c>
      <c r="N2156" s="30">
        <v>45892</v>
      </c>
      <c r="O2156" s="48">
        <v>12739.5</v>
      </c>
      <c r="P2156" s="21" t="s">
        <v>883</v>
      </c>
      <c r="Q2156" s="21">
        <v>58154749166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Kolkata</v>
      </c>
      <c r="W2156" s="38"/>
      <c r="X2156" s="30">
        <v>45894</v>
      </c>
      <c r="Y2156" s="21">
        <f t="shared" si="230"/>
        <v>2</v>
      </c>
      <c r="Z2156" s="21" t="str">
        <f t="shared" si="231"/>
        <v>Saturday</v>
      </c>
      <c r="AA2156" s="21" t="str">
        <f t="shared" si="232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2154</v>
      </c>
      <c r="B2157" s="21" t="s">
        <v>2477</v>
      </c>
      <c r="C2157" s="30">
        <v>45884</v>
      </c>
      <c r="D2157" s="30">
        <v>45890</v>
      </c>
      <c r="E2157" s="47">
        <v>313.5</v>
      </c>
      <c r="F2157" s="47">
        <f t="shared" si="227"/>
        <v>27588</v>
      </c>
      <c r="G2157" s="48">
        <f t="shared" si="228"/>
        <v>27588</v>
      </c>
      <c r="H2157" s="21">
        <v>321142</v>
      </c>
      <c r="I2157" s="21" t="s">
        <v>3207</v>
      </c>
      <c r="J2157" s="21">
        <v>1</v>
      </c>
      <c r="K2157" s="21">
        <v>1</v>
      </c>
      <c r="L2157" s="21">
        <f t="shared" si="229"/>
        <v>0</v>
      </c>
      <c r="M2157" s="21" t="s">
        <v>2537</v>
      </c>
      <c r="N2157" s="30">
        <v>45892</v>
      </c>
      <c r="O2157" s="48">
        <v>47296</v>
      </c>
      <c r="P2157" s="21" t="s">
        <v>895</v>
      </c>
      <c r="Q2157" s="21">
        <v>58154750441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Banglore</v>
      </c>
      <c r="W2157" s="38"/>
      <c r="X2157" s="30">
        <v>45894</v>
      </c>
      <c r="Y2157" s="21">
        <f t="shared" si="230"/>
        <v>2</v>
      </c>
      <c r="Z2157" s="21" t="str">
        <f t="shared" si="231"/>
        <v>Saturday</v>
      </c>
      <c r="AA2157" s="21" t="str">
        <f t="shared" si="232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2155</v>
      </c>
      <c r="B2158" s="21" t="s">
        <v>2477</v>
      </c>
      <c r="C2158" s="30">
        <v>45884</v>
      </c>
      <c r="D2158" s="30">
        <v>45890</v>
      </c>
      <c r="E2158" s="47">
        <v>163.1</v>
      </c>
      <c r="F2158" s="47">
        <f t="shared" si="227"/>
        <v>14352.8</v>
      </c>
      <c r="G2158" s="48">
        <f t="shared" si="228"/>
        <v>14352.8</v>
      </c>
      <c r="H2158" s="21">
        <v>321306</v>
      </c>
      <c r="I2158" s="21" t="s">
        <v>3208</v>
      </c>
      <c r="J2158" s="21">
        <v>1</v>
      </c>
      <c r="K2158" s="21">
        <v>1</v>
      </c>
      <c r="L2158" s="21">
        <f t="shared" si="229"/>
        <v>0</v>
      </c>
      <c r="M2158" s="21" t="s">
        <v>3288</v>
      </c>
      <c r="N2158" s="30">
        <v>45901</v>
      </c>
      <c r="O2158" s="48">
        <v>0</v>
      </c>
      <c r="P2158" s="21" t="s">
        <v>30</v>
      </c>
      <c r="Q2158" s="21" t="s">
        <v>2071</v>
      </c>
      <c r="R2158" s="21" t="s">
        <v>637</v>
      </c>
      <c r="S2158" s="3">
        <v>4</v>
      </c>
      <c r="T2158" s="37" t="s">
        <v>609</v>
      </c>
      <c r="U2158" s="21" t="s">
        <v>18</v>
      </c>
      <c r="V2158" s="21" t="str">
        <f>VLOOKUP(P2158,'Customer List'!B:C,2,)</f>
        <v>Delhi</v>
      </c>
      <c r="W2158" s="38"/>
      <c r="X2158" s="30">
        <f>IF(OR(R2158 = "PRIYANKA MADAM", R2158 = "DEEPAK", R2158 = "PORTER"),N2158,"")</f>
        <v>45901</v>
      </c>
      <c r="Y2158" s="21">
        <f t="shared" si="230"/>
        <v>0</v>
      </c>
      <c r="Z2158" s="21" t="str">
        <f t="shared" si="231"/>
        <v>Monday</v>
      </c>
      <c r="AA2158" s="21" t="str">
        <f t="shared" si="232"/>
        <v>Monday</v>
      </c>
      <c r="AB2158" s="21" t="str">
        <f>VLOOKUP(U2158,'Currency Sheet'!A:C,3,)</f>
        <v>DOLLAR</v>
      </c>
      <c r="AC2158" s="42" t="str">
        <f>VLOOKUP(P2158,'Customer List'!B:D,3,)</f>
        <v>Local</v>
      </c>
    </row>
    <row r="2159" spans="1:29" x14ac:dyDescent="0.25">
      <c r="A2159" s="21">
        <v>2156</v>
      </c>
      <c r="B2159" s="21" t="s">
        <v>2477</v>
      </c>
      <c r="C2159" s="30">
        <v>45884</v>
      </c>
      <c r="D2159" s="30">
        <v>45890</v>
      </c>
      <c r="E2159" s="47">
        <v>144.19999999999999</v>
      </c>
      <c r="F2159" s="47">
        <f t="shared" si="227"/>
        <v>12689.599999999999</v>
      </c>
      <c r="G2159" s="48">
        <f t="shared" si="228"/>
        <v>12689.599999999999</v>
      </c>
      <c r="H2159" s="21">
        <v>325504</v>
      </c>
      <c r="I2159" s="21" t="s">
        <v>3209</v>
      </c>
      <c r="J2159" s="21">
        <v>1</v>
      </c>
      <c r="K2159" s="21">
        <v>1</v>
      </c>
      <c r="L2159" s="21">
        <f t="shared" si="229"/>
        <v>0</v>
      </c>
      <c r="M2159" s="21" t="s">
        <v>2732</v>
      </c>
      <c r="N2159" s="30">
        <v>45896</v>
      </c>
      <c r="O2159" s="48">
        <v>0</v>
      </c>
      <c r="P2159" s="21" t="s">
        <v>625</v>
      </c>
      <c r="Q2159" s="21" t="s">
        <v>2071</v>
      </c>
      <c r="R2159" s="21" t="s">
        <v>637</v>
      </c>
      <c r="S2159" s="3">
        <v>4</v>
      </c>
      <c r="T2159" s="37"/>
      <c r="U2159" s="21" t="s">
        <v>18</v>
      </c>
      <c r="V2159" s="21" t="str">
        <f>VLOOKUP(P2159,'Customer List'!B:C,2,)</f>
        <v>Delhi</v>
      </c>
      <c r="W2159" s="38"/>
      <c r="X2159" s="30">
        <v>45896</v>
      </c>
      <c r="Y2159" s="21">
        <f t="shared" si="230"/>
        <v>0</v>
      </c>
      <c r="Z2159" s="21" t="str">
        <f t="shared" si="231"/>
        <v>Wednesday</v>
      </c>
      <c r="AA2159" s="21" t="str">
        <f t="shared" si="232"/>
        <v>Wednesday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2157</v>
      </c>
      <c r="B2160" s="21" t="s">
        <v>2477</v>
      </c>
      <c r="C2160" s="30">
        <v>45884</v>
      </c>
      <c r="D2160" s="30">
        <v>45890</v>
      </c>
      <c r="E2160" s="47">
        <v>147.69999999999999</v>
      </c>
      <c r="F2160" s="47">
        <f t="shared" si="227"/>
        <v>12997.599999999999</v>
      </c>
      <c r="G2160" s="48">
        <f t="shared" si="228"/>
        <v>12997.599999999999</v>
      </c>
      <c r="H2160" s="21">
        <v>325604</v>
      </c>
      <c r="I2160" s="21" t="s">
        <v>3210</v>
      </c>
      <c r="J2160" s="21">
        <v>1</v>
      </c>
      <c r="K2160" s="21">
        <v>1</v>
      </c>
      <c r="L2160" s="21">
        <f t="shared" si="229"/>
        <v>0</v>
      </c>
      <c r="M2160" s="21" t="s">
        <v>2545</v>
      </c>
      <c r="N2160" s="30">
        <v>45892</v>
      </c>
      <c r="O2160" s="48">
        <v>23547.599999999999</v>
      </c>
      <c r="P2160" s="21" t="s">
        <v>2479</v>
      </c>
      <c r="Q2160" s="21">
        <v>58154748525</v>
      </c>
      <c r="R2160" s="21" t="s">
        <v>40</v>
      </c>
      <c r="S2160" s="3">
        <v>4</v>
      </c>
      <c r="T2160" s="37"/>
      <c r="U2160" s="21" t="s">
        <v>18</v>
      </c>
      <c r="V2160" s="21" t="str">
        <f>VLOOKUP(P2160,'Customer List'!B:C,2,)</f>
        <v>Banglore</v>
      </c>
      <c r="W2160" s="38"/>
      <c r="X2160" s="30">
        <v>45894</v>
      </c>
      <c r="Y2160" s="21">
        <f t="shared" si="230"/>
        <v>2</v>
      </c>
      <c r="Z2160" s="21" t="str">
        <f t="shared" si="231"/>
        <v>Saturday</v>
      </c>
      <c r="AA2160" s="21" t="str">
        <f t="shared" si="232"/>
        <v>Monday</v>
      </c>
      <c r="AB2160" s="21" t="str">
        <f>VLOOKUP(U2160,'Currency Sheet'!A:C,3,)</f>
        <v>DOLLAR</v>
      </c>
      <c r="AC2160" s="42" t="str">
        <f>VLOOKUP(P2160,'Customer List'!B:D,3,)</f>
        <v>OutStation</v>
      </c>
    </row>
    <row r="2161" spans="1:29" x14ac:dyDescent="0.25">
      <c r="A2161" s="21">
        <v>2158</v>
      </c>
      <c r="B2161" s="21" t="s">
        <v>2477</v>
      </c>
      <c r="C2161" s="30">
        <v>45884</v>
      </c>
      <c r="D2161" s="30">
        <v>45890</v>
      </c>
      <c r="E2161" s="47">
        <v>102.9</v>
      </c>
      <c r="F2161" s="47">
        <f t="shared" si="227"/>
        <v>9055.2000000000007</v>
      </c>
      <c r="G2161" s="48">
        <f t="shared" si="228"/>
        <v>9055.2000000000007</v>
      </c>
      <c r="H2161" s="21">
        <v>329951</v>
      </c>
      <c r="I2161" s="21" t="s">
        <v>3211</v>
      </c>
      <c r="J2161" s="21">
        <v>1</v>
      </c>
      <c r="K2161" s="21">
        <v>1</v>
      </c>
      <c r="L2161" s="21">
        <f t="shared" si="229"/>
        <v>0</v>
      </c>
      <c r="M2161" s="21" t="s">
        <v>3279</v>
      </c>
      <c r="N2161" s="30">
        <v>45899</v>
      </c>
      <c r="O2161" s="48">
        <v>15493.8</v>
      </c>
      <c r="P2161" s="21" t="s">
        <v>1080</v>
      </c>
      <c r="Q2161" s="21">
        <v>58155038594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Lucknow</v>
      </c>
      <c r="W2161" s="38"/>
      <c r="X2161" s="30">
        <v>45901</v>
      </c>
      <c r="Y2161" s="21">
        <f t="shared" si="230"/>
        <v>2</v>
      </c>
      <c r="Z2161" s="21" t="str">
        <f t="shared" si="231"/>
        <v>Saturday</v>
      </c>
      <c r="AA2161" s="21" t="str">
        <f t="shared" si="232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2159</v>
      </c>
      <c r="B2162" s="21" t="s">
        <v>2477</v>
      </c>
      <c r="C2162" s="30">
        <v>45884</v>
      </c>
      <c r="D2162" s="30">
        <v>45890</v>
      </c>
      <c r="E2162" s="47">
        <v>144.19999999999999</v>
      </c>
      <c r="F2162" s="47">
        <f t="shared" si="227"/>
        <v>12689.599999999999</v>
      </c>
      <c r="G2162" s="48">
        <f t="shared" si="228"/>
        <v>12689.599999999999</v>
      </c>
      <c r="H2162" s="21">
        <v>331206</v>
      </c>
      <c r="I2162" s="21" t="s">
        <v>3212</v>
      </c>
      <c r="J2162" s="21">
        <v>1</v>
      </c>
      <c r="K2162" s="21">
        <v>1</v>
      </c>
      <c r="L2162" s="21">
        <f t="shared" si="229"/>
        <v>0</v>
      </c>
      <c r="M2162" s="21" t="s">
        <v>2732</v>
      </c>
      <c r="N2162" s="30">
        <v>45896</v>
      </c>
      <c r="O2162" s="48">
        <v>0</v>
      </c>
      <c r="P2162" s="21" t="s">
        <v>625</v>
      </c>
      <c r="Q2162" s="21" t="s">
        <v>2071</v>
      </c>
      <c r="R2162" s="21" t="s">
        <v>637</v>
      </c>
      <c r="S2162" s="3">
        <v>4</v>
      </c>
      <c r="T2162" s="37"/>
      <c r="U2162" s="21" t="s">
        <v>18</v>
      </c>
      <c r="V2162" s="21" t="str">
        <f>VLOOKUP(P2162,'Customer List'!B:C,2,)</f>
        <v>Delhi</v>
      </c>
      <c r="W2162" s="38"/>
      <c r="X2162" s="30">
        <v>45896</v>
      </c>
      <c r="Y2162" s="21">
        <f t="shared" si="230"/>
        <v>0</v>
      </c>
      <c r="Z2162" s="21" t="str">
        <f t="shared" si="231"/>
        <v>Wednesday</v>
      </c>
      <c r="AA2162" s="21" t="str">
        <f t="shared" si="232"/>
        <v>Wednesday</v>
      </c>
      <c r="AB2162" s="21" t="str">
        <f>VLOOKUP(U2162,'Currency Sheet'!A:C,3,)</f>
        <v>DOLLAR</v>
      </c>
      <c r="AC2162" s="42" t="str">
        <f>VLOOKUP(P2162,'Customer List'!B:D,3,)</f>
        <v>Local</v>
      </c>
    </row>
    <row r="2163" spans="1:29" x14ac:dyDescent="0.25">
      <c r="A2163" s="21">
        <v>2160</v>
      </c>
      <c r="B2163" s="21" t="s">
        <v>2477</v>
      </c>
      <c r="C2163" s="30">
        <v>45884</v>
      </c>
      <c r="D2163" s="30">
        <v>45890</v>
      </c>
      <c r="E2163" s="47">
        <v>147.69999999999999</v>
      </c>
      <c r="F2163" s="47">
        <f t="shared" si="227"/>
        <v>12997.599999999999</v>
      </c>
      <c r="G2163" s="48">
        <f t="shared" si="228"/>
        <v>12997.599999999999</v>
      </c>
      <c r="H2163" s="21">
        <v>331208</v>
      </c>
      <c r="I2163" s="21" t="s">
        <v>2847</v>
      </c>
      <c r="J2163" s="21">
        <v>1</v>
      </c>
      <c r="K2163" s="21">
        <v>1</v>
      </c>
      <c r="L2163" s="21">
        <f t="shared" si="229"/>
        <v>0</v>
      </c>
      <c r="M2163" s="21" t="s">
        <v>2545</v>
      </c>
      <c r="N2163" s="30">
        <v>45892</v>
      </c>
      <c r="O2163" s="48">
        <v>23547.599999999999</v>
      </c>
      <c r="P2163" s="21" t="s">
        <v>2479</v>
      </c>
      <c r="Q2163" s="21">
        <v>58154748525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Banglore</v>
      </c>
      <c r="W2163" s="38"/>
      <c r="X2163" s="30">
        <v>45894</v>
      </c>
      <c r="Y2163" s="21">
        <f t="shared" si="230"/>
        <v>2</v>
      </c>
      <c r="Z2163" s="21" t="str">
        <f t="shared" si="231"/>
        <v>Saturday</v>
      </c>
      <c r="AA2163" s="21" t="str">
        <f t="shared" si="232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2161</v>
      </c>
      <c r="B2164" s="21" t="s">
        <v>2477</v>
      </c>
      <c r="C2164" s="30">
        <v>45884</v>
      </c>
      <c r="D2164" s="30">
        <v>45890</v>
      </c>
      <c r="E2164" s="47">
        <v>326.25</v>
      </c>
      <c r="F2164" s="47">
        <f t="shared" si="227"/>
        <v>28710</v>
      </c>
      <c r="G2164" s="48">
        <f t="shared" si="228"/>
        <v>28710</v>
      </c>
      <c r="H2164" s="21">
        <v>331246</v>
      </c>
      <c r="I2164" s="21" t="s">
        <v>3213</v>
      </c>
      <c r="J2164" s="21">
        <v>1</v>
      </c>
      <c r="K2164" s="21">
        <v>1</v>
      </c>
      <c r="L2164" s="21">
        <f t="shared" si="229"/>
        <v>0</v>
      </c>
      <c r="M2164" s="21" t="s">
        <v>2494</v>
      </c>
      <c r="N2164" s="30">
        <v>45891</v>
      </c>
      <c r="O2164" s="48">
        <v>37192.5</v>
      </c>
      <c r="P2164" s="21" t="s">
        <v>2480</v>
      </c>
      <c r="Q2164" s="21" t="s">
        <v>636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Faridabad</v>
      </c>
      <c r="W2164" s="38"/>
      <c r="X2164" s="30">
        <v>45891</v>
      </c>
      <c r="Y2164" s="21">
        <f t="shared" si="230"/>
        <v>0</v>
      </c>
      <c r="Z2164" s="21" t="str">
        <f t="shared" si="231"/>
        <v>Friday</v>
      </c>
      <c r="AA2164" s="21" t="str">
        <f t="shared" si="232"/>
        <v>Friday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2162</v>
      </c>
      <c r="B2165" s="21" t="s">
        <v>2477</v>
      </c>
      <c r="C2165" s="30">
        <v>45884</v>
      </c>
      <c r="D2165" s="30">
        <v>45890</v>
      </c>
      <c r="E2165" s="47">
        <v>111.3</v>
      </c>
      <c r="F2165" s="47">
        <f t="shared" si="227"/>
        <v>9794.4</v>
      </c>
      <c r="G2165" s="48">
        <f t="shared" si="228"/>
        <v>9794.4</v>
      </c>
      <c r="H2165" s="21">
        <v>333625</v>
      </c>
      <c r="I2165" s="21" t="s">
        <v>3214</v>
      </c>
      <c r="J2165" s="21">
        <v>1</v>
      </c>
      <c r="K2165" s="21">
        <v>1</v>
      </c>
      <c r="L2165" s="21">
        <f t="shared" si="229"/>
        <v>0</v>
      </c>
      <c r="M2165" s="21" t="s">
        <v>2548</v>
      </c>
      <c r="N2165" s="30">
        <v>45892</v>
      </c>
      <c r="O2165" s="48">
        <v>13594.5</v>
      </c>
      <c r="P2165" s="21" t="s">
        <v>2481</v>
      </c>
      <c r="Q2165" s="21">
        <v>58154749166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Kolkata</v>
      </c>
      <c r="W2165" s="38"/>
      <c r="X2165" s="30">
        <v>45894</v>
      </c>
      <c r="Y2165" s="21">
        <f t="shared" si="230"/>
        <v>2</v>
      </c>
      <c r="Z2165" s="21" t="str">
        <f t="shared" si="231"/>
        <v>Saturday</v>
      </c>
      <c r="AA2165" s="21" t="str">
        <f t="shared" si="232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2163</v>
      </c>
      <c r="B2166" s="21" t="s">
        <v>2477</v>
      </c>
      <c r="C2166" s="30">
        <v>45884</v>
      </c>
      <c r="D2166" s="30">
        <v>45890</v>
      </c>
      <c r="E2166" s="47">
        <v>189</v>
      </c>
      <c r="F2166" s="47">
        <f t="shared" si="227"/>
        <v>16632</v>
      </c>
      <c r="G2166" s="48">
        <f t="shared" si="228"/>
        <v>16632</v>
      </c>
      <c r="H2166" s="21">
        <v>334606</v>
      </c>
      <c r="I2166" s="21" t="s">
        <v>3215</v>
      </c>
      <c r="J2166" s="21">
        <v>1</v>
      </c>
      <c r="K2166" s="21">
        <v>1</v>
      </c>
      <c r="L2166" s="21">
        <f t="shared" si="229"/>
        <v>0</v>
      </c>
      <c r="M2166" s="21" t="s">
        <v>2732</v>
      </c>
      <c r="N2166" s="30">
        <v>45896</v>
      </c>
      <c r="O2166" s="48">
        <v>0</v>
      </c>
      <c r="P2166" s="21" t="s">
        <v>625</v>
      </c>
      <c r="Q2166" s="21" t="s">
        <v>2071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Delhi</v>
      </c>
      <c r="W2166" s="38"/>
      <c r="X2166" s="30">
        <v>45896</v>
      </c>
      <c r="Y2166" s="21">
        <f t="shared" si="230"/>
        <v>0</v>
      </c>
      <c r="Z2166" s="21" t="str">
        <f t="shared" si="231"/>
        <v>Wednesday</v>
      </c>
      <c r="AA2166" s="21" t="str">
        <f t="shared" si="232"/>
        <v>Wednesday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2164</v>
      </c>
      <c r="B2167" s="21" t="s">
        <v>2477</v>
      </c>
      <c r="C2167" s="30">
        <v>45884</v>
      </c>
      <c r="D2167" s="30">
        <v>45890</v>
      </c>
      <c r="E2167" s="47">
        <v>197.4</v>
      </c>
      <c r="F2167" s="47">
        <f t="shared" si="227"/>
        <v>17371.2</v>
      </c>
      <c r="G2167" s="48">
        <f t="shared" si="228"/>
        <v>17371.2</v>
      </c>
      <c r="H2167" s="21">
        <v>334608</v>
      </c>
      <c r="I2167" s="21" t="s">
        <v>1814</v>
      </c>
      <c r="J2167" s="21">
        <v>1</v>
      </c>
      <c r="K2167" s="21">
        <v>1</v>
      </c>
      <c r="L2167" s="21">
        <f t="shared" si="229"/>
        <v>0</v>
      </c>
      <c r="M2167" s="21" t="s">
        <v>2545</v>
      </c>
      <c r="N2167" s="30">
        <v>45892</v>
      </c>
      <c r="O2167" s="48">
        <v>31471.200000000001</v>
      </c>
      <c r="P2167" s="21" t="s">
        <v>2479</v>
      </c>
      <c r="Q2167" s="21">
        <v>58154748525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Banglore</v>
      </c>
      <c r="W2167" s="38"/>
      <c r="X2167" s="30">
        <v>45894</v>
      </c>
      <c r="Y2167" s="21">
        <f t="shared" si="230"/>
        <v>2</v>
      </c>
      <c r="Z2167" s="21" t="str">
        <f t="shared" si="231"/>
        <v>Saturday</v>
      </c>
      <c r="AA2167" s="21" t="str">
        <f t="shared" si="232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2165</v>
      </c>
      <c r="B2168" s="21" t="s">
        <v>2477</v>
      </c>
      <c r="C2168" s="30">
        <v>45884</v>
      </c>
      <c r="D2168" s="30">
        <v>45890</v>
      </c>
      <c r="E2168" s="47">
        <v>128.1</v>
      </c>
      <c r="F2168" s="47">
        <f t="shared" si="227"/>
        <v>11272.8</v>
      </c>
      <c r="G2168" s="48">
        <f t="shared" si="228"/>
        <v>11272.8</v>
      </c>
      <c r="H2168" s="21">
        <v>336218</v>
      </c>
      <c r="I2168" s="21" t="s">
        <v>3216</v>
      </c>
      <c r="J2168" s="21">
        <v>1</v>
      </c>
      <c r="K2168" s="21">
        <v>1</v>
      </c>
      <c r="L2168" s="21">
        <f t="shared" si="229"/>
        <v>0</v>
      </c>
      <c r="M2168" s="21" t="s">
        <v>2732</v>
      </c>
      <c r="N2168" s="30">
        <v>45896</v>
      </c>
      <c r="O2168" s="48">
        <v>0</v>
      </c>
      <c r="P2168" s="21" t="s">
        <v>625</v>
      </c>
      <c r="Q2168" s="21" t="s">
        <v>2071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30"/>
        <v>0</v>
      </c>
      <c r="Z2168" s="21" t="str">
        <f t="shared" si="231"/>
        <v>Wednesday</v>
      </c>
      <c r="AA2168" s="21" t="str">
        <f t="shared" si="232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2166</v>
      </c>
      <c r="B2169" s="21" t="s">
        <v>2477</v>
      </c>
      <c r="C2169" s="30">
        <v>45884</v>
      </c>
      <c r="D2169" s="30">
        <v>45890</v>
      </c>
      <c r="E2169" s="47">
        <v>90.3</v>
      </c>
      <c r="F2169" s="47">
        <f t="shared" si="227"/>
        <v>7946.4</v>
      </c>
      <c r="G2169" s="48">
        <f t="shared" si="228"/>
        <v>7946.4</v>
      </c>
      <c r="H2169" s="21">
        <v>339811</v>
      </c>
      <c r="I2169" s="21" t="s">
        <v>3217</v>
      </c>
      <c r="J2169" s="21">
        <v>1</v>
      </c>
      <c r="K2169" s="21">
        <v>1</v>
      </c>
      <c r="L2169" s="21">
        <f t="shared" si="229"/>
        <v>0</v>
      </c>
      <c r="M2169" s="21" t="s">
        <v>2539</v>
      </c>
      <c r="N2169" s="30">
        <v>45892</v>
      </c>
      <c r="O2169" s="48">
        <v>14996.25</v>
      </c>
      <c r="P2169" s="21" t="s">
        <v>2283</v>
      </c>
      <c r="Q2169" s="21">
        <v>58154747490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BANGALORE</v>
      </c>
      <c r="W2169" s="38"/>
      <c r="X2169" s="30">
        <v>45894</v>
      </c>
      <c r="Y2169" s="21">
        <f t="shared" si="230"/>
        <v>2</v>
      </c>
      <c r="Z2169" s="21" t="str">
        <f t="shared" si="231"/>
        <v>Saturday</v>
      </c>
      <c r="AA2169" s="21" t="str">
        <f t="shared" si="232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2167</v>
      </c>
      <c r="B2170" s="21" t="s">
        <v>2477</v>
      </c>
      <c r="C2170" s="30">
        <v>45884</v>
      </c>
      <c r="D2170" s="30">
        <v>45890</v>
      </c>
      <c r="E2170" s="47">
        <v>158.19999999999999</v>
      </c>
      <c r="F2170" s="47">
        <f t="shared" si="227"/>
        <v>13921.599999999999</v>
      </c>
      <c r="G2170" s="48">
        <f t="shared" si="228"/>
        <v>13921.599999999999</v>
      </c>
      <c r="H2170" s="21">
        <v>343504</v>
      </c>
      <c r="I2170" s="21" t="s">
        <v>3218</v>
      </c>
      <c r="J2170" s="21">
        <v>1</v>
      </c>
      <c r="K2170" s="21">
        <v>1</v>
      </c>
      <c r="L2170" s="21">
        <f t="shared" si="229"/>
        <v>0</v>
      </c>
      <c r="M2170" s="21" t="s">
        <v>2545</v>
      </c>
      <c r="N2170" s="30">
        <v>45892</v>
      </c>
      <c r="O2170" s="48">
        <v>25221.599999999999</v>
      </c>
      <c r="P2170" s="21" t="s">
        <v>2479</v>
      </c>
      <c r="Q2170" s="21">
        <v>58154748525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Banglore</v>
      </c>
      <c r="W2170" s="38"/>
      <c r="X2170" s="30">
        <v>45894</v>
      </c>
      <c r="Y2170" s="21">
        <f t="shared" si="230"/>
        <v>2</v>
      </c>
      <c r="Z2170" s="21" t="str">
        <f t="shared" si="231"/>
        <v>Saturday</v>
      </c>
      <c r="AA2170" s="21" t="str">
        <f t="shared" si="232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2168</v>
      </c>
      <c r="B2171" s="21" t="s">
        <v>2477</v>
      </c>
      <c r="C2171" s="30">
        <v>45884</v>
      </c>
      <c r="D2171" s="30">
        <v>45890</v>
      </c>
      <c r="E2171" s="47">
        <v>140.69999999999999</v>
      </c>
      <c r="F2171" s="47">
        <f t="shared" si="227"/>
        <v>12381.599999999999</v>
      </c>
      <c r="G2171" s="48">
        <f t="shared" si="228"/>
        <v>12381.599999999999</v>
      </c>
      <c r="H2171" s="21">
        <v>343524</v>
      </c>
      <c r="I2171" s="21" t="s">
        <v>3023</v>
      </c>
      <c r="J2171" s="21">
        <v>1</v>
      </c>
      <c r="K2171" s="21">
        <v>1</v>
      </c>
      <c r="L2171" s="21">
        <f t="shared" si="229"/>
        <v>0</v>
      </c>
      <c r="M2171" s="21" t="s">
        <v>2732</v>
      </c>
      <c r="N2171" s="30">
        <v>45896</v>
      </c>
      <c r="O2171" s="48">
        <v>0</v>
      </c>
      <c r="P2171" s="21" t="s">
        <v>625</v>
      </c>
      <c r="Q2171" s="21" t="s">
        <v>2071</v>
      </c>
      <c r="R2171" s="21" t="s">
        <v>637</v>
      </c>
      <c r="S2171" s="3">
        <v>4</v>
      </c>
      <c r="T2171" s="37"/>
      <c r="U2171" s="21" t="s">
        <v>18</v>
      </c>
      <c r="V2171" s="21" t="str">
        <f>VLOOKUP(P2171,'Customer List'!B:C,2,)</f>
        <v>Delhi</v>
      </c>
      <c r="W2171" s="38"/>
      <c r="X2171" s="30">
        <v>45896</v>
      </c>
      <c r="Y2171" s="21">
        <f t="shared" si="230"/>
        <v>0</v>
      </c>
      <c r="Z2171" s="21" t="str">
        <f t="shared" si="231"/>
        <v>Wednesday</v>
      </c>
      <c r="AA2171" s="21" t="str">
        <f t="shared" si="232"/>
        <v>Wednesday</v>
      </c>
      <c r="AB2171" s="21" t="str">
        <f>VLOOKUP(U2171,'Currency Sheet'!A:C,3,)</f>
        <v>DOLLAR</v>
      </c>
      <c r="AC2171" s="42" t="str">
        <f>VLOOKUP(P2171,'Customer List'!B:D,3,)</f>
        <v>Local</v>
      </c>
    </row>
    <row r="2172" spans="1:29" x14ac:dyDescent="0.25">
      <c r="A2172" s="21">
        <v>2169</v>
      </c>
      <c r="B2172" s="21" t="s">
        <v>2477</v>
      </c>
      <c r="C2172" s="30">
        <v>45884</v>
      </c>
      <c r="D2172" s="30">
        <v>45890</v>
      </c>
      <c r="E2172" s="47">
        <v>58.1</v>
      </c>
      <c r="F2172" s="47">
        <f t="shared" si="227"/>
        <v>5112.8</v>
      </c>
      <c r="G2172" s="48">
        <f t="shared" si="228"/>
        <v>25564</v>
      </c>
      <c r="H2172" s="21">
        <v>344606</v>
      </c>
      <c r="I2172" s="21" t="s">
        <v>1703</v>
      </c>
      <c r="J2172" s="21">
        <v>5</v>
      </c>
      <c r="K2172" s="21">
        <v>5</v>
      </c>
      <c r="L2172" s="21">
        <f t="shared" si="229"/>
        <v>0</v>
      </c>
      <c r="M2172" s="21" t="s">
        <v>2560</v>
      </c>
      <c r="N2172" s="30">
        <v>45892</v>
      </c>
      <c r="O2172" s="48">
        <v>45027.5</v>
      </c>
      <c r="P2172" s="21" t="s">
        <v>1017</v>
      </c>
      <c r="Q2172" s="21">
        <v>58154756881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30"/>
        <v>2</v>
      </c>
      <c r="Z2172" s="21" t="str">
        <f t="shared" si="231"/>
        <v>Saturday</v>
      </c>
      <c r="AA2172" s="21" t="str">
        <f t="shared" si="232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2170</v>
      </c>
      <c r="B2173" s="21" t="s">
        <v>2477</v>
      </c>
      <c r="C2173" s="30">
        <v>45884</v>
      </c>
      <c r="D2173" s="30">
        <v>45890</v>
      </c>
      <c r="E2173" s="47">
        <v>227.5</v>
      </c>
      <c r="F2173" s="47">
        <f t="shared" si="227"/>
        <v>20020</v>
      </c>
      <c r="G2173" s="48">
        <f t="shared" si="228"/>
        <v>100100</v>
      </c>
      <c r="H2173" s="21">
        <v>344712</v>
      </c>
      <c r="I2173" s="21" t="s">
        <v>1647</v>
      </c>
      <c r="J2173" s="21">
        <v>5</v>
      </c>
      <c r="K2173" s="21">
        <v>5</v>
      </c>
      <c r="L2173" s="21">
        <f t="shared" si="229"/>
        <v>0</v>
      </c>
      <c r="M2173" s="21" t="s">
        <v>2560</v>
      </c>
      <c r="N2173" s="30">
        <v>45892</v>
      </c>
      <c r="O2173" s="48">
        <v>188906.25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30"/>
        <v>2</v>
      </c>
      <c r="Z2173" s="21" t="str">
        <f t="shared" si="231"/>
        <v>Saturday</v>
      </c>
      <c r="AA2173" s="21" t="str">
        <f t="shared" si="232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2171</v>
      </c>
      <c r="B2174" s="21" t="s">
        <v>2477</v>
      </c>
      <c r="C2174" s="30">
        <v>45884</v>
      </c>
      <c r="D2174" s="30">
        <v>45890</v>
      </c>
      <c r="E2174" s="47">
        <v>135.1</v>
      </c>
      <c r="F2174" s="47">
        <f t="shared" si="227"/>
        <v>11888.8</v>
      </c>
      <c r="G2174" s="48">
        <f t="shared" si="228"/>
        <v>11888.8</v>
      </c>
      <c r="H2174" s="21">
        <v>344720</v>
      </c>
      <c r="I2174" s="21" t="s">
        <v>3219</v>
      </c>
      <c r="J2174" s="21">
        <v>1</v>
      </c>
      <c r="K2174" s="21">
        <v>1</v>
      </c>
      <c r="L2174" s="21">
        <f t="shared" si="229"/>
        <v>0</v>
      </c>
      <c r="M2174" s="21" t="s">
        <v>2732</v>
      </c>
      <c r="N2174" s="30">
        <v>45896</v>
      </c>
      <c r="O2174" s="48">
        <v>0</v>
      </c>
      <c r="P2174" s="21" t="s">
        <v>625</v>
      </c>
      <c r="Q2174" s="21" t="s">
        <v>2071</v>
      </c>
      <c r="R2174" s="21" t="s">
        <v>637</v>
      </c>
      <c r="S2174" s="3">
        <v>4</v>
      </c>
      <c r="T2174" s="37"/>
      <c r="U2174" s="21" t="s">
        <v>18</v>
      </c>
      <c r="V2174" s="21" t="str">
        <f>VLOOKUP(P2174,'Customer List'!B:C,2,)</f>
        <v>Delhi</v>
      </c>
      <c r="W2174" s="38"/>
      <c r="X2174" s="30">
        <v>45896</v>
      </c>
      <c r="Y2174" s="21">
        <f t="shared" si="230"/>
        <v>0</v>
      </c>
      <c r="Z2174" s="21" t="str">
        <f t="shared" si="231"/>
        <v>Wednesday</v>
      </c>
      <c r="AA2174" s="21" t="str">
        <f t="shared" si="232"/>
        <v>Wednesday</v>
      </c>
      <c r="AB2174" s="21" t="str">
        <f>VLOOKUP(U2174,'Currency Sheet'!A:C,3,)</f>
        <v>DOLLAR</v>
      </c>
      <c r="AC2174" s="42" t="str">
        <f>VLOOKUP(P2174,'Customer List'!B:D,3,)</f>
        <v>Local</v>
      </c>
    </row>
    <row r="2175" spans="1:29" x14ac:dyDescent="0.25">
      <c r="A2175" s="21">
        <v>2172</v>
      </c>
      <c r="B2175" s="21" t="s">
        <v>2477</v>
      </c>
      <c r="C2175" s="30">
        <v>45884</v>
      </c>
      <c r="D2175" s="30">
        <v>45890</v>
      </c>
      <c r="E2175" s="47">
        <v>203.7</v>
      </c>
      <c r="F2175" s="47">
        <f t="shared" si="227"/>
        <v>17925.599999999999</v>
      </c>
      <c r="G2175" s="48">
        <f t="shared" si="228"/>
        <v>17925.599999999999</v>
      </c>
      <c r="H2175" s="21">
        <v>350216</v>
      </c>
      <c r="I2175" s="21" t="s">
        <v>3220</v>
      </c>
      <c r="J2175" s="21">
        <v>1</v>
      </c>
      <c r="K2175" s="21">
        <v>1</v>
      </c>
      <c r="L2175" s="21">
        <f t="shared" si="229"/>
        <v>0</v>
      </c>
      <c r="M2175" s="21" t="s">
        <v>3284</v>
      </c>
      <c r="N2175" s="30">
        <v>45901</v>
      </c>
      <c r="O2175" s="48">
        <v>42849.75</v>
      </c>
      <c r="P2175" s="21" t="s">
        <v>30</v>
      </c>
      <c r="Q2175" s="21" t="s">
        <v>636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f>IF(OR(R2175 = "PRIYANKA MADAM", R2175 = "DEEPAK", R2175 = "PORTER"),N2175,"")</f>
        <v>45901</v>
      </c>
      <c r="Y2175" s="21">
        <f t="shared" si="230"/>
        <v>0</v>
      </c>
      <c r="Z2175" s="21" t="str">
        <f t="shared" si="231"/>
        <v>Monday</v>
      </c>
      <c r="AA2175" s="21" t="str">
        <f t="shared" si="232"/>
        <v>Monday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2173</v>
      </c>
      <c r="B2176" s="21" t="s">
        <v>2477</v>
      </c>
      <c r="C2176" s="30">
        <v>45884</v>
      </c>
      <c r="D2176" s="30">
        <v>45890</v>
      </c>
      <c r="E2176" s="47">
        <v>185.5</v>
      </c>
      <c r="F2176" s="47">
        <f t="shared" si="227"/>
        <v>16324</v>
      </c>
      <c r="G2176" s="48">
        <f t="shared" si="228"/>
        <v>16324</v>
      </c>
      <c r="H2176" s="21">
        <v>354220</v>
      </c>
      <c r="I2176" s="21" t="s">
        <v>3221</v>
      </c>
      <c r="J2176" s="21">
        <v>1</v>
      </c>
      <c r="K2176" s="21">
        <v>1</v>
      </c>
      <c r="L2176" s="21">
        <f t="shared" si="229"/>
        <v>0</v>
      </c>
      <c r="M2176" s="21" t="s">
        <v>2732</v>
      </c>
      <c r="N2176" s="30">
        <v>45896</v>
      </c>
      <c r="O2176" s="48">
        <v>0</v>
      </c>
      <c r="P2176" s="21" t="s">
        <v>625</v>
      </c>
      <c r="Q2176" s="21" t="s">
        <v>2071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30"/>
        <v>0</v>
      </c>
      <c r="Z2176" s="21" t="str">
        <f t="shared" si="231"/>
        <v>Wednesday</v>
      </c>
      <c r="AA2176" s="21" t="str">
        <f t="shared" si="232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2174</v>
      </c>
      <c r="B2177" s="21" t="s">
        <v>2477</v>
      </c>
      <c r="C2177" s="30">
        <v>45884</v>
      </c>
      <c r="D2177" s="30">
        <v>45890</v>
      </c>
      <c r="E2177" s="47">
        <v>104.3</v>
      </c>
      <c r="F2177" s="47">
        <f t="shared" si="227"/>
        <v>9178.4</v>
      </c>
      <c r="G2177" s="48">
        <f t="shared" si="228"/>
        <v>9178.4</v>
      </c>
      <c r="H2177" s="21">
        <v>357905</v>
      </c>
      <c r="I2177" s="21" t="s">
        <v>3222</v>
      </c>
      <c r="J2177" s="21">
        <v>1</v>
      </c>
      <c r="K2177" s="21">
        <v>1</v>
      </c>
      <c r="L2177" s="21">
        <f t="shared" si="229"/>
        <v>0</v>
      </c>
      <c r="M2177" s="21" t="s">
        <v>2530</v>
      </c>
      <c r="N2177" s="30">
        <v>45892</v>
      </c>
      <c r="O2177" s="48">
        <v>15704.6</v>
      </c>
      <c r="P2177" s="21" t="s">
        <v>1009</v>
      </c>
      <c r="Q2177" s="21">
        <v>58154748164</v>
      </c>
      <c r="R2177" s="21" t="s">
        <v>40</v>
      </c>
      <c r="S2177" s="3">
        <v>4</v>
      </c>
      <c r="T2177" s="37"/>
      <c r="U2177" s="21" t="s">
        <v>18</v>
      </c>
      <c r="V2177" s="21" t="str">
        <f>VLOOKUP(P2177,'Customer List'!B:C,2,)</f>
        <v>Kolkata</v>
      </c>
      <c r="W2177" s="38"/>
      <c r="X2177" s="30">
        <v>45894</v>
      </c>
      <c r="Y2177" s="21">
        <f t="shared" si="230"/>
        <v>2</v>
      </c>
      <c r="Z2177" s="21" t="str">
        <f t="shared" si="231"/>
        <v>Saturday</v>
      </c>
      <c r="AA2177" s="21" t="str">
        <f t="shared" si="232"/>
        <v>Monday</v>
      </c>
      <c r="AB2177" s="21" t="str">
        <f>VLOOKUP(U2177,'Currency Sheet'!A:C,3,)</f>
        <v>DOLLAR</v>
      </c>
      <c r="AC2177" s="42" t="str">
        <f>VLOOKUP(P2177,'Customer List'!B:D,3,)</f>
        <v>OutStation</v>
      </c>
    </row>
    <row r="2178" spans="1:29" x14ac:dyDescent="0.25">
      <c r="A2178" s="21">
        <v>2175</v>
      </c>
      <c r="B2178" s="21" t="s">
        <v>2477</v>
      </c>
      <c r="C2178" s="30">
        <v>45884</v>
      </c>
      <c r="D2178" s="30">
        <v>45890</v>
      </c>
      <c r="E2178" s="47">
        <v>115.5</v>
      </c>
      <c r="F2178" s="47">
        <f t="shared" si="227"/>
        <v>10164</v>
      </c>
      <c r="G2178" s="48">
        <f t="shared" si="228"/>
        <v>10164</v>
      </c>
      <c r="H2178" s="21">
        <v>362805</v>
      </c>
      <c r="I2178" s="21" t="s">
        <v>3223</v>
      </c>
      <c r="J2178" s="21">
        <v>1</v>
      </c>
      <c r="K2178" s="21">
        <v>1</v>
      </c>
      <c r="L2178" s="21">
        <f t="shared" si="229"/>
        <v>0</v>
      </c>
      <c r="M2178" s="21" t="s">
        <v>2540</v>
      </c>
      <c r="N2178" s="30">
        <v>45892</v>
      </c>
      <c r="O2178" s="48">
        <v>17325</v>
      </c>
      <c r="P2178" s="21" t="s">
        <v>1053</v>
      </c>
      <c r="Q2178" s="21">
        <v>58154750695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si="230"/>
        <v>2</v>
      </c>
      <c r="Z2178" s="21" t="str">
        <f t="shared" si="231"/>
        <v>Saturday</v>
      </c>
      <c r="AA2178" s="21" t="str">
        <f t="shared" si="232"/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2176</v>
      </c>
      <c r="B2179" s="21" t="s">
        <v>2477</v>
      </c>
      <c r="C2179" s="30">
        <v>45884</v>
      </c>
      <c r="D2179" s="30">
        <v>45890</v>
      </c>
      <c r="E2179" s="47">
        <v>96.6</v>
      </c>
      <c r="F2179" s="47">
        <f t="shared" si="227"/>
        <v>8500.7999999999993</v>
      </c>
      <c r="G2179" s="48">
        <f t="shared" si="228"/>
        <v>8500.7999999999993</v>
      </c>
      <c r="H2179" s="21">
        <v>364805</v>
      </c>
      <c r="I2179" s="21" t="s">
        <v>2949</v>
      </c>
      <c r="J2179" s="21">
        <v>1</v>
      </c>
      <c r="K2179" s="21">
        <v>1</v>
      </c>
      <c r="L2179" s="21">
        <f t="shared" si="229"/>
        <v>0</v>
      </c>
      <c r="M2179" s="21" t="s">
        <v>3279</v>
      </c>
      <c r="N2179" s="30">
        <v>45899</v>
      </c>
      <c r="O2179" s="48">
        <v>14545.2</v>
      </c>
      <c r="P2179" s="21" t="s">
        <v>1080</v>
      </c>
      <c r="Q2179" s="21">
        <v>58155038594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Lucknow</v>
      </c>
      <c r="W2179" s="38"/>
      <c r="X2179" s="30">
        <v>45901</v>
      </c>
      <c r="Y2179" s="21">
        <f t="shared" si="230"/>
        <v>2</v>
      </c>
      <c r="Z2179" s="21" t="str">
        <f t="shared" si="231"/>
        <v>Saturday</v>
      </c>
      <c r="AA2179" s="21" t="str">
        <f t="shared" si="232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2177</v>
      </c>
      <c r="B2180" s="21" t="s">
        <v>2477</v>
      </c>
      <c r="C2180" s="30">
        <v>45884</v>
      </c>
      <c r="D2180" s="30">
        <v>45890</v>
      </c>
      <c r="E2180" s="47">
        <v>144.19999999999999</v>
      </c>
      <c r="F2180" s="47">
        <f t="shared" ref="F2180:F2243" si="233">IF(AB2180="DOLLAR",E2180*88,E2180)</f>
        <v>12689.599999999999</v>
      </c>
      <c r="G2180" s="48">
        <f t="shared" ref="G2180:G2243" si="234">F2180*J2180</f>
        <v>12689.599999999999</v>
      </c>
      <c r="H2180" s="21">
        <v>367106</v>
      </c>
      <c r="I2180" s="21" t="s">
        <v>3224</v>
      </c>
      <c r="J2180" s="21">
        <v>1</v>
      </c>
      <c r="K2180" s="21">
        <v>1</v>
      </c>
      <c r="L2180" s="21">
        <f t="shared" ref="L2180:L2243" si="235">J2180-K2180</f>
        <v>0</v>
      </c>
      <c r="M2180" s="21" t="s">
        <v>2732</v>
      </c>
      <c r="N2180" s="30">
        <v>45896</v>
      </c>
      <c r="O2180" s="48">
        <v>0</v>
      </c>
      <c r="P2180" s="21" t="s">
        <v>625</v>
      </c>
      <c r="Q2180" s="21" t="s">
        <v>2071</v>
      </c>
      <c r="R2180" s="21" t="s">
        <v>637</v>
      </c>
      <c r="S2180" s="3">
        <v>4</v>
      </c>
      <c r="T2180" s="37"/>
      <c r="U2180" s="21" t="s">
        <v>18</v>
      </c>
      <c r="V2180" s="21" t="str">
        <f>VLOOKUP(P2180,'Customer List'!B:C,2,)</f>
        <v>Delhi</v>
      </c>
      <c r="W2180" s="38"/>
      <c r="X2180" s="30">
        <v>45896</v>
      </c>
      <c r="Y2180" s="21">
        <f t="shared" ref="Y2180:Y2243" si="236">IF(X2180="", "", X2180-N2180)</f>
        <v>0</v>
      </c>
      <c r="Z2180" s="21" t="str">
        <f t="shared" ref="Z2180:Z2243" si="237">IF(N2180="", "", TEXT(N2180, "dddd"))</f>
        <v>Wednesday</v>
      </c>
      <c r="AA2180" s="21" t="str">
        <f t="shared" ref="AA2180:AA2243" si="238">IF(X2180="", "", TEXT(X2180, "dddd"))</f>
        <v>Wednesday</v>
      </c>
      <c r="AB2180" s="21" t="str">
        <f>VLOOKUP(U2180,'Currency Sheet'!A:C,3,)</f>
        <v>DOLLAR</v>
      </c>
      <c r="AC2180" s="42" t="str">
        <f>VLOOKUP(P2180,'Customer List'!B:D,3,)</f>
        <v>Local</v>
      </c>
    </row>
    <row r="2181" spans="1:29" x14ac:dyDescent="0.25">
      <c r="A2181" s="21">
        <v>2178</v>
      </c>
      <c r="B2181" s="21" t="s">
        <v>2477</v>
      </c>
      <c r="C2181" s="30">
        <v>45884</v>
      </c>
      <c r="D2181" s="30">
        <v>45890</v>
      </c>
      <c r="E2181" s="47">
        <v>81.900000000000006</v>
      </c>
      <c r="F2181" s="47">
        <f t="shared" si="233"/>
        <v>7207.2000000000007</v>
      </c>
      <c r="G2181" s="48">
        <f t="shared" si="234"/>
        <v>7207.2000000000007</v>
      </c>
      <c r="H2181" s="21">
        <v>376804</v>
      </c>
      <c r="I2181" s="21" t="s">
        <v>3225</v>
      </c>
      <c r="J2181" s="21">
        <v>1</v>
      </c>
      <c r="K2181" s="21">
        <v>1</v>
      </c>
      <c r="L2181" s="21">
        <f t="shared" si="235"/>
        <v>0</v>
      </c>
      <c r="M2181" s="21" t="s">
        <v>3279</v>
      </c>
      <c r="N2181" s="30">
        <v>45899</v>
      </c>
      <c r="O2181" s="48">
        <v>12331.8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36"/>
        <v>2</v>
      </c>
      <c r="Z2181" s="21" t="str">
        <f t="shared" si="237"/>
        <v>Saturday</v>
      </c>
      <c r="AA2181" s="21" t="str">
        <f t="shared" si="238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2179</v>
      </c>
      <c r="B2182" s="21" t="s">
        <v>2477</v>
      </c>
      <c r="C2182" s="30">
        <v>45884</v>
      </c>
      <c r="D2182" s="30">
        <v>45890</v>
      </c>
      <c r="E2182" s="47">
        <v>107.1</v>
      </c>
      <c r="F2182" s="47">
        <f t="shared" si="233"/>
        <v>9424.7999999999993</v>
      </c>
      <c r="G2182" s="48">
        <f t="shared" si="234"/>
        <v>9424.7999999999993</v>
      </c>
      <c r="H2182" s="21">
        <v>393607</v>
      </c>
      <c r="I2182" s="21" t="s">
        <v>3226</v>
      </c>
      <c r="J2182" s="21">
        <v>1</v>
      </c>
      <c r="K2182" s="21">
        <v>1</v>
      </c>
      <c r="L2182" s="21">
        <f t="shared" si="235"/>
        <v>0</v>
      </c>
      <c r="M2182" s="21" t="s">
        <v>2548</v>
      </c>
      <c r="N2182" s="30">
        <v>45892</v>
      </c>
      <c r="O2182" s="48">
        <v>13081.5</v>
      </c>
      <c r="P2182" s="21" t="s">
        <v>883</v>
      </c>
      <c r="Q2182" s="21">
        <v>58154749166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Kolkata</v>
      </c>
      <c r="W2182" s="38"/>
      <c r="X2182" s="30">
        <v>45894</v>
      </c>
      <c r="Y2182" s="21">
        <f t="shared" si="236"/>
        <v>2</v>
      </c>
      <c r="Z2182" s="21" t="str">
        <f t="shared" si="237"/>
        <v>Saturday</v>
      </c>
      <c r="AA2182" s="21" t="str">
        <f t="shared" si="238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2180</v>
      </c>
      <c r="B2183" s="21" t="s">
        <v>2477</v>
      </c>
      <c r="C2183" s="30">
        <v>45884</v>
      </c>
      <c r="D2183" s="30">
        <v>45890</v>
      </c>
      <c r="E2183" s="47">
        <v>135.1</v>
      </c>
      <c r="F2183" s="47">
        <f t="shared" si="233"/>
        <v>11888.8</v>
      </c>
      <c r="G2183" s="48">
        <f t="shared" si="234"/>
        <v>0</v>
      </c>
      <c r="H2183" s="21">
        <v>399711</v>
      </c>
      <c r="I2183" s="21" t="s">
        <v>3227</v>
      </c>
      <c r="J2183" s="21">
        <v>0</v>
      </c>
      <c r="K2183" s="21"/>
      <c r="L2183" s="21">
        <f t="shared" si="235"/>
        <v>0</v>
      </c>
      <c r="M2183" s="21" t="s">
        <v>3631</v>
      </c>
      <c r="N2183" s="30" t="s">
        <v>3631</v>
      </c>
      <c r="O2183" s="48">
        <v>0</v>
      </c>
      <c r="P2183" s="21" t="s">
        <v>2482</v>
      </c>
      <c r="Q2183" s="21"/>
      <c r="R2183" s="21"/>
      <c r="S2183" s="3">
        <v>4</v>
      </c>
      <c r="T2183" s="37" t="s">
        <v>2768</v>
      </c>
      <c r="U2183" s="21" t="s">
        <v>18</v>
      </c>
      <c r="V2183" s="21" t="str">
        <f>VLOOKUP(P2183,'Customer List'!B:C,2,)</f>
        <v>Kolkata</v>
      </c>
      <c r="W2183" s="38"/>
      <c r="X2183" s="30" t="str">
        <f>IF(OR(R2183 = "PRIYANKA MADAM", R2183 = "DEEPAK", R2183 = "PORTER"),N2183,"")</f>
        <v/>
      </c>
      <c r="Y2183" s="21" t="str">
        <f t="shared" si="236"/>
        <v/>
      </c>
      <c r="Z2183" s="21" t="str">
        <f t="shared" si="237"/>
        <v>NA</v>
      </c>
      <c r="AA2183" s="21" t="str">
        <f t="shared" si="238"/>
        <v/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2181</v>
      </c>
      <c r="B2184" s="21" t="s">
        <v>2477</v>
      </c>
      <c r="C2184" s="30">
        <v>45884</v>
      </c>
      <c r="D2184" s="30">
        <v>45890</v>
      </c>
      <c r="E2184" s="47">
        <v>473.9</v>
      </c>
      <c r="F2184" s="47">
        <f t="shared" si="233"/>
        <v>41703.199999999997</v>
      </c>
      <c r="G2184" s="48">
        <f t="shared" si="234"/>
        <v>417032</v>
      </c>
      <c r="H2184" s="21">
        <v>403602</v>
      </c>
      <c r="I2184" s="21" t="s">
        <v>3228</v>
      </c>
      <c r="J2184" s="21">
        <v>10</v>
      </c>
      <c r="K2184" s="21">
        <v>10</v>
      </c>
      <c r="L2184" s="21">
        <f t="shared" si="235"/>
        <v>0</v>
      </c>
      <c r="M2184" s="21" t="s">
        <v>2559</v>
      </c>
      <c r="N2184" s="30">
        <v>45892</v>
      </c>
      <c r="O2184" s="48">
        <v>645750</v>
      </c>
      <c r="P2184" s="21" t="s">
        <v>1017</v>
      </c>
      <c r="Q2184" s="21">
        <v>58154756881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Banglore</v>
      </c>
      <c r="W2184" s="38"/>
      <c r="X2184" s="30">
        <v>45894</v>
      </c>
      <c r="Y2184" s="21">
        <f t="shared" si="236"/>
        <v>2</v>
      </c>
      <c r="Z2184" s="21" t="str">
        <f t="shared" si="237"/>
        <v>Saturday</v>
      </c>
      <c r="AA2184" s="21" t="str">
        <f t="shared" si="238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2182</v>
      </c>
      <c r="B2185" s="21" t="s">
        <v>2477</v>
      </c>
      <c r="C2185" s="30">
        <v>45884</v>
      </c>
      <c r="D2185" s="30">
        <v>45890</v>
      </c>
      <c r="E2185" s="47">
        <v>45.5</v>
      </c>
      <c r="F2185" s="47">
        <f t="shared" si="233"/>
        <v>4004</v>
      </c>
      <c r="G2185" s="48">
        <f t="shared" si="234"/>
        <v>8008</v>
      </c>
      <c r="H2185" s="21">
        <v>420301</v>
      </c>
      <c r="I2185" s="21" t="s">
        <v>2885</v>
      </c>
      <c r="J2185" s="21">
        <v>2</v>
      </c>
      <c r="K2185" s="21">
        <v>2</v>
      </c>
      <c r="L2185" s="21">
        <f t="shared" si="235"/>
        <v>0</v>
      </c>
      <c r="M2185" s="21" t="s">
        <v>3285</v>
      </c>
      <c r="N2185" s="30">
        <v>45901</v>
      </c>
      <c r="O2185" s="48">
        <v>19142.5</v>
      </c>
      <c r="P2185" s="21" t="s">
        <v>30</v>
      </c>
      <c r="Q2185" s="21" t="s">
        <v>2071</v>
      </c>
      <c r="R2185" s="21" t="s">
        <v>637</v>
      </c>
      <c r="S2185" s="3">
        <v>4</v>
      </c>
      <c r="T2185" s="37"/>
      <c r="U2185" s="21" t="s">
        <v>18</v>
      </c>
      <c r="V2185" s="21" t="str">
        <f>VLOOKUP(P2185,'Customer List'!B:C,2,)</f>
        <v>Delhi</v>
      </c>
      <c r="W2185" s="38"/>
      <c r="X2185" s="30">
        <f>IF(OR(R2185 = "PRIYANKA MADAM", R2185 = "DEEPAK", R2185 = "PORTER"),N2185,"")</f>
        <v>45901</v>
      </c>
      <c r="Y2185" s="21">
        <f t="shared" si="236"/>
        <v>0</v>
      </c>
      <c r="Z2185" s="21" t="str">
        <f t="shared" si="237"/>
        <v>Monday</v>
      </c>
      <c r="AA2185" s="21" t="str">
        <f t="shared" si="238"/>
        <v>Monday</v>
      </c>
      <c r="AB2185" s="21" t="str">
        <f>VLOOKUP(U2185,'Currency Sheet'!A:C,3,)</f>
        <v>DOLLAR</v>
      </c>
      <c r="AC2185" s="42" t="str">
        <f>VLOOKUP(P2185,'Customer List'!B:D,3,)</f>
        <v>Local</v>
      </c>
    </row>
    <row r="2186" spans="1:29" x14ac:dyDescent="0.25">
      <c r="A2186" s="21">
        <v>2183</v>
      </c>
      <c r="B2186" s="21" t="s">
        <v>2477</v>
      </c>
      <c r="C2186" s="30">
        <v>45884</v>
      </c>
      <c r="D2186" s="30">
        <v>45890</v>
      </c>
      <c r="E2186" s="47">
        <v>29.4</v>
      </c>
      <c r="F2186" s="47">
        <f t="shared" si="233"/>
        <v>2587.1999999999998</v>
      </c>
      <c r="G2186" s="48">
        <f t="shared" si="234"/>
        <v>5174.3999999999996</v>
      </c>
      <c r="H2186" s="21">
        <v>421101</v>
      </c>
      <c r="I2186" s="21" t="s">
        <v>1233</v>
      </c>
      <c r="J2186" s="21">
        <v>2</v>
      </c>
      <c r="K2186" s="21">
        <v>2</v>
      </c>
      <c r="L2186" s="21">
        <f t="shared" si="235"/>
        <v>0</v>
      </c>
      <c r="M2186" s="21" t="s">
        <v>3285</v>
      </c>
      <c r="N2186" s="30">
        <v>45901</v>
      </c>
      <c r="O2186" s="48">
        <v>12368.66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36"/>
        <v>0</v>
      </c>
      <c r="Z2186" s="21" t="str">
        <f t="shared" si="237"/>
        <v>Monday</v>
      </c>
      <c r="AA2186" s="21" t="str">
        <f t="shared" si="238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2184</v>
      </c>
      <c r="B2187" s="21" t="s">
        <v>2477</v>
      </c>
      <c r="C2187" s="30">
        <v>45884</v>
      </c>
      <c r="D2187" s="30">
        <v>45890</v>
      </c>
      <c r="E2187" s="47">
        <v>37.799999999999997</v>
      </c>
      <c r="F2187" s="47">
        <f t="shared" si="233"/>
        <v>3326.3999999999996</v>
      </c>
      <c r="G2187" s="48">
        <f t="shared" si="234"/>
        <v>3326.3999999999996</v>
      </c>
      <c r="H2187" s="21">
        <v>421301</v>
      </c>
      <c r="I2187" s="21" t="s">
        <v>1606</v>
      </c>
      <c r="J2187" s="21">
        <v>1</v>
      </c>
      <c r="K2187" s="21">
        <v>1</v>
      </c>
      <c r="L2187" s="21">
        <f t="shared" si="235"/>
        <v>0</v>
      </c>
      <c r="M2187" s="21" t="s">
        <v>3279</v>
      </c>
      <c r="N2187" s="30">
        <v>45899</v>
      </c>
      <c r="O2187" s="48">
        <v>5691.6</v>
      </c>
      <c r="P2187" s="21" t="s">
        <v>1080</v>
      </c>
      <c r="Q2187" s="21">
        <v>58155038594</v>
      </c>
      <c r="R2187" s="21" t="s">
        <v>40</v>
      </c>
      <c r="S2187" s="3">
        <v>4</v>
      </c>
      <c r="T2187" s="37"/>
      <c r="U2187" s="21" t="s">
        <v>18</v>
      </c>
      <c r="V2187" s="21" t="str">
        <f>VLOOKUP(P2187,'Customer List'!B:C,2,)</f>
        <v>Lucknow</v>
      </c>
      <c r="W2187" s="38"/>
      <c r="X2187" s="30">
        <v>45901</v>
      </c>
      <c r="Y2187" s="21">
        <f t="shared" si="236"/>
        <v>2</v>
      </c>
      <c r="Z2187" s="21" t="str">
        <f t="shared" si="237"/>
        <v>Saturday</v>
      </c>
      <c r="AA2187" s="21" t="str">
        <f t="shared" si="238"/>
        <v>Monday</v>
      </c>
      <c r="AB2187" s="21" t="str">
        <f>VLOOKUP(U2187,'Currency Sheet'!A:C,3,)</f>
        <v>DOLLAR</v>
      </c>
      <c r="AC2187" s="42" t="str">
        <f>VLOOKUP(P2187,'Customer List'!B:D,3,)</f>
        <v>OutStation</v>
      </c>
    </row>
    <row r="2188" spans="1:29" x14ac:dyDescent="0.25">
      <c r="A2188" s="21">
        <v>2185</v>
      </c>
      <c r="B2188" s="21" t="s">
        <v>2477</v>
      </c>
      <c r="C2188" s="30">
        <v>45884</v>
      </c>
      <c r="D2188" s="30">
        <v>45890</v>
      </c>
      <c r="E2188" s="47">
        <v>256.75</v>
      </c>
      <c r="F2188" s="47">
        <f t="shared" si="233"/>
        <v>22594</v>
      </c>
      <c r="G2188" s="48">
        <f t="shared" si="234"/>
        <v>67782</v>
      </c>
      <c r="H2188" s="21">
        <v>422304</v>
      </c>
      <c r="I2188" s="21" t="s">
        <v>3229</v>
      </c>
      <c r="J2188" s="21">
        <v>3</v>
      </c>
      <c r="K2188" s="21">
        <v>3</v>
      </c>
      <c r="L2188" s="21">
        <f t="shared" si="235"/>
        <v>0</v>
      </c>
      <c r="M2188" s="21" t="s">
        <v>2535</v>
      </c>
      <c r="N2188" s="30">
        <v>45892</v>
      </c>
      <c r="O2188" s="48">
        <v>110205</v>
      </c>
      <c r="P2188" s="21" t="s">
        <v>2048</v>
      </c>
      <c r="Q2188" s="21">
        <v>58154746893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Hyderabad</v>
      </c>
      <c r="W2188" s="38"/>
      <c r="X2188" s="30">
        <v>45894</v>
      </c>
      <c r="Y2188" s="21">
        <f t="shared" si="236"/>
        <v>2</v>
      </c>
      <c r="Z2188" s="21" t="str">
        <f t="shared" si="237"/>
        <v>Saturday</v>
      </c>
      <c r="AA2188" s="21" t="str">
        <f t="shared" si="238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2186</v>
      </c>
      <c r="B2189" s="21" t="s">
        <v>2477</v>
      </c>
      <c r="C2189" s="30">
        <v>45884</v>
      </c>
      <c r="D2189" s="30">
        <v>45890</v>
      </c>
      <c r="E2189" s="47">
        <v>190.45</v>
      </c>
      <c r="F2189" s="47">
        <f t="shared" si="233"/>
        <v>16759.599999999999</v>
      </c>
      <c r="G2189" s="48">
        <f t="shared" si="234"/>
        <v>16759.599999999999</v>
      </c>
      <c r="H2189" s="21">
        <v>423114</v>
      </c>
      <c r="I2189" s="21" t="s">
        <v>1504</v>
      </c>
      <c r="J2189" s="21">
        <v>1</v>
      </c>
      <c r="K2189" s="21">
        <v>1</v>
      </c>
      <c r="L2189" s="21">
        <f t="shared" si="235"/>
        <v>0</v>
      </c>
      <c r="M2189" s="21" t="s">
        <v>2535</v>
      </c>
      <c r="N2189" s="30">
        <v>45892</v>
      </c>
      <c r="O2189" s="48">
        <v>27249</v>
      </c>
      <c r="P2189" s="21" t="s">
        <v>2048</v>
      </c>
      <c r="Q2189" s="21">
        <v>58154746893</v>
      </c>
      <c r="R2189" s="21" t="s">
        <v>40</v>
      </c>
      <c r="S2189" s="3">
        <v>-20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36"/>
        <v>2</v>
      </c>
      <c r="Z2189" s="21" t="str">
        <f t="shared" si="237"/>
        <v>Saturday</v>
      </c>
      <c r="AA2189" s="21" t="str">
        <f t="shared" si="238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2187</v>
      </c>
      <c r="B2190" s="21" t="s">
        <v>2477</v>
      </c>
      <c r="C2190" s="30">
        <v>45884</v>
      </c>
      <c r="D2190" s="30">
        <v>45890</v>
      </c>
      <c r="E2190" s="47">
        <v>29.4</v>
      </c>
      <c r="F2190" s="47">
        <f t="shared" si="233"/>
        <v>2587.1999999999998</v>
      </c>
      <c r="G2190" s="48">
        <f t="shared" si="234"/>
        <v>2587.1999999999998</v>
      </c>
      <c r="H2190" s="21">
        <v>423501</v>
      </c>
      <c r="I2190" s="21" t="s">
        <v>2782</v>
      </c>
      <c r="J2190" s="21">
        <v>1</v>
      </c>
      <c r="K2190" s="21">
        <v>1</v>
      </c>
      <c r="L2190" s="21">
        <f t="shared" si="235"/>
        <v>0</v>
      </c>
      <c r="M2190" s="21" t="s">
        <v>2543</v>
      </c>
      <c r="N2190" s="30">
        <v>45892</v>
      </c>
      <c r="O2190" s="48">
        <v>4882.5</v>
      </c>
      <c r="P2190" s="21" t="s">
        <v>2483</v>
      </c>
      <c r="Q2190" s="21">
        <v>58154750172</v>
      </c>
      <c r="R2190" s="21" t="s">
        <v>40</v>
      </c>
      <c r="S2190" s="3" t="s">
        <v>299</v>
      </c>
      <c r="T2190" s="37"/>
      <c r="U2190" s="21" t="s">
        <v>18</v>
      </c>
      <c r="V2190" s="21" t="str">
        <f>VLOOKUP(P2190,'Customer List'!B:C,2,)</f>
        <v>Kolkata</v>
      </c>
      <c r="W2190" s="38"/>
      <c r="X2190" s="30">
        <v>45894</v>
      </c>
      <c r="Y2190" s="21">
        <f t="shared" si="236"/>
        <v>2</v>
      </c>
      <c r="Z2190" s="21" t="str">
        <f t="shared" si="237"/>
        <v>Saturday</v>
      </c>
      <c r="AA2190" s="21" t="str">
        <f t="shared" si="238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2188</v>
      </c>
      <c r="B2191" s="21" t="s">
        <v>2477</v>
      </c>
      <c r="C2191" s="30">
        <v>45884</v>
      </c>
      <c r="D2191" s="30">
        <v>45890</v>
      </c>
      <c r="E2191" s="47">
        <v>164.5</v>
      </c>
      <c r="F2191" s="47">
        <f t="shared" si="233"/>
        <v>14476</v>
      </c>
      <c r="G2191" s="48">
        <f t="shared" si="234"/>
        <v>28952</v>
      </c>
      <c r="H2191" s="21">
        <v>424602</v>
      </c>
      <c r="I2191" s="21" t="s">
        <v>1240</v>
      </c>
      <c r="J2191" s="21">
        <v>2</v>
      </c>
      <c r="K2191" s="21">
        <v>2</v>
      </c>
      <c r="L2191" s="21">
        <f t="shared" si="235"/>
        <v>0</v>
      </c>
      <c r="M2191" s="21" t="s">
        <v>3285</v>
      </c>
      <c r="N2191" s="30">
        <v>45901</v>
      </c>
      <c r="O2191" s="48">
        <v>69207.5</v>
      </c>
      <c r="P2191" s="21" t="s">
        <v>30</v>
      </c>
      <c r="Q2191" s="21" t="s">
        <v>2071</v>
      </c>
      <c r="R2191" s="21" t="s">
        <v>637</v>
      </c>
      <c r="S2191" s="3">
        <v>4</v>
      </c>
      <c r="T2191" s="37"/>
      <c r="U2191" s="21" t="s">
        <v>18</v>
      </c>
      <c r="V2191" s="21" t="str">
        <f>VLOOKUP(P2191,'Customer List'!B:C,2,)</f>
        <v>Delhi</v>
      </c>
      <c r="W2191" s="38"/>
      <c r="X2191" s="30">
        <f>IF(OR(R2191 = "PRIYANKA MADAM", R2191 = "DEEPAK", R2191 = "PORTER"),N2191,"")</f>
        <v>45901</v>
      </c>
      <c r="Y2191" s="21">
        <f t="shared" si="236"/>
        <v>0</v>
      </c>
      <c r="Z2191" s="21" t="str">
        <f t="shared" si="237"/>
        <v>Monday</v>
      </c>
      <c r="AA2191" s="21" t="str">
        <f t="shared" si="238"/>
        <v>Monday</v>
      </c>
      <c r="AB2191" s="21" t="str">
        <f>VLOOKUP(U2191,'Currency Sheet'!A:C,3,)</f>
        <v>DOLLAR</v>
      </c>
      <c r="AC2191" s="42" t="str">
        <f>VLOOKUP(P2191,'Customer List'!B:D,3,)</f>
        <v>Local</v>
      </c>
    </row>
    <row r="2192" spans="1:29" x14ac:dyDescent="0.25">
      <c r="A2192" s="21">
        <v>2189</v>
      </c>
      <c r="B2192" s="21" t="s">
        <v>2477</v>
      </c>
      <c r="C2192" s="30">
        <v>45884</v>
      </c>
      <c r="D2192" s="30">
        <v>45890</v>
      </c>
      <c r="E2192" s="47">
        <v>87.5</v>
      </c>
      <c r="F2192" s="47">
        <f t="shared" si="233"/>
        <v>7700</v>
      </c>
      <c r="G2192" s="48">
        <f t="shared" si="234"/>
        <v>7700</v>
      </c>
      <c r="H2192" s="21">
        <v>426105</v>
      </c>
      <c r="I2192" s="21" t="s">
        <v>1759</v>
      </c>
      <c r="J2192" s="21">
        <v>1</v>
      </c>
      <c r="K2192" s="21">
        <v>1</v>
      </c>
      <c r="L2192" s="21">
        <f t="shared" si="235"/>
        <v>0</v>
      </c>
      <c r="M2192" s="21" t="s">
        <v>2732</v>
      </c>
      <c r="N2192" s="30">
        <v>45896</v>
      </c>
      <c r="O2192" s="48">
        <v>0</v>
      </c>
      <c r="P2192" s="21" t="s">
        <v>625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v>45896</v>
      </c>
      <c r="Y2192" s="21">
        <f t="shared" si="236"/>
        <v>0</v>
      </c>
      <c r="Z2192" s="21" t="str">
        <f t="shared" si="237"/>
        <v>Wednesday</v>
      </c>
      <c r="AA2192" s="21" t="str">
        <f t="shared" si="238"/>
        <v>Wednesday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2190</v>
      </c>
      <c r="B2193" s="21" t="s">
        <v>2477</v>
      </c>
      <c r="C2193" s="30">
        <v>45884</v>
      </c>
      <c r="D2193" s="30">
        <v>45890</v>
      </c>
      <c r="E2193" s="47">
        <v>245</v>
      </c>
      <c r="F2193" s="47">
        <f t="shared" si="233"/>
        <v>21560</v>
      </c>
      <c r="G2193" s="48">
        <f t="shared" si="234"/>
        <v>21560</v>
      </c>
      <c r="H2193" s="21">
        <v>449504</v>
      </c>
      <c r="I2193" s="21" t="s">
        <v>3230</v>
      </c>
      <c r="J2193" s="21">
        <v>1</v>
      </c>
      <c r="K2193" s="21">
        <v>1</v>
      </c>
      <c r="L2193" s="21">
        <f t="shared" si="235"/>
        <v>0</v>
      </c>
      <c r="M2193" s="21" t="s">
        <v>2543</v>
      </c>
      <c r="N2193" s="30">
        <v>45892</v>
      </c>
      <c r="O2193" s="48">
        <v>40687.5</v>
      </c>
      <c r="P2193" s="21" t="s">
        <v>2483</v>
      </c>
      <c r="Q2193" s="21">
        <v>58154750172</v>
      </c>
      <c r="R2193" s="21" t="s">
        <v>40</v>
      </c>
      <c r="S2193" s="3">
        <v>4</v>
      </c>
      <c r="T2193" s="37"/>
      <c r="U2193" s="21" t="s">
        <v>18</v>
      </c>
      <c r="V2193" s="21" t="str">
        <f>VLOOKUP(P2193,'Customer List'!B:C,2,)</f>
        <v>Kolkata</v>
      </c>
      <c r="W2193" s="38"/>
      <c r="X2193" s="30">
        <v>45894</v>
      </c>
      <c r="Y2193" s="21">
        <f t="shared" si="236"/>
        <v>2</v>
      </c>
      <c r="Z2193" s="21" t="str">
        <f t="shared" si="237"/>
        <v>Saturday</v>
      </c>
      <c r="AA2193" s="21" t="str">
        <f t="shared" si="238"/>
        <v>Monday</v>
      </c>
      <c r="AB2193" s="21" t="str">
        <f>VLOOKUP(U2193,'Currency Sheet'!A:C,3,)</f>
        <v>DOLLAR</v>
      </c>
      <c r="AC2193" s="42" t="str">
        <f>VLOOKUP(P2193,'Customer List'!B:D,3,)</f>
        <v>OutStation</v>
      </c>
    </row>
    <row r="2194" spans="1:29" x14ac:dyDescent="0.25">
      <c r="A2194" s="21">
        <v>2191</v>
      </c>
      <c r="B2194" s="21" t="s">
        <v>2477</v>
      </c>
      <c r="C2194" s="30">
        <v>45884</v>
      </c>
      <c r="D2194" s="30">
        <v>45890</v>
      </c>
      <c r="E2194" s="47">
        <v>247.5</v>
      </c>
      <c r="F2194" s="47">
        <f t="shared" si="233"/>
        <v>21780</v>
      </c>
      <c r="G2194" s="48">
        <f t="shared" si="234"/>
        <v>21780</v>
      </c>
      <c r="H2194" s="21">
        <v>480016</v>
      </c>
      <c r="I2194" s="21" t="s">
        <v>3231</v>
      </c>
      <c r="J2194" s="21">
        <v>1</v>
      </c>
      <c r="K2194" s="21">
        <v>1</v>
      </c>
      <c r="L2194" s="21">
        <f t="shared" si="235"/>
        <v>0</v>
      </c>
      <c r="M2194" s="21" t="s">
        <v>2732</v>
      </c>
      <c r="N2194" s="30">
        <v>45896</v>
      </c>
      <c r="O2194" s="48">
        <v>0</v>
      </c>
      <c r="P2194" s="21" t="s">
        <v>625</v>
      </c>
      <c r="Q2194" s="21" t="s">
        <v>2071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36"/>
        <v>0</v>
      </c>
      <c r="Z2194" s="21" t="str">
        <f t="shared" si="237"/>
        <v>Wednesday</v>
      </c>
      <c r="AA2194" s="21" t="str">
        <f t="shared" si="238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2192</v>
      </c>
      <c r="B2195" s="21" t="s">
        <v>2477</v>
      </c>
      <c r="C2195" s="30">
        <v>45884</v>
      </c>
      <c r="D2195" s="30">
        <v>45890</v>
      </c>
      <c r="E2195" s="47">
        <v>417.75</v>
      </c>
      <c r="F2195" s="47">
        <f t="shared" si="233"/>
        <v>36762</v>
      </c>
      <c r="G2195" s="48">
        <f t="shared" si="234"/>
        <v>36762</v>
      </c>
      <c r="H2195" s="21">
        <v>480019</v>
      </c>
      <c r="I2195" s="21" t="s">
        <v>3232</v>
      </c>
      <c r="J2195" s="21">
        <v>1</v>
      </c>
      <c r="K2195" s="21">
        <v>1</v>
      </c>
      <c r="L2195" s="21">
        <f t="shared" si="235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 t="s">
        <v>299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36"/>
        <v>0</v>
      </c>
      <c r="Z2195" s="21" t="str">
        <f t="shared" si="237"/>
        <v>Wednesday</v>
      </c>
      <c r="AA2195" s="21" t="str">
        <f t="shared" si="238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2193</v>
      </c>
      <c r="B2196" s="21" t="s">
        <v>2477</v>
      </c>
      <c r="C2196" s="30">
        <v>45884</v>
      </c>
      <c r="D2196" s="30">
        <v>45890</v>
      </c>
      <c r="E2196" s="47">
        <v>143</v>
      </c>
      <c r="F2196" s="47">
        <f t="shared" si="233"/>
        <v>12584</v>
      </c>
      <c r="G2196" s="48">
        <f t="shared" si="234"/>
        <v>12584</v>
      </c>
      <c r="H2196" s="21">
        <v>503808</v>
      </c>
      <c r="I2196" s="21" t="s">
        <v>1613</v>
      </c>
      <c r="J2196" s="21">
        <v>1</v>
      </c>
      <c r="K2196" s="21">
        <v>1</v>
      </c>
      <c r="L2196" s="21">
        <f t="shared" si="235"/>
        <v>0</v>
      </c>
      <c r="M2196" s="21" t="s">
        <v>2535</v>
      </c>
      <c r="N2196" s="30">
        <v>45892</v>
      </c>
      <c r="O2196" s="48">
        <v>20460</v>
      </c>
      <c r="P2196" s="21" t="s">
        <v>2048</v>
      </c>
      <c r="Q2196" s="21">
        <v>58154746893</v>
      </c>
      <c r="R2196" s="21" t="s">
        <v>40</v>
      </c>
      <c r="S2196" s="3">
        <v>4</v>
      </c>
      <c r="T2196" s="37"/>
      <c r="U2196" s="21" t="s">
        <v>18</v>
      </c>
      <c r="V2196" s="21" t="str">
        <f>VLOOKUP(P2196,'Customer List'!B:C,2,)</f>
        <v>Hyderabad</v>
      </c>
      <c r="W2196" s="38"/>
      <c r="X2196" s="30">
        <v>45894</v>
      </c>
      <c r="Y2196" s="21">
        <f t="shared" si="236"/>
        <v>2</v>
      </c>
      <c r="Z2196" s="21" t="str">
        <f t="shared" si="237"/>
        <v>Saturday</v>
      </c>
      <c r="AA2196" s="21" t="str">
        <f t="shared" si="238"/>
        <v>Monday</v>
      </c>
      <c r="AB2196" s="21" t="str">
        <f>VLOOKUP(U2196,'Currency Sheet'!A:C,3,)</f>
        <v>DOLLAR</v>
      </c>
      <c r="AC2196" s="42" t="str">
        <f>VLOOKUP(P2196,'Customer List'!B:D,3,)</f>
        <v>OutStation</v>
      </c>
    </row>
    <row r="2197" spans="1:29" x14ac:dyDescent="0.25">
      <c r="A2197" s="21">
        <v>2194</v>
      </c>
      <c r="B2197" s="21" t="s">
        <v>2477</v>
      </c>
      <c r="C2197" s="30">
        <v>45884</v>
      </c>
      <c r="D2197" s="30">
        <v>45890</v>
      </c>
      <c r="E2197" s="47">
        <v>206.25</v>
      </c>
      <c r="F2197" s="47">
        <f t="shared" si="233"/>
        <v>18150</v>
      </c>
      <c r="G2197" s="48">
        <f t="shared" si="234"/>
        <v>18150</v>
      </c>
      <c r="H2197" s="21">
        <v>505039</v>
      </c>
      <c r="I2197" s="21" t="s">
        <v>139</v>
      </c>
      <c r="J2197" s="21">
        <v>1</v>
      </c>
      <c r="K2197" s="21">
        <v>1</v>
      </c>
      <c r="L2197" s="21">
        <f t="shared" si="235"/>
        <v>0</v>
      </c>
      <c r="M2197" s="21" t="s">
        <v>2732</v>
      </c>
      <c r="N2197" s="30">
        <v>45896</v>
      </c>
      <c r="O2197" s="48">
        <v>0</v>
      </c>
      <c r="P2197" s="21" t="s">
        <v>625</v>
      </c>
      <c r="Q2197" s="21" t="s">
        <v>2071</v>
      </c>
      <c r="R2197" s="21" t="s">
        <v>637</v>
      </c>
      <c r="S2197" s="3">
        <v>4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36"/>
        <v>0</v>
      </c>
      <c r="Z2197" s="21" t="str">
        <f t="shared" si="237"/>
        <v>Wednesday</v>
      </c>
      <c r="AA2197" s="21" t="str">
        <f t="shared" si="238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2195</v>
      </c>
      <c r="B2198" s="21" t="s">
        <v>2477</v>
      </c>
      <c r="C2198" s="30">
        <v>45884</v>
      </c>
      <c r="D2198" s="30">
        <v>45890</v>
      </c>
      <c r="E2198" s="47">
        <v>163.80000000000001</v>
      </c>
      <c r="F2198" s="47">
        <f t="shared" si="233"/>
        <v>14414.400000000001</v>
      </c>
      <c r="G2198" s="48">
        <f t="shared" si="234"/>
        <v>57657.600000000006</v>
      </c>
      <c r="H2198" s="21">
        <v>505814</v>
      </c>
      <c r="I2198" s="21" t="s">
        <v>1652</v>
      </c>
      <c r="J2198" s="21">
        <v>4</v>
      </c>
      <c r="K2198" s="21">
        <v>4</v>
      </c>
      <c r="L2198" s="21">
        <f t="shared" si="235"/>
        <v>0</v>
      </c>
      <c r="M2198" s="21" t="s">
        <v>2535</v>
      </c>
      <c r="N2198" s="30">
        <v>45892</v>
      </c>
      <c r="O2198" s="48">
        <v>93744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36"/>
        <v>2</v>
      </c>
      <c r="Z2198" s="21" t="str">
        <f t="shared" si="237"/>
        <v>Saturday</v>
      </c>
      <c r="AA2198" s="21" t="str">
        <f t="shared" si="238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2196</v>
      </c>
      <c r="B2199" s="21" t="s">
        <v>2477</v>
      </c>
      <c r="C2199" s="30">
        <v>45884</v>
      </c>
      <c r="D2199" s="30">
        <v>45890</v>
      </c>
      <c r="E2199" s="47">
        <v>174.2</v>
      </c>
      <c r="F2199" s="47">
        <f t="shared" si="233"/>
        <v>15329.599999999999</v>
      </c>
      <c r="G2199" s="48">
        <f t="shared" si="234"/>
        <v>61318.399999999994</v>
      </c>
      <c r="H2199" s="21">
        <v>506313</v>
      </c>
      <c r="I2199" s="21" t="s">
        <v>1842</v>
      </c>
      <c r="J2199" s="21">
        <v>4</v>
      </c>
      <c r="K2199" s="21">
        <v>4</v>
      </c>
      <c r="L2199" s="21">
        <f t="shared" si="235"/>
        <v>0</v>
      </c>
      <c r="M2199" s="21" t="s">
        <v>2535</v>
      </c>
      <c r="N2199" s="30">
        <v>45892</v>
      </c>
      <c r="O2199" s="48">
        <v>99696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36"/>
        <v>2</v>
      </c>
      <c r="Z2199" s="21" t="str">
        <f t="shared" si="237"/>
        <v>Saturday</v>
      </c>
      <c r="AA2199" s="21" t="str">
        <f t="shared" si="238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2197</v>
      </c>
      <c r="B2200" s="21" t="s">
        <v>2477</v>
      </c>
      <c r="C2200" s="30">
        <v>45884</v>
      </c>
      <c r="D2200" s="30">
        <v>45890</v>
      </c>
      <c r="E2200" s="47">
        <v>86.8</v>
      </c>
      <c r="F2200" s="47">
        <f t="shared" si="233"/>
        <v>7638.4</v>
      </c>
      <c r="G2200" s="48">
        <f t="shared" si="234"/>
        <v>7638.4</v>
      </c>
      <c r="H2200" s="21">
        <v>506907</v>
      </c>
      <c r="I2200" s="21" t="s">
        <v>3233</v>
      </c>
      <c r="J2200" s="21">
        <v>1</v>
      </c>
      <c r="K2200" s="21">
        <v>1</v>
      </c>
      <c r="L2200" s="21">
        <f t="shared" si="235"/>
        <v>0</v>
      </c>
      <c r="M2200" s="21" t="s">
        <v>2538</v>
      </c>
      <c r="N2200" s="30">
        <v>45892</v>
      </c>
      <c r="O2200" s="48">
        <v>14415</v>
      </c>
      <c r="P2200" s="21" t="s">
        <v>2484</v>
      </c>
      <c r="Q2200" s="21">
        <v>58154747490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BANGALORE</v>
      </c>
      <c r="W2200" s="38"/>
      <c r="X2200" s="30">
        <v>45894</v>
      </c>
      <c r="Y2200" s="21">
        <f t="shared" si="236"/>
        <v>2</v>
      </c>
      <c r="Z2200" s="21" t="str">
        <f t="shared" si="237"/>
        <v>Saturday</v>
      </c>
      <c r="AA2200" s="21" t="str">
        <f t="shared" si="238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2198</v>
      </c>
      <c r="B2201" s="21" t="s">
        <v>2477</v>
      </c>
      <c r="C2201" s="30">
        <v>45884</v>
      </c>
      <c r="D2201" s="30">
        <v>45890</v>
      </c>
      <c r="E2201" s="47">
        <v>295.39999999999998</v>
      </c>
      <c r="F2201" s="47">
        <f t="shared" si="233"/>
        <v>25995.199999999997</v>
      </c>
      <c r="G2201" s="48">
        <f t="shared" si="234"/>
        <v>25995.199999999997</v>
      </c>
      <c r="H2201" s="21">
        <v>512314</v>
      </c>
      <c r="I2201" s="21" t="s">
        <v>3234</v>
      </c>
      <c r="J2201" s="21">
        <v>1</v>
      </c>
      <c r="K2201" s="21">
        <v>1</v>
      </c>
      <c r="L2201" s="21">
        <f t="shared" si="235"/>
        <v>0</v>
      </c>
      <c r="M2201" s="21" t="s">
        <v>3284</v>
      </c>
      <c r="N2201" s="30">
        <v>45901</v>
      </c>
      <c r="O2201" s="48">
        <v>62139.5</v>
      </c>
      <c r="P2201" s="21" t="s">
        <v>30</v>
      </c>
      <c r="Q2201" s="21" t="s">
        <v>636</v>
      </c>
      <c r="R2201" s="21" t="s">
        <v>637</v>
      </c>
      <c r="S2201" s="3">
        <v>4</v>
      </c>
      <c r="T2201" s="37"/>
      <c r="U2201" s="21" t="s">
        <v>18</v>
      </c>
      <c r="V2201" s="21" t="str">
        <f>VLOOKUP(P2201,'Customer List'!B:C,2,)</f>
        <v>Delhi</v>
      </c>
      <c r="W2201" s="38"/>
      <c r="X2201" s="30">
        <f>IF(OR(R2201 = "PRIYANKA MADAM", R2201 = "DEEPAK", R2201 = "PORTER"),N2201,"")</f>
        <v>45901</v>
      </c>
      <c r="Y2201" s="21">
        <f t="shared" si="236"/>
        <v>0</v>
      </c>
      <c r="Z2201" s="21" t="str">
        <f t="shared" si="237"/>
        <v>Monday</v>
      </c>
      <c r="AA2201" s="21" t="str">
        <f t="shared" si="238"/>
        <v>Monday</v>
      </c>
      <c r="AB2201" s="21" t="str">
        <f>VLOOKUP(U2201,'Currency Sheet'!A:C,3,)</f>
        <v>DOLLAR</v>
      </c>
      <c r="AC2201" s="42" t="str">
        <f>VLOOKUP(P2201,'Customer List'!B:D,3,)</f>
        <v>Local</v>
      </c>
    </row>
    <row r="2202" spans="1:29" x14ac:dyDescent="0.25">
      <c r="A2202" s="21">
        <v>2199</v>
      </c>
      <c r="B2202" s="21" t="s">
        <v>2477</v>
      </c>
      <c r="C2202" s="30">
        <v>45884</v>
      </c>
      <c r="D2202" s="30">
        <v>45890</v>
      </c>
      <c r="E2202" s="47">
        <v>259</v>
      </c>
      <c r="F2202" s="47">
        <f t="shared" si="233"/>
        <v>22792</v>
      </c>
      <c r="G2202" s="48">
        <f t="shared" si="234"/>
        <v>68376</v>
      </c>
      <c r="H2202" s="21">
        <v>626812</v>
      </c>
      <c r="I2202" s="21" t="s">
        <v>1254</v>
      </c>
      <c r="J2202" s="21">
        <v>3</v>
      </c>
      <c r="K2202" s="21">
        <v>3</v>
      </c>
      <c r="L2202" s="21">
        <f t="shared" si="235"/>
        <v>0</v>
      </c>
      <c r="M2202" s="21" t="s">
        <v>2534</v>
      </c>
      <c r="N2202" s="30">
        <v>45892</v>
      </c>
      <c r="O2202" s="48">
        <v>120435</v>
      </c>
      <c r="P2202" s="21" t="s">
        <v>2485</v>
      </c>
      <c r="Q2202" s="21">
        <v>58154747405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Banglore</v>
      </c>
      <c r="W2202" s="38"/>
      <c r="X2202" s="30">
        <v>45893</v>
      </c>
      <c r="Y2202" s="21">
        <f t="shared" si="236"/>
        <v>1</v>
      </c>
      <c r="Z2202" s="21" t="str">
        <f t="shared" si="237"/>
        <v>Saturday</v>
      </c>
      <c r="AA2202" s="21" t="str">
        <f t="shared" si="238"/>
        <v>Sunday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2200</v>
      </c>
      <c r="B2203" s="21" t="s">
        <v>2477</v>
      </c>
      <c r="C2203" s="30">
        <v>45884</v>
      </c>
      <c r="D2203" s="30">
        <v>45890</v>
      </c>
      <c r="E2203" s="47">
        <v>115.5</v>
      </c>
      <c r="F2203" s="47">
        <f t="shared" si="233"/>
        <v>10164</v>
      </c>
      <c r="G2203" s="48">
        <f t="shared" si="234"/>
        <v>10164</v>
      </c>
      <c r="H2203" s="21">
        <v>648003</v>
      </c>
      <c r="I2203" s="21" t="s">
        <v>1775</v>
      </c>
      <c r="J2203" s="21">
        <v>1</v>
      </c>
      <c r="K2203" s="21">
        <v>1</v>
      </c>
      <c r="L2203" s="21">
        <f t="shared" si="235"/>
        <v>0</v>
      </c>
      <c r="M2203" s="21" t="s">
        <v>2530</v>
      </c>
      <c r="N2203" s="30">
        <v>45892</v>
      </c>
      <c r="O2203" s="48">
        <v>17391</v>
      </c>
      <c r="P2203" s="21" t="s">
        <v>1009</v>
      </c>
      <c r="Q2203" s="21">
        <v>58154748164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Kolkata</v>
      </c>
      <c r="W2203" s="38"/>
      <c r="X2203" s="30">
        <v>45894</v>
      </c>
      <c r="Y2203" s="21">
        <f t="shared" si="236"/>
        <v>2</v>
      </c>
      <c r="Z2203" s="21" t="str">
        <f t="shared" si="237"/>
        <v>Saturday</v>
      </c>
      <c r="AA2203" s="21" t="str">
        <f t="shared" si="238"/>
        <v>Monday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2201</v>
      </c>
      <c r="B2204" s="21" t="s">
        <v>2477</v>
      </c>
      <c r="C2204" s="30">
        <v>45884</v>
      </c>
      <c r="D2204" s="30">
        <v>45890</v>
      </c>
      <c r="E2204" s="47">
        <v>98.7</v>
      </c>
      <c r="F2204" s="47">
        <f t="shared" si="233"/>
        <v>8685.6</v>
      </c>
      <c r="G2204" s="48">
        <f t="shared" si="234"/>
        <v>8685.6</v>
      </c>
      <c r="H2204" s="21">
        <v>651403</v>
      </c>
      <c r="I2204" s="21" t="s">
        <v>1776</v>
      </c>
      <c r="J2204" s="21">
        <v>1</v>
      </c>
      <c r="K2204" s="21">
        <v>1</v>
      </c>
      <c r="L2204" s="21">
        <f t="shared" si="235"/>
        <v>0</v>
      </c>
      <c r="M2204" s="21" t="s">
        <v>2530</v>
      </c>
      <c r="N2204" s="30">
        <v>45892</v>
      </c>
      <c r="O2204" s="48">
        <v>14861.4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36"/>
        <v>2</v>
      </c>
      <c r="Z2204" s="21" t="str">
        <f t="shared" si="237"/>
        <v>Saturday</v>
      </c>
      <c r="AA2204" s="21" t="str">
        <f t="shared" si="238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2202</v>
      </c>
      <c r="B2205" s="21" t="s">
        <v>2477</v>
      </c>
      <c r="C2205" s="30">
        <v>45884</v>
      </c>
      <c r="D2205" s="30">
        <v>45890</v>
      </c>
      <c r="E2205" s="47">
        <v>82.6</v>
      </c>
      <c r="F2205" s="47">
        <f t="shared" si="233"/>
        <v>7268.7999999999993</v>
      </c>
      <c r="G2205" s="48">
        <f t="shared" si="234"/>
        <v>7268.7999999999993</v>
      </c>
      <c r="H2205" s="21">
        <v>740992</v>
      </c>
      <c r="I2205" s="21" t="s">
        <v>3235</v>
      </c>
      <c r="J2205" s="21">
        <v>1</v>
      </c>
      <c r="K2205" s="21">
        <v>1</v>
      </c>
      <c r="L2205" s="21">
        <f t="shared" si="235"/>
        <v>0</v>
      </c>
      <c r="M2205" s="21" t="s">
        <v>2532</v>
      </c>
      <c r="N2205" s="30">
        <v>45892</v>
      </c>
      <c r="O2205" s="48">
        <v>10089</v>
      </c>
      <c r="P2205" s="21" t="s">
        <v>2486</v>
      </c>
      <c r="Q2205" s="21">
        <v>58154751395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Mumbai</v>
      </c>
      <c r="W2205" s="38"/>
      <c r="X2205" s="30">
        <v>45894</v>
      </c>
      <c r="Y2205" s="21">
        <f t="shared" si="236"/>
        <v>2</v>
      </c>
      <c r="Z2205" s="21" t="str">
        <f t="shared" si="237"/>
        <v>Saturday</v>
      </c>
      <c r="AA2205" s="21" t="str">
        <f t="shared" si="238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2203</v>
      </c>
      <c r="B2206" s="21" t="s">
        <v>2477</v>
      </c>
      <c r="C2206" s="30">
        <v>45884</v>
      </c>
      <c r="D2206" s="30">
        <v>45890</v>
      </c>
      <c r="E2206" s="47">
        <v>1150.8</v>
      </c>
      <c r="F2206" s="47">
        <f t="shared" si="233"/>
        <v>101270.39999999999</v>
      </c>
      <c r="G2206" s="48">
        <f t="shared" si="234"/>
        <v>607622.39999999991</v>
      </c>
      <c r="H2206" s="21">
        <v>741028</v>
      </c>
      <c r="I2206" s="21" t="s">
        <v>3236</v>
      </c>
      <c r="J2206" s="21">
        <v>6</v>
      </c>
      <c r="K2206" s="21">
        <v>6</v>
      </c>
      <c r="L2206" s="21">
        <f t="shared" si="235"/>
        <v>0</v>
      </c>
      <c r="M2206" s="21" t="s">
        <v>2541</v>
      </c>
      <c r="N2206" s="30">
        <v>45892</v>
      </c>
      <c r="O2206" s="48">
        <v>890226</v>
      </c>
      <c r="P2206" s="21" t="s">
        <v>2487</v>
      </c>
      <c r="Q2206" s="21">
        <v>58154749881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Banglore</v>
      </c>
      <c r="W2206" s="38"/>
      <c r="X2206" s="30">
        <v>45894</v>
      </c>
      <c r="Y2206" s="21">
        <f t="shared" si="236"/>
        <v>2</v>
      </c>
      <c r="Z2206" s="21" t="str">
        <f t="shared" si="237"/>
        <v>Saturday</v>
      </c>
      <c r="AA2206" s="21" t="str">
        <f t="shared" si="238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2204</v>
      </c>
      <c r="B2207" s="21" t="s">
        <v>1950</v>
      </c>
      <c r="C2207" s="30">
        <v>45884</v>
      </c>
      <c r="D2207" s="30">
        <v>45890</v>
      </c>
      <c r="E2207" s="47">
        <v>164.5</v>
      </c>
      <c r="F2207" s="47">
        <f t="shared" si="233"/>
        <v>14476</v>
      </c>
      <c r="G2207" s="48">
        <f t="shared" si="234"/>
        <v>14476</v>
      </c>
      <c r="H2207" s="21">
        <v>424602</v>
      </c>
      <c r="I2207" s="21" t="s">
        <v>1240</v>
      </c>
      <c r="J2207" s="21">
        <v>1</v>
      </c>
      <c r="K2207" s="21">
        <v>1</v>
      </c>
      <c r="L2207" s="21">
        <f t="shared" si="235"/>
        <v>0</v>
      </c>
      <c r="M2207" s="21" t="s">
        <v>5622</v>
      </c>
      <c r="N2207" s="30">
        <v>45962</v>
      </c>
      <c r="O2207" s="48">
        <v>25497.5</v>
      </c>
      <c r="P2207" s="21" t="s">
        <v>194</v>
      </c>
      <c r="Q2207" s="21">
        <v>58157689085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Kanpur</v>
      </c>
      <c r="W2207" s="38"/>
      <c r="X2207" s="30">
        <v>45965</v>
      </c>
      <c r="Y2207" s="21">
        <f t="shared" si="236"/>
        <v>3</v>
      </c>
      <c r="Z2207" s="21" t="str">
        <f t="shared" si="237"/>
        <v>Saturday</v>
      </c>
      <c r="AA2207" s="21" t="str">
        <f t="shared" si="238"/>
        <v>Tuesday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2205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33"/>
        <v>14476</v>
      </c>
      <c r="G2208" s="48">
        <f t="shared" si="234"/>
        <v>14476</v>
      </c>
      <c r="H2208" s="21">
        <v>424602</v>
      </c>
      <c r="I2208" s="21" t="s">
        <v>1240</v>
      </c>
      <c r="J2208" s="21">
        <v>1</v>
      </c>
      <c r="K2208" s="21"/>
      <c r="L2208" s="21">
        <f t="shared" si="235"/>
        <v>1</v>
      </c>
      <c r="M2208" s="21"/>
      <c r="N2208" s="30"/>
      <c r="O2208" s="48"/>
      <c r="P2208" s="21" t="s">
        <v>2017</v>
      </c>
      <c r="Q2208" s="21"/>
      <c r="R2208" s="21"/>
      <c r="S2208" s="3">
        <v>4</v>
      </c>
      <c r="T2208" s="37" t="s">
        <v>3339</v>
      </c>
      <c r="U2208" s="21" t="s">
        <v>18</v>
      </c>
      <c r="V2208" s="21" t="str">
        <f>VLOOKUP(P2208,'Customer List'!B:C,2,)</f>
        <v>STOCK</v>
      </c>
      <c r="W2208" s="38" t="s">
        <v>5321</v>
      </c>
      <c r="X2208" s="30" t="str">
        <f>IF(OR(R2208 = "PRIYANKA MADAM", R2208 = "DEEPAK", R2208 = "PORTER"),N2208,"")</f>
        <v/>
      </c>
      <c r="Y2208" s="21" t="str">
        <f t="shared" si="236"/>
        <v/>
      </c>
      <c r="Z2208" s="21" t="str">
        <f t="shared" si="237"/>
        <v/>
      </c>
      <c r="AA2208" s="21" t="str">
        <f t="shared" si="238"/>
        <v/>
      </c>
      <c r="AB2208" s="21" t="str">
        <f>VLOOKUP(U2208,'Currency Sheet'!A:C,3,)</f>
        <v>DOLLAR</v>
      </c>
      <c r="AC2208" s="42" t="str">
        <f>VLOOKUP(P2208,'Customer List'!B:D,3,)</f>
        <v>STOCK</v>
      </c>
    </row>
    <row r="2209" spans="1:29" x14ac:dyDescent="0.25">
      <c r="A2209" s="21">
        <v>2206</v>
      </c>
      <c r="B2209" s="21" t="s">
        <v>2477</v>
      </c>
      <c r="C2209" s="30">
        <v>45884</v>
      </c>
      <c r="D2209" s="30">
        <v>45890</v>
      </c>
      <c r="E2209" s="47">
        <v>0</v>
      </c>
      <c r="F2209" s="47">
        <f t="shared" si="233"/>
        <v>0</v>
      </c>
      <c r="G2209" s="48">
        <f t="shared" si="234"/>
        <v>0</v>
      </c>
      <c r="H2209" s="52">
        <v>421601</v>
      </c>
      <c r="I2209" s="21" t="s">
        <v>3037</v>
      </c>
      <c r="J2209" s="21">
        <v>3</v>
      </c>
      <c r="K2209" s="21">
        <v>3</v>
      </c>
      <c r="L2209" s="21">
        <f t="shared" si="235"/>
        <v>0</v>
      </c>
      <c r="M2209" s="21" t="s">
        <v>5023</v>
      </c>
      <c r="N2209" s="30">
        <v>45941</v>
      </c>
      <c r="O2209" s="48">
        <v>43146</v>
      </c>
      <c r="P2209" s="21" t="s">
        <v>621</v>
      </c>
      <c r="Q2209" s="21">
        <v>58156809782</v>
      </c>
      <c r="R2209" s="21" t="s">
        <v>40</v>
      </c>
      <c r="S2209" s="3" t="s">
        <v>2051</v>
      </c>
      <c r="T2209" s="37" t="s">
        <v>4982</v>
      </c>
      <c r="U2209" s="21" t="s">
        <v>18</v>
      </c>
      <c r="V2209" s="21" t="str">
        <f>VLOOKUP(P2209,'Customer List'!B:C,2,)</f>
        <v>Hyderabad</v>
      </c>
      <c r="W2209" s="38"/>
      <c r="X2209" s="30">
        <v>45943</v>
      </c>
      <c r="Y2209" s="21">
        <f t="shared" si="236"/>
        <v>2</v>
      </c>
      <c r="Z2209" s="21" t="str">
        <f t="shared" si="237"/>
        <v>Saturday</v>
      </c>
      <c r="AA2209" s="21" t="str">
        <f t="shared" si="238"/>
        <v>Monday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2207</v>
      </c>
      <c r="B2210" s="21">
        <v>177574</v>
      </c>
      <c r="C2210" s="30">
        <v>45887</v>
      </c>
      <c r="D2210" s="30">
        <v>45890</v>
      </c>
      <c r="E2210" s="47">
        <v>103.2</v>
      </c>
      <c r="F2210" s="47">
        <f t="shared" si="233"/>
        <v>9081.6</v>
      </c>
      <c r="G2210" s="48">
        <f t="shared" si="234"/>
        <v>9081.6</v>
      </c>
      <c r="H2210" s="21" t="s">
        <v>2464</v>
      </c>
      <c r="I2210" s="21" t="s">
        <v>4369</v>
      </c>
      <c r="J2210" s="21">
        <v>1</v>
      </c>
      <c r="K2210" s="21">
        <v>1</v>
      </c>
      <c r="L2210" s="21">
        <f t="shared" si="235"/>
        <v>0</v>
      </c>
      <c r="M2210" s="21" t="s">
        <v>2553</v>
      </c>
      <c r="N2210" s="30">
        <v>45892</v>
      </c>
      <c r="O2210" s="48">
        <v>14448</v>
      </c>
      <c r="P2210" s="21" t="s">
        <v>168</v>
      </c>
      <c r="Q2210" s="21">
        <v>58154749483</v>
      </c>
      <c r="R2210" s="21" t="s">
        <v>40</v>
      </c>
      <c r="S2210" s="3">
        <v>4</v>
      </c>
      <c r="T2210" s="37"/>
      <c r="U2210" s="21" t="s">
        <v>423</v>
      </c>
      <c r="V2210" s="21" t="str">
        <f>VLOOKUP(P2210,'Customer List'!B:C,2,)</f>
        <v>Bhopal</v>
      </c>
      <c r="W2210" s="38"/>
      <c r="X2210" s="30">
        <v>45895</v>
      </c>
      <c r="Y2210" s="21">
        <f t="shared" si="236"/>
        <v>3</v>
      </c>
      <c r="Z2210" s="21" t="str">
        <f t="shared" si="237"/>
        <v>Saturday</v>
      </c>
      <c r="AA2210" s="21" t="str">
        <f t="shared" si="238"/>
        <v>Tuesday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2208</v>
      </c>
      <c r="B2211" s="21">
        <v>177574</v>
      </c>
      <c r="C2211" s="30">
        <v>45887</v>
      </c>
      <c r="D2211" s="30">
        <v>45890</v>
      </c>
      <c r="E2211" s="47">
        <v>58.8</v>
      </c>
      <c r="F2211" s="47">
        <f t="shared" si="233"/>
        <v>5174.3999999999996</v>
      </c>
      <c r="G2211" s="48">
        <f t="shared" si="234"/>
        <v>10348.799999999999</v>
      </c>
      <c r="H2211" s="21" t="s">
        <v>933</v>
      </c>
      <c r="I2211" s="21" t="s">
        <v>4122</v>
      </c>
      <c r="J2211" s="21">
        <v>2</v>
      </c>
      <c r="K2211" s="21">
        <v>2</v>
      </c>
      <c r="L2211" s="21">
        <f t="shared" si="235"/>
        <v>0</v>
      </c>
      <c r="M2211" s="21" t="s">
        <v>2533</v>
      </c>
      <c r="N2211" s="30">
        <v>45892</v>
      </c>
      <c r="O2211" s="48">
        <v>18522</v>
      </c>
      <c r="P2211" s="21" t="s">
        <v>2465</v>
      </c>
      <c r="Q2211" s="21">
        <v>58154749321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Banglore</v>
      </c>
      <c r="W2211" s="38"/>
      <c r="X2211" s="30">
        <v>45894</v>
      </c>
      <c r="Y2211" s="21">
        <f t="shared" si="236"/>
        <v>2</v>
      </c>
      <c r="Z2211" s="21" t="str">
        <f t="shared" si="237"/>
        <v>Saturday</v>
      </c>
      <c r="AA2211" s="21" t="str">
        <f t="shared" si="238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ht="30" x14ac:dyDescent="0.25">
      <c r="A2212" s="21">
        <v>2209</v>
      </c>
      <c r="B2212" s="21" t="s">
        <v>2488</v>
      </c>
      <c r="C2212" s="30">
        <v>45888</v>
      </c>
      <c r="D2212" s="30">
        <v>45891</v>
      </c>
      <c r="E2212" s="47">
        <v>44.8</v>
      </c>
      <c r="F2212" s="47">
        <f t="shared" si="233"/>
        <v>3942.3999999999996</v>
      </c>
      <c r="G2212" s="48">
        <f t="shared" si="234"/>
        <v>3942.3999999999996</v>
      </c>
      <c r="H2212" s="21">
        <v>31000</v>
      </c>
      <c r="I2212" s="37" t="s">
        <v>5245</v>
      </c>
      <c r="J2212" s="21">
        <v>1</v>
      </c>
      <c r="K2212" s="21">
        <v>1</v>
      </c>
      <c r="L2212" s="21">
        <f t="shared" si="235"/>
        <v>0</v>
      </c>
      <c r="M2212" s="21" t="s">
        <v>2570</v>
      </c>
      <c r="N2212" s="30">
        <v>45895</v>
      </c>
      <c r="O2212" s="48">
        <v>6944</v>
      </c>
      <c r="P2212" s="21" t="s">
        <v>2569</v>
      </c>
      <c r="Q2212" s="21" t="s">
        <v>636</v>
      </c>
      <c r="R2212" s="21" t="s">
        <v>637</v>
      </c>
      <c r="S2212" s="3" t="s">
        <v>299</v>
      </c>
      <c r="T2212" s="37"/>
      <c r="U2212" s="21" t="s">
        <v>507</v>
      </c>
      <c r="V2212" s="21" t="e">
        <f>VLOOKUP(P2212,'Customer List'!B:C,2,)</f>
        <v>#N/A</v>
      </c>
      <c r="W2212" s="38"/>
      <c r="X2212" s="30">
        <v>45895</v>
      </c>
      <c r="Y2212" s="21">
        <f t="shared" si="236"/>
        <v>0</v>
      </c>
      <c r="Z2212" s="21" t="str">
        <f t="shared" si="237"/>
        <v>Tuesday</v>
      </c>
      <c r="AA2212" s="21" t="str">
        <f t="shared" si="238"/>
        <v>Tuesday</v>
      </c>
      <c r="AB2212" s="21" t="str">
        <f>VLOOKUP(U2212,'Currency Sheet'!A:C,3,)</f>
        <v>DOLLAR</v>
      </c>
      <c r="AC2212" s="42" t="e">
        <f>VLOOKUP(P2212,'Customer List'!B:D,3,)</f>
        <v>#N/A</v>
      </c>
    </row>
    <row r="2213" spans="1:29" x14ac:dyDescent="0.25">
      <c r="A2213" s="21">
        <v>2210</v>
      </c>
      <c r="B2213" s="21" t="s">
        <v>2488</v>
      </c>
      <c r="C2213" s="30">
        <v>45888</v>
      </c>
      <c r="D2213" s="30">
        <v>45891</v>
      </c>
      <c r="E2213" s="47">
        <v>27.2</v>
      </c>
      <c r="F2213" s="47">
        <f t="shared" si="233"/>
        <v>2393.6</v>
      </c>
      <c r="G2213" s="48">
        <f t="shared" si="234"/>
        <v>2393.6</v>
      </c>
      <c r="H2213" s="21" t="s">
        <v>2199</v>
      </c>
      <c r="I2213" s="21" t="s">
        <v>4130</v>
      </c>
      <c r="J2213" s="21">
        <v>1</v>
      </c>
      <c r="K2213" s="21">
        <v>1</v>
      </c>
      <c r="L2213" s="21">
        <f t="shared" si="235"/>
        <v>0</v>
      </c>
      <c r="M2213" s="21" t="s">
        <v>2536</v>
      </c>
      <c r="N2213" s="30">
        <v>45892</v>
      </c>
      <c r="O2213" s="48">
        <v>3952.5</v>
      </c>
      <c r="P2213" s="21" t="s">
        <v>2490</v>
      </c>
      <c r="Q2213" s="21">
        <v>58154750205</v>
      </c>
      <c r="R2213" s="21" t="s">
        <v>40</v>
      </c>
      <c r="S2213" s="3" t="s">
        <v>299</v>
      </c>
      <c r="T2213" s="37"/>
      <c r="U2213" s="21" t="s">
        <v>507</v>
      </c>
      <c r="V2213" s="21" t="str">
        <f>VLOOKUP(P2213,'Customer List'!B:C,2,)</f>
        <v>Chennai</v>
      </c>
      <c r="W2213" s="38"/>
      <c r="X2213" s="30">
        <v>45894</v>
      </c>
      <c r="Y2213" s="21">
        <f t="shared" si="236"/>
        <v>2</v>
      </c>
      <c r="Z2213" s="21" t="str">
        <f t="shared" si="237"/>
        <v>Saturday</v>
      </c>
      <c r="AA2213" s="21" t="str">
        <f t="shared" si="238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x14ac:dyDescent="0.25">
      <c r="A2214" s="21">
        <v>2211</v>
      </c>
      <c r="B2214" s="21" t="s">
        <v>2488</v>
      </c>
      <c r="C2214" s="30">
        <v>45888</v>
      </c>
      <c r="D2214" s="30">
        <v>45891</v>
      </c>
      <c r="E2214" s="47">
        <v>164</v>
      </c>
      <c r="F2214" s="47">
        <f t="shared" si="233"/>
        <v>14432</v>
      </c>
      <c r="G2214" s="48">
        <f t="shared" si="234"/>
        <v>14432</v>
      </c>
      <c r="H2214" s="21" t="s">
        <v>2489</v>
      </c>
      <c r="I2214" s="21" t="s">
        <v>5244</v>
      </c>
      <c r="J2214" s="21">
        <v>1</v>
      </c>
      <c r="K2214" s="21">
        <v>1</v>
      </c>
      <c r="L2214" s="21">
        <f t="shared" si="235"/>
        <v>0</v>
      </c>
      <c r="M2214" s="21" t="s">
        <v>2531</v>
      </c>
      <c r="N2214" s="30">
        <v>45892</v>
      </c>
      <c r="O2214" s="48">
        <v>22878</v>
      </c>
      <c r="P2214" s="21" t="s">
        <v>1009</v>
      </c>
      <c r="Q2214" s="21">
        <v>58154748164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Kolkata</v>
      </c>
      <c r="W2214" s="38"/>
      <c r="X2214" s="30">
        <v>45894</v>
      </c>
      <c r="Y2214" s="21">
        <f t="shared" si="236"/>
        <v>2</v>
      </c>
      <c r="Z2214" s="21" t="str">
        <f t="shared" si="237"/>
        <v>Saturday</v>
      </c>
      <c r="AA2214" s="21" t="str">
        <f t="shared" si="238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2212</v>
      </c>
      <c r="B2215" s="21" t="s">
        <v>2499</v>
      </c>
      <c r="C2215" s="30">
        <v>45884</v>
      </c>
      <c r="D2215" s="30">
        <v>45891</v>
      </c>
      <c r="E2215" s="47">
        <v>258.39999999999998</v>
      </c>
      <c r="F2215" s="47">
        <f t="shared" si="233"/>
        <v>22739.199999999997</v>
      </c>
      <c r="G2215" s="48">
        <f t="shared" si="234"/>
        <v>22739.199999999997</v>
      </c>
      <c r="H2215" s="21" t="s">
        <v>2500</v>
      </c>
      <c r="I2215" s="21" t="s">
        <v>4409</v>
      </c>
      <c r="J2215" s="21">
        <v>1</v>
      </c>
      <c r="K2215" s="21">
        <v>1</v>
      </c>
      <c r="L2215" s="21">
        <f t="shared" si="235"/>
        <v>0</v>
      </c>
      <c r="M2215" s="21" t="s">
        <v>2551</v>
      </c>
      <c r="N2215" s="30">
        <v>45892</v>
      </c>
      <c r="O2215" s="48">
        <v>35147.199999999997</v>
      </c>
      <c r="P2215" s="21" t="s">
        <v>269</v>
      </c>
      <c r="Q2215" s="21">
        <v>58154748341</v>
      </c>
      <c r="R2215" s="21" t="s">
        <v>40</v>
      </c>
      <c r="S2215" s="3">
        <v>-20</v>
      </c>
      <c r="T2215" s="37"/>
      <c r="U2215" s="21" t="s">
        <v>320</v>
      </c>
      <c r="V2215" s="21" t="str">
        <f>VLOOKUP(P2215,'Customer List'!B:C,2,)</f>
        <v>Kalyani</v>
      </c>
      <c r="W2215" s="38"/>
      <c r="X2215" s="30">
        <v>45896</v>
      </c>
      <c r="Y2215" s="21">
        <f t="shared" si="236"/>
        <v>4</v>
      </c>
      <c r="Z2215" s="21" t="str">
        <f t="shared" si="237"/>
        <v>Saturday</v>
      </c>
      <c r="AA2215" s="21" t="str">
        <f t="shared" si="238"/>
        <v>Wednesday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2213</v>
      </c>
      <c r="B2216" s="21" t="s">
        <v>2499</v>
      </c>
      <c r="C2216" s="30">
        <v>45884</v>
      </c>
      <c r="D2216" s="30">
        <v>45891</v>
      </c>
      <c r="E2216" s="47">
        <v>374</v>
      </c>
      <c r="F2216" s="47">
        <f t="shared" si="233"/>
        <v>32912</v>
      </c>
      <c r="G2216" s="48">
        <f t="shared" si="234"/>
        <v>32912</v>
      </c>
      <c r="H2216" s="21" t="s">
        <v>2501</v>
      </c>
      <c r="I2216" s="21" t="s">
        <v>4410</v>
      </c>
      <c r="J2216" s="21">
        <v>1</v>
      </c>
      <c r="K2216" s="21">
        <v>1</v>
      </c>
      <c r="L2216" s="21">
        <f t="shared" si="235"/>
        <v>0</v>
      </c>
      <c r="M2216" s="21" t="s">
        <v>2549</v>
      </c>
      <c r="N2216" s="30">
        <v>45892</v>
      </c>
      <c r="O2216" s="48">
        <v>50463</v>
      </c>
      <c r="P2216" s="21" t="s">
        <v>165</v>
      </c>
      <c r="Q2216" s="21">
        <v>58154748691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Lucknow</v>
      </c>
      <c r="W2216" s="38"/>
      <c r="X2216" s="30">
        <v>45894</v>
      </c>
      <c r="Y2216" s="21">
        <f t="shared" si="236"/>
        <v>2</v>
      </c>
      <c r="Z2216" s="21" t="str">
        <f t="shared" si="237"/>
        <v>Saturday</v>
      </c>
      <c r="AA2216" s="21" t="str">
        <f t="shared" si="238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2214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33"/>
        <v>32912</v>
      </c>
      <c r="G2217" s="48">
        <f t="shared" si="234"/>
        <v>32912</v>
      </c>
      <c r="H2217" s="21" t="s">
        <v>2502</v>
      </c>
      <c r="I2217" s="21" t="s">
        <v>4411</v>
      </c>
      <c r="J2217" s="21">
        <v>1</v>
      </c>
      <c r="K2217" s="21">
        <v>1</v>
      </c>
      <c r="L2217" s="21">
        <f t="shared" si="235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36"/>
        <v>2</v>
      </c>
      <c r="Z2217" s="21" t="str">
        <f t="shared" si="237"/>
        <v>Saturday</v>
      </c>
      <c r="AA2217" s="21" t="str">
        <f t="shared" si="238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2215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33"/>
        <v>32912</v>
      </c>
      <c r="G2218" s="48">
        <f t="shared" si="234"/>
        <v>32912</v>
      </c>
      <c r="H2218" s="21" t="s">
        <v>2503</v>
      </c>
      <c r="I2218" s="21" t="s">
        <v>4412</v>
      </c>
      <c r="J2218" s="21">
        <v>1</v>
      </c>
      <c r="K2218" s="21">
        <v>1</v>
      </c>
      <c r="L2218" s="21">
        <f t="shared" si="235"/>
        <v>0</v>
      </c>
      <c r="M2218" s="21" t="s">
        <v>2558</v>
      </c>
      <c r="N2218" s="30">
        <v>45894</v>
      </c>
      <c r="O2218" s="48">
        <v>47178.9</v>
      </c>
      <c r="P2218" s="21" t="s">
        <v>2513</v>
      </c>
      <c r="Q2218" s="21" t="s">
        <v>2638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MOHALI (PUNJAB)</v>
      </c>
      <c r="W2218" s="38"/>
      <c r="X2218" s="30">
        <v>45895</v>
      </c>
      <c r="Y2218" s="21">
        <f t="shared" si="236"/>
        <v>1</v>
      </c>
      <c r="Z2218" s="21" t="str">
        <f t="shared" si="237"/>
        <v>Monday</v>
      </c>
      <c r="AA2218" s="21" t="str">
        <f t="shared" si="238"/>
        <v>Tuesday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2216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33"/>
        <v>32912</v>
      </c>
      <c r="G2219" s="48">
        <f t="shared" si="234"/>
        <v>32912</v>
      </c>
      <c r="H2219" s="21" t="s">
        <v>2504</v>
      </c>
      <c r="I2219" s="21" t="s">
        <v>4413</v>
      </c>
      <c r="J2219" s="21">
        <v>1</v>
      </c>
      <c r="K2219" s="21">
        <v>1</v>
      </c>
      <c r="L2219" s="21">
        <f t="shared" si="235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36"/>
        <v>1</v>
      </c>
      <c r="Z2219" s="21" t="str">
        <f t="shared" si="237"/>
        <v>Monday</v>
      </c>
      <c r="AA2219" s="21" t="str">
        <f t="shared" si="238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2217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33"/>
        <v>32912</v>
      </c>
      <c r="G2220" s="48">
        <f t="shared" si="234"/>
        <v>32912</v>
      </c>
      <c r="H2220" s="21" t="s">
        <v>2505</v>
      </c>
      <c r="I2220" s="21" t="s">
        <v>4414</v>
      </c>
      <c r="J2220" s="21">
        <v>1</v>
      </c>
      <c r="K2220" s="21">
        <v>1</v>
      </c>
      <c r="L2220" s="21">
        <f t="shared" si="235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36"/>
        <v>1</v>
      </c>
      <c r="Z2220" s="21" t="str">
        <f t="shared" si="237"/>
        <v>Monday</v>
      </c>
      <c r="AA2220" s="21" t="str">
        <f t="shared" si="238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2218</v>
      </c>
      <c r="B2221" s="21" t="s">
        <v>2499</v>
      </c>
      <c r="C2221" s="30">
        <v>45884</v>
      </c>
      <c r="D2221" s="30">
        <v>45891</v>
      </c>
      <c r="E2221" s="47">
        <v>215.98</v>
      </c>
      <c r="F2221" s="47">
        <f t="shared" si="233"/>
        <v>19006.239999999998</v>
      </c>
      <c r="G2221" s="48">
        <f t="shared" si="234"/>
        <v>19006.239999999998</v>
      </c>
      <c r="H2221" s="21" t="s">
        <v>2506</v>
      </c>
      <c r="I2221" s="21" t="s">
        <v>4415</v>
      </c>
      <c r="J2221" s="21">
        <v>1</v>
      </c>
      <c r="K2221" s="21">
        <v>1</v>
      </c>
      <c r="L2221" s="21">
        <f t="shared" si="235"/>
        <v>0</v>
      </c>
      <c r="M2221" s="21" t="s">
        <v>2552</v>
      </c>
      <c r="N2221" s="30">
        <v>45892</v>
      </c>
      <c r="O2221" s="48">
        <v>34711.879999999997</v>
      </c>
      <c r="P2221" s="21" t="s">
        <v>383</v>
      </c>
      <c r="Q2221" s="21">
        <v>58154747921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Pune</v>
      </c>
      <c r="W2221" s="38"/>
      <c r="X2221" s="30">
        <v>45894</v>
      </c>
      <c r="Y2221" s="21">
        <f t="shared" si="236"/>
        <v>2</v>
      </c>
      <c r="Z2221" s="21" t="str">
        <f t="shared" si="237"/>
        <v>Saturday</v>
      </c>
      <c r="AA2221" s="21" t="str">
        <f t="shared" si="238"/>
        <v>Monday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2219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33"/>
        <v>19006.239999999998</v>
      </c>
      <c r="G2222" s="48">
        <f t="shared" si="234"/>
        <v>19006.239999999998</v>
      </c>
      <c r="H2222" s="21" t="s">
        <v>2507</v>
      </c>
      <c r="I2222" s="21" t="s">
        <v>4416</v>
      </c>
      <c r="J2222" s="21">
        <v>1</v>
      </c>
      <c r="K2222" s="21">
        <v>1</v>
      </c>
      <c r="L2222" s="21">
        <f t="shared" si="235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36"/>
        <v>2</v>
      </c>
      <c r="Z2222" s="21" t="str">
        <f t="shared" si="237"/>
        <v>Saturday</v>
      </c>
      <c r="AA2222" s="21" t="str">
        <f t="shared" si="238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2220</v>
      </c>
      <c r="B2223" s="21" t="s">
        <v>2499</v>
      </c>
      <c r="C2223" s="30">
        <v>45884</v>
      </c>
      <c r="D2223" s="30">
        <v>45891</v>
      </c>
      <c r="E2223" s="47">
        <v>336.29</v>
      </c>
      <c r="F2223" s="47">
        <f t="shared" si="233"/>
        <v>29593.52</v>
      </c>
      <c r="G2223" s="48">
        <f t="shared" si="234"/>
        <v>29593.52</v>
      </c>
      <c r="H2223" s="21" t="s">
        <v>2508</v>
      </c>
      <c r="I2223" s="21" t="s">
        <v>4417</v>
      </c>
      <c r="J2223" s="21">
        <v>1</v>
      </c>
      <c r="K2223" s="21">
        <v>1</v>
      </c>
      <c r="L2223" s="21">
        <f t="shared" si="235"/>
        <v>0</v>
      </c>
      <c r="M2223" s="21" t="s">
        <v>2550</v>
      </c>
      <c r="N2223" s="30">
        <v>45892</v>
      </c>
      <c r="O2223" s="48">
        <v>50444.1</v>
      </c>
      <c r="P2223" s="21" t="s">
        <v>309</v>
      </c>
      <c r="Q2223" s="21">
        <v>58154748783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Banglore</v>
      </c>
      <c r="W2223" s="38"/>
      <c r="X2223" s="30">
        <v>45894</v>
      </c>
      <c r="Y2223" s="21">
        <f t="shared" si="236"/>
        <v>2</v>
      </c>
      <c r="Z2223" s="21" t="str">
        <f t="shared" si="237"/>
        <v>Saturday</v>
      </c>
      <c r="AA2223" s="21" t="str">
        <f t="shared" si="238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2221</v>
      </c>
      <c r="B2224" s="21" t="s">
        <v>2499</v>
      </c>
      <c r="C2224" s="30">
        <v>45884</v>
      </c>
      <c r="D2224" s="30">
        <v>45891</v>
      </c>
      <c r="E2224" s="47">
        <v>327.01</v>
      </c>
      <c r="F2224" s="47">
        <f t="shared" si="233"/>
        <v>28776.879999999997</v>
      </c>
      <c r="G2224" s="48">
        <f t="shared" si="234"/>
        <v>28776.879999999997</v>
      </c>
      <c r="H2224" s="21" t="s">
        <v>2509</v>
      </c>
      <c r="I2224" s="21" t="s">
        <v>4418</v>
      </c>
      <c r="J2224" s="21">
        <v>1</v>
      </c>
      <c r="K2224" s="21">
        <v>1</v>
      </c>
      <c r="L2224" s="21">
        <f t="shared" si="235"/>
        <v>0</v>
      </c>
      <c r="M2224" s="21" t="s">
        <v>2550</v>
      </c>
      <c r="N2224" s="30">
        <v>45892</v>
      </c>
      <c r="O2224" s="48">
        <v>49051.8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36"/>
        <v>2</v>
      </c>
      <c r="Z2224" s="21" t="str">
        <f t="shared" si="237"/>
        <v>Saturday</v>
      </c>
      <c r="AA2224" s="21" t="str">
        <f t="shared" si="238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2222</v>
      </c>
      <c r="B2225" s="21" t="s">
        <v>2499</v>
      </c>
      <c r="C2225" s="30">
        <v>45884</v>
      </c>
      <c r="D2225" s="30">
        <v>45891</v>
      </c>
      <c r="E2225" s="47">
        <v>374</v>
      </c>
      <c r="F2225" s="47">
        <f t="shared" si="233"/>
        <v>32912</v>
      </c>
      <c r="G2225" s="48">
        <f t="shared" si="234"/>
        <v>32912</v>
      </c>
      <c r="H2225" s="21" t="s">
        <v>2510</v>
      </c>
      <c r="I2225" s="21" t="s">
        <v>4419</v>
      </c>
      <c r="J2225" s="21">
        <v>1</v>
      </c>
      <c r="K2225" s="21">
        <v>1</v>
      </c>
      <c r="L2225" s="21">
        <f t="shared" si="235"/>
        <v>0</v>
      </c>
      <c r="M2225" s="21" t="s">
        <v>2562</v>
      </c>
      <c r="N2225" s="30">
        <v>45892</v>
      </c>
      <c r="O2225" s="48">
        <v>56070</v>
      </c>
      <c r="P2225" s="21" t="s">
        <v>944</v>
      </c>
      <c r="Q2225" s="21">
        <v>58154757570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45895</v>
      </c>
      <c r="Y2225" s="21">
        <f t="shared" si="236"/>
        <v>3</v>
      </c>
      <c r="Z2225" s="21" t="str">
        <f t="shared" si="237"/>
        <v>Saturday</v>
      </c>
      <c r="AA2225" s="21" t="str">
        <f t="shared" si="238"/>
        <v>Tuesday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2223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33"/>
        <v>32912</v>
      </c>
      <c r="G2226" s="48">
        <f t="shared" si="234"/>
        <v>32912</v>
      </c>
      <c r="H2226" s="21" t="s">
        <v>2511</v>
      </c>
      <c r="I2226" s="21" t="s">
        <v>4420</v>
      </c>
      <c r="J2226" s="21">
        <v>1</v>
      </c>
      <c r="K2226" s="21">
        <v>1</v>
      </c>
      <c r="L2226" s="21">
        <f t="shared" si="235"/>
        <v>0</v>
      </c>
      <c r="M2226" s="21" t="s">
        <v>2555</v>
      </c>
      <c r="N2226" s="30">
        <v>45894</v>
      </c>
      <c r="O2226" s="48">
        <v>48060</v>
      </c>
      <c r="P2226" s="21" t="s">
        <v>633</v>
      </c>
      <c r="Q2226" s="21" t="s">
        <v>636</v>
      </c>
      <c r="R2226" s="21" t="s">
        <v>723</v>
      </c>
      <c r="S2226" s="3">
        <v>-20</v>
      </c>
      <c r="T2226" s="37"/>
      <c r="U2226" s="21" t="s">
        <v>320</v>
      </c>
      <c r="V2226" s="21" t="str">
        <f>VLOOKUP(P2226,'Customer List'!B:C,2,)</f>
        <v>Manesar</v>
      </c>
      <c r="W2226" s="38"/>
      <c r="X2226" s="30">
        <v>45894</v>
      </c>
      <c r="Y2226" s="21">
        <f t="shared" si="236"/>
        <v>0</v>
      </c>
      <c r="Z2226" s="21" t="str">
        <f t="shared" si="237"/>
        <v>Monday</v>
      </c>
      <c r="AA2226" s="21" t="str">
        <f t="shared" si="238"/>
        <v>Monday</v>
      </c>
      <c r="AB2226" s="21" t="str">
        <f>VLOOKUP(U2226,'Currency Sheet'!A:C,3,)</f>
        <v>DOLLAR</v>
      </c>
      <c r="AC2226" s="42" t="str">
        <f>VLOOKUP(P2226,'Customer List'!B:D,3,)</f>
        <v>Local</v>
      </c>
    </row>
    <row r="2227" spans="1:29" x14ac:dyDescent="0.25">
      <c r="A2227" s="21">
        <v>2224</v>
      </c>
      <c r="B2227" s="21" t="s">
        <v>2499</v>
      </c>
      <c r="C2227" s="30">
        <v>45884</v>
      </c>
      <c r="D2227" s="30">
        <v>45891</v>
      </c>
      <c r="E2227" s="47">
        <v>361</v>
      </c>
      <c r="F2227" s="47">
        <f t="shared" si="233"/>
        <v>31768</v>
      </c>
      <c r="G2227" s="48">
        <f t="shared" si="234"/>
        <v>31768</v>
      </c>
      <c r="H2227" s="21" t="s">
        <v>2512</v>
      </c>
      <c r="I2227" s="21" t="s">
        <v>4421</v>
      </c>
      <c r="J2227" s="21">
        <v>1</v>
      </c>
      <c r="K2227" s="21">
        <v>1</v>
      </c>
      <c r="L2227" s="21">
        <f t="shared" si="235"/>
        <v>0</v>
      </c>
      <c r="M2227" s="21" t="s">
        <v>2554</v>
      </c>
      <c r="N2227" s="30">
        <v>45894</v>
      </c>
      <c r="O2227" s="48">
        <v>46350</v>
      </c>
      <c r="P2227" s="21" t="s">
        <v>633</v>
      </c>
      <c r="Q2227" s="21" t="s">
        <v>636</v>
      </c>
      <c r="R2227" s="21" t="s">
        <v>723</v>
      </c>
      <c r="S2227" s="3">
        <v>-80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36"/>
        <v>0</v>
      </c>
      <c r="Z2227" s="21" t="str">
        <f t="shared" si="237"/>
        <v>Monday</v>
      </c>
      <c r="AA2227" s="21" t="str">
        <f t="shared" si="238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2225</v>
      </c>
      <c r="B2228" s="21" t="s">
        <v>2564</v>
      </c>
      <c r="C2228" s="30">
        <v>45880</v>
      </c>
      <c r="D2228" s="30">
        <v>45891</v>
      </c>
      <c r="E2228" s="47">
        <v>20</v>
      </c>
      <c r="F2228" s="47">
        <f t="shared" si="233"/>
        <v>1760</v>
      </c>
      <c r="G2228" s="48">
        <f t="shared" si="234"/>
        <v>105600</v>
      </c>
      <c r="H2228" s="21">
        <v>25021.5</v>
      </c>
      <c r="I2228" s="21" t="s">
        <v>2565</v>
      </c>
      <c r="J2228" s="21">
        <v>60</v>
      </c>
      <c r="K2228" s="21">
        <v>60</v>
      </c>
      <c r="L2228" s="21">
        <f t="shared" si="235"/>
        <v>0</v>
      </c>
      <c r="M2228" s="21" t="s">
        <v>3306</v>
      </c>
      <c r="N2228" s="30">
        <v>45902</v>
      </c>
      <c r="O2228" s="48">
        <v>85000</v>
      </c>
      <c r="P2228" s="21" t="s">
        <v>1085</v>
      </c>
      <c r="Q2228" s="21" t="s">
        <v>2071</v>
      </c>
      <c r="R2228" s="21" t="s">
        <v>637</v>
      </c>
      <c r="S2228" s="3">
        <v>-20</v>
      </c>
      <c r="T2228" s="37" t="s">
        <v>3307</v>
      </c>
      <c r="U2228" s="21" t="s">
        <v>2776</v>
      </c>
      <c r="V2228" s="21" t="str">
        <f>VLOOKUP(P2228,'Customer List'!B:C,2,)</f>
        <v>Delhi</v>
      </c>
      <c r="W2228" s="38"/>
      <c r="X2228" s="30">
        <f t="shared" ref="X2228:X2233" si="239">IF(OR(R2228 = "PRIYANKA MADAM", R2228 = "DEEPAK", R2228 = "PORTER"),N2228,"")</f>
        <v>45902</v>
      </c>
      <c r="Y2228" s="21">
        <f t="shared" si="236"/>
        <v>0</v>
      </c>
      <c r="Z2228" s="21" t="str">
        <f t="shared" si="237"/>
        <v>Tuesday</v>
      </c>
      <c r="AA2228" s="21" t="str">
        <f t="shared" si="238"/>
        <v>Tuesday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2226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33"/>
        <v>1760</v>
      </c>
      <c r="G2229" s="48">
        <f t="shared" si="234"/>
        <v>17600</v>
      </c>
      <c r="H2229" s="21">
        <v>25021.5</v>
      </c>
      <c r="I2229" s="21" t="s">
        <v>2565</v>
      </c>
      <c r="J2229" s="21">
        <v>10</v>
      </c>
      <c r="K2229" s="21"/>
      <c r="L2229" s="21">
        <f t="shared" si="235"/>
        <v>10</v>
      </c>
      <c r="M2229" s="21"/>
      <c r="N2229" s="30"/>
      <c r="O2229" s="48"/>
      <c r="P2229" s="21" t="s">
        <v>2025</v>
      </c>
      <c r="Q2229" s="21"/>
      <c r="R2229" s="21"/>
      <c r="S2229" s="3">
        <v>-20</v>
      </c>
      <c r="T2229" s="37"/>
      <c r="U2229" s="21" t="s">
        <v>2776</v>
      </c>
      <c r="V2229" s="21" t="s">
        <v>2025</v>
      </c>
      <c r="W2229" s="38" t="s">
        <v>1145</v>
      </c>
      <c r="X2229" s="30" t="str">
        <f t="shared" si="239"/>
        <v/>
      </c>
      <c r="Y2229" s="21" t="str">
        <f t="shared" si="236"/>
        <v/>
      </c>
      <c r="Z2229" s="21" t="str">
        <f t="shared" si="237"/>
        <v/>
      </c>
      <c r="AA2229" s="21" t="str">
        <f t="shared" si="238"/>
        <v/>
      </c>
      <c r="AB2229" s="21" t="str">
        <f>VLOOKUP(U2229,'Currency Sheet'!A:C,3,)</f>
        <v>DOLLAR</v>
      </c>
      <c r="AC2229" s="42" t="str">
        <f>VLOOKUP(P2229,'Customer List'!B:D,3,)</f>
        <v>STOCK</v>
      </c>
    </row>
    <row r="2230" spans="1:29" x14ac:dyDescent="0.25">
      <c r="A2230" s="21">
        <v>2227</v>
      </c>
      <c r="B2230" s="21" t="s">
        <v>2564</v>
      </c>
      <c r="C2230" s="30">
        <v>45880</v>
      </c>
      <c r="D2230" s="30">
        <v>45891</v>
      </c>
      <c r="E2230" s="47">
        <v>0.1</v>
      </c>
      <c r="F2230" s="47">
        <f t="shared" si="233"/>
        <v>8.8000000000000007</v>
      </c>
      <c r="G2230" s="48">
        <f t="shared" si="234"/>
        <v>61.600000000000009</v>
      </c>
      <c r="H2230" s="21">
        <v>25021.5</v>
      </c>
      <c r="I2230" s="21" t="s">
        <v>2565</v>
      </c>
      <c r="J2230" s="21">
        <v>7</v>
      </c>
      <c r="K2230" s="21"/>
      <c r="L2230" s="21">
        <f t="shared" si="235"/>
        <v>7</v>
      </c>
      <c r="M2230" s="21"/>
      <c r="N2230" s="30"/>
      <c r="O2230" s="48"/>
      <c r="P2230" s="21" t="s">
        <v>2017</v>
      </c>
      <c r="Q2230" s="21"/>
      <c r="R2230" s="21"/>
      <c r="S2230" s="3">
        <v>-20</v>
      </c>
      <c r="T2230" s="37"/>
      <c r="U2230" s="21" t="s">
        <v>2776</v>
      </c>
      <c r="V2230" s="21" t="str">
        <f>VLOOKUP(P2230,'Customer List'!B:C,2,)</f>
        <v>STOCK</v>
      </c>
      <c r="W2230" s="38" t="s">
        <v>1145</v>
      </c>
      <c r="X2230" s="30" t="str">
        <f t="shared" si="239"/>
        <v/>
      </c>
      <c r="Y2230" s="21" t="str">
        <f t="shared" si="236"/>
        <v/>
      </c>
      <c r="Z2230" s="21" t="str">
        <f t="shared" si="237"/>
        <v/>
      </c>
      <c r="AA2230" s="21" t="str">
        <f t="shared" si="238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2228</v>
      </c>
      <c r="B2231" s="21" t="s">
        <v>2030</v>
      </c>
      <c r="C2231" s="30" t="s">
        <v>2515</v>
      </c>
      <c r="D2231" s="30">
        <v>45892</v>
      </c>
      <c r="E2231" s="47">
        <v>0</v>
      </c>
      <c r="F2231" s="47">
        <f t="shared" si="233"/>
        <v>0</v>
      </c>
      <c r="G2231" s="48">
        <f t="shared" si="234"/>
        <v>0</v>
      </c>
      <c r="H2231" s="21" t="s">
        <v>2516</v>
      </c>
      <c r="I2231" s="21"/>
      <c r="J2231" s="21">
        <v>3</v>
      </c>
      <c r="K2231" s="21"/>
      <c r="L2231" s="21">
        <f t="shared" si="235"/>
        <v>3</v>
      </c>
      <c r="M2231" s="21"/>
      <c r="N2231" s="30"/>
      <c r="O2231" s="48"/>
      <c r="P2231" s="21" t="s">
        <v>2017</v>
      </c>
      <c r="Q2231" s="21"/>
      <c r="R2231" s="21"/>
      <c r="S2231" s="3">
        <v>4</v>
      </c>
      <c r="T2231" s="37" t="s">
        <v>2518</v>
      </c>
      <c r="U2231" s="21" t="s">
        <v>2517</v>
      </c>
      <c r="V2231" s="21" t="str">
        <f>VLOOKUP(P2231,'Customer List'!B:C,2,)</f>
        <v>STOCK</v>
      </c>
      <c r="W2231" s="38" t="s">
        <v>1145</v>
      </c>
      <c r="X2231" s="30" t="str">
        <f t="shared" si="239"/>
        <v/>
      </c>
      <c r="Y2231" s="21" t="str">
        <f t="shared" si="236"/>
        <v/>
      </c>
      <c r="Z2231" s="21" t="str">
        <f t="shared" si="237"/>
        <v/>
      </c>
      <c r="AA2231" s="21" t="str">
        <f t="shared" si="238"/>
        <v/>
      </c>
      <c r="AB2231" s="21" t="str">
        <f>VLOOKUP(U2231,'Currency Sheet'!A:C,3,)</f>
        <v>INR</v>
      </c>
      <c r="AC2231" s="42" t="str">
        <f>VLOOKUP(P2231,'Customer List'!B:D,3,)</f>
        <v>STOCK</v>
      </c>
    </row>
    <row r="2232" spans="1:29" x14ac:dyDescent="0.25">
      <c r="A2232" s="21">
        <v>2229</v>
      </c>
      <c r="B2232" s="21" t="s">
        <v>2725</v>
      </c>
      <c r="C2232" s="30">
        <v>45889</v>
      </c>
      <c r="D2232" s="30">
        <v>45892</v>
      </c>
      <c r="E2232" s="47">
        <v>1577.8</v>
      </c>
      <c r="F2232" s="47">
        <f t="shared" si="233"/>
        <v>1577.8</v>
      </c>
      <c r="G2232" s="48">
        <f t="shared" si="234"/>
        <v>1577.8</v>
      </c>
      <c r="H2232" s="21">
        <v>102797</v>
      </c>
      <c r="I2232" s="21"/>
      <c r="J2232" s="21">
        <v>1</v>
      </c>
      <c r="K2232" s="21">
        <v>1</v>
      </c>
      <c r="L2232" s="21">
        <f t="shared" si="235"/>
        <v>0</v>
      </c>
      <c r="M2232" s="21" t="s">
        <v>3287</v>
      </c>
      <c r="N2232" s="30">
        <v>45901</v>
      </c>
      <c r="O2232" s="48">
        <v>25529.35</v>
      </c>
      <c r="P2232" s="21" t="s">
        <v>30</v>
      </c>
      <c r="Q2232" s="21" t="s">
        <v>636</v>
      </c>
      <c r="R2232" s="21" t="s">
        <v>637</v>
      </c>
      <c r="S2232" s="3" t="s">
        <v>299</v>
      </c>
      <c r="T2232" s="37"/>
      <c r="U2232" s="21" t="s">
        <v>2777</v>
      </c>
      <c r="V2232" s="21" t="str">
        <f>VLOOKUP(P2232,'Customer List'!B:C,2,)</f>
        <v>Delhi</v>
      </c>
      <c r="W2232" s="38"/>
      <c r="X2232" s="30">
        <f t="shared" si="239"/>
        <v>45901</v>
      </c>
      <c r="Y2232" s="21">
        <f t="shared" si="236"/>
        <v>0</v>
      </c>
      <c r="Z2232" s="21" t="str">
        <f t="shared" si="237"/>
        <v>Monday</v>
      </c>
      <c r="AA2232" s="21" t="str">
        <f t="shared" si="238"/>
        <v>Monday</v>
      </c>
      <c r="AB2232" s="21" t="str">
        <f>VLOOKUP(U2232,'Currency Sheet'!A:C,3,)</f>
        <v>INR</v>
      </c>
      <c r="AC2232" s="42" t="str">
        <f>VLOOKUP(P2232,'Customer List'!B:D,3,)</f>
        <v>Local</v>
      </c>
    </row>
    <row r="2233" spans="1:29" x14ac:dyDescent="0.25">
      <c r="A2233" s="21">
        <v>2230</v>
      </c>
      <c r="B2233" s="21" t="s">
        <v>2725</v>
      </c>
      <c r="C2233" s="30">
        <v>45889</v>
      </c>
      <c r="D2233" s="30">
        <v>45892</v>
      </c>
      <c r="E2233" s="47">
        <v>6268.5</v>
      </c>
      <c r="F2233" s="47">
        <f t="shared" si="233"/>
        <v>6268.5</v>
      </c>
      <c r="G2233" s="48">
        <f t="shared" si="234"/>
        <v>6268.5</v>
      </c>
      <c r="H2233" s="21">
        <v>152624</v>
      </c>
      <c r="I2233" s="21" t="s">
        <v>4718</v>
      </c>
      <c r="J2233" s="21">
        <v>1</v>
      </c>
      <c r="K2233" s="21"/>
      <c r="L2233" s="21">
        <f t="shared" si="235"/>
        <v>1</v>
      </c>
      <c r="M2233" s="21"/>
      <c r="N2233" s="30"/>
      <c r="O2233" s="48"/>
      <c r="P2233" s="21" t="s">
        <v>1145</v>
      </c>
      <c r="Q2233" s="21"/>
      <c r="R2233" s="21"/>
      <c r="S2233" s="3" t="s">
        <v>299</v>
      </c>
      <c r="T2233" s="37"/>
      <c r="U2233" s="21" t="s">
        <v>2777</v>
      </c>
      <c r="V2233" s="21" t="str">
        <f>VLOOKUP(P2233,'Customer List'!B:C,2,)</f>
        <v>STOCK</v>
      </c>
      <c r="W2233" s="38" t="s">
        <v>1145</v>
      </c>
      <c r="X2233" s="30" t="str">
        <f t="shared" si="239"/>
        <v/>
      </c>
      <c r="Y2233" s="21" t="str">
        <f t="shared" si="236"/>
        <v/>
      </c>
      <c r="Z2233" s="21" t="str">
        <f t="shared" si="237"/>
        <v/>
      </c>
      <c r="AA2233" s="21" t="str">
        <f t="shared" si="238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2231</v>
      </c>
      <c r="B2234" s="21">
        <v>90231174</v>
      </c>
      <c r="C2234" s="30">
        <v>45891</v>
      </c>
      <c r="D2234" s="30">
        <v>45894</v>
      </c>
      <c r="E2234" s="47">
        <v>95.2</v>
      </c>
      <c r="F2234" s="47">
        <f t="shared" si="233"/>
        <v>8377.6</v>
      </c>
      <c r="G2234" s="48">
        <f t="shared" si="234"/>
        <v>8377.6</v>
      </c>
      <c r="H2234" s="21" t="s">
        <v>2519</v>
      </c>
      <c r="I2234" s="21"/>
      <c r="J2234" s="21">
        <v>1</v>
      </c>
      <c r="K2234" s="21">
        <v>1</v>
      </c>
      <c r="L2234" s="21">
        <f t="shared" si="235"/>
        <v>0</v>
      </c>
      <c r="M2234" s="21" t="s">
        <v>2567</v>
      </c>
      <c r="N2234" s="30">
        <v>45895</v>
      </c>
      <c r="O2234" s="48">
        <v>13328</v>
      </c>
      <c r="P2234" s="21" t="s">
        <v>1009</v>
      </c>
      <c r="Q2234" s="21">
        <v>58154871143</v>
      </c>
      <c r="R2234" s="21" t="s">
        <v>40</v>
      </c>
      <c r="S2234" s="3">
        <v>4</v>
      </c>
      <c r="T2234" s="37"/>
      <c r="U2234" s="21" t="s">
        <v>2773</v>
      </c>
      <c r="V2234" s="21" t="str">
        <f>VLOOKUP(P2234,'Customer List'!B:C,2,)</f>
        <v>Kolkata</v>
      </c>
      <c r="W2234" s="38"/>
      <c r="X2234" s="30">
        <v>45896</v>
      </c>
      <c r="Y2234" s="21">
        <f t="shared" si="236"/>
        <v>1</v>
      </c>
      <c r="Z2234" s="21" t="str">
        <f t="shared" si="237"/>
        <v>Tuesday</v>
      </c>
      <c r="AA2234" s="21" t="str">
        <f t="shared" si="238"/>
        <v>Wednesday</v>
      </c>
      <c r="AB2234" s="21" t="str">
        <f>VLOOKUP(U2234,'Currency Sheet'!A:C,3,)</f>
        <v>DOLLAR</v>
      </c>
      <c r="AC2234" s="42" t="str">
        <f>VLOOKUP(P2234,'Customer List'!B:D,3,)</f>
        <v>OutStation</v>
      </c>
    </row>
    <row r="2235" spans="1:29" x14ac:dyDescent="0.25">
      <c r="A2235" s="21">
        <v>2232</v>
      </c>
      <c r="B2235" s="21">
        <v>90231174</v>
      </c>
      <c r="C2235" s="30">
        <v>45891</v>
      </c>
      <c r="D2235" s="30">
        <v>45894</v>
      </c>
      <c r="E2235" s="47">
        <v>324.8</v>
      </c>
      <c r="F2235" s="47">
        <f t="shared" si="233"/>
        <v>28582.400000000001</v>
      </c>
      <c r="G2235" s="48">
        <f t="shared" si="234"/>
        <v>28582.400000000001</v>
      </c>
      <c r="H2235" s="21" t="s">
        <v>313</v>
      </c>
      <c r="I2235" s="21"/>
      <c r="J2235" s="21">
        <v>1</v>
      </c>
      <c r="K2235" s="21">
        <v>1</v>
      </c>
      <c r="L2235" s="21">
        <f t="shared" si="235"/>
        <v>0</v>
      </c>
      <c r="M2235" s="21" t="s">
        <v>2566</v>
      </c>
      <c r="N2235" s="30">
        <v>45895</v>
      </c>
      <c r="O2235" s="48">
        <v>42224</v>
      </c>
      <c r="P2235" s="21" t="s">
        <v>2486</v>
      </c>
      <c r="Q2235" s="21">
        <v>58154874831</v>
      </c>
      <c r="R2235" s="30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Mumbai</v>
      </c>
      <c r="W2235" s="38"/>
      <c r="X2235" s="30">
        <v>45897</v>
      </c>
      <c r="Y2235" s="21">
        <f t="shared" si="236"/>
        <v>2</v>
      </c>
      <c r="Z2235" s="21" t="str">
        <f t="shared" si="237"/>
        <v>Tuesday</v>
      </c>
      <c r="AA2235" s="21" t="str">
        <f t="shared" si="238"/>
        <v>Thursday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2233</v>
      </c>
      <c r="B2236" s="21">
        <v>90231174</v>
      </c>
      <c r="C2236" s="30">
        <v>45891</v>
      </c>
      <c r="D2236" s="30">
        <v>45894</v>
      </c>
      <c r="E2236" s="47">
        <v>88.9</v>
      </c>
      <c r="F2236" s="47">
        <f t="shared" si="233"/>
        <v>7823.2000000000007</v>
      </c>
      <c r="G2236" s="48">
        <f t="shared" si="234"/>
        <v>7823.2000000000007</v>
      </c>
      <c r="H2236" s="21" t="s">
        <v>2520</v>
      </c>
      <c r="I2236" s="21"/>
      <c r="J2236" s="21">
        <v>1</v>
      </c>
      <c r="K2236" s="21">
        <v>1</v>
      </c>
      <c r="L2236" s="21">
        <f t="shared" si="235"/>
        <v>0</v>
      </c>
      <c r="M2236" s="21" t="s">
        <v>2568</v>
      </c>
      <c r="N2236" s="30">
        <v>45895</v>
      </c>
      <c r="O2236" s="48">
        <v>11912.6</v>
      </c>
      <c r="P2236" s="21" t="s">
        <v>2522</v>
      </c>
      <c r="Q2236" s="21">
        <v>58154875284</v>
      </c>
      <c r="R2236" s="21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 xml:space="preserve">Bareilly </v>
      </c>
      <c r="W2236" s="38"/>
      <c r="X2236" s="30">
        <v>45897</v>
      </c>
      <c r="Y2236" s="21">
        <f t="shared" si="236"/>
        <v>2</v>
      </c>
      <c r="Z2236" s="21" t="str">
        <f t="shared" si="237"/>
        <v>Tuesday</v>
      </c>
      <c r="AA2236" s="21" t="str">
        <f t="shared" si="238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2234</v>
      </c>
      <c r="B2237" s="21">
        <v>90231174</v>
      </c>
      <c r="C2237" s="30">
        <v>45891</v>
      </c>
      <c r="D2237" s="30">
        <v>45894</v>
      </c>
      <c r="E2237" s="47">
        <v>116.2</v>
      </c>
      <c r="F2237" s="47">
        <f t="shared" si="233"/>
        <v>10225.6</v>
      </c>
      <c r="G2237" s="48">
        <f t="shared" si="234"/>
        <v>10225.6</v>
      </c>
      <c r="H2237" s="21" t="s">
        <v>2521</v>
      </c>
      <c r="I2237" s="21"/>
      <c r="J2237" s="21">
        <v>1</v>
      </c>
      <c r="K2237" s="21">
        <v>1</v>
      </c>
      <c r="L2237" s="21">
        <f t="shared" si="235"/>
        <v>0</v>
      </c>
      <c r="M2237" s="21" t="s">
        <v>2568</v>
      </c>
      <c r="N2237" s="30">
        <v>45895</v>
      </c>
      <c r="O2237" s="48">
        <v>15570.8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36"/>
        <v>2</v>
      </c>
      <c r="Z2237" s="21" t="str">
        <f t="shared" si="237"/>
        <v>Tuesday</v>
      </c>
      <c r="AA2237" s="21" t="str">
        <f t="shared" si="238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2235</v>
      </c>
      <c r="B2238" s="21">
        <v>177846</v>
      </c>
      <c r="C2238" s="30">
        <v>45891</v>
      </c>
      <c r="D2238" s="30">
        <v>45894</v>
      </c>
      <c r="E2238" s="47">
        <v>378</v>
      </c>
      <c r="F2238" s="47">
        <f t="shared" si="233"/>
        <v>33264</v>
      </c>
      <c r="G2238" s="48">
        <f t="shared" si="234"/>
        <v>33264</v>
      </c>
      <c r="H2238" s="21" t="s">
        <v>2524</v>
      </c>
      <c r="I2238" s="21" t="s">
        <v>4370</v>
      </c>
      <c r="J2238" s="21">
        <v>1</v>
      </c>
      <c r="K2238" s="21">
        <v>1</v>
      </c>
      <c r="L2238" s="21">
        <f t="shared" si="235"/>
        <v>0</v>
      </c>
      <c r="M2238" s="21" t="s">
        <v>2572</v>
      </c>
      <c r="N2238" s="30">
        <v>45895</v>
      </c>
      <c r="O2238" s="48">
        <v>50715</v>
      </c>
      <c r="P2238" s="21" t="s">
        <v>944</v>
      </c>
      <c r="Q2238" s="21">
        <v>58154870631</v>
      </c>
      <c r="R2238" s="21" t="s">
        <v>40</v>
      </c>
      <c r="S2238" s="3">
        <v>4</v>
      </c>
      <c r="T2238" s="37"/>
      <c r="U2238" s="21" t="s">
        <v>423</v>
      </c>
      <c r="V2238" s="21" t="str">
        <f>VLOOKUP(P2238,'Customer List'!B:C,2,)</f>
        <v>Banglore</v>
      </c>
      <c r="W2238" s="38"/>
      <c r="X2238" s="30">
        <v>45898</v>
      </c>
      <c r="Y2238" s="21">
        <f t="shared" si="236"/>
        <v>3</v>
      </c>
      <c r="Z2238" s="21" t="str">
        <f t="shared" si="237"/>
        <v>Tuesday</v>
      </c>
      <c r="AA2238" s="21" t="str">
        <f t="shared" si="238"/>
        <v>Friday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2236</v>
      </c>
      <c r="B2239" s="21">
        <v>921468</v>
      </c>
      <c r="C2239" s="30">
        <v>45891</v>
      </c>
      <c r="D2239" s="30">
        <v>45894</v>
      </c>
      <c r="E2239" s="47">
        <v>501.5</v>
      </c>
      <c r="F2239" s="47">
        <f t="shared" si="233"/>
        <v>44132</v>
      </c>
      <c r="G2239" s="48">
        <f t="shared" si="234"/>
        <v>44132</v>
      </c>
      <c r="H2239" s="21" t="s">
        <v>2523</v>
      </c>
      <c r="I2239" s="21" t="s">
        <v>5285</v>
      </c>
      <c r="J2239" s="21">
        <v>1</v>
      </c>
      <c r="K2239" s="21">
        <v>1</v>
      </c>
      <c r="L2239" s="21">
        <f t="shared" si="235"/>
        <v>0</v>
      </c>
      <c r="M2239" s="21" t="s">
        <v>3278</v>
      </c>
      <c r="N2239" s="30">
        <v>45899</v>
      </c>
      <c r="O2239" s="48">
        <v>59737.5</v>
      </c>
      <c r="P2239" s="21" t="s">
        <v>165</v>
      </c>
      <c r="Q2239" s="21">
        <v>58155038233</v>
      </c>
      <c r="R2239" s="21" t="s">
        <v>40</v>
      </c>
      <c r="S2239" s="3">
        <v>-20</v>
      </c>
      <c r="T2239" s="37"/>
      <c r="U2239" s="21" t="s">
        <v>610</v>
      </c>
      <c r="V2239" s="21" t="str">
        <f>VLOOKUP(P2239,'Customer List'!B:C,2,)</f>
        <v>Lucknow</v>
      </c>
      <c r="W2239" s="38"/>
      <c r="X2239" s="30">
        <v>45901</v>
      </c>
      <c r="Y2239" s="21">
        <f t="shared" si="236"/>
        <v>2</v>
      </c>
      <c r="Z2239" s="21" t="str">
        <f t="shared" si="237"/>
        <v>Saturday</v>
      </c>
      <c r="AA2239" s="21" t="str">
        <f t="shared" si="238"/>
        <v>Monday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2237</v>
      </c>
      <c r="B2240" s="21" t="s">
        <v>2727</v>
      </c>
      <c r="C2240" s="30">
        <v>45891</v>
      </c>
      <c r="D2240" s="30">
        <v>45896</v>
      </c>
      <c r="E2240" s="47">
        <v>9030.4</v>
      </c>
      <c r="F2240" s="47">
        <f t="shared" si="233"/>
        <v>9030.4</v>
      </c>
      <c r="G2240" s="48">
        <f t="shared" si="234"/>
        <v>9030.4</v>
      </c>
      <c r="H2240" s="21" t="s">
        <v>2728</v>
      </c>
      <c r="I2240" s="21" t="s">
        <v>4719</v>
      </c>
      <c r="J2240" s="21">
        <v>1</v>
      </c>
      <c r="K2240" s="21"/>
      <c r="L2240" s="21">
        <f t="shared" si="235"/>
        <v>1</v>
      </c>
      <c r="M2240" s="21"/>
      <c r="N2240" s="30"/>
      <c r="O2240" s="48"/>
      <c r="P2240" s="21" t="s">
        <v>2025</v>
      </c>
      <c r="Q2240" s="21"/>
      <c r="R2240" s="21"/>
      <c r="S2240" s="3">
        <v>-20</v>
      </c>
      <c r="T2240" s="37"/>
      <c r="U2240" s="21" t="s">
        <v>2729</v>
      </c>
      <c r="V2240" s="21" t="str">
        <f>VLOOKUP(P2240,'Customer List'!B:C,2,)</f>
        <v>STOCK</v>
      </c>
      <c r="W2240" s="38" t="s">
        <v>1145</v>
      </c>
      <c r="X2240" s="30" t="str">
        <f>IF(OR(R2240 = "PRIYANKA MADAM", R2240 = "DEEPAK", R2240 = "PORTER"),N2240,"")</f>
        <v/>
      </c>
      <c r="Y2240" s="21" t="str">
        <f t="shared" si="236"/>
        <v/>
      </c>
      <c r="Z2240" s="21" t="str">
        <f t="shared" si="237"/>
        <v/>
      </c>
      <c r="AA2240" s="21" t="str">
        <f t="shared" si="238"/>
        <v/>
      </c>
      <c r="AB2240" s="21" t="str">
        <f>VLOOKUP(U2240,'Currency Sheet'!A:C,3,)</f>
        <v>INR</v>
      </c>
      <c r="AC2240" s="42" t="str">
        <f>VLOOKUP(P2240,'Customer List'!B:D,3,)</f>
        <v>STOCK</v>
      </c>
    </row>
    <row r="2241" spans="1:29" x14ac:dyDescent="0.25">
      <c r="A2241" s="21">
        <v>2238</v>
      </c>
      <c r="B2241" s="21" t="s">
        <v>2639</v>
      </c>
      <c r="C2241" s="30">
        <v>45888</v>
      </c>
      <c r="D2241" s="30">
        <v>45896</v>
      </c>
      <c r="E2241" s="47">
        <v>156</v>
      </c>
      <c r="F2241" s="47">
        <f t="shared" si="233"/>
        <v>13728</v>
      </c>
      <c r="G2241" s="48">
        <f t="shared" si="234"/>
        <v>13728</v>
      </c>
      <c r="H2241" s="21" t="s">
        <v>2640</v>
      </c>
      <c r="I2241" s="21"/>
      <c r="J2241" s="21">
        <v>1</v>
      </c>
      <c r="K2241" s="21">
        <v>1</v>
      </c>
      <c r="L2241" s="21">
        <f t="shared" si="235"/>
        <v>0</v>
      </c>
      <c r="M2241" s="21" t="s">
        <v>2731</v>
      </c>
      <c r="N2241" s="30">
        <v>45896</v>
      </c>
      <c r="O2241" s="48">
        <v>17550</v>
      </c>
      <c r="P2241" s="21" t="s">
        <v>276</v>
      </c>
      <c r="Q2241" s="21">
        <v>58154916606</v>
      </c>
      <c r="R2241" s="21" t="s">
        <v>40</v>
      </c>
      <c r="S2241" s="3" t="s">
        <v>299</v>
      </c>
      <c r="T2241" s="37"/>
      <c r="U2241" s="21" t="s">
        <v>2774</v>
      </c>
      <c r="V2241" s="21" t="str">
        <f>VLOOKUP(P2241,'Customer List'!B:C,2,)</f>
        <v>Pune</v>
      </c>
      <c r="W2241" s="38"/>
      <c r="X2241" s="30">
        <v>45897</v>
      </c>
      <c r="Y2241" s="21">
        <f t="shared" si="236"/>
        <v>1</v>
      </c>
      <c r="Z2241" s="21" t="str">
        <f t="shared" si="237"/>
        <v>Wednesday</v>
      </c>
      <c r="AA2241" s="21" t="str">
        <f t="shared" si="238"/>
        <v>Thursday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2239</v>
      </c>
      <c r="B2242" s="21" t="s">
        <v>2639</v>
      </c>
      <c r="C2242" s="30">
        <v>45888</v>
      </c>
      <c r="D2242" s="30">
        <v>45896</v>
      </c>
      <c r="E2242" s="47">
        <v>0</v>
      </c>
      <c r="F2242" s="47">
        <f t="shared" si="233"/>
        <v>0</v>
      </c>
      <c r="G2242" s="48">
        <f t="shared" si="234"/>
        <v>0</v>
      </c>
      <c r="H2242" s="21" t="s">
        <v>2641</v>
      </c>
      <c r="I2242" s="21" t="s">
        <v>4714</v>
      </c>
      <c r="J2242" s="21">
        <v>5</v>
      </c>
      <c r="K2242" s="21"/>
      <c r="L2242" s="21">
        <f t="shared" si="235"/>
        <v>5</v>
      </c>
      <c r="M2242" s="21"/>
      <c r="N2242" s="30"/>
      <c r="O2242" s="48"/>
      <c r="P2242" s="21" t="s">
        <v>3418</v>
      </c>
      <c r="Q2242" s="21"/>
      <c r="R2242" s="21"/>
      <c r="S2242" s="3">
        <v>4</v>
      </c>
      <c r="T2242" s="37" t="s">
        <v>605</v>
      </c>
      <c r="U2242" s="21" t="s">
        <v>2774</v>
      </c>
      <c r="V2242" s="21" t="str">
        <f>VLOOKUP(P2242,'Customer List'!B:C,2,)</f>
        <v>delhi</v>
      </c>
      <c r="W2242" s="38" t="s">
        <v>605</v>
      </c>
      <c r="X2242" s="30" t="str">
        <f>IF(OR(R2242 = "PRIYANKA MADAM", R2242 = "DEEPAK", R2242 = "PORTER"),N2242,"")</f>
        <v/>
      </c>
      <c r="Y2242" s="21" t="str">
        <f t="shared" si="236"/>
        <v/>
      </c>
      <c r="Z2242" s="21" t="str">
        <f t="shared" si="237"/>
        <v/>
      </c>
      <c r="AA2242" s="21" t="str">
        <f t="shared" si="238"/>
        <v/>
      </c>
      <c r="AB2242" s="21" t="str">
        <f>VLOOKUP(U2242,'Currency Sheet'!A:C,3,)</f>
        <v>DOLLAR</v>
      </c>
      <c r="AC2242" s="42" t="str">
        <f>VLOOKUP(P2242,'Customer List'!B:D,3,)</f>
        <v>Local</v>
      </c>
    </row>
    <row r="2243" spans="1:29" x14ac:dyDescent="0.25">
      <c r="A2243" s="21">
        <v>2240</v>
      </c>
      <c r="B2243" s="21" t="s">
        <v>2765</v>
      </c>
      <c r="C2243" s="30">
        <v>45891</v>
      </c>
      <c r="D2243" s="30">
        <v>45897</v>
      </c>
      <c r="E2243" s="47">
        <v>146.19999999999999</v>
      </c>
      <c r="F2243" s="47">
        <f t="shared" si="233"/>
        <v>12865.599999999999</v>
      </c>
      <c r="G2243" s="48">
        <f t="shared" si="234"/>
        <v>25731.199999999997</v>
      </c>
      <c r="H2243" s="21">
        <v>100422</v>
      </c>
      <c r="I2243" s="21" t="s">
        <v>1533</v>
      </c>
      <c r="J2243" s="21">
        <v>2</v>
      </c>
      <c r="K2243" s="21">
        <v>2</v>
      </c>
      <c r="L2243" s="21">
        <f t="shared" si="235"/>
        <v>0</v>
      </c>
      <c r="M2243" s="21" t="s">
        <v>3301</v>
      </c>
      <c r="N2243" s="30">
        <v>45902</v>
      </c>
      <c r="O2243" s="48">
        <v>30637.5</v>
      </c>
      <c r="P2243" s="21" t="s">
        <v>254</v>
      </c>
      <c r="Q2243" s="21" t="s">
        <v>2071</v>
      </c>
      <c r="R2243" s="21" t="s">
        <v>847</v>
      </c>
      <c r="S2243" s="3">
        <v>4</v>
      </c>
      <c r="T2243" s="37"/>
      <c r="U2243" s="21" t="s">
        <v>18</v>
      </c>
      <c r="V2243" s="21" t="str">
        <f>VLOOKUP(P2243,'Customer List'!B:C,2,)</f>
        <v>Delhi</v>
      </c>
      <c r="W2243" s="38"/>
      <c r="X2243" s="30">
        <f>IF(OR(R2243 = "PRIYANKA MADAM", R2243 = "DEEPAK", R2243 = "PORTER"),N2243,"")</f>
        <v>45902</v>
      </c>
      <c r="Y2243" s="21">
        <f t="shared" si="236"/>
        <v>0</v>
      </c>
      <c r="Z2243" s="21" t="str">
        <f t="shared" si="237"/>
        <v>Tuesday</v>
      </c>
      <c r="AA2243" s="21" t="str">
        <f t="shared" si="238"/>
        <v>Tuesday</v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2241</v>
      </c>
      <c r="B2244" s="21" t="s">
        <v>2765</v>
      </c>
      <c r="C2244" s="30">
        <v>45891</v>
      </c>
      <c r="D2244" s="30">
        <v>45897</v>
      </c>
      <c r="E2244" s="47">
        <v>82.6</v>
      </c>
      <c r="F2244" s="47">
        <f t="shared" ref="F2244:F2307" si="240">IF(AB2244="DOLLAR",E2244*88,E2244)</f>
        <v>7268.7999999999993</v>
      </c>
      <c r="G2244" s="48">
        <f t="shared" ref="G2244:G2307" si="241">F2244*J2244</f>
        <v>14537.599999999999</v>
      </c>
      <c r="H2244" s="21">
        <v>100433</v>
      </c>
      <c r="I2244" s="21" t="s">
        <v>156</v>
      </c>
      <c r="J2244" s="21">
        <v>2</v>
      </c>
      <c r="K2244" s="21">
        <v>2</v>
      </c>
      <c r="L2244" s="21">
        <f t="shared" ref="L2244:L2307" si="242">J2244-K2244</f>
        <v>0</v>
      </c>
      <c r="M2244" s="21" t="s">
        <v>3289</v>
      </c>
      <c r="N2244" s="30">
        <v>45901</v>
      </c>
      <c r="O2244" s="48">
        <v>0</v>
      </c>
      <c r="P2244" s="21" t="s">
        <v>2513</v>
      </c>
      <c r="Q2244" s="21" t="s">
        <v>3312</v>
      </c>
      <c r="R2244" s="21" t="s">
        <v>40</v>
      </c>
      <c r="S2244" s="3">
        <v>4</v>
      </c>
      <c r="T2244" s="37"/>
      <c r="U2244" s="21" t="s">
        <v>18</v>
      </c>
      <c r="V2244" s="21" t="str">
        <f>VLOOKUP(P2244,'Customer List'!B:C,2,)</f>
        <v>MOHALI (PUNJAB)</v>
      </c>
      <c r="W2244" s="38"/>
      <c r="X2244" s="30">
        <v>45905</v>
      </c>
      <c r="Y2244" s="21">
        <f t="shared" ref="Y2244:Y2307" si="243">IF(X2244="", "", X2244-N2244)</f>
        <v>4</v>
      </c>
      <c r="Z2244" s="21" t="str">
        <f t="shared" ref="Z2244:Z2307" si="244">IF(N2244="", "", TEXT(N2244, "dddd"))</f>
        <v>Monday</v>
      </c>
      <c r="AA2244" s="21" t="str">
        <f t="shared" ref="AA2244:AA2307" si="245">IF(X2244="", "", TEXT(X2244, "dddd"))</f>
        <v>Friday</v>
      </c>
      <c r="AB2244" s="21" t="str">
        <f>VLOOKUP(U2244,'Currency Sheet'!A:C,3,)</f>
        <v>DOLLAR</v>
      </c>
      <c r="AC2244" s="42" t="str">
        <f>VLOOKUP(P2244,'Customer List'!B:D,3,)</f>
        <v>OutStation</v>
      </c>
    </row>
    <row r="2245" spans="1:29" x14ac:dyDescent="0.25">
      <c r="A2245" s="21">
        <v>2242</v>
      </c>
      <c r="B2245" s="21" t="s">
        <v>2765</v>
      </c>
      <c r="C2245" s="30">
        <v>45891</v>
      </c>
      <c r="D2245" s="30">
        <v>45897</v>
      </c>
      <c r="E2245" s="47">
        <v>138.6</v>
      </c>
      <c r="F2245" s="47">
        <f t="shared" si="240"/>
        <v>12196.8</v>
      </c>
      <c r="G2245" s="48">
        <f t="shared" si="241"/>
        <v>12196.8</v>
      </c>
      <c r="H2245" s="21">
        <v>100526</v>
      </c>
      <c r="I2245" s="21" t="s">
        <v>3237</v>
      </c>
      <c r="J2245" s="21">
        <v>1</v>
      </c>
      <c r="K2245" s="21">
        <v>1</v>
      </c>
      <c r="L2245" s="21">
        <f t="shared" si="242"/>
        <v>0</v>
      </c>
      <c r="M2245" s="21" t="s">
        <v>3271</v>
      </c>
      <c r="N2245" s="30">
        <v>45899</v>
      </c>
      <c r="O2245" s="48">
        <v>22096.799999999999</v>
      </c>
      <c r="P2245" s="21" t="s">
        <v>211</v>
      </c>
      <c r="Q2245" s="21">
        <v>58155038421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Banglore</v>
      </c>
      <c r="W2245" s="38"/>
      <c r="X2245" s="30">
        <v>45901</v>
      </c>
      <c r="Y2245" s="21">
        <f t="shared" si="243"/>
        <v>2</v>
      </c>
      <c r="Z2245" s="21" t="str">
        <f t="shared" si="244"/>
        <v>Saturday</v>
      </c>
      <c r="AA2245" s="21" t="str">
        <f t="shared" si="245"/>
        <v>Monday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2243</v>
      </c>
      <c r="B2246" s="21" t="s">
        <v>2765</v>
      </c>
      <c r="C2246" s="30">
        <v>45891</v>
      </c>
      <c r="D2246" s="30">
        <v>45897</v>
      </c>
      <c r="E2246" s="47">
        <v>67.319999999999993</v>
      </c>
      <c r="F2246" s="47">
        <f t="shared" si="240"/>
        <v>5924.16</v>
      </c>
      <c r="G2246" s="48">
        <f t="shared" si="241"/>
        <v>5924.16</v>
      </c>
      <c r="H2246" s="21">
        <v>100706</v>
      </c>
      <c r="I2246" s="21" t="s">
        <v>69</v>
      </c>
      <c r="J2246" s="21">
        <v>1</v>
      </c>
      <c r="K2246" s="21">
        <v>1</v>
      </c>
      <c r="L2246" s="21">
        <f t="shared" si="242"/>
        <v>0</v>
      </c>
      <c r="M2246" s="21" t="s">
        <v>3301</v>
      </c>
      <c r="N2246" s="30">
        <v>45902</v>
      </c>
      <c r="O2246" s="48">
        <v>7053.75</v>
      </c>
      <c r="P2246" s="21" t="s">
        <v>254</v>
      </c>
      <c r="Q2246" s="21" t="s">
        <v>2071</v>
      </c>
      <c r="R2246" s="21" t="s">
        <v>847</v>
      </c>
      <c r="S2246" s="3">
        <v>4</v>
      </c>
      <c r="T2246" s="37"/>
      <c r="U2246" s="21" t="s">
        <v>18</v>
      </c>
      <c r="V2246" s="21" t="str">
        <f>VLOOKUP(P2246,'Customer List'!B:C,2,)</f>
        <v>Delhi</v>
      </c>
      <c r="W2246" s="38"/>
      <c r="X2246" s="30">
        <f>IF(OR(R2246 = "PRIYANKA MADAM", R2246 = "DEEPAK", R2246 = "PORTER"),N2246,"")</f>
        <v>45902</v>
      </c>
      <c r="Y2246" s="21">
        <f t="shared" si="243"/>
        <v>0</v>
      </c>
      <c r="Z2246" s="21" t="str">
        <f t="shared" si="244"/>
        <v>Tuesday</v>
      </c>
      <c r="AA2246" s="21" t="str">
        <f t="shared" si="245"/>
        <v>Tuesday</v>
      </c>
      <c r="AB2246" s="21" t="str">
        <f>VLOOKUP(U2246,'Currency Sheet'!A:C,3,)</f>
        <v>DOLLAR</v>
      </c>
      <c r="AC2246" s="42" t="str">
        <f>VLOOKUP(P2246,'Customer List'!B:D,3,)</f>
        <v>Local</v>
      </c>
    </row>
    <row r="2247" spans="1:29" x14ac:dyDescent="0.25">
      <c r="A2247" s="21">
        <v>2244</v>
      </c>
      <c r="B2247" s="21" t="s">
        <v>2765</v>
      </c>
      <c r="C2247" s="30">
        <v>45891</v>
      </c>
      <c r="D2247" s="30">
        <v>45897</v>
      </c>
      <c r="E2247" s="47">
        <v>60.9</v>
      </c>
      <c r="F2247" s="47">
        <f t="shared" si="240"/>
        <v>5359.2</v>
      </c>
      <c r="G2247" s="48">
        <f t="shared" si="241"/>
        <v>10718.4</v>
      </c>
      <c r="H2247" s="21">
        <v>100733</v>
      </c>
      <c r="I2247" s="21" t="s">
        <v>1847</v>
      </c>
      <c r="J2247" s="21">
        <v>2</v>
      </c>
      <c r="K2247" s="21">
        <v>2</v>
      </c>
      <c r="L2247" s="21">
        <f t="shared" si="242"/>
        <v>0</v>
      </c>
      <c r="M2247" s="21" t="s">
        <v>3289</v>
      </c>
      <c r="N2247" s="30">
        <v>45901</v>
      </c>
      <c r="O2247" s="48">
        <v>0</v>
      </c>
      <c r="P2247" s="21" t="s">
        <v>2513</v>
      </c>
      <c r="Q2247" s="21" t="s">
        <v>3312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MOHALI (PUNJAB)</v>
      </c>
      <c r="W2247" s="38"/>
      <c r="X2247" s="30">
        <v>45905</v>
      </c>
      <c r="Y2247" s="21">
        <f t="shared" si="243"/>
        <v>4</v>
      </c>
      <c r="Z2247" s="21" t="str">
        <f t="shared" si="244"/>
        <v>Monday</v>
      </c>
      <c r="AA2247" s="21" t="str">
        <f t="shared" si="245"/>
        <v>Friday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2245</v>
      </c>
      <c r="B2248" s="21" t="s">
        <v>2765</v>
      </c>
      <c r="C2248" s="30">
        <v>45891</v>
      </c>
      <c r="D2248" s="30">
        <v>45897</v>
      </c>
      <c r="E2248" s="47">
        <v>146.88</v>
      </c>
      <c r="F2248" s="47">
        <f t="shared" si="240"/>
        <v>12925.439999999999</v>
      </c>
      <c r="G2248" s="48">
        <f t="shared" si="241"/>
        <v>25850.879999999997</v>
      </c>
      <c r="H2248" s="21">
        <v>101226</v>
      </c>
      <c r="I2248" s="21" t="s">
        <v>1278</v>
      </c>
      <c r="J2248" s="21">
        <v>2</v>
      </c>
      <c r="K2248" s="21">
        <v>2</v>
      </c>
      <c r="L2248" s="21">
        <f t="shared" si="242"/>
        <v>0</v>
      </c>
      <c r="M2248" s="21" t="s">
        <v>3301</v>
      </c>
      <c r="N2248" s="30">
        <v>45902</v>
      </c>
      <c r="O2248" s="48">
        <v>30780</v>
      </c>
      <c r="P2248" s="21" t="s">
        <v>254</v>
      </c>
      <c r="Q2248" s="21" t="s">
        <v>2071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43"/>
        <v>0</v>
      </c>
      <c r="Z2248" s="21" t="str">
        <f t="shared" si="244"/>
        <v>Tuesday</v>
      </c>
      <c r="AA2248" s="21" t="str">
        <f t="shared" si="245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2246</v>
      </c>
      <c r="B2249" s="21" t="s">
        <v>2765</v>
      </c>
      <c r="C2249" s="30">
        <v>45891</v>
      </c>
      <c r="D2249" s="30">
        <v>45897</v>
      </c>
      <c r="E2249" s="47">
        <v>63</v>
      </c>
      <c r="F2249" s="47">
        <f t="shared" si="240"/>
        <v>5544</v>
      </c>
      <c r="G2249" s="48">
        <f t="shared" si="241"/>
        <v>5544</v>
      </c>
      <c r="H2249" s="21">
        <v>101227</v>
      </c>
      <c r="I2249" s="21" t="s">
        <v>1790</v>
      </c>
      <c r="J2249" s="21">
        <v>1</v>
      </c>
      <c r="K2249" s="21">
        <v>1</v>
      </c>
      <c r="L2249" s="21">
        <f t="shared" si="242"/>
        <v>0</v>
      </c>
      <c r="M2249" s="21" t="s">
        <v>3273</v>
      </c>
      <c r="N2249" s="30">
        <v>45899</v>
      </c>
      <c r="O2249" s="48">
        <v>6840</v>
      </c>
      <c r="P2249" s="21" t="s">
        <v>839</v>
      </c>
      <c r="Q2249" s="21">
        <v>58155032191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Hyderabad</v>
      </c>
      <c r="W2249" s="38"/>
      <c r="X2249" s="30">
        <v>45901</v>
      </c>
      <c r="Y2249" s="21">
        <f t="shared" si="243"/>
        <v>2</v>
      </c>
      <c r="Z2249" s="21" t="str">
        <f t="shared" si="244"/>
        <v>Saturday</v>
      </c>
      <c r="AA2249" s="21" t="str">
        <f t="shared" si="245"/>
        <v>Monday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2247</v>
      </c>
      <c r="B2250" s="21" t="s">
        <v>2765</v>
      </c>
      <c r="C2250" s="30">
        <v>45891</v>
      </c>
      <c r="D2250" s="30">
        <v>45897</v>
      </c>
      <c r="E2250" s="47">
        <v>160.30000000000001</v>
      </c>
      <c r="F2250" s="47">
        <f t="shared" si="240"/>
        <v>14106.400000000001</v>
      </c>
      <c r="G2250" s="48">
        <f t="shared" si="241"/>
        <v>14106.400000000001</v>
      </c>
      <c r="H2250" s="21">
        <v>101320</v>
      </c>
      <c r="I2250" s="21" t="s">
        <v>2805</v>
      </c>
      <c r="J2250" s="21">
        <v>1</v>
      </c>
      <c r="K2250" s="21">
        <v>1</v>
      </c>
      <c r="L2250" s="21">
        <f t="shared" si="242"/>
        <v>0</v>
      </c>
      <c r="M2250" s="21" t="s">
        <v>3276</v>
      </c>
      <c r="N2250" s="30">
        <v>45899</v>
      </c>
      <c r="O2250" s="48">
        <v>21297</v>
      </c>
      <c r="P2250" s="21" t="s">
        <v>2045</v>
      </c>
      <c r="Q2250" s="21">
        <v>58155031992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43"/>
        <v>2</v>
      </c>
      <c r="Z2250" s="21" t="str">
        <f t="shared" si="244"/>
        <v>Saturday</v>
      </c>
      <c r="AA2250" s="21" t="str">
        <f t="shared" si="245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2248</v>
      </c>
      <c r="B2251" s="21" t="s">
        <v>2765</v>
      </c>
      <c r="C2251" s="30">
        <v>45891</v>
      </c>
      <c r="D2251" s="30">
        <v>45897</v>
      </c>
      <c r="E2251" s="47">
        <v>60.2</v>
      </c>
      <c r="F2251" s="47">
        <f t="shared" si="240"/>
        <v>5297.6</v>
      </c>
      <c r="G2251" s="48">
        <f t="shared" si="241"/>
        <v>5297.6</v>
      </c>
      <c r="H2251" s="21">
        <v>101903</v>
      </c>
      <c r="I2251" s="21" t="s">
        <v>3238</v>
      </c>
      <c r="J2251" s="21">
        <v>1</v>
      </c>
      <c r="K2251" s="21">
        <v>1</v>
      </c>
      <c r="L2251" s="21">
        <f t="shared" si="242"/>
        <v>0</v>
      </c>
      <c r="M2251" s="21" t="s">
        <v>3289</v>
      </c>
      <c r="N2251" s="30">
        <v>45901</v>
      </c>
      <c r="O2251" s="48">
        <v>0</v>
      </c>
      <c r="P2251" s="21" t="s">
        <v>2513</v>
      </c>
      <c r="Q2251" s="21" t="s">
        <v>3312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MOHALI (PUNJAB)</v>
      </c>
      <c r="W2251" s="38"/>
      <c r="X2251" s="30">
        <v>45905</v>
      </c>
      <c r="Y2251" s="21">
        <f t="shared" si="243"/>
        <v>4</v>
      </c>
      <c r="Z2251" s="21" t="str">
        <f t="shared" si="244"/>
        <v>Monday</v>
      </c>
      <c r="AA2251" s="21" t="str">
        <f t="shared" si="245"/>
        <v>Friday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2249</v>
      </c>
      <c r="B2252" s="21" t="s">
        <v>2765</v>
      </c>
      <c r="C2252" s="30">
        <v>45891</v>
      </c>
      <c r="D2252" s="30">
        <v>45897</v>
      </c>
      <c r="E2252" s="47">
        <v>109.2</v>
      </c>
      <c r="F2252" s="47">
        <f t="shared" si="240"/>
        <v>9609.6</v>
      </c>
      <c r="G2252" s="48">
        <f t="shared" si="241"/>
        <v>9609.6</v>
      </c>
      <c r="H2252" s="21">
        <v>102012</v>
      </c>
      <c r="I2252" s="21" t="s">
        <v>1279</v>
      </c>
      <c r="J2252" s="21">
        <v>1</v>
      </c>
      <c r="K2252" s="21">
        <v>1</v>
      </c>
      <c r="L2252" s="21">
        <f t="shared" si="242"/>
        <v>0</v>
      </c>
      <c r="M2252" s="21" t="s">
        <v>3271</v>
      </c>
      <c r="N2252" s="30">
        <v>45899</v>
      </c>
      <c r="O2252" s="48">
        <v>17409.599999999999</v>
      </c>
      <c r="P2252" s="21" t="s">
        <v>211</v>
      </c>
      <c r="Q2252" s="21">
        <v>58155038421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Banglore</v>
      </c>
      <c r="W2252" s="38"/>
      <c r="X2252" s="30">
        <v>45901</v>
      </c>
      <c r="Y2252" s="21">
        <f t="shared" si="243"/>
        <v>2</v>
      </c>
      <c r="Z2252" s="21" t="str">
        <f t="shared" si="244"/>
        <v>Saturday</v>
      </c>
      <c r="AA2252" s="21" t="str">
        <f t="shared" si="245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2250</v>
      </c>
      <c r="B2253" s="21" t="s">
        <v>2765</v>
      </c>
      <c r="C2253" s="30">
        <v>45891</v>
      </c>
      <c r="D2253" s="30">
        <v>45897</v>
      </c>
      <c r="E2253" s="47">
        <v>160.30000000000001</v>
      </c>
      <c r="F2253" s="47">
        <f t="shared" si="240"/>
        <v>14106.400000000001</v>
      </c>
      <c r="G2253" s="48">
        <f t="shared" si="241"/>
        <v>14106.400000000001</v>
      </c>
      <c r="H2253" s="21">
        <v>102714</v>
      </c>
      <c r="I2253" s="21" t="s">
        <v>3239</v>
      </c>
      <c r="J2253" s="21">
        <v>1</v>
      </c>
      <c r="K2253" s="21">
        <v>1</v>
      </c>
      <c r="L2253" s="21">
        <f t="shared" si="242"/>
        <v>0</v>
      </c>
      <c r="M2253" s="21" t="s">
        <v>3273</v>
      </c>
      <c r="N2253" s="30">
        <v>45899</v>
      </c>
      <c r="O2253" s="48">
        <v>17404</v>
      </c>
      <c r="P2253" s="21" t="s">
        <v>839</v>
      </c>
      <c r="Q2253" s="21">
        <v>58155032191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Hyderabad</v>
      </c>
      <c r="W2253" s="38"/>
      <c r="X2253" s="30">
        <v>45901</v>
      </c>
      <c r="Y2253" s="21">
        <f t="shared" si="243"/>
        <v>2</v>
      </c>
      <c r="Z2253" s="21" t="str">
        <f t="shared" si="244"/>
        <v>Saturday</v>
      </c>
      <c r="AA2253" s="21" t="str">
        <f t="shared" si="245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2251</v>
      </c>
      <c r="B2254" s="21" t="s">
        <v>2765</v>
      </c>
      <c r="C2254" s="30">
        <v>45891</v>
      </c>
      <c r="D2254" s="30">
        <v>45897</v>
      </c>
      <c r="E2254" s="47">
        <v>29.4</v>
      </c>
      <c r="F2254" s="47">
        <f t="shared" si="240"/>
        <v>2587.1999999999998</v>
      </c>
      <c r="G2254" s="48">
        <f t="shared" si="241"/>
        <v>2587.1999999999998</v>
      </c>
      <c r="H2254" s="21">
        <v>103021</v>
      </c>
      <c r="I2254" s="21" t="s">
        <v>1280</v>
      </c>
      <c r="J2254" s="21">
        <v>1</v>
      </c>
      <c r="K2254" s="21">
        <v>1</v>
      </c>
      <c r="L2254" s="21">
        <f t="shared" si="242"/>
        <v>0</v>
      </c>
      <c r="M2254" s="21" t="s">
        <v>3271</v>
      </c>
      <c r="N2254" s="30">
        <v>45899</v>
      </c>
      <c r="O2254" s="48">
        <v>4687.2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43"/>
        <v>2</v>
      </c>
      <c r="Z2254" s="21" t="str">
        <f t="shared" si="244"/>
        <v>Saturday</v>
      </c>
      <c r="AA2254" s="21" t="str">
        <f t="shared" si="245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2252</v>
      </c>
      <c r="B2255" s="21" t="s">
        <v>2765</v>
      </c>
      <c r="C2255" s="30">
        <v>45891</v>
      </c>
      <c r="D2255" s="30">
        <v>45897</v>
      </c>
      <c r="E2255" s="47">
        <v>30.8</v>
      </c>
      <c r="F2255" s="47">
        <f t="shared" si="240"/>
        <v>2710.4</v>
      </c>
      <c r="G2255" s="48">
        <f t="shared" si="241"/>
        <v>2710.4</v>
      </c>
      <c r="H2255" s="21">
        <v>103105</v>
      </c>
      <c r="I2255" s="21" t="s">
        <v>1662</v>
      </c>
      <c r="J2255" s="21">
        <v>1</v>
      </c>
      <c r="K2255" s="21">
        <v>1</v>
      </c>
      <c r="L2255" s="21">
        <f t="shared" si="242"/>
        <v>0</v>
      </c>
      <c r="M2255" s="21" t="s">
        <v>3273</v>
      </c>
      <c r="N2255" s="30">
        <v>45899</v>
      </c>
      <c r="O2255" s="48">
        <v>3344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43"/>
        <v>2</v>
      </c>
      <c r="Z2255" s="21" t="str">
        <f t="shared" si="244"/>
        <v>Saturday</v>
      </c>
      <c r="AA2255" s="21" t="str">
        <f t="shared" si="245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2253</v>
      </c>
      <c r="B2256" s="21" t="s">
        <v>2765</v>
      </c>
      <c r="C2256" s="30">
        <v>45891</v>
      </c>
      <c r="D2256" s="30">
        <v>45897</v>
      </c>
      <c r="E2256" s="47">
        <v>71.400000000000006</v>
      </c>
      <c r="F2256" s="47">
        <f t="shared" si="240"/>
        <v>6283.2000000000007</v>
      </c>
      <c r="G2256" s="48">
        <f t="shared" si="241"/>
        <v>6283.2000000000007</v>
      </c>
      <c r="H2256" s="21">
        <v>103108</v>
      </c>
      <c r="I2256" s="21" t="s">
        <v>77</v>
      </c>
      <c r="J2256" s="21">
        <v>1</v>
      </c>
      <c r="K2256" s="21">
        <v>1</v>
      </c>
      <c r="L2256" s="21">
        <f t="shared" si="242"/>
        <v>0</v>
      </c>
      <c r="M2256" s="21" t="s">
        <v>3301</v>
      </c>
      <c r="N2256" s="30">
        <v>45902</v>
      </c>
      <c r="O2256" s="48">
        <v>7481.25</v>
      </c>
      <c r="P2256" s="21" t="s">
        <v>254</v>
      </c>
      <c r="Q2256" s="21" t="s">
        <v>2071</v>
      </c>
      <c r="R2256" s="21" t="s">
        <v>847</v>
      </c>
      <c r="S2256" s="3">
        <v>4</v>
      </c>
      <c r="T2256" s="37"/>
      <c r="U2256" s="21" t="s">
        <v>18</v>
      </c>
      <c r="V2256" s="21" t="str">
        <f>VLOOKUP(P2256,'Customer List'!B:C,2,)</f>
        <v>Delhi</v>
      </c>
      <c r="W2256" s="38"/>
      <c r="X2256" s="30">
        <f>IF(OR(R2256 = "PRIYANKA MADAM", R2256 = "DEEPAK", R2256 = "PORTER"),N2256,"")</f>
        <v>45902</v>
      </c>
      <c r="Y2256" s="21">
        <f t="shared" si="243"/>
        <v>0</v>
      </c>
      <c r="Z2256" s="21" t="str">
        <f t="shared" si="244"/>
        <v>Tuesday</v>
      </c>
      <c r="AA2256" s="21" t="str">
        <f t="shared" si="245"/>
        <v>Tuesday</v>
      </c>
      <c r="AB2256" s="21" t="str">
        <f>VLOOKUP(U2256,'Currency Sheet'!A:C,3,)</f>
        <v>DOLLAR</v>
      </c>
      <c r="AC2256" s="42" t="str">
        <f>VLOOKUP(P2256,'Customer List'!B:D,3,)</f>
        <v>Local</v>
      </c>
    </row>
    <row r="2257" spans="1:29" x14ac:dyDescent="0.25">
      <c r="A2257" s="21">
        <v>2254</v>
      </c>
      <c r="B2257" s="21" t="s">
        <v>2765</v>
      </c>
      <c r="C2257" s="30">
        <v>45891</v>
      </c>
      <c r="D2257" s="30">
        <v>45897</v>
      </c>
      <c r="E2257" s="47">
        <v>150.28</v>
      </c>
      <c r="F2257" s="47">
        <f t="shared" si="240"/>
        <v>13224.64</v>
      </c>
      <c r="G2257" s="48">
        <f t="shared" si="241"/>
        <v>26449.279999999999</v>
      </c>
      <c r="H2257" s="21">
        <v>103132</v>
      </c>
      <c r="I2257" s="21" t="s">
        <v>1281</v>
      </c>
      <c r="J2257" s="21">
        <v>2</v>
      </c>
      <c r="K2257" s="21">
        <v>2</v>
      </c>
      <c r="L2257" s="21">
        <f t="shared" si="242"/>
        <v>0</v>
      </c>
      <c r="M2257" s="21" t="s">
        <v>3301</v>
      </c>
      <c r="N2257" s="30">
        <v>45902</v>
      </c>
      <c r="O2257" s="48">
        <v>31492.5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43"/>
        <v>0</v>
      </c>
      <c r="Z2257" s="21" t="str">
        <f t="shared" si="244"/>
        <v>Tuesday</v>
      </c>
      <c r="AA2257" s="21" t="str">
        <f t="shared" si="245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2255</v>
      </c>
      <c r="B2258" s="21" t="s">
        <v>2765</v>
      </c>
      <c r="C2258" s="30">
        <v>45891</v>
      </c>
      <c r="D2258" s="30">
        <v>45897</v>
      </c>
      <c r="E2258" s="47">
        <v>77</v>
      </c>
      <c r="F2258" s="47">
        <f t="shared" si="240"/>
        <v>6776</v>
      </c>
      <c r="G2258" s="48">
        <f t="shared" si="241"/>
        <v>6776</v>
      </c>
      <c r="H2258" s="21">
        <v>104407</v>
      </c>
      <c r="I2258" s="21" t="s">
        <v>3240</v>
      </c>
      <c r="J2258" s="21">
        <v>1</v>
      </c>
      <c r="K2258" s="21">
        <v>1</v>
      </c>
      <c r="L2258" s="21">
        <f t="shared" si="242"/>
        <v>0</v>
      </c>
      <c r="M2258" s="21" t="s">
        <v>3271</v>
      </c>
      <c r="N2258" s="30">
        <v>45899</v>
      </c>
      <c r="O2258" s="48">
        <v>12276</v>
      </c>
      <c r="P2258" s="21" t="s">
        <v>211</v>
      </c>
      <c r="Q2258" s="21">
        <v>58155038421</v>
      </c>
      <c r="R2258" s="21" t="s">
        <v>40</v>
      </c>
      <c r="S2258" s="3">
        <v>4</v>
      </c>
      <c r="T2258" s="37"/>
      <c r="U2258" s="21" t="s">
        <v>18</v>
      </c>
      <c r="V2258" s="21" t="str">
        <f>VLOOKUP(P2258,'Customer List'!B:C,2,)</f>
        <v>Banglore</v>
      </c>
      <c r="W2258" s="38"/>
      <c r="X2258" s="30">
        <v>45901</v>
      </c>
      <c r="Y2258" s="21">
        <f t="shared" si="243"/>
        <v>2</v>
      </c>
      <c r="Z2258" s="21" t="str">
        <f t="shared" si="244"/>
        <v>Saturday</v>
      </c>
      <c r="AA2258" s="21" t="str">
        <f t="shared" si="245"/>
        <v>Monday</v>
      </c>
      <c r="AB2258" s="21" t="str">
        <f>VLOOKUP(U2258,'Currency Sheet'!A:C,3,)</f>
        <v>DOLLAR</v>
      </c>
      <c r="AC2258" s="42" t="str">
        <f>VLOOKUP(P2258,'Customer List'!B:D,3,)</f>
        <v>OutStation</v>
      </c>
    </row>
    <row r="2259" spans="1:29" x14ac:dyDescent="0.25">
      <c r="A2259" s="21">
        <v>2256</v>
      </c>
      <c r="B2259" s="21" t="s">
        <v>2765</v>
      </c>
      <c r="C2259" s="30">
        <v>45891</v>
      </c>
      <c r="D2259" s="30">
        <v>45897</v>
      </c>
      <c r="E2259" s="47">
        <v>204.4</v>
      </c>
      <c r="F2259" s="47">
        <f t="shared" si="240"/>
        <v>17987.2</v>
      </c>
      <c r="G2259" s="48">
        <f t="shared" si="241"/>
        <v>17987.2</v>
      </c>
      <c r="H2259" s="21">
        <v>104734</v>
      </c>
      <c r="I2259" s="21" t="s">
        <v>3241</v>
      </c>
      <c r="J2259" s="21">
        <v>1</v>
      </c>
      <c r="K2259" s="21">
        <v>1</v>
      </c>
      <c r="L2259" s="21">
        <f t="shared" si="242"/>
        <v>0</v>
      </c>
      <c r="M2259" s="21" t="s">
        <v>3273</v>
      </c>
      <c r="N2259" s="30">
        <v>45899</v>
      </c>
      <c r="O2259" s="48">
        <v>22192</v>
      </c>
      <c r="P2259" s="21" t="s">
        <v>839</v>
      </c>
      <c r="Q2259" s="21">
        <v>58155032191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Hyderabad</v>
      </c>
      <c r="W2259" s="38"/>
      <c r="X2259" s="30">
        <v>45901</v>
      </c>
      <c r="Y2259" s="21">
        <f t="shared" si="243"/>
        <v>2</v>
      </c>
      <c r="Z2259" s="21" t="str">
        <f t="shared" si="244"/>
        <v>Saturday</v>
      </c>
      <c r="AA2259" s="21" t="str">
        <f t="shared" si="245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2257</v>
      </c>
      <c r="B2260" s="21" t="s">
        <v>2765</v>
      </c>
      <c r="C2260" s="30">
        <v>45891</v>
      </c>
      <c r="D2260" s="30">
        <v>45897</v>
      </c>
      <c r="E2260" s="47">
        <v>222.75</v>
      </c>
      <c r="F2260" s="47">
        <f t="shared" si="240"/>
        <v>19602</v>
      </c>
      <c r="G2260" s="48">
        <f t="shared" si="241"/>
        <v>19602</v>
      </c>
      <c r="H2260" s="21">
        <v>105125</v>
      </c>
      <c r="I2260" s="21" t="s">
        <v>3242</v>
      </c>
      <c r="J2260" s="21">
        <v>1</v>
      </c>
      <c r="K2260" s="21">
        <v>1</v>
      </c>
      <c r="L2260" s="21">
        <f t="shared" si="242"/>
        <v>0</v>
      </c>
      <c r="M2260" s="21" t="s">
        <v>3273</v>
      </c>
      <c r="N2260" s="30">
        <v>45899</v>
      </c>
      <c r="O2260" s="48">
        <v>22572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43"/>
        <v>2</v>
      </c>
      <c r="Z2260" s="21" t="str">
        <f t="shared" si="244"/>
        <v>Saturday</v>
      </c>
      <c r="AA2260" s="21" t="str">
        <f t="shared" si="245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2258</v>
      </c>
      <c r="B2261" s="21" t="s">
        <v>2765</v>
      </c>
      <c r="C2261" s="30">
        <v>45891</v>
      </c>
      <c r="D2261" s="30">
        <v>45897</v>
      </c>
      <c r="E2261" s="47">
        <v>223.72</v>
      </c>
      <c r="F2261" s="47">
        <f t="shared" si="240"/>
        <v>19687.36</v>
      </c>
      <c r="G2261" s="48">
        <f t="shared" si="241"/>
        <v>19687.36</v>
      </c>
      <c r="H2261" s="21">
        <v>106306</v>
      </c>
      <c r="I2261" s="21" t="s">
        <v>1544</v>
      </c>
      <c r="J2261" s="21">
        <v>1</v>
      </c>
      <c r="K2261" s="21">
        <v>1</v>
      </c>
      <c r="L2261" s="21">
        <f t="shared" si="242"/>
        <v>0</v>
      </c>
      <c r="M2261" s="21" t="s">
        <v>3301</v>
      </c>
      <c r="N2261" s="30">
        <v>45902</v>
      </c>
      <c r="O2261" s="48">
        <v>23441.07</v>
      </c>
      <c r="P2261" s="21" t="s">
        <v>254</v>
      </c>
      <c r="Q2261" s="21" t="s">
        <v>2071</v>
      </c>
      <c r="R2261" s="21" t="s">
        <v>847</v>
      </c>
      <c r="S2261" s="3">
        <v>4</v>
      </c>
      <c r="T2261" s="37"/>
      <c r="U2261" s="21" t="s">
        <v>18</v>
      </c>
      <c r="V2261" s="21" t="str">
        <f>VLOOKUP(P2261,'Customer List'!B:C,2,)</f>
        <v>Delhi</v>
      </c>
      <c r="W2261" s="38"/>
      <c r="X2261" s="30">
        <f>IF(OR(R2261 = "PRIYANKA MADAM", R2261 = "DEEPAK", R2261 = "PORTER"),N2261,"")</f>
        <v>45902</v>
      </c>
      <c r="Y2261" s="21">
        <f t="shared" si="243"/>
        <v>0</v>
      </c>
      <c r="Z2261" s="21" t="str">
        <f t="shared" si="244"/>
        <v>Tuesday</v>
      </c>
      <c r="AA2261" s="21" t="str">
        <f t="shared" si="245"/>
        <v>Tuesday</v>
      </c>
      <c r="AB2261" s="21" t="str">
        <f>VLOOKUP(U2261,'Currency Sheet'!A:C,3,)</f>
        <v>DOLLAR</v>
      </c>
      <c r="AC2261" s="42" t="str">
        <f>VLOOKUP(P2261,'Customer List'!B:D,3,)</f>
        <v>Local</v>
      </c>
    </row>
    <row r="2262" spans="1:29" x14ac:dyDescent="0.25">
      <c r="A2262" s="21">
        <v>2259</v>
      </c>
      <c r="B2262" s="21" t="s">
        <v>2765</v>
      </c>
      <c r="C2262" s="30">
        <v>45891</v>
      </c>
      <c r="D2262" s="30">
        <v>45897</v>
      </c>
      <c r="E2262" s="47">
        <v>65.8</v>
      </c>
      <c r="F2262" s="47">
        <f t="shared" si="240"/>
        <v>5790.4</v>
      </c>
      <c r="G2262" s="48">
        <f t="shared" si="241"/>
        <v>5790.4</v>
      </c>
      <c r="H2262" s="21">
        <v>107627</v>
      </c>
      <c r="I2262" s="21" t="s">
        <v>1545</v>
      </c>
      <c r="J2262" s="21">
        <v>1</v>
      </c>
      <c r="K2262" s="21">
        <v>1</v>
      </c>
      <c r="L2262" s="21">
        <f t="shared" si="242"/>
        <v>0</v>
      </c>
      <c r="M2262" s="21" t="s">
        <v>3273</v>
      </c>
      <c r="N2262" s="30">
        <v>45899</v>
      </c>
      <c r="O2262" s="48">
        <v>7144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43"/>
        <v>2</v>
      </c>
      <c r="Z2262" s="21" t="str">
        <f t="shared" si="244"/>
        <v>Saturday</v>
      </c>
      <c r="AA2262" s="21" t="str">
        <f t="shared" si="245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2260</v>
      </c>
      <c r="B2263" s="21" t="s">
        <v>2765</v>
      </c>
      <c r="C2263" s="30">
        <v>45891</v>
      </c>
      <c r="D2263" s="30">
        <v>45897</v>
      </c>
      <c r="E2263" s="47">
        <v>160.30000000000001</v>
      </c>
      <c r="F2263" s="47">
        <f t="shared" si="240"/>
        <v>14106.400000000001</v>
      </c>
      <c r="G2263" s="48">
        <f t="shared" si="241"/>
        <v>14106.400000000001</v>
      </c>
      <c r="H2263" s="21">
        <v>108417</v>
      </c>
      <c r="I2263" s="21" t="s">
        <v>3243</v>
      </c>
      <c r="J2263" s="21">
        <v>1</v>
      </c>
      <c r="K2263" s="21">
        <v>1</v>
      </c>
      <c r="L2263" s="21">
        <f t="shared" si="242"/>
        <v>0</v>
      </c>
      <c r="M2263" s="21" t="s">
        <v>3273</v>
      </c>
      <c r="N2263" s="30">
        <v>45899</v>
      </c>
      <c r="O2263" s="48">
        <v>17404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43"/>
        <v>2</v>
      </c>
      <c r="Z2263" s="21" t="str">
        <f t="shared" si="244"/>
        <v>Saturday</v>
      </c>
      <c r="AA2263" s="21" t="str">
        <f t="shared" si="245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2261</v>
      </c>
      <c r="B2264" s="21" t="s">
        <v>2765</v>
      </c>
      <c r="C2264" s="30">
        <v>45891</v>
      </c>
      <c r="D2264" s="30">
        <v>45897</v>
      </c>
      <c r="E2264" s="47">
        <v>219</v>
      </c>
      <c r="F2264" s="47">
        <f t="shared" si="240"/>
        <v>19272</v>
      </c>
      <c r="G2264" s="48">
        <f t="shared" si="241"/>
        <v>19272</v>
      </c>
      <c r="H2264" s="21">
        <v>117339</v>
      </c>
      <c r="I2264" s="21" t="s">
        <v>1547</v>
      </c>
      <c r="J2264" s="21">
        <v>1</v>
      </c>
      <c r="K2264" s="21">
        <v>1</v>
      </c>
      <c r="L2264" s="21">
        <f t="shared" si="242"/>
        <v>0</v>
      </c>
      <c r="M2264" s="21" t="s">
        <v>3273</v>
      </c>
      <c r="N2264" s="30">
        <v>45899</v>
      </c>
      <c r="O2264" s="48">
        <v>22192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43"/>
        <v>2</v>
      </c>
      <c r="Z2264" s="21" t="str">
        <f t="shared" si="244"/>
        <v>Saturday</v>
      </c>
      <c r="AA2264" s="21" t="str">
        <f t="shared" si="245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2262</v>
      </c>
      <c r="B2265" s="21" t="s">
        <v>2765</v>
      </c>
      <c r="C2265" s="30">
        <v>45891</v>
      </c>
      <c r="D2265" s="30">
        <v>45897</v>
      </c>
      <c r="E2265" s="47">
        <v>189.75</v>
      </c>
      <c r="F2265" s="47">
        <f t="shared" si="240"/>
        <v>16698</v>
      </c>
      <c r="G2265" s="48">
        <f t="shared" si="241"/>
        <v>16698</v>
      </c>
      <c r="H2265" s="21">
        <v>123137</v>
      </c>
      <c r="I2265" s="21" t="s">
        <v>1262</v>
      </c>
      <c r="J2265" s="21">
        <v>1</v>
      </c>
      <c r="K2265" s="21">
        <v>1</v>
      </c>
      <c r="L2265" s="21">
        <f t="shared" si="242"/>
        <v>0</v>
      </c>
      <c r="M2265" s="21" t="s">
        <v>3273</v>
      </c>
      <c r="N2265" s="30">
        <v>45899</v>
      </c>
      <c r="O2265" s="48">
        <v>19228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43"/>
        <v>2</v>
      </c>
      <c r="Z2265" s="21" t="str">
        <f t="shared" si="244"/>
        <v>Saturday</v>
      </c>
      <c r="AA2265" s="21" t="str">
        <f t="shared" si="245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2263</v>
      </c>
      <c r="B2266" s="21" t="s">
        <v>2765</v>
      </c>
      <c r="C2266" s="30">
        <v>45891</v>
      </c>
      <c r="D2266" s="30">
        <v>45897</v>
      </c>
      <c r="E2266" s="47">
        <v>259</v>
      </c>
      <c r="F2266" s="47">
        <f t="shared" si="240"/>
        <v>22792</v>
      </c>
      <c r="G2266" s="48">
        <f t="shared" si="241"/>
        <v>22792</v>
      </c>
      <c r="H2266" s="21">
        <v>126410</v>
      </c>
      <c r="I2266" s="21" t="s">
        <v>3244</v>
      </c>
      <c r="J2266" s="21">
        <v>1</v>
      </c>
      <c r="K2266" s="21">
        <v>1</v>
      </c>
      <c r="L2266" s="21">
        <f t="shared" si="242"/>
        <v>0</v>
      </c>
      <c r="M2266" s="21" t="s">
        <v>3271</v>
      </c>
      <c r="N2266" s="30">
        <v>45899</v>
      </c>
      <c r="O2266" s="48">
        <v>41292</v>
      </c>
      <c r="P2266" s="21" t="s">
        <v>211</v>
      </c>
      <c r="Q2266" s="21">
        <v>58155038421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Banglore</v>
      </c>
      <c r="W2266" s="38"/>
      <c r="X2266" s="30">
        <v>45901</v>
      </c>
      <c r="Y2266" s="21">
        <f t="shared" si="243"/>
        <v>2</v>
      </c>
      <c r="Z2266" s="21" t="str">
        <f t="shared" si="244"/>
        <v>Saturday</v>
      </c>
      <c r="AA2266" s="21" t="str">
        <f t="shared" si="245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2264</v>
      </c>
      <c r="B2267" s="21" t="s">
        <v>2765</v>
      </c>
      <c r="C2267" s="30">
        <v>45891</v>
      </c>
      <c r="D2267" s="30">
        <v>45897</v>
      </c>
      <c r="E2267" s="47">
        <v>235.96</v>
      </c>
      <c r="F2267" s="47">
        <f t="shared" si="240"/>
        <v>20764.48</v>
      </c>
      <c r="G2267" s="48">
        <f t="shared" si="241"/>
        <v>20764.48</v>
      </c>
      <c r="H2267" s="21">
        <v>127616</v>
      </c>
      <c r="I2267" s="21" t="s">
        <v>3245</v>
      </c>
      <c r="J2267" s="21">
        <v>1</v>
      </c>
      <c r="K2267" s="21">
        <v>1</v>
      </c>
      <c r="L2267" s="21">
        <f t="shared" si="242"/>
        <v>0</v>
      </c>
      <c r="M2267" s="21" t="s">
        <v>3301</v>
      </c>
      <c r="N2267" s="30">
        <v>45902</v>
      </c>
      <c r="O2267" s="48">
        <v>24723.759999999998</v>
      </c>
      <c r="P2267" s="21" t="s">
        <v>254</v>
      </c>
      <c r="Q2267" s="21" t="s">
        <v>2071</v>
      </c>
      <c r="R2267" s="21" t="s">
        <v>847</v>
      </c>
      <c r="S2267" s="3">
        <v>4</v>
      </c>
      <c r="T2267" s="37"/>
      <c r="U2267" s="21" t="s">
        <v>18</v>
      </c>
      <c r="V2267" s="21" t="str">
        <f>VLOOKUP(P2267,'Customer List'!B:C,2,)</f>
        <v>Delhi</v>
      </c>
      <c r="W2267" s="38"/>
      <c r="X2267" s="30">
        <f>IF(OR(R2267 = "PRIYANKA MADAM", R2267 = "DEEPAK", R2267 = "PORTER"),N2267,"")</f>
        <v>45902</v>
      </c>
      <c r="Y2267" s="21">
        <f t="shared" si="243"/>
        <v>0</v>
      </c>
      <c r="Z2267" s="21" t="str">
        <f t="shared" si="244"/>
        <v>Tuesday</v>
      </c>
      <c r="AA2267" s="21" t="str">
        <f t="shared" si="245"/>
        <v>Tuesday</v>
      </c>
      <c r="AB2267" s="21" t="str">
        <f>VLOOKUP(U2267,'Currency Sheet'!A:C,3,)</f>
        <v>DOLLAR</v>
      </c>
      <c r="AC2267" s="42" t="str">
        <f>VLOOKUP(P2267,'Customer List'!B:D,3,)</f>
        <v>Local</v>
      </c>
    </row>
    <row r="2268" spans="1:29" x14ac:dyDescent="0.25">
      <c r="A2268" s="21">
        <v>2265</v>
      </c>
      <c r="B2268" s="21" t="s">
        <v>2765</v>
      </c>
      <c r="C2268" s="30">
        <v>45891</v>
      </c>
      <c r="D2268" s="30">
        <v>45897</v>
      </c>
      <c r="E2268" s="47">
        <v>222.75</v>
      </c>
      <c r="F2268" s="47">
        <f t="shared" si="240"/>
        <v>19602</v>
      </c>
      <c r="G2268" s="48">
        <f t="shared" si="241"/>
        <v>19602</v>
      </c>
      <c r="H2268" s="21">
        <v>127633</v>
      </c>
      <c r="I2268" s="21" t="s">
        <v>3246</v>
      </c>
      <c r="J2268" s="21">
        <v>1</v>
      </c>
      <c r="K2268" s="21">
        <v>1</v>
      </c>
      <c r="L2268" s="21">
        <f t="shared" si="242"/>
        <v>0</v>
      </c>
      <c r="M2268" s="21" t="s">
        <v>3273</v>
      </c>
      <c r="N2268" s="30">
        <v>45899</v>
      </c>
      <c r="O2268" s="48">
        <v>22572</v>
      </c>
      <c r="P2268" s="21" t="s">
        <v>839</v>
      </c>
      <c r="Q2268" s="21">
        <v>58155032191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Hyderabad</v>
      </c>
      <c r="W2268" s="38"/>
      <c r="X2268" s="30">
        <v>45901</v>
      </c>
      <c r="Y2268" s="21">
        <f t="shared" si="243"/>
        <v>2</v>
      </c>
      <c r="Z2268" s="21" t="str">
        <f t="shared" si="244"/>
        <v>Saturday</v>
      </c>
      <c r="AA2268" s="21" t="str">
        <f t="shared" si="245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2266</v>
      </c>
      <c r="B2269" s="21" t="s">
        <v>2765</v>
      </c>
      <c r="C2269" s="30">
        <v>45891</v>
      </c>
      <c r="D2269" s="30">
        <v>45897</v>
      </c>
      <c r="E2269" s="47">
        <v>197.88</v>
      </c>
      <c r="F2269" s="47">
        <f t="shared" si="240"/>
        <v>17413.439999999999</v>
      </c>
      <c r="G2269" s="48">
        <f t="shared" si="241"/>
        <v>17413.439999999999</v>
      </c>
      <c r="H2269" s="21">
        <v>134008</v>
      </c>
      <c r="I2269" s="21" t="s">
        <v>3247</v>
      </c>
      <c r="J2269" s="21">
        <v>1</v>
      </c>
      <c r="K2269" s="21">
        <v>1</v>
      </c>
      <c r="L2269" s="21">
        <f t="shared" si="242"/>
        <v>0</v>
      </c>
      <c r="M2269" s="21" t="s">
        <v>3301</v>
      </c>
      <c r="N2269" s="30">
        <v>45902</v>
      </c>
      <c r="O2269" s="48">
        <v>20733.75</v>
      </c>
      <c r="P2269" s="21" t="s">
        <v>254</v>
      </c>
      <c r="Q2269" s="21" t="s">
        <v>2071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43"/>
        <v>0</v>
      </c>
      <c r="Z2269" s="21" t="str">
        <f t="shared" si="244"/>
        <v>Tuesday</v>
      </c>
      <c r="AA2269" s="21" t="str">
        <f t="shared" si="245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2267</v>
      </c>
      <c r="B2270" s="21" t="s">
        <v>2765</v>
      </c>
      <c r="C2270" s="30">
        <v>45891</v>
      </c>
      <c r="D2270" s="30">
        <v>45897</v>
      </c>
      <c r="E2270" s="47">
        <v>65.8</v>
      </c>
      <c r="F2270" s="47">
        <f t="shared" si="240"/>
        <v>5790.4</v>
      </c>
      <c r="G2270" s="48">
        <f t="shared" si="241"/>
        <v>5790.4</v>
      </c>
      <c r="H2270" s="21">
        <v>135007</v>
      </c>
      <c r="I2270" s="21" t="s">
        <v>3248</v>
      </c>
      <c r="J2270" s="21">
        <v>1</v>
      </c>
      <c r="K2270" s="21">
        <v>1</v>
      </c>
      <c r="L2270" s="21">
        <f t="shared" si="242"/>
        <v>0</v>
      </c>
      <c r="M2270" s="21" t="s">
        <v>3271</v>
      </c>
      <c r="N2270" s="30">
        <v>45899</v>
      </c>
      <c r="O2270" s="48">
        <v>10490.4</v>
      </c>
      <c r="P2270" s="21" t="s">
        <v>211</v>
      </c>
      <c r="Q2270" s="21">
        <v>58155038421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Banglore</v>
      </c>
      <c r="W2270" s="38"/>
      <c r="X2270" s="30">
        <v>45901</v>
      </c>
      <c r="Y2270" s="21">
        <f t="shared" si="243"/>
        <v>2</v>
      </c>
      <c r="Z2270" s="21" t="str">
        <f t="shared" si="244"/>
        <v>Saturday</v>
      </c>
      <c r="AA2270" s="21" t="str">
        <f t="shared" si="245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2268</v>
      </c>
      <c r="B2271" s="21" t="s">
        <v>2765</v>
      </c>
      <c r="C2271" s="30">
        <v>45891</v>
      </c>
      <c r="D2271" s="30">
        <v>45897</v>
      </c>
      <c r="E2271" s="47">
        <v>83.3</v>
      </c>
      <c r="F2271" s="47">
        <f t="shared" si="240"/>
        <v>7330.4</v>
      </c>
      <c r="G2271" s="48">
        <f t="shared" si="241"/>
        <v>7330.4</v>
      </c>
      <c r="H2271" s="21">
        <v>135205</v>
      </c>
      <c r="I2271" s="21" t="s">
        <v>3249</v>
      </c>
      <c r="J2271" s="21">
        <v>1</v>
      </c>
      <c r="K2271" s="21">
        <v>1</v>
      </c>
      <c r="L2271" s="21">
        <f t="shared" si="242"/>
        <v>0</v>
      </c>
      <c r="M2271" s="21" t="s">
        <v>3289</v>
      </c>
      <c r="N2271" s="30">
        <v>45901</v>
      </c>
      <c r="O2271" s="48">
        <v>0</v>
      </c>
      <c r="P2271" s="21" t="s">
        <v>2513</v>
      </c>
      <c r="Q2271" s="21" t="s">
        <v>3312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MOHALI (PUNJAB)</v>
      </c>
      <c r="W2271" s="38"/>
      <c r="X2271" s="30">
        <v>45905</v>
      </c>
      <c r="Y2271" s="21">
        <f t="shared" si="243"/>
        <v>4</v>
      </c>
      <c r="Z2271" s="21" t="str">
        <f t="shared" si="244"/>
        <v>Monday</v>
      </c>
      <c r="AA2271" s="21" t="str">
        <f t="shared" si="245"/>
        <v>Friday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2269</v>
      </c>
      <c r="B2272" s="21" t="s">
        <v>2765</v>
      </c>
      <c r="C2272" s="30">
        <v>45891</v>
      </c>
      <c r="D2272" s="30">
        <v>45897</v>
      </c>
      <c r="E2272" s="47">
        <v>235.96</v>
      </c>
      <c r="F2272" s="47">
        <f t="shared" si="240"/>
        <v>20764.48</v>
      </c>
      <c r="G2272" s="48">
        <f t="shared" si="241"/>
        <v>20764.48</v>
      </c>
      <c r="H2272" s="21">
        <v>135224</v>
      </c>
      <c r="I2272" s="21" t="s">
        <v>3250</v>
      </c>
      <c r="J2272" s="21">
        <v>1</v>
      </c>
      <c r="K2272" s="21">
        <v>1</v>
      </c>
      <c r="L2272" s="21">
        <f t="shared" si="242"/>
        <v>0</v>
      </c>
      <c r="M2272" s="21" t="s">
        <v>3301</v>
      </c>
      <c r="N2272" s="30">
        <v>45902</v>
      </c>
      <c r="O2272" s="48">
        <v>24723.759999999998</v>
      </c>
      <c r="P2272" s="21" t="s">
        <v>254</v>
      </c>
      <c r="Q2272" s="21" t="s">
        <v>2071</v>
      </c>
      <c r="R2272" s="21" t="s">
        <v>847</v>
      </c>
      <c r="S2272" s="3">
        <v>4</v>
      </c>
      <c r="T2272" s="37"/>
      <c r="U2272" s="21" t="s">
        <v>18</v>
      </c>
      <c r="V2272" s="21" t="str">
        <f>VLOOKUP(P2272,'Customer List'!B:C,2,)</f>
        <v>Delhi</v>
      </c>
      <c r="W2272" s="38"/>
      <c r="X2272" s="30">
        <f>IF(OR(R2272 = "PRIYANKA MADAM", R2272 = "DEEPAK", R2272 = "PORTER"),N2272,"")</f>
        <v>45902</v>
      </c>
      <c r="Y2272" s="21">
        <f t="shared" si="243"/>
        <v>0</v>
      </c>
      <c r="Z2272" s="21" t="str">
        <f t="shared" si="244"/>
        <v>Tuesday</v>
      </c>
      <c r="AA2272" s="21" t="str">
        <f t="shared" si="245"/>
        <v>Tuesday</v>
      </c>
      <c r="AB2272" s="21" t="str">
        <f>VLOOKUP(U2272,'Currency Sheet'!A:C,3,)</f>
        <v>DOLLAR</v>
      </c>
      <c r="AC2272" s="42" t="str">
        <f>VLOOKUP(P2272,'Customer List'!B:D,3,)</f>
        <v>Local</v>
      </c>
    </row>
    <row r="2273" spans="1:29" x14ac:dyDescent="0.25">
      <c r="A2273" s="21">
        <v>2270</v>
      </c>
      <c r="B2273" s="21" t="s">
        <v>2765</v>
      </c>
      <c r="C2273" s="30">
        <v>45891</v>
      </c>
      <c r="D2273" s="30">
        <v>45897</v>
      </c>
      <c r="E2273" s="47">
        <v>45.5</v>
      </c>
      <c r="F2273" s="47">
        <f t="shared" si="240"/>
        <v>4004</v>
      </c>
      <c r="G2273" s="48">
        <f t="shared" si="241"/>
        <v>4004</v>
      </c>
      <c r="H2273" s="21">
        <v>156603</v>
      </c>
      <c r="I2273" s="21" t="s">
        <v>2907</v>
      </c>
      <c r="J2273" s="21">
        <v>1</v>
      </c>
      <c r="K2273" s="21">
        <v>1</v>
      </c>
      <c r="L2273" s="21">
        <f t="shared" si="242"/>
        <v>0</v>
      </c>
      <c r="M2273" s="21" t="s">
        <v>3271</v>
      </c>
      <c r="N2273" s="30">
        <v>45899</v>
      </c>
      <c r="O2273" s="48">
        <v>7254</v>
      </c>
      <c r="P2273" s="21" t="s">
        <v>211</v>
      </c>
      <c r="Q2273" s="21">
        <v>58155038421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Banglore</v>
      </c>
      <c r="W2273" s="38"/>
      <c r="X2273" s="30">
        <v>45901</v>
      </c>
      <c r="Y2273" s="21">
        <f t="shared" si="243"/>
        <v>2</v>
      </c>
      <c r="Z2273" s="21" t="str">
        <f t="shared" si="244"/>
        <v>Saturday</v>
      </c>
      <c r="AA2273" s="21" t="str">
        <f t="shared" si="245"/>
        <v>Monday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2271</v>
      </c>
      <c r="B2274" s="21" t="s">
        <v>2765</v>
      </c>
      <c r="C2274" s="30">
        <v>45891</v>
      </c>
      <c r="D2274" s="30">
        <v>45897</v>
      </c>
      <c r="E2274" s="47">
        <v>104.72</v>
      </c>
      <c r="F2274" s="47">
        <f t="shared" si="240"/>
        <v>9215.36</v>
      </c>
      <c r="G2274" s="48">
        <f t="shared" si="241"/>
        <v>18430.72</v>
      </c>
      <c r="H2274" s="21">
        <v>157306</v>
      </c>
      <c r="I2274" s="21" t="s">
        <v>82</v>
      </c>
      <c r="J2274" s="21">
        <v>2</v>
      </c>
      <c r="K2274" s="21">
        <v>2</v>
      </c>
      <c r="L2274" s="21">
        <f t="shared" si="242"/>
        <v>0</v>
      </c>
      <c r="M2274" s="21" t="s">
        <v>3301</v>
      </c>
      <c r="N2274" s="30">
        <v>45902</v>
      </c>
      <c r="O2274" s="48">
        <v>21945</v>
      </c>
      <c r="P2274" s="21" t="s">
        <v>254</v>
      </c>
      <c r="Q2274" s="21" t="s">
        <v>2071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 t="shared" ref="X2274:X2279" si="246">IF(OR(R2274 = "PRIYANKA MADAM", R2274 = "DEEPAK", R2274 = "PORTER"),N2274,"")</f>
        <v>45902</v>
      </c>
      <c r="Y2274" s="21">
        <f t="shared" si="243"/>
        <v>0</v>
      </c>
      <c r="Z2274" s="21" t="str">
        <f t="shared" si="244"/>
        <v>Tuesday</v>
      </c>
      <c r="AA2274" s="21" t="str">
        <f t="shared" si="245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2272</v>
      </c>
      <c r="B2275" s="21" t="s">
        <v>2765</v>
      </c>
      <c r="C2275" s="30">
        <v>45891</v>
      </c>
      <c r="D2275" s="30">
        <v>45897</v>
      </c>
      <c r="E2275" s="47">
        <v>217</v>
      </c>
      <c r="F2275" s="47">
        <f t="shared" si="240"/>
        <v>19096</v>
      </c>
      <c r="G2275" s="48">
        <f t="shared" si="241"/>
        <v>19096</v>
      </c>
      <c r="H2275" s="21">
        <v>161220</v>
      </c>
      <c r="I2275" s="21" t="s">
        <v>3251</v>
      </c>
      <c r="J2275" s="21">
        <v>1</v>
      </c>
      <c r="K2275" s="21">
        <v>1</v>
      </c>
      <c r="L2275" s="21">
        <f t="shared" si="242"/>
        <v>0</v>
      </c>
      <c r="M2275" s="21" t="s">
        <v>2771</v>
      </c>
      <c r="N2275" s="30">
        <v>45898</v>
      </c>
      <c r="O2275" s="48">
        <v>43245</v>
      </c>
      <c r="P2275" s="21" t="s">
        <v>625</v>
      </c>
      <c r="Q2275" s="21" t="s">
        <v>2071</v>
      </c>
      <c r="R2275" s="21" t="s">
        <v>637</v>
      </c>
      <c r="S2275" s="3">
        <v>4</v>
      </c>
      <c r="T2275" s="37" t="s">
        <v>2772</v>
      </c>
      <c r="U2275" s="21" t="s">
        <v>18</v>
      </c>
      <c r="V2275" s="21" t="str">
        <f>VLOOKUP(P2275,'Customer List'!B:C,2,)</f>
        <v>Delhi</v>
      </c>
      <c r="W2275" s="38"/>
      <c r="X2275" s="30">
        <f t="shared" si="246"/>
        <v>45898</v>
      </c>
      <c r="Y2275" s="21">
        <f t="shared" si="243"/>
        <v>0</v>
      </c>
      <c r="Z2275" s="21" t="str">
        <f t="shared" si="244"/>
        <v>Friday</v>
      </c>
      <c r="AA2275" s="21" t="str">
        <f t="shared" si="245"/>
        <v>Friday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2273</v>
      </c>
      <c r="B2276" s="21" t="s">
        <v>2765</v>
      </c>
      <c r="C2276" s="30">
        <v>45891</v>
      </c>
      <c r="D2276" s="30">
        <v>45897</v>
      </c>
      <c r="E2276" s="47">
        <v>189.04</v>
      </c>
      <c r="F2276" s="47">
        <f t="shared" si="240"/>
        <v>16635.52</v>
      </c>
      <c r="G2276" s="48">
        <f t="shared" si="241"/>
        <v>16635.52</v>
      </c>
      <c r="H2276" s="21">
        <v>300420</v>
      </c>
      <c r="I2276" s="21" t="s">
        <v>2927</v>
      </c>
      <c r="J2276" s="21">
        <v>1</v>
      </c>
      <c r="K2276" s="21">
        <v>1</v>
      </c>
      <c r="L2276" s="21">
        <f t="shared" si="242"/>
        <v>0</v>
      </c>
      <c r="M2276" s="21" t="s">
        <v>3301</v>
      </c>
      <c r="N2276" s="30">
        <v>45902</v>
      </c>
      <c r="O2276" s="48">
        <v>19807.5</v>
      </c>
      <c r="P2276" s="21" t="s">
        <v>254</v>
      </c>
      <c r="Q2276" s="21" t="s">
        <v>2071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si="246"/>
        <v>45902</v>
      </c>
      <c r="Y2276" s="21">
        <f t="shared" si="243"/>
        <v>0</v>
      </c>
      <c r="Z2276" s="21" t="str">
        <f t="shared" si="244"/>
        <v>Tuesday</v>
      </c>
      <c r="AA2276" s="21" t="str">
        <f t="shared" si="245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2274</v>
      </c>
      <c r="B2277" s="21" t="s">
        <v>2765</v>
      </c>
      <c r="C2277" s="30">
        <v>45891</v>
      </c>
      <c r="D2277" s="30">
        <v>45897</v>
      </c>
      <c r="E2277" s="47">
        <v>142.80000000000001</v>
      </c>
      <c r="F2277" s="47">
        <f t="shared" si="240"/>
        <v>12566.400000000001</v>
      </c>
      <c r="G2277" s="48">
        <f t="shared" si="241"/>
        <v>12566.400000000001</v>
      </c>
      <c r="H2277" s="21">
        <v>300440</v>
      </c>
      <c r="I2277" s="21" t="s">
        <v>216</v>
      </c>
      <c r="J2277" s="21">
        <v>1</v>
      </c>
      <c r="K2277" s="21">
        <v>1</v>
      </c>
      <c r="L2277" s="21">
        <f t="shared" si="242"/>
        <v>0</v>
      </c>
      <c r="M2277" s="21" t="s">
        <v>2769</v>
      </c>
      <c r="N2277" s="30">
        <v>45898</v>
      </c>
      <c r="O2277" s="48">
        <v>19380</v>
      </c>
      <c r="P2277" s="21" t="s">
        <v>213</v>
      </c>
      <c r="Q2277" s="21" t="s">
        <v>1127</v>
      </c>
      <c r="R2277" s="21" t="s">
        <v>1127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46"/>
        <v>45898</v>
      </c>
      <c r="Y2277" s="21">
        <f t="shared" si="243"/>
        <v>0</v>
      </c>
      <c r="Z2277" s="21" t="str">
        <f t="shared" si="244"/>
        <v>Friday</v>
      </c>
      <c r="AA2277" s="21" t="str">
        <f t="shared" si="245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2275</v>
      </c>
      <c r="B2278" s="21" t="s">
        <v>2765</v>
      </c>
      <c r="C2278" s="30">
        <v>45891</v>
      </c>
      <c r="D2278" s="30">
        <v>45897</v>
      </c>
      <c r="E2278" s="47">
        <v>198.56</v>
      </c>
      <c r="F2278" s="47">
        <f t="shared" si="240"/>
        <v>17473.28</v>
      </c>
      <c r="G2278" s="48">
        <f t="shared" si="241"/>
        <v>17473.28</v>
      </c>
      <c r="H2278" s="21">
        <v>300518</v>
      </c>
      <c r="I2278" s="21" t="s">
        <v>1825</v>
      </c>
      <c r="J2278" s="21">
        <v>1</v>
      </c>
      <c r="K2278" s="21">
        <v>1</v>
      </c>
      <c r="L2278" s="21">
        <f t="shared" si="242"/>
        <v>0</v>
      </c>
      <c r="M2278" s="21" t="s">
        <v>3301</v>
      </c>
      <c r="N2278" s="30">
        <v>45902</v>
      </c>
      <c r="O2278" s="48">
        <v>20805</v>
      </c>
      <c r="P2278" s="21" t="s">
        <v>254</v>
      </c>
      <c r="Q2278" s="21" t="s">
        <v>2071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46"/>
        <v>45902</v>
      </c>
      <c r="Y2278" s="21">
        <f t="shared" si="243"/>
        <v>0</v>
      </c>
      <c r="Z2278" s="21" t="str">
        <f t="shared" si="244"/>
        <v>Tuesday</v>
      </c>
      <c r="AA2278" s="21" t="str">
        <f t="shared" si="245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2276</v>
      </c>
      <c r="B2279" s="21" t="s">
        <v>2765</v>
      </c>
      <c r="C2279" s="30">
        <v>45891</v>
      </c>
      <c r="D2279" s="30">
        <v>45897</v>
      </c>
      <c r="E2279" s="47">
        <v>34</v>
      </c>
      <c r="F2279" s="47">
        <f t="shared" si="240"/>
        <v>2992</v>
      </c>
      <c r="G2279" s="48">
        <f t="shared" si="241"/>
        <v>2992</v>
      </c>
      <c r="H2279" s="21">
        <v>301006</v>
      </c>
      <c r="I2279" s="21" t="s">
        <v>3252</v>
      </c>
      <c r="J2279" s="21">
        <v>1</v>
      </c>
      <c r="K2279" s="21">
        <v>1</v>
      </c>
      <c r="L2279" s="21">
        <f t="shared" si="242"/>
        <v>0</v>
      </c>
      <c r="M2279" s="21" t="s">
        <v>3301</v>
      </c>
      <c r="N2279" s="30">
        <v>45902</v>
      </c>
      <c r="O2279" s="48">
        <v>3562.5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46"/>
        <v>45902</v>
      </c>
      <c r="Y2279" s="21">
        <f t="shared" si="243"/>
        <v>0</v>
      </c>
      <c r="Z2279" s="21" t="str">
        <f t="shared" si="244"/>
        <v>Tuesday</v>
      </c>
      <c r="AA2279" s="21" t="str">
        <f t="shared" si="245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2277</v>
      </c>
      <c r="B2280" s="21" t="s">
        <v>2765</v>
      </c>
      <c r="C2280" s="30">
        <v>45891</v>
      </c>
      <c r="D2280" s="30">
        <v>45897</v>
      </c>
      <c r="E2280" s="47">
        <v>77</v>
      </c>
      <c r="F2280" s="47">
        <f t="shared" si="240"/>
        <v>6776</v>
      </c>
      <c r="G2280" s="48">
        <f t="shared" si="241"/>
        <v>6776</v>
      </c>
      <c r="H2280" s="21">
        <v>301306</v>
      </c>
      <c r="I2280" s="21" t="s">
        <v>3253</v>
      </c>
      <c r="J2280" s="21">
        <v>1</v>
      </c>
      <c r="K2280" s="21">
        <v>1</v>
      </c>
      <c r="L2280" s="21">
        <f t="shared" si="242"/>
        <v>0</v>
      </c>
      <c r="M2280" s="21" t="s">
        <v>3275</v>
      </c>
      <c r="N2280" s="30">
        <v>45899</v>
      </c>
      <c r="O2280" s="48">
        <v>10230</v>
      </c>
      <c r="P2280" s="21" t="s">
        <v>2045</v>
      </c>
      <c r="Q2280" s="21">
        <v>58155031992</v>
      </c>
      <c r="R2280" s="21" t="s">
        <v>40</v>
      </c>
      <c r="S2280" s="3">
        <v>4</v>
      </c>
      <c r="T2280" s="37"/>
      <c r="U2280" s="21" t="s">
        <v>18</v>
      </c>
      <c r="V2280" s="21" t="str">
        <f>VLOOKUP(P2280,'Customer List'!B:C,2,)</f>
        <v>Hyderabad</v>
      </c>
      <c r="W2280" s="38"/>
      <c r="X2280" s="30">
        <v>45901</v>
      </c>
      <c r="Y2280" s="21">
        <f t="shared" si="243"/>
        <v>2</v>
      </c>
      <c r="Z2280" s="21" t="str">
        <f t="shared" si="244"/>
        <v>Saturday</v>
      </c>
      <c r="AA2280" s="21" t="str">
        <f t="shared" si="245"/>
        <v>Monday</v>
      </c>
      <c r="AB2280" s="21" t="str">
        <f>VLOOKUP(U2280,'Currency Sheet'!A:C,3,)</f>
        <v>DOLLAR</v>
      </c>
      <c r="AC2280" s="42" t="str">
        <f>VLOOKUP(P2280,'Customer List'!B:D,3,)</f>
        <v>OutStation</v>
      </c>
    </row>
    <row r="2281" spans="1:29" x14ac:dyDescent="0.25">
      <c r="A2281" s="21">
        <v>2278</v>
      </c>
      <c r="B2281" s="21" t="s">
        <v>2765</v>
      </c>
      <c r="C2281" s="30">
        <v>45891</v>
      </c>
      <c r="D2281" s="30">
        <v>45897</v>
      </c>
      <c r="E2281" s="47">
        <v>177.75</v>
      </c>
      <c r="F2281" s="47">
        <f t="shared" si="240"/>
        <v>15642</v>
      </c>
      <c r="G2281" s="48">
        <f t="shared" si="241"/>
        <v>31284</v>
      </c>
      <c r="H2281" s="21">
        <v>301833</v>
      </c>
      <c r="I2281" s="21" t="s">
        <v>3065</v>
      </c>
      <c r="J2281" s="21">
        <v>2</v>
      </c>
      <c r="K2281" s="21">
        <v>2</v>
      </c>
      <c r="L2281" s="21">
        <f t="shared" si="242"/>
        <v>0</v>
      </c>
      <c r="M2281" s="21" t="s">
        <v>3302</v>
      </c>
      <c r="N2281" s="30">
        <v>45902</v>
      </c>
      <c r="O2281" s="48">
        <v>53633.1</v>
      </c>
      <c r="P2281" s="21" t="s">
        <v>652</v>
      </c>
      <c r="Q2281" s="21" t="s">
        <v>2071</v>
      </c>
      <c r="R2281" s="21" t="s">
        <v>637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>IF(OR(R2281 = "PRIYANKA MADAM", R2281 = "DEEPAK", R2281 = "PORTER"),N2281,"")</f>
        <v>45902</v>
      </c>
      <c r="Y2281" s="21">
        <f t="shared" si="243"/>
        <v>0</v>
      </c>
      <c r="Z2281" s="21" t="str">
        <f t="shared" si="244"/>
        <v>Tuesday</v>
      </c>
      <c r="AA2281" s="21" t="str">
        <f t="shared" si="245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2279</v>
      </c>
      <c r="B2282" s="21" t="s">
        <v>2765</v>
      </c>
      <c r="C2282" s="30">
        <v>45891</v>
      </c>
      <c r="D2282" s="30">
        <v>45897</v>
      </c>
      <c r="E2282" s="47">
        <v>326.25</v>
      </c>
      <c r="F2282" s="47">
        <f t="shared" si="240"/>
        <v>28710</v>
      </c>
      <c r="G2282" s="48">
        <f t="shared" si="241"/>
        <v>28710</v>
      </c>
      <c r="H2282" s="21">
        <v>303428</v>
      </c>
      <c r="I2282" s="21" t="s">
        <v>3254</v>
      </c>
      <c r="J2282" s="21">
        <v>1</v>
      </c>
      <c r="K2282" s="21">
        <v>1</v>
      </c>
      <c r="L2282" s="21">
        <f t="shared" si="242"/>
        <v>0</v>
      </c>
      <c r="M2282" s="21" t="s">
        <v>3301</v>
      </c>
      <c r="N2282" s="30">
        <v>45902</v>
      </c>
      <c r="O2282" s="48">
        <v>30993.75</v>
      </c>
      <c r="P2282" s="21" t="s">
        <v>254</v>
      </c>
      <c r="Q2282" s="21" t="s">
        <v>2071</v>
      </c>
      <c r="R2282" s="21" t="s">
        <v>847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43"/>
        <v>0</v>
      </c>
      <c r="Z2282" s="21" t="str">
        <f t="shared" si="244"/>
        <v>Tuesday</v>
      </c>
      <c r="AA2282" s="21" t="str">
        <f t="shared" si="245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2280</v>
      </c>
      <c r="B2283" s="21" t="s">
        <v>2765</v>
      </c>
      <c r="C2283" s="30">
        <v>45891</v>
      </c>
      <c r="D2283" s="30">
        <v>45897</v>
      </c>
      <c r="E2283" s="47">
        <v>153</v>
      </c>
      <c r="F2283" s="47">
        <f t="shared" si="240"/>
        <v>13464</v>
      </c>
      <c r="G2283" s="48">
        <f t="shared" si="241"/>
        <v>26928</v>
      </c>
      <c r="H2283" s="21">
        <v>303529</v>
      </c>
      <c r="I2283" s="21" t="s">
        <v>3079</v>
      </c>
      <c r="J2283" s="21">
        <v>2</v>
      </c>
      <c r="K2283" s="21">
        <v>2</v>
      </c>
      <c r="L2283" s="21">
        <f t="shared" si="242"/>
        <v>0</v>
      </c>
      <c r="M2283" s="21" t="s">
        <v>3302</v>
      </c>
      <c r="N2283" s="30">
        <v>45902</v>
      </c>
      <c r="O2283" s="48">
        <v>46165.2</v>
      </c>
      <c r="P2283" s="21" t="s">
        <v>652</v>
      </c>
      <c r="Q2283" s="21" t="s">
        <v>2071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43"/>
        <v>0</v>
      </c>
      <c r="Z2283" s="21" t="str">
        <f t="shared" si="244"/>
        <v>Tuesday</v>
      </c>
      <c r="AA2283" s="21" t="str">
        <f t="shared" si="245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2281</v>
      </c>
      <c r="B2284" s="21" t="s">
        <v>2765</v>
      </c>
      <c r="C2284" s="30">
        <v>45891</v>
      </c>
      <c r="D2284" s="30">
        <v>45897</v>
      </c>
      <c r="E2284" s="47">
        <v>85.4</v>
      </c>
      <c r="F2284" s="47">
        <f t="shared" si="240"/>
        <v>7515.2000000000007</v>
      </c>
      <c r="G2284" s="48">
        <f t="shared" si="241"/>
        <v>7515.2000000000007</v>
      </c>
      <c r="H2284" s="21">
        <v>312805</v>
      </c>
      <c r="I2284" s="21" t="s">
        <v>3255</v>
      </c>
      <c r="J2284" s="21">
        <v>1</v>
      </c>
      <c r="K2284" s="21">
        <v>1</v>
      </c>
      <c r="L2284" s="21">
        <f t="shared" si="242"/>
        <v>0</v>
      </c>
      <c r="M2284" s="21" t="s">
        <v>3516</v>
      </c>
      <c r="N2284" s="30">
        <v>45913</v>
      </c>
      <c r="O2284" s="48">
        <v>12444</v>
      </c>
      <c r="P2284" s="21" t="s">
        <v>629</v>
      </c>
      <c r="Q2284" s="21">
        <v>58155619712</v>
      </c>
      <c r="R2284" s="21" t="s">
        <v>40</v>
      </c>
      <c r="S2284" s="3">
        <v>4</v>
      </c>
      <c r="T2284" s="37"/>
      <c r="U2284" s="21" t="s">
        <v>18</v>
      </c>
      <c r="V2284" s="21" t="str">
        <f>VLOOKUP(P2284,'Customer List'!B:C,2,)</f>
        <v>Gujrat</v>
      </c>
      <c r="W2284" s="38"/>
      <c r="X2284" s="30">
        <v>45915</v>
      </c>
      <c r="Y2284" s="21">
        <f t="shared" si="243"/>
        <v>2</v>
      </c>
      <c r="Z2284" s="21" t="str">
        <f t="shared" si="244"/>
        <v>Saturday</v>
      </c>
      <c r="AA2284" s="21" t="str">
        <f t="shared" si="245"/>
        <v>Monday</v>
      </c>
      <c r="AB2284" s="21" t="str">
        <f>VLOOKUP(U2284,'Currency Sheet'!A:C,3,)</f>
        <v>DOLLAR</v>
      </c>
      <c r="AC2284" s="42" t="str">
        <f>VLOOKUP(P2284,'Customer List'!B:D,3,)</f>
        <v>OutStation</v>
      </c>
    </row>
    <row r="2285" spans="1:29" x14ac:dyDescent="0.25">
      <c r="A2285" s="21">
        <v>2282</v>
      </c>
      <c r="B2285" s="21" t="s">
        <v>2765</v>
      </c>
      <c r="C2285" s="30">
        <v>45891</v>
      </c>
      <c r="D2285" s="30">
        <v>45897</v>
      </c>
      <c r="E2285" s="47">
        <v>174.76</v>
      </c>
      <c r="F2285" s="47">
        <f t="shared" si="240"/>
        <v>15378.88</v>
      </c>
      <c r="G2285" s="48">
        <f t="shared" si="241"/>
        <v>15378.88</v>
      </c>
      <c r="H2285" s="21">
        <v>321106</v>
      </c>
      <c r="I2285" s="21" t="s">
        <v>2842</v>
      </c>
      <c r="J2285" s="21">
        <v>1</v>
      </c>
      <c r="K2285" s="21">
        <v>1</v>
      </c>
      <c r="L2285" s="21">
        <f t="shared" si="242"/>
        <v>0</v>
      </c>
      <c r="M2285" s="21" t="s">
        <v>3301</v>
      </c>
      <c r="N2285" s="30">
        <v>45902</v>
      </c>
      <c r="O2285" s="48">
        <v>18311.25</v>
      </c>
      <c r="P2285" s="21" t="s">
        <v>254</v>
      </c>
      <c r="Q2285" s="21" t="s">
        <v>2071</v>
      </c>
      <c r="R2285" s="21" t="s">
        <v>847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43"/>
        <v>0</v>
      </c>
      <c r="Z2285" s="21" t="str">
        <f t="shared" si="244"/>
        <v>Tuesday</v>
      </c>
      <c r="AA2285" s="21" t="str">
        <f t="shared" si="245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2283</v>
      </c>
      <c r="B2286" s="21" t="s">
        <v>2765</v>
      </c>
      <c r="C2286" s="30">
        <v>45891</v>
      </c>
      <c r="D2286" s="30">
        <v>45897</v>
      </c>
      <c r="E2286" s="47">
        <v>259.76</v>
      </c>
      <c r="F2286" s="47">
        <f t="shared" si="240"/>
        <v>22858.879999999997</v>
      </c>
      <c r="G2286" s="48">
        <f t="shared" si="241"/>
        <v>22858.879999999997</v>
      </c>
      <c r="H2286" s="21">
        <v>327020</v>
      </c>
      <c r="I2286" s="21" t="s">
        <v>3256</v>
      </c>
      <c r="J2286" s="21">
        <v>1</v>
      </c>
      <c r="K2286" s="21">
        <v>1</v>
      </c>
      <c r="L2286" s="21">
        <f t="shared" si="242"/>
        <v>0</v>
      </c>
      <c r="M2286" s="21" t="s">
        <v>3301</v>
      </c>
      <c r="N2286" s="30">
        <v>45902</v>
      </c>
      <c r="O2286" s="48">
        <v>27217.5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43"/>
        <v>0</v>
      </c>
      <c r="Z2286" s="21" t="str">
        <f t="shared" si="244"/>
        <v>Tuesday</v>
      </c>
      <c r="AA2286" s="21" t="str">
        <f t="shared" si="245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2284</v>
      </c>
      <c r="B2287" s="21" t="s">
        <v>2765</v>
      </c>
      <c r="C2287" s="30">
        <v>45891</v>
      </c>
      <c r="D2287" s="30">
        <v>45897</v>
      </c>
      <c r="E2287" s="47">
        <v>277.5</v>
      </c>
      <c r="F2287" s="47">
        <f t="shared" si="240"/>
        <v>24420</v>
      </c>
      <c r="G2287" s="48">
        <f t="shared" si="241"/>
        <v>24420</v>
      </c>
      <c r="H2287" s="21">
        <v>329714</v>
      </c>
      <c r="I2287" s="21" t="s">
        <v>3257</v>
      </c>
      <c r="J2287" s="21">
        <v>1</v>
      </c>
      <c r="K2287" s="21">
        <v>1</v>
      </c>
      <c r="L2287" s="21">
        <f t="shared" si="242"/>
        <v>0</v>
      </c>
      <c r="M2287" s="21" t="s">
        <v>3301</v>
      </c>
      <c r="N2287" s="30">
        <v>45902</v>
      </c>
      <c r="O2287" s="48">
        <v>26362.5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43"/>
        <v>0</v>
      </c>
      <c r="Z2287" s="21" t="str">
        <f t="shared" si="244"/>
        <v>Tuesday</v>
      </c>
      <c r="AA2287" s="21" t="str">
        <f t="shared" si="245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2285</v>
      </c>
      <c r="B2288" s="21" t="s">
        <v>2765</v>
      </c>
      <c r="C2288" s="30">
        <v>45891</v>
      </c>
      <c r="D2288" s="30">
        <v>45897</v>
      </c>
      <c r="E2288" s="47">
        <v>291.89999999999998</v>
      </c>
      <c r="F2288" s="47">
        <f t="shared" si="240"/>
        <v>25687.199999999997</v>
      </c>
      <c r="G2288" s="48">
        <f t="shared" si="241"/>
        <v>25687.199999999997</v>
      </c>
      <c r="H2288" s="21">
        <v>331328</v>
      </c>
      <c r="I2288" s="21" t="s">
        <v>3258</v>
      </c>
      <c r="J2288" s="21">
        <v>1</v>
      </c>
      <c r="K2288" s="21">
        <v>1</v>
      </c>
      <c r="L2288" s="21">
        <f t="shared" si="242"/>
        <v>0</v>
      </c>
      <c r="M2288" s="21" t="s">
        <v>3272</v>
      </c>
      <c r="N2288" s="30">
        <v>45899</v>
      </c>
      <c r="O2288" s="48">
        <v>45244.5</v>
      </c>
      <c r="P2288" s="21" t="s">
        <v>891</v>
      </c>
      <c r="Q2288" s="21">
        <v>58155037286</v>
      </c>
      <c r="R2288" s="21" t="s">
        <v>40</v>
      </c>
      <c r="S2288" s="3">
        <v>4</v>
      </c>
      <c r="T2288" s="37"/>
      <c r="U2288" s="21" t="s">
        <v>18</v>
      </c>
      <c r="V2288" s="21" t="str">
        <f>VLOOKUP(P2288,'Customer List'!B:C,2,)</f>
        <v>Banglore</v>
      </c>
      <c r="W2288" s="38"/>
      <c r="X2288" s="30">
        <v>45901</v>
      </c>
      <c r="Y2288" s="21">
        <f t="shared" si="243"/>
        <v>2</v>
      </c>
      <c r="Z2288" s="21" t="str">
        <f t="shared" si="244"/>
        <v>Saturday</v>
      </c>
      <c r="AA2288" s="21" t="str">
        <f t="shared" si="245"/>
        <v>Monday</v>
      </c>
      <c r="AB2288" s="21" t="str">
        <f>VLOOKUP(U2288,'Currency Sheet'!A:C,3,)</f>
        <v>DOLLAR</v>
      </c>
      <c r="AC2288" s="42" t="str">
        <f>VLOOKUP(P2288,'Customer List'!B:D,3,)</f>
        <v>OutStation</v>
      </c>
    </row>
    <row r="2289" spans="1:29" x14ac:dyDescent="0.25">
      <c r="A2289" s="21">
        <v>2286</v>
      </c>
      <c r="B2289" s="21" t="s">
        <v>2765</v>
      </c>
      <c r="C2289" s="30">
        <v>45891</v>
      </c>
      <c r="D2289" s="30">
        <v>45897</v>
      </c>
      <c r="E2289" s="47">
        <v>217.6</v>
      </c>
      <c r="F2289" s="47">
        <f t="shared" si="240"/>
        <v>19148.8</v>
      </c>
      <c r="G2289" s="48">
        <f t="shared" si="241"/>
        <v>19148.8</v>
      </c>
      <c r="H2289" s="21">
        <v>333810</v>
      </c>
      <c r="I2289" s="21" t="s">
        <v>3140</v>
      </c>
      <c r="J2289" s="21">
        <v>1</v>
      </c>
      <c r="K2289" s="21">
        <v>1</v>
      </c>
      <c r="L2289" s="21">
        <f t="shared" si="242"/>
        <v>0</v>
      </c>
      <c r="M2289" s="21" t="s">
        <v>3301</v>
      </c>
      <c r="N2289" s="30">
        <v>45902</v>
      </c>
      <c r="O2289" s="48">
        <v>22800</v>
      </c>
      <c r="P2289" s="21" t="s">
        <v>254</v>
      </c>
      <c r="Q2289" s="21" t="s">
        <v>2071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43"/>
        <v>0</v>
      </c>
      <c r="Z2289" s="21" t="str">
        <f t="shared" si="244"/>
        <v>Tuesday</v>
      </c>
      <c r="AA2289" s="21" t="str">
        <f t="shared" si="245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2287</v>
      </c>
      <c r="B2290" s="21" t="s">
        <v>2765</v>
      </c>
      <c r="C2290" s="30">
        <v>45891</v>
      </c>
      <c r="D2290" s="30">
        <v>45897</v>
      </c>
      <c r="E2290" s="47">
        <v>142.5</v>
      </c>
      <c r="F2290" s="47">
        <f t="shared" si="240"/>
        <v>12540</v>
      </c>
      <c r="G2290" s="48">
        <f t="shared" si="241"/>
        <v>25080</v>
      </c>
      <c r="H2290" s="21">
        <v>344007</v>
      </c>
      <c r="I2290" s="21" t="s">
        <v>3082</v>
      </c>
      <c r="J2290" s="21">
        <v>2</v>
      </c>
      <c r="K2290" s="21">
        <v>2</v>
      </c>
      <c r="L2290" s="21">
        <f t="shared" si="242"/>
        <v>0</v>
      </c>
      <c r="M2290" s="21" t="s">
        <v>3302</v>
      </c>
      <c r="N2290" s="30">
        <v>45902</v>
      </c>
      <c r="O2290" s="48">
        <v>42997</v>
      </c>
      <c r="P2290" s="21" t="s">
        <v>652</v>
      </c>
      <c r="Q2290" s="21" t="s">
        <v>2071</v>
      </c>
      <c r="R2290" s="21" t="s">
        <v>637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43"/>
        <v>0</v>
      </c>
      <c r="Z2290" s="21" t="str">
        <f t="shared" si="244"/>
        <v>Tuesday</v>
      </c>
      <c r="AA2290" s="21" t="str">
        <f t="shared" si="245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2288</v>
      </c>
      <c r="B2291" s="21" t="s">
        <v>2765</v>
      </c>
      <c r="C2291" s="30">
        <v>45891</v>
      </c>
      <c r="D2291" s="30">
        <v>45897</v>
      </c>
      <c r="E2291" s="47">
        <v>144.75</v>
      </c>
      <c r="F2291" s="47">
        <f t="shared" si="240"/>
        <v>12738</v>
      </c>
      <c r="G2291" s="48">
        <f t="shared" si="241"/>
        <v>25476</v>
      </c>
      <c r="H2291" s="21">
        <v>362533</v>
      </c>
      <c r="I2291" s="21" t="s">
        <v>2840</v>
      </c>
      <c r="J2291" s="21">
        <v>2</v>
      </c>
      <c r="K2291" s="21">
        <v>2</v>
      </c>
      <c r="L2291" s="21">
        <f t="shared" si="242"/>
        <v>0</v>
      </c>
      <c r="M2291" s="21" t="s">
        <v>3302</v>
      </c>
      <c r="N2291" s="30">
        <v>45902</v>
      </c>
      <c r="O2291" s="48">
        <v>43675.9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43"/>
        <v>0</v>
      </c>
      <c r="Z2291" s="21" t="str">
        <f t="shared" si="244"/>
        <v>Tuesday</v>
      </c>
      <c r="AA2291" s="21" t="str">
        <f t="shared" si="245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2289</v>
      </c>
      <c r="B2292" s="21" t="s">
        <v>2765</v>
      </c>
      <c r="C2292" s="30">
        <v>45891</v>
      </c>
      <c r="D2292" s="30">
        <v>45897</v>
      </c>
      <c r="E2292" s="47">
        <v>62.3</v>
      </c>
      <c r="F2292" s="47">
        <f t="shared" si="240"/>
        <v>5482.4</v>
      </c>
      <c r="G2292" s="48">
        <f t="shared" si="241"/>
        <v>5482.4</v>
      </c>
      <c r="H2292" s="21">
        <v>362601</v>
      </c>
      <c r="I2292" s="21" t="s">
        <v>3259</v>
      </c>
      <c r="J2292" s="21">
        <v>1</v>
      </c>
      <c r="K2292" s="21">
        <v>1</v>
      </c>
      <c r="L2292" s="21">
        <f t="shared" si="242"/>
        <v>0</v>
      </c>
      <c r="M2292" s="21" t="s">
        <v>3271</v>
      </c>
      <c r="N2292" s="30">
        <v>45899</v>
      </c>
      <c r="O2292" s="48">
        <v>9932.4</v>
      </c>
      <c r="P2292" s="21" t="s">
        <v>211</v>
      </c>
      <c r="Q2292" s="21">
        <v>58155038421</v>
      </c>
      <c r="R2292" s="21" t="s">
        <v>40</v>
      </c>
      <c r="S2292" s="3">
        <v>4</v>
      </c>
      <c r="T2292" s="37"/>
      <c r="U2292" s="21" t="s">
        <v>18</v>
      </c>
      <c r="V2292" s="21" t="str">
        <f>VLOOKUP(P2292,'Customer List'!B:C,2,)</f>
        <v>Banglore</v>
      </c>
      <c r="W2292" s="38"/>
      <c r="X2292" s="30">
        <v>45901</v>
      </c>
      <c r="Y2292" s="21">
        <f t="shared" si="243"/>
        <v>2</v>
      </c>
      <c r="Z2292" s="21" t="str">
        <f t="shared" si="244"/>
        <v>Saturday</v>
      </c>
      <c r="AA2292" s="21" t="str">
        <f t="shared" si="245"/>
        <v>Monday</v>
      </c>
      <c r="AB2292" s="21" t="str">
        <f>VLOOKUP(U2292,'Currency Sheet'!A:C,3,)</f>
        <v>DOLLAR</v>
      </c>
      <c r="AC2292" s="42" t="str">
        <f>VLOOKUP(P2292,'Customer List'!B:D,3,)</f>
        <v>OutStation</v>
      </c>
    </row>
    <row r="2293" spans="1:29" x14ac:dyDescent="0.25">
      <c r="A2293" s="21">
        <v>2290</v>
      </c>
      <c r="B2293" s="21" t="s">
        <v>2765</v>
      </c>
      <c r="C2293" s="30">
        <v>45891</v>
      </c>
      <c r="D2293" s="30">
        <v>45897</v>
      </c>
      <c r="E2293" s="47">
        <v>144.19999999999999</v>
      </c>
      <c r="F2293" s="47">
        <f t="shared" si="240"/>
        <v>12689.599999999999</v>
      </c>
      <c r="G2293" s="48">
        <f t="shared" si="241"/>
        <v>12689.599999999999</v>
      </c>
      <c r="H2293" s="21">
        <v>367116</v>
      </c>
      <c r="I2293" s="21" t="s">
        <v>3210</v>
      </c>
      <c r="J2293" s="21">
        <v>1</v>
      </c>
      <c r="K2293" s="21">
        <v>1</v>
      </c>
      <c r="L2293" s="21">
        <f t="shared" si="242"/>
        <v>0</v>
      </c>
      <c r="M2293" s="21" t="s">
        <v>3277</v>
      </c>
      <c r="N2293" s="30">
        <v>45899</v>
      </c>
      <c r="O2293" s="48">
        <v>19158</v>
      </c>
      <c r="P2293" s="21" t="s">
        <v>2045</v>
      </c>
      <c r="Q2293" s="21">
        <v>58155031992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Hyderabad</v>
      </c>
      <c r="W2293" s="38"/>
      <c r="X2293" s="30">
        <v>45901</v>
      </c>
      <c r="Y2293" s="21">
        <f t="shared" si="243"/>
        <v>2</v>
      </c>
      <c r="Z2293" s="21" t="str">
        <f t="shared" si="244"/>
        <v>Saturday</v>
      </c>
      <c r="AA2293" s="21" t="str">
        <f t="shared" si="245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2291</v>
      </c>
      <c r="B2294" s="21" t="s">
        <v>2765</v>
      </c>
      <c r="C2294" s="30">
        <v>45891</v>
      </c>
      <c r="D2294" s="30">
        <v>45897</v>
      </c>
      <c r="E2294" s="47">
        <v>195.84</v>
      </c>
      <c r="F2294" s="47">
        <f t="shared" si="240"/>
        <v>17233.920000000002</v>
      </c>
      <c r="G2294" s="48">
        <f t="shared" si="241"/>
        <v>17233.920000000002</v>
      </c>
      <c r="H2294" s="21">
        <v>368514</v>
      </c>
      <c r="I2294" s="21" t="s">
        <v>1691</v>
      </c>
      <c r="J2294" s="21">
        <v>1</v>
      </c>
      <c r="K2294" s="21">
        <v>1</v>
      </c>
      <c r="L2294" s="21">
        <f t="shared" si="242"/>
        <v>0</v>
      </c>
      <c r="M2294" s="21" t="s">
        <v>3301</v>
      </c>
      <c r="N2294" s="30">
        <v>45902</v>
      </c>
      <c r="O2294" s="48">
        <v>20520</v>
      </c>
      <c r="P2294" s="21" t="s">
        <v>254</v>
      </c>
      <c r="Q2294" s="21" t="s">
        <v>2071</v>
      </c>
      <c r="R2294" s="21" t="s">
        <v>847</v>
      </c>
      <c r="S2294" s="3">
        <v>4</v>
      </c>
      <c r="T2294" s="37"/>
      <c r="U2294" s="21" t="s">
        <v>18</v>
      </c>
      <c r="V2294" s="21" t="str">
        <f>VLOOKUP(P2294,'Customer List'!B:C,2,)</f>
        <v>Delhi</v>
      </c>
      <c r="W2294" s="38"/>
      <c r="X2294" s="30">
        <f>IF(OR(R2294 = "PRIYANKA MADAM", R2294 = "DEEPAK", R2294 = "PORTER"),N2294,"")</f>
        <v>45902</v>
      </c>
      <c r="Y2294" s="21">
        <f t="shared" si="243"/>
        <v>0</v>
      </c>
      <c r="Z2294" s="21" t="str">
        <f t="shared" si="244"/>
        <v>Tuesday</v>
      </c>
      <c r="AA2294" s="21" t="str">
        <f t="shared" si="245"/>
        <v>Tuesday</v>
      </c>
      <c r="AB2294" s="21" t="str">
        <f>VLOOKUP(U2294,'Currency Sheet'!A:C,3,)</f>
        <v>DOLLAR</v>
      </c>
      <c r="AC2294" s="42" t="str">
        <f>VLOOKUP(P2294,'Customer List'!B:D,3,)</f>
        <v>Local</v>
      </c>
    </row>
    <row r="2295" spans="1:29" x14ac:dyDescent="0.25">
      <c r="A2295" s="21">
        <v>2292</v>
      </c>
      <c r="B2295" s="21" t="s">
        <v>2765</v>
      </c>
      <c r="C2295" s="30">
        <v>45891</v>
      </c>
      <c r="D2295" s="30">
        <v>45897</v>
      </c>
      <c r="E2295" s="47">
        <v>180.2</v>
      </c>
      <c r="F2295" s="47">
        <f t="shared" si="240"/>
        <v>15857.599999999999</v>
      </c>
      <c r="G2295" s="48">
        <f t="shared" si="241"/>
        <v>15857.599999999999</v>
      </c>
      <c r="H2295" s="21">
        <v>374204</v>
      </c>
      <c r="I2295" s="21" t="s">
        <v>3260</v>
      </c>
      <c r="J2295" s="21">
        <v>1</v>
      </c>
      <c r="K2295" s="21">
        <v>1</v>
      </c>
      <c r="L2295" s="21">
        <f t="shared" si="242"/>
        <v>0</v>
      </c>
      <c r="M2295" s="21" t="s">
        <v>3301</v>
      </c>
      <c r="N2295" s="30">
        <v>45902</v>
      </c>
      <c r="O2295" s="48">
        <v>18881.25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43"/>
        <v>0</v>
      </c>
      <c r="Z2295" s="21" t="str">
        <f t="shared" si="244"/>
        <v>Tuesday</v>
      </c>
      <c r="AA2295" s="21" t="str">
        <f t="shared" si="245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2293</v>
      </c>
      <c r="B2296" s="21" t="s">
        <v>2765</v>
      </c>
      <c r="C2296" s="30">
        <v>45891</v>
      </c>
      <c r="D2296" s="30">
        <v>45897</v>
      </c>
      <c r="E2296" s="47">
        <v>102.2</v>
      </c>
      <c r="F2296" s="47">
        <f t="shared" si="240"/>
        <v>8993.6</v>
      </c>
      <c r="G2296" s="48">
        <f t="shared" si="241"/>
        <v>8993.6</v>
      </c>
      <c r="H2296" s="21">
        <v>392305</v>
      </c>
      <c r="I2296" s="21" t="s">
        <v>3261</v>
      </c>
      <c r="J2296" s="21">
        <v>1</v>
      </c>
      <c r="K2296" s="21">
        <v>1</v>
      </c>
      <c r="L2296" s="21">
        <f t="shared" si="242"/>
        <v>0</v>
      </c>
      <c r="M2296" s="21" t="s">
        <v>3516</v>
      </c>
      <c r="N2296" s="30">
        <v>45913</v>
      </c>
      <c r="O2296" s="48">
        <v>14892</v>
      </c>
      <c r="P2296" s="21" t="s">
        <v>629</v>
      </c>
      <c r="Q2296" s="21">
        <v>58155619712</v>
      </c>
      <c r="R2296" s="21" t="s">
        <v>40</v>
      </c>
      <c r="S2296" s="3">
        <v>4</v>
      </c>
      <c r="T2296" s="37"/>
      <c r="U2296" s="21" t="s">
        <v>18</v>
      </c>
      <c r="V2296" s="21" t="str">
        <f>VLOOKUP(P2296,'Customer List'!B:C,2,)</f>
        <v>Gujrat</v>
      </c>
      <c r="W2296" s="38"/>
      <c r="X2296" s="30">
        <v>45915</v>
      </c>
      <c r="Y2296" s="21">
        <f t="shared" si="243"/>
        <v>2</v>
      </c>
      <c r="Z2296" s="21" t="str">
        <f t="shared" si="244"/>
        <v>Saturday</v>
      </c>
      <c r="AA2296" s="21" t="str">
        <f t="shared" si="245"/>
        <v>Monday</v>
      </c>
      <c r="AB2296" s="21" t="str">
        <f>VLOOKUP(U2296,'Currency Sheet'!A:C,3,)</f>
        <v>DOLLAR</v>
      </c>
      <c r="AC2296" s="42" t="str">
        <f>VLOOKUP(P2296,'Customer List'!B:D,3,)</f>
        <v>OutStation</v>
      </c>
    </row>
    <row r="2297" spans="1:29" x14ac:dyDescent="0.25">
      <c r="A2297" s="21">
        <v>2294</v>
      </c>
      <c r="B2297" s="21" t="s">
        <v>2765</v>
      </c>
      <c r="C2297" s="30">
        <v>45891</v>
      </c>
      <c r="D2297" s="30">
        <v>45897</v>
      </c>
      <c r="E2297" s="47">
        <v>227.8</v>
      </c>
      <c r="F2297" s="47">
        <f t="shared" si="240"/>
        <v>20046.400000000001</v>
      </c>
      <c r="G2297" s="48">
        <f t="shared" si="241"/>
        <v>40092.800000000003</v>
      </c>
      <c r="H2297" s="21">
        <v>396406</v>
      </c>
      <c r="I2297" s="21" t="s">
        <v>3262</v>
      </c>
      <c r="J2297" s="21">
        <v>2</v>
      </c>
      <c r="K2297" s="21">
        <v>2</v>
      </c>
      <c r="L2297" s="21">
        <f t="shared" si="242"/>
        <v>0</v>
      </c>
      <c r="M2297" s="21" t="s">
        <v>3301</v>
      </c>
      <c r="N2297" s="30">
        <v>45902</v>
      </c>
      <c r="O2297" s="48">
        <v>47737.5</v>
      </c>
      <c r="P2297" s="21" t="s">
        <v>254</v>
      </c>
      <c r="Q2297" s="21" t="s">
        <v>2071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43"/>
        <v>0</v>
      </c>
      <c r="Z2297" s="21" t="str">
        <f t="shared" si="244"/>
        <v>Tuesday</v>
      </c>
      <c r="AA2297" s="21" t="str">
        <f t="shared" si="245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2295</v>
      </c>
      <c r="B2298" s="21" t="s">
        <v>2765</v>
      </c>
      <c r="C2298" s="30">
        <v>45891</v>
      </c>
      <c r="D2298" s="30">
        <v>45897</v>
      </c>
      <c r="E2298" s="47">
        <v>64.400000000000006</v>
      </c>
      <c r="F2298" s="47">
        <f t="shared" si="240"/>
        <v>5667.2000000000007</v>
      </c>
      <c r="G2298" s="48">
        <f t="shared" si="241"/>
        <v>5667.2000000000007</v>
      </c>
      <c r="H2298" s="21">
        <v>400212</v>
      </c>
      <c r="I2298" s="21" t="s">
        <v>3089</v>
      </c>
      <c r="J2298" s="21">
        <v>1</v>
      </c>
      <c r="K2298" s="21">
        <v>1</v>
      </c>
      <c r="L2298" s="21">
        <f t="shared" si="242"/>
        <v>0</v>
      </c>
      <c r="M2298" s="21" t="s">
        <v>3516</v>
      </c>
      <c r="N2298" s="30">
        <v>45913</v>
      </c>
      <c r="O2298" s="48">
        <v>9384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43"/>
        <v>2</v>
      </c>
      <c r="Z2298" s="21" t="str">
        <f t="shared" si="244"/>
        <v>Saturday</v>
      </c>
      <c r="AA2298" s="21" t="str">
        <f t="shared" si="245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2296</v>
      </c>
      <c r="B2299" s="21" t="s">
        <v>2765</v>
      </c>
      <c r="C2299" s="30">
        <v>45891</v>
      </c>
      <c r="D2299" s="30">
        <v>45897</v>
      </c>
      <c r="E2299" s="47">
        <v>29.4</v>
      </c>
      <c r="F2299" s="47">
        <f t="shared" si="240"/>
        <v>2587.1999999999998</v>
      </c>
      <c r="G2299" s="48">
        <f t="shared" si="241"/>
        <v>2587.1999999999998</v>
      </c>
      <c r="H2299" s="21">
        <v>405201</v>
      </c>
      <c r="I2299" s="21" t="s">
        <v>229</v>
      </c>
      <c r="J2299" s="21">
        <v>1</v>
      </c>
      <c r="K2299" s="21">
        <v>1</v>
      </c>
      <c r="L2299" s="21">
        <f t="shared" si="242"/>
        <v>0</v>
      </c>
      <c r="M2299" s="21" t="s">
        <v>2770</v>
      </c>
      <c r="N2299" s="30">
        <v>45898</v>
      </c>
      <c r="O2299" s="48">
        <v>3990</v>
      </c>
      <c r="P2299" s="21" t="s">
        <v>213</v>
      </c>
      <c r="Q2299" s="21" t="s">
        <v>1127</v>
      </c>
      <c r="R2299" s="21" t="s">
        <v>1127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45898</v>
      </c>
      <c r="Y2299" s="21">
        <f t="shared" si="243"/>
        <v>0</v>
      </c>
      <c r="Z2299" s="21" t="str">
        <f t="shared" si="244"/>
        <v>Friday</v>
      </c>
      <c r="AA2299" s="21" t="str">
        <f t="shared" si="245"/>
        <v>Friday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2297</v>
      </c>
      <c r="B2300" s="21" t="s">
        <v>2765</v>
      </c>
      <c r="C2300" s="30">
        <v>45891</v>
      </c>
      <c r="D2300" s="30">
        <v>45897</v>
      </c>
      <c r="E2300" s="47">
        <v>69.599999999999994</v>
      </c>
      <c r="F2300" s="47">
        <f t="shared" si="240"/>
        <v>6124.7999999999993</v>
      </c>
      <c r="G2300" s="48">
        <f t="shared" si="241"/>
        <v>6124.7999999999993</v>
      </c>
      <c r="H2300" s="21">
        <v>406001</v>
      </c>
      <c r="I2300" s="21" t="s">
        <v>1832</v>
      </c>
      <c r="J2300" s="21">
        <v>1</v>
      </c>
      <c r="K2300" s="21">
        <v>1</v>
      </c>
      <c r="L2300" s="21">
        <f t="shared" si="242"/>
        <v>0</v>
      </c>
      <c r="M2300" s="21" t="s">
        <v>3274</v>
      </c>
      <c r="N2300" s="30">
        <v>45899</v>
      </c>
      <c r="O2300" s="48">
        <v>10788</v>
      </c>
      <c r="P2300" s="21" t="s">
        <v>630</v>
      </c>
      <c r="Q2300" s="21">
        <v>58155037496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Telangana</v>
      </c>
      <c r="W2300" s="38"/>
      <c r="X2300" s="30">
        <v>45901</v>
      </c>
      <c r="Y2300" s="21">
        <f t="shared" si="243"/>
        <v>2</v>
      </c>
      <c r="Z2300" s="21" t="str">
        <f t="shared" si="244"/>
        <v>Saturday</v>
      </c>
      <c r="AA2300" s="21" t="str">
        <f t="shared" si="245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2298</v>
      </c>
      <c r="B2301" s="21" t="s">
        <v>2765</v>
      </c>
      <c r="C2301" s="30">
        <v>45891</v>
      </c>
      <c r="D2301" s="30">
        <v>45897</v>
      </c>
      <c r="E2301" s="47">
        <v>21</v>
      </c>
      <c r="F2301" s="47">
        <f t="shared" si="240"/>
        <v>1848</v>
      </c>
      <c r="G2301" s="48">
        <f t="shared" si="241"/>
        <v>1848</v>
      </c>
      <c r="H2301" s="21">
        <v>420403</v>
      </c>
      <c r="I2301" s="21" t="s">
        <v>14</v>
      </c>
      <c r="J2301" s="21">
        <v>1</v>
      </c>
      <c r="K2301" s="21">
        <v>1</v>
      </c>
      <c r="L2301" s="21">
        <f t="shared" si="242"/>
        <v>0</v>
      </c>
      <c r="M2301" s="21" t="s">
        <v>3277</v>
      </c>
      <c r="N2301" s="30">
        <v>45899</v>
      </c>
      <c r="O2301" s="48">
        <v>2790</v>
      </c>
      <c r="P2301" s="21" t="s">
        <v>2045</v>
      </c>
      <c r="Q2301" s="21">
        <v>58155031992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Hyderabad</v>
      </c>
      <c r="W2301" s="38"/>
      <c r="X2301" s="30">
        <v>45901</v>
      </c>
      <c r="Y2301" s="21">
        <f t="shared" si="243"/>
        <v>2</v>
      </c>
      <c r="Z2301" s="21" t="str">
        <f t="shared" si="244"/>
        <v>Saturday</v>
      </c>
      <c r="AA2301" s="21" t="str">
        <f t="shared" si="245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2299</v>
      </c>
      <c r="B2302" s="21" t="s">
        <v>2765</v>
      </c>
      <c r="C2302" s="30">
        <v>45891</v>
      </c>
      <c r="D2302" s="30">
        <v>45897</v>
      </c>
      <c r="E2302" s="47">
        <v>160.30000000000001</v>
      </c>
      <c r="F2302" s="47">
        <f t="shared" si="240"/>
        <v>14106.400000000001</v>
      </c>
      <c r="G2302" s="48">
        <f t="shared" si="241"/>
        <v>14106.400000000001</v>
      </c>
      <c r="H2302" s="21">
        <v>422302</v>
      </c>
      <c r="I2302" s="21" t="s">
        <v>2795</v>
      </c>
      <c r="J2302" s="21">
        <v>1</v>
      </c>
      <c r="K2302" s="21">
        <v>1</v>
      </c>
      <c r="L2302" s="21">
        <f t="shared" si="242"/>
        <v>0</v>
      </c>
      <c r="M2302" s="21" t="s">
        <v>3277</v>
      </c>
      <c r="N2302" s="30">
        <v>45899</v>
      </c>
      <c r="O2302" s="48">
        <v>21297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43"/>
        <v>2</v>
      </c>
      <c r="Z2302" s="21" t="str">
        <f t="shared" si="244"/>
        <v>Saturday</v>
      </c>
      <c r="AA2302" s="21" t="str">
        <f t="shared" si="245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2300</v>
      </c>
      <c r="B2303" s="21" t="s">
        <v>2765</v>
      </c>
      <c r="C2303" s="30">
        <v>45891</v>
      </c>
      <c r="D2303" s="30">
        <v>45897</v>
      </c>
      <c r="E2303" s="47">
        <v>227.8</v>
      </c>
      <c r="F2303" s="47">
        <f t="shared" si="240"/>
        <v>20046.400000000001</v>
      </c>
      <c r="G2303" s="48">
        <f t="shared" si="241"/>
        <v>40092.800000000003</v>
      </c>
      <c r="H2303" s="21">
        <v>423102</v>
      </c>
      <c r="I2303" s="21" t="s">
        <v>1265</v>
      </c>
      <c r="J2303" s="21">
        <v>2</v>
      </c>
      <c r="K2303" s="21">
        <v>2</v>
      </c>
      <c r="L2303" s="21">
        <f t="shared" si="242"/>
        <v>0</v>
      </c>
      <c r="M2303" s="21" t="s">
        <v>3301</v>
      </c>
      <c r="N2303" s="30">
        <v>45902</v>
      </c>
      <c r="O2303" s="48">
        <v>47737.5</v>
      </c>
      <c r="P2303" s="21" t="s">
        <v>254</v>
      </c>
      <c r="Q2303" s="21" t="s">
        <v>2071</v>
      </c>
      <c r="R2303" s="21" t="s">
        <v>847</v>
      </c>
      <c r="S2303" s="3">
        <v>-20</v>
      </c>
      <c r="T2303" s="37"/>
      <c r="U2303" s="21" t="s">
        <v>18</v>
      </c>
      <c r="V2303" s="21" t="str">
        <f>VLOOKUP(P2303,'Customer List'!B:C,2,)</f>
        <v>Delhi</v>
      </c>
      <c r="W2303" s="38"/>
      <c r="X2303" s="30">
        <f>IF(OR(R2303 = "PRIYANKA MADAM", R2303 = "DEEPAK", R2303 = "PORTER"),N2303,"")</f>
        <v>45902</v>
      </c>
      <c r="Y2303" s="21">
        <f t="shared" si="243"/>
        <v>0</v>
      </c>
      <c r="Z2303" s="21" t="str">
        <f t="shared" si="244"/>
        <v>Tuesday</v>
      </c>
      <c r="AA2303" s="21" t="str">
        <f t="shared" si="245"/>
        <v>Tuesday</v>
      </c>
      <c r="AB2303" s="21" t="str">
        <f>VLOOKUP(U2303,'Currency Sheet'!A:C,3,)</f>
        <v>DOLLAR</v>
      </c>
      <c r="AC2303" s="42" t="str">
        <f>VLOOKUP(P2303,'Customer List'!B:D,3,)</f>
        <v>Local</v>
      </c>
    </row>
    <row r="2304" spans="1:29" x14ac:dyDescent="0.25">
      <c r="A2304" s="21">
        <v>2301</v>
      </c>
      <c r="B2304" s="21" t="s">
        <v>2765</v>
      </c>
      <c r="C2304" s="30">
        <v>45891</v>
      </c>
      <c r="D2304" s="30">
        <v>45897</v>
      </c>
      <c r="E2304" s="47">
        <v>234.5</v>
      </c>
      <c r="F2304" s="47">
        <f t="shared" si="240"/>
        <v>20636</v>
      </c>
      <c r="G2304" s="48">
        <f t="shared" si="241"/>
        <v>20636</v>
      </c>
      <c r="H2304" s="21">
        <v>423110</v>
      </c>
      <c r="I2304" s="21" t="s">
        <v>2886</v>
      </c>
      <c r="J2304" s="21">
        <v>1</v>
      </c>
      <c r="K2304" s="21">
        <v>1</v>
      </c>
      <c r="L2304" s="21">
        <f t="shared" si="242"/>
        <v>0</v>
      </c>
      <c r="M2304" s="21" t="s">
        <v>3280</v>
      </c>
      <c r="N2304" s="30">
        <v>45899</v>
      </c>
      <c r="O2304" s="48">
        <v>0</v>
      </c>
      <c r="P2304" s="21" t="s">
        <v>839</v>
      </c>
      <c r="Q2304" s="21">
        <v>58155032191</v>
      </c>
      <c r="R2304" s="21" t="s">
        <v>40</v>
      </c>
      <c r="S2304" s="3">
        <v>-20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43"/>
        <v>2</v>
      </c>
      <c r="Z2304" s="21" t="str">
        <f t="shared" si="244"/>
        <v>Saturday</v>
      </c>
      <c r="AA2304" s="21" t="str">
        <f t="shared" si="245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2302</v>
      </c>
      <c r="B2305" s="21" t="s">
        <v>2765</v>
      </c>
      <c r="C2305" s="30">
        <v>45891</v>
      </c>
      <c r="D2305" s="30">
        <v>45897</v>
      </c>
      <c r="E2305" s="47">
        <v>193.5</v>
      </c>
      <c r="F2305" s="47">
        <f t="shared" si="240"/>
        <v>17028</v>
      </c>
      <c r="G2305" s="48">
        <f t="shared" si="241"/>
        <v>17028</v>
      </c>
      <c r="H2305" s="21">
        <v>424902</v>
      </c>
      <c r="I2305" s="21" t="s">
        <v>3184</v>
      </c>
      <c r="J2305" s="21">
        <v>1</v>
      </c>
      <c r="K2305" s="21">
        <v>1</v>
      </c>
      <c r="L2305" s="21">
        <f t="shared" si="242"/>
        <v>0</v>
      </c>
      <c r="M2305" s="21" t="s">
        <v>3277</v>
      </c>
      <c r="N2305" s="30">
        <v>45899</v>
      </c>
      <c r="O2305" s="48">
        <v>23994</v>
      </c>
      <c r="P2305" s="21" t="s">
        <v>2045</v>
      </c>
      <c r="Q2305" s="21">
        <v>58155031992</v>
      </c>
      <c r="R2305" s="21" t="s">
        <v>40</v>
      </c>
      <c r="S2305" s="3">
        <v>4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43"/>
        <v>2</v>
      </c>
      <c r="Z2305" s="21" t="str">
        <f t="shared" si="244"/>
        <v>Saturday</v>
      </c>
      <c r="AA2305" s="21" t="str">
        <f t="shared" si="245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2303</v>
      </c>
      <c r="B2306" s="21" t="s">
        <v>2765</v>
      </c>
      <c r="C2306" s="30">
        <v>45891</v>
      </c>
      <c r="D2306" s="30">
        <v>45897</v>
      </c>
      <c r="E2306" s="47">
        <v>188.78399999999999</v>
      </c>
      <c r="F2306" s="47">
        <f t="shared" si="240"/>
        <v>16612.991999999998</v>
      </c>
      <c r="G2306" s="48">
        <f t="shared" si="241"/>
        <v>66451.967999999993</v>
      </c>
      <c r="H2306" s="21">
        <v>426803</v>
      </c>
      <c r="I2306" s="21" t="s">
        <v>1610</v>
      </c>
      <c r="J2306" s="21">
        <v>4</v>
      </c>
      <c r="K2306" s="21">
        <v>4</v>
      </c>
      <c r="L2306" s="21">
        <f t="shared" si="242"/>
        <v>0</v>
      </c>
      <c r="M2306" s="21" t="s">
        <v>3301</v>
      </c>
      <c r="N2306" s="30">
        <v>45902</v>
      </c>
      <c r="O2306" s="48">
        <v>78660</v>
      </c>
      <c r="P2306" s="21" t="s">
        <v>254</v>
      </c>
      <c r="Q2306" s="21" t="s">
        <v>2071</v>
      </c>
      <c r="R2306" s="21" t="s">
        <v>847</v>
      </c>
      <c r="S2306" s="3">
        <v>4</v>
      </c>
      <c r="T2306" s="37"/>
      <c r="U2306" s="21" t="s">
        <v>18</v>
      </c>
      <c r="V2306" s="21" t="str">
        <f>VLOOKUP(P2306,'Customer List'!B:C,2,)</f>
        <v>Delhi</v>
      </c>
      <c r="W2306" s="38"/>
      <c r="X2306" s="30">
        <f>IF(OR(R2306 = "PRIYANKA MADAM", R2306 = "DEEPAK", R2306 = "PORTER"),N2306,"")</f>
        <v>45902</v>
      </c>
      <c r="Y2306" s="21">
        <f t="shared" si="243"/>
        <v>0</v>
      </c>
      <c r="Z2306" s="21" t="str">
        <f t="shared" si="244"/>
        <v>Tuesday</v>
      </c>
      <c r="AA2306" s="21" t="str">
        <f t="shared" si="245"/>
        <v>Tuesday</v>
      </c>
      <c r="AB2306" s="21" t="str">
        <f>VLOOKUP(U2306,'Currency Sheet'!A:C,3,)</f>
        <v>DOLLAR</v>
      </c>
      <c r="AC2306" s="42" t="str">
        <f>VLOOKUP(P2306,'Customer List'!B:D,3,)</f>
        <v>Local</v>
      </c>
    </row>
    <row r="2307" spans="1:29" x14ac:dyDescent="0.25">
      <c r="A2307" s="21">
        <v>2304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40"/>
        <v>16612.991999999998</v>
      </c>
      <c r="G2307" s="48">
        <f t="shared" si="241"/>
        <v>16612.991999999998</v>
      </c>
      <c r="H2307" s="21">
        <v>426803</v>
      </c>
      <c r="I2307" s="21" t="s">
        <v>1610</v>
      </c>
      <c r="J2307" s="21">
        <v>1</v>
      </c>
      <c r="K2307" s="21">
        <v>1</v>
      </c>
      <c r="L2307" s="21">
        <f t="shared" si="242"/>
        <v>0</v>
      </c>
      <c r="M2307" s="21" t="s">
        <v>3300</v>
      </c>
      <c r="N2307" s="30">
        <v>45902</v>
      </c>
      <c r="O2307" s="48">
        <v>23598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43"/>
        <v>0</v>
      </c>
      <c r="Z2307" s="21" t="str">
        <f t="shared" si="244"/>
        <v>Tuesday</v>
      </c>
      <c r="AA2307" s="21" t="str">
        <f t="shared" si="245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2305</v>
      </c>
      <c r="B2308" s="21" t="s">
        <v>2765</v>
      </c>
      <c r="C2308" s="30">
        <v>45891</v>
      </c>
      <c r="D2308" s="30">
        <v>45897</v>
      </c>
      <c r="E2308" s="47">
        <v>84.75</v>
      </c>
      <c r="F2308" s="47">
        <f t="shared" ref="F2308:F2371" si="247">IF(AB2308="DOLLAR",E2308*88,E2308)</f>
        <v>7458</v>
      </c>
      <c r="G2308" s="48">
        <f t="shared" ref="G2308:G2371" si="248">F2308*J2308</f>
        <v>14916</v>
      </c>
      <c r="H2308" s="21">
        <v>480005</v>
      </c>
      <c r="I2308" s="21" t="s">
        <v>3263</v>
      </c>
      <c r="J2308" s="21">
        <v>2</v>
      </c>
      <c r="K2308" s="21">
        <v>2</v>
      </c>
      <c r="L2308" s="21">
        <f t="shared" ref="L2308:L2371" si="249">J2308-K2308</f>
        <v>0</v>
      </c>
      <c r="M2308" s="21" t="s">
        <v>3289</v>
      </c>
      <c r="N2308" s="30">
        <v>45901</v>
      </c>
      <c r="O2308" s="48">
        <v>0</v>
      </c>
      <c r="P2308" s="21" t="s">
        <v>2513</v>
      </c>
      <c r="Q2308" s="21" t="s">
        <v>3312</v>
      </c>
      <c r="R2308" s="21" t="s">
        <v>40</v>
      </c>
      <c r="S2308" s="3">
        <v>4</v>
      </c>
      <c r="T2308" s="37"/>
      <c r="U2308" s="21" t="s">
        <v>18</v>
      </c>
      <c r="V2308" s="21" t="str">
        <f>VLOOKUP(P2308,'Customer List'!B:C,2,)</f>
        <v>MOHALI (PUNJAB)</v>
      </c>
      <c r="W2308" s="38"/>
      <c r="X2308" s="30">
        <v>45905</v>
      </c>
      <c r="Y2308" s="21">
        <f t="shared" ref="Y2308:Y2371" si="250">IF(X2308="", "", X2308-N2308)</f>
        <v>4</v>
      </c>
      <c r="Z2308" s="21" t="str">
        <f t="shared" ref="Z2308:Z2371" si="251">IF(N2308="", "", TEXT(N2308, "dddd"))</f>
        <v>Monday</v>
      </c>
      <c r="AA2308" s="21" t="str">
        <f t="shared" ref="AA2308:AA2371" si="252">IF(X2308="", "", TEXT(X2308, "dddd"))</f>
        <v>Friday</v>
      </c>
      <c r="AB2308" s="21" t="str">
        <f>VLOOKUP(U2308,'Currency Sheet'!A:C,3,)</f>
        <v>DOLLAR</v>
      </c>
      <c r="AC2308" s="42" t="str">
        <f>VLOOKUP(P2308,'Customer List'!B:D,3,)</f>
        <v>OutStation</v>
      </c>
    </row>
    <row r="2309" spans="1:29" x14ac:dyDescent="0.25">
      <c r="A2309" s="21">
        <v>2306</v>
      </c>
      <c r="B2309" s="21" t="s">
        <v>2765</v>
      </c>
      <c r="C2309" s="30">
        <v>45891</v>
      </c>
      <c r="D2309" s="30">
        <v>45897</v>
      </c>
      <c r="E2309" s="47">
        <v>643.5</v>
      </c>
      <c r="F2309" s="47">
        <f t="shared" si="247"/>
        <v>56628</v>
      </c>
      <c r="G2309" s="48">
        <f t="shared" si="248"/>
        <v>56628</v>
      </c>
      <c r="H2309" s="21">
        <v>480048</v>
      </c>
      <c r="I2309" s="21" t="s">
        <v>3264</v>
      </c>
      <c r="J2309" s="21">
        <v>1</v>
      </c>
      <c r="K2309" s="21">
        <v>1</v>
      </c>
      <c r="L2309" s="21">
        <f t="shared" si="249"/>
        <v>0</v>
      </c>
      <c r="M2309" s="21" t="s">
        <v>3301</v>
      </c>
      <c r="N2309" s="30">
        <v>45902</v>
      </c>
      <c r="O2309" s="48">
        <v>61132.5</v>
      </c>
      <c r="P2309" s="21" t="s">
        <v>254</v>
      </c>
      <c r="Q2309" s="21" t="s">
        <v>2071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 t="shared" ref="X2309:X2319" si="253">IF(OR(R2309 = "PRIYANKA MADAM", R2309 = "DEEPAK", R2309 = "PORTER"),N2309,"")</f>
        <v>45902</v>
      </c>
      <c r="Y2309" s="21">
        <f t="shared" si="250"/>
        <v>0</v>
      </c>
      <c r="Z2309" s="21" t="str">
        <f t="shared" si="251"/>
        <v>Tuesday</v>
      </c>
      <c r="AA2309" s="21" t="str">
        <f t="shared" si="252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2307</v>
      </c>
      <c r="B2310" s="21" t="s">
        <v>2765</v>
      </c>
      <c r="C2310" s="30">
        <v>45891</v>
      </c>
      <c r="D2310" s="30">
        <v>45897</v>
      </c>
      <c r="E2310" s="47">
        <v>193.12</v>
      </c>
      <c r="F2310" s="47">
        <f t="shared" si="247"/>
        <v>16994.560000000001</v>
      </c>
      <c r="G2310" s="48">
        <f t="shared" si="248"/>
        <v>16994.560000000001</v>
      </c>
      <c r="H2310" s="21">
        <v>502512</v>
      </c>
      <c r="I2310" s="21" t="s">
        <v>3265</v>
      </c>
      <c r="J2310" s="21">
        <v>1</v>
      </c>
      <c r="K2310" s="21">
        <v>1</v>
      </c>
      <c r="L2310" s="21">
        <f t="shared" si="249"/>
        <v>0</v>
      </c>
      <c r="M2310" s="21" t="s">
        <v>3301</v>
      </c>
      <c r="N2310" s="30">
        <v>45902</v>
      </c>
      <c r="O2310" s="48">
        <v>20235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si="253"/>
        <v>45902</v>
      </c>
      <c r="Y2310" s="21">
        <f t="shared" si="250"/>
        <v>0</v>
      </c>
      <c r="Z2310" s="21" t="str">
        <f t="shared" si="251"/>
        <v>Tuesday</v>
      </c>
      <c r="AA2310" s="21" t="str">
        <f t="shared" si="252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2308</v>
      </c>
      <c r="B2311" s="21" t="s">
        <v>2765</v>
      </c>
      <c r="C2311" s="30">
        <v>45891</v>
      </c>
      <c r="D2311" s="30">
        <v>45897</v>
      </c>
      <c r="E2311" s="47">
        <v>259.76</v>
      </c>
      <c r="F2311" s="47">
        <f t="shared" si="247"/>
        <v>22858.879999999997</v>
      </c>
      <c r="G2311" s="48">
        <f t="shared" si="248"/>
        <v>22858.879999999997</v>
      </c>
      <c r="H2311" s="21">
        <v>502926</v>
      </c>
      <c r="I2311" s="21" t="s">
        <v>1770</v>
      </c>
      <c r="J2311" s="21">
        <v>1</v>
      </c>
      <c r="K2311" s="21">
        <v>1</v>
      </c>
      <c r="L2311" s="21">
        <f t="shared" si="249"/>
        <v>0</v>
      </c>
      <c r="M2311" s="21" t="s">
        <v>3301</v>
      </c>
      <c r="N2311" s="30">
        <v>45902</v>
      </c>
      <c r="O2311" s="48">
        <v>27217.5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53"/>
        <v>45902</v>
      </c>
      <c r="Y2311" s="21">
        <f t="shared" si="250"/>
        <v>0</v>
      </c>
      <c r="Z2311" s="21" t="str">
        <f t="shared" si="251"/>
        <v>Tuesday</v>
      </c>
      <c r="AA2311" s="21" t="str">
        <f t="shared" si="252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2309</v>
      </c>
      <c r="B2312" s="21" t="s">
        <v>2765</v>
      </c>
      <c r="C2312" s="30">
        <v>45891</v>
      </c>
      <c r="D2312" s="30">
        <v>45897</v>
      </c>
      <c r="E2312" s="47">
        <v>165.92</v>
      </c>
      <c r="F2312" s="47">
        <f t="shared" si="247"/>
        <v>14600.96</v>
      </c>
      <c r="G2312" s="48">
        <f t="shared" si="248"/>
        <v>29201.919999999998</v>
      </c>
      <c r="H2312" s="21">
        <v>505824</v>
      </c>
      <c r="I2312" s="21" t="s">
        <v>1614</v>
      </c>
      <c r="J2312" s="21">
        <v>2</v>
      </c>
      <c r="K2312" s="21">
        <v>2</v>
      </c>
      <c r="L2312" s="21">
        <f t="shared" si="249"/>
        <v>0</v>
      </c>
      <c r="M2312" s="21" t="s">
        <v>3301</v>
      </c>
      <c r="N2312" s="30">
        <v>45902</v>
      </c>
      <c r="O2312" s="48">
        <v>34770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53"/>
        <v>45902</v>
      </c>
      <c r="Y2312" s="21">
        <f t="shared" si="250"/>
        <v>0</v>
      </c>
      <c r="Z2312" s="21" t="str">
        <f t="shared" si="251"/>
        <v>Tuesday</v>
      </c>
      <c r="AA2312" s="21" t="str">
        <f t="shared" si="252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2310</v>
      </c>
      <c r="B2313" s="21" t="s">
        <v>2765</v>
      </c>
      <c r="C2313" s="30">
        <v>45891</v>
      </c>
      <c r="D2313" s="30">
        <v>45897</v>
      </c>
      <c r="E2313" s="47">
        <v>214.5</v>
      </c>
      <c r="F2313" s="47">
        <f t="shared" si="247"/>
        <v>18876</v>
      </c>
      <c r="G2313" s="48">
        <f t="shared" si="248"/>
        <v>37752</v>
      </c>
      <c r="H2313" s="21">
        <v>506341</v>
      </c>
      <c r="I2313" s="21" t="s">
        <v>1520</v>
      </c>
      <c r="J2313" s="21">
        <v>2</v>
      </c>
      <c r="K2313" s="21">
        <v>2</v>
      </c>
      <c r="L2313" s="21">
        <f t="shared" si="249"/>
        <v>0</v>
      </c>
      <c r="M2313" s="21" t="s">
        <v>3301</v>
      </c>
      <c r="N2313" s="30">
        <v>45902</v>
      </c>
      <c r="O2313" s="48">
        <v>40755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53"/>
        <v>45902</v>
      </c>
      <c r="Y2313" s="21">
        <f t="shared" si="250"/>
        <v>0</v>
      </c>
      <c r="Z2313" s="21" t="str">
        <f t="shared" si="251"/>
        <v>Tuesday</v>
      </c>
      <c r="AA2313" s="21" t="str">
        <f t="shared" si="252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2311</v>
      </c>
      <c r="B2314" s="21" t="s">
        <v>2765</v>
      </c>
      <c r="C2314" s="30">
        <v>45891</v>
      </c>
      <c r="D2314" s="30">
        <v>45897</v>
      </c>
      <c r="E2314" s="47">
        <v>140.08000000000001</v>
      </c>
      <c r="F2314" s="47">
        <f t="shared" si="247"/>
        <v>12327.04</v>
      </c>
      <c r="G2314" s="48">
        <f t="shared" si="248"/>
        <v>12327.04</v>
      </c>
      <c r="H2314" s="21">
        <v>574804</v>
      </c>
      <c r="I2314" s="21" t="s">
        <v>2987</v>
      </c>
      <c r="J2314" s="21">
        <v>1</v>
      </c>
      <c r="K2314" s="21">
        <v>1</v>
      </c>
      <c r="L2314" s="21">
        <f t="shared" si="249"/>
        <v>0</v>
      </c>
      <c r="M2314" s="21" t="s">
        <v>3301</v>
      </c>
      <c r="N2314" s="30">
        <v>45902</v>
      </c>
      <c r="O2314" s="48">
        <v>14677.5</v>
      </c>
      <c r="P2314" s="21" t="s">
        <v>254</v>
      </c>
      <c r="Q2314" s="21" t="s">
        <v>2071</v>
      </c>
      <c r="R2314" s="21" t="s">
        <v>847</v>
      </c>
      <c r="S2314" s="3">
        <v>-20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53"/>
        <v>45902</v>
      </c>
      <c r="Y2314" s="21">
        <f t="shared" si="250"/>
        <v>0</v>
      </c>
      <c r="Z2314" s="21" t="str">
        <f t="shared" si="251"/>
        <v>Tuesday</v>
      </c>
      <c r="AA2314" s="21" t="str">
        <f t="shared" si="252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2312</v>
      </c>
      <c r="B2315" s="21" t="s">
        <v>2765</v>
      </c>
      <c r="C2315" s="30">
        <v>45891</v>
      </c>
      <c r="D2315" s="30">
        <v>45897</v>
      </c>
      <c r="E2315" s="47">
        <v>200.9</v>
      </c>
      <c r="F2315" s="47">
        <f t="shared" si="247"/>
        <v>17679.2</v>
      </c>
      <c r="G2315" s="48">
        <f t="shared" si="248"/>
        <v>17679.2</v>
      </c>
      <c r="H2315" s="21">
        <v>693504</v>
      </c>
      <c r="I2315" s="21" t="s">
        <v>3040</v>
      </c>
      <c r="J2315" s="21">
        <v>1</v>
      </c>
      <c r="K2315" s="21">
        <v>1</v>
      </c>
      <c r="L2315" s="21">
        <f t="shared" si="249"/>
        <v>0</v>
      </c>
      <c r="M2315" s="21" t="s">
        <v>3349</v>
      </c>
      <c r="N2315" s="30">
        <v>45905</v>
      </c>
      <c r="O2315" s="48">
        <v>33363.75</v>
      </c>
      <c r="P2315" s="21" t="s">
        <v>901</v>
      </c>
      <c r="Q2315" s="21" t="s">
        <v>2071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53"/>
        <v>45905</v>
      </c>
      <c r="Y2315" s="21">
        <f t="shared" si="250"/>
        <v>0</v>
      </c>
      <c r="Z2315" s="21" t="str">
        <f t="shared" si="251"/>
        <v>Friday</v>
      </c>
      <c r="AA2315" s="21" t="str">
        <f t="shared" si="252"/>
        <v>Friday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2313</v>
      </c>
      <c r="B2316" s="21" t="s">
        <v>2765</v>
      </c>
      <c r="C2316" s="30">
        <v>45891</v>
      </c>
      <c r="D2316" s="30">
        <v>45897</v>
      </c>
      <c r="E2316" s="47">
        <v>273.24</v>
      </c>
      <c r="F2316" s="47">
        <f t="shared" si="247"/>
        <v>24045.120000000003</v>
      </c>
      <c r="G2316" s="48">
        <f t="shared" si="248"/>
        <v>24045.120000000003</v>
      </c>
      <c r="H2316" s="21">
        <v>696806</v>
      </c>
      <c r="I2316" s="21" t="s">
        <v>3266</v>
      </c>
      <c r="J2316" s="21">
        <v>1</v>
      </c>
      <c r="K2316" s="21">
        <v>1</v>
      </c>
      <c r="L2316" s="21">
        <f t="shared" si="249"/>
        <v>0</v>
      </c>
      <c r="M2316" s="21" t="s">
        <v>3300</v>
      </c>
      <c r="N2316" s="30">
        <v>45902</v>
      </c>
      <c r="O2316" s="48">
        <v>33858</v>
      </c>
      <c r="P2316" s="21" t="s">
        <v>254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53"/>
        <v>45902</v>
      </c>
      <c r="Y2316" s="21">
        <f t="shared" si="250"/>
        <v>0</v>
      </c>
      <c r="Z2316" s="21" t="str">
        <f t="shared" si="251"/>
        <v>Tuesday</v>
      </c>
      <c r="AA2316" s="21" t="str">
        <f t="shared" si="252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2314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47"/>
        <v>24045.120000000003</v>
      </c>
      <c r="G2317" s="48">
        <f t="shared" si="248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49"/>
        <v>0</v>
      </c>
      <c r="M2317" s="21" t="s">
        <v>3301</v>
      </c>
      <c r="N2317" s="30">
        <v>45902</v>
      </c>
      <c r="O2317" s="48">
        <v>28215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53"/>
        <v>45902</v>
      </c>
      <c r="Y2317" s="21">
        <f t="shared" si="250"/>
        <v>0</v>
      </c>
      <c r="Z2317" s="21" t="str">
        <f t="shared" si="251"/>
        <v>Tuesday</v>
      </c>
      <c r="AA2317" s="21" t="str">
        <f t="shared" si="252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2315</v>
      </c>
      <c r="B2318" s="21" t="s">
        <v>2765</v>
      </c>
      <c r="C2318" s="30">
        <v>45891</v>
      </c>
      <c r="D2318" s="30">
        <v>45897</v>
      </c>
      <c r="E2318" s="47">
        <v>76.16</v>
      </c>
      <c r="F2318" s="47">
        <f t="shared" si="247"/>
        <v>6702.08</v>
      </c>
      <c r="G2318" s="48">
        <f t="shared" si="248"/>
        <v>6702.08</v>
      </c>
      <c r="H2318" s="21">
        <v>791904</v>
      </c>
      <c r="I2318" s="21" t="s">
        <v>3267</v>
      </c>
      <c r="J2318" s="21">
        <v>1</v>
      </c>
      <c r="K2318" s="21">
        <v>1</v>
      </c>
      <c r="L2318" s="21">
        <f t="shared" si="249"/>
        <v>0</v>
      </c>
      <c r="M2318" s="21" t="s">
        <v>3301</v>
      </c>
      <c r="N2318" s="30">
        <v>45902</v>
      </c>
      <c r="O2318" s="48">
        <v>7980</v>
      </c>
      <c r="P2318" s="21" t="s">
        <v>254</v>
      </c>
      <c r="Q2318" s="21" t="s">
        <v>2071</v>
      </c>
      <c r="R2318" s="21" t="s">
        <v>847</v>
      </c>
      <c r="S2318" s="3">
        <v>-20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53"/>
        <v>45902</v>
      </c>
      <c r="Y2318" s="21">
        <f t="shared" si="250"/>
        <v>0</v>
      </c>
      <c r="Z2318" s="21" t="str">
        <f t="shared" si="251"/>
        <v>Tuesday</v>
      </c>
      <c r="AA2318" s="21" t="str">
        <f t="shared" si="252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2316</v>
      </c>
      <c r="B2319" s="21">
        <v>44720</v>
      </c>
      <c r="C2319" s="30">
        <v>45895</v>
      </c>
      <c r="D2319" s="30">
        <v>45898</v>
      </c>
      <c r="E2319" s="47">
        <v>160</v>
      </c>
      <c r="F2319" s="47">
        <f t="shared" si="247"/>
        <v>14080</v>
      </c>
      <c r="G2319" s="48">
        <f t="shared" si="248"/>
        <v>56320</v>
      </c>
      <c r="H2319" s="21" t="s">
        <v>2780</v>
      </c>
      <c r="I2319" s="21" t="s">
        <v>4135</v>
      </c>
      <c r="J2319" s="21">
        <v>4</v>
      </c>
      <c r="K2319" s="21">
        <v>4</v>
      </c>
      <c r="L2319" s="21">
        <f t="shared" si="249"/>
        <v>0</v>
      </c>
      <c r="M2319" s="21" t="s">
        <v>3303</v>
      </c>
      <c r="N2319" s="30">
        <v>45902</v>
      </c>
      <c r="O2319" s="48">
        <v>84000</v>
      </c>
      <c r="P2319" s="21" t="s">
        <v>16</v>
      </c>
      <c r="Q2319" s="21" t="s">
        <v>2071</v>
      </c>
      <c r="R2319" s="21" t="s">
        <v>637</v>
      </c>
      <c r="S2319" s="3">
        <v>-20</v>
      </c>
      <c r="T2319" s="37"/>
      <c r="U2319" s="21" t="s">
        <v>2026</v>
      </c>
      <c r="V2319" s="21" t="str">
        <f>VLOOKUP(P2319,'Customer List'!B:C,2,)</f>
        <v>Delhi</v>
      </c>
      <c r="W2319" s="38"/>
      <c r="X2319" s="30">
        <f t="shared" si="253"/>
        <v>45902</v>
      </c>
      <c r="Y2319" s="21">
        <f t="shared" si="250"/>
        <v>0</v>
      </c>
      <c r="Z2319" s="21" t="str">
        <f t="shared" si="251"/>
        <v>Tuesday</v>
      </c>
      <c r="AA2319" s="21" t="str">
        <f t="shared" si="252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2317</v>
      </c>
      <c r="B2320" s="21">
        <v>44720</v>
      </c>
      <c r="C2320" s="30">
        <v>45895</v>
      </c>
      <c r="D2320" s="30">
        <v>45898</v>
      </c>
      <c r="E2320" s="47">
        <v>255.5</v>
      </c>
      <c r="F2320" s="47">
        <f t="shared" si="247"/>
        <v>22484</v>
      </c>
      <c r="G2320" s="48">
        <f t="shared" si="248"/>
        <v>22484</v>
      </c>
      <c r="H2320" s="21" t="s">
        <v>662</v>
      </c>
      <c r="I2320" s="21" t="s">
        <v>5265</v>
      </c>
      <c r="J2320" s="21">
        <v>1</v>
      </c>
      <c r="K2320" s="21">
        <v>1</v>
      </c>
      <c r="L2320" s="21">
        <f t="shared" si="249"/>
        <v>0</v>
      </c>
      <c r="M2320" s="21" t="s">
        <v>3514</v>
      </c>
      <c r="N2320" s="30">
        <v>45913</v>
      </c>
      <c r="O2320" s="48">
        <v>34580</v>
      </c>
      <c r="P2320" s="21" t="s">
        <v>629</v>
      </c>
      <c r="Q2320" s="21">
        <v>58155619712</v>
      </c>
      <c r="R2320" s="21" t="s">
        <v>40</v>
      </c>
      <c r="S2320" s="3" t="s">
        <v>2781</v>
      </c>
      <c r="T2320" s="37"/>
      <c r="U2320" s="21" t="s">
        <v>2026</v>
      </c>
      <c r="V2320" s="21" t="str">
        <f>VLOOKUP(P2320,'Customer List'!B:C,2,)</f>
        <v>Gujrat</v>
      </c>
      <c r="W2320" s="38"/>
      <c r="X2320" s="30">
        <v>45915</v>
      </c>
      <c r="Y2320" s="21">
        <f t="shared" si="250"/>
        <v>2</v>
      </c>
      <c r="Z2320" s="21" t="str">
        <f t="shared" si="251"/>
        <v>Saturday</v>
      </c>
      <c r="AA2320" s="21" t="str">
        <f t="shared" si="252"/>
        <v>Monday</v>
      </c>
      <c r="AB2320" s="21" t="str">
        <f>VLOOKUP(U2320,'Currency Sheet'!A:C,3,)</f>
        <v>DOLLAR</v>
      </c>
      <c r="AC2320" s="42" t="str">
        <f>VLOOKUP(P2320,'Customer List'!B:D,3,)</f>
        <v>OutStation</v>
      </c>
    </row>
    <row r="2321" spans="1:29" x14ac:dyDescent="0.25">
      <c r="A2321" s="21">
        <v>2318</v>
      </c>
      <c r="B2321" s="21">
        <v>178148</v>
      </c>
      <c r="C2321" s="30">
        <v>45898</v>
      </c>
      <c r="D2321" s="30">
        <v>45901</v>
      </c>
      <c r="E2321" s="47">
        <v>90.6</v>
      </c>
      <c r="F2321" s="47">
        <f t="shared" si="247"/>
        <v>7972.7999999999993</v>
      </c>
      <c r="G2321" s="48">
        <f t="shared" si="248"/>
        <v>7972.7999999999993</v>
      </c>
      <c r="H2321" s="21" t="s">
        <v>3282</v>
      </c>
      <c r="I2321" s="21" t="s">
        <v>4371</v>
      </c>
      <c r="J2321" s="21">
        <v>1</v>
      </c>
      <c r="K2321" s="21">
        <v>1</v>
      </c>
      <c r="L2321" s="21">
        <f t="shared" si="249"/>
        <v>0</v>
      </c>
      <c r="M2321" s="21" t="s">
        <v>3304</v>
      </c>
      <c r="N2321" s="30">
        <v>45902</v>
      </c>
      <c r="O2321" s="48">
        <v>12642</v>
      </c>
      <c r="P2321" s="21" t="s">
        <v>2069</v>
      </c>
      <c r="Q2321" s="21">
        <v>58155186375</v>
      </c>
      <c r="R2321" s="21" t="s">
        <v>40</v>
      </c>
      <c r="S2321" s="3">
        <v>4</v>
      </c>
      <c r="T2321" s="37"/>
      <c r="U2321" s="21" t="s">
        <v>423</v>
      </c>
      <c r="V2321" s="21" t="str">
        <f>VLOOKUP(P2321,'Customer List'!B:C,2,)</f>
        <v>Kolkata</v>
      </c>
      <c r="W2321" s="38"/>
      <c r="X2321" s="30">
        <v>45908</v>
      </c>
      <c r="Y2321" s="21">
        <f t="shared" si="250"/>
        <v>6</v>
      </c>
      <c r="Z2321" s="21" t="str">
        <f t="shared" si="251"/>
        <v>Tuesday</v>
      </c>
      <c r="AA2321" s="21" t="str">
        <f t="shared" si="252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2319</v>
      </c>
      <c r="B2322" s="21">
        <v>178148</v>
      </c>
      <c r="C2322" s="30">
        <v>45898</v>
      </c>
      <c r="D2322" s="30">
        <v>45901</v>
      </c>
      <c r="E2322" s="47">
        <v>153.6</v>
      </c>
      <c r="F2322" s="47">
        <f t="shared" si="247"/>
        <v>13516.8</v>
      </c>
      <c r="G2322" s="48">
        <f t="shared" si="248"/>
        <v>13516.8</v>
      </c>
      <c r="H2322" s="21" t="s">
        <v>434</v>
      </c>
      <c r="I2322" s="21" t="s">
        <v>4372</v>
      </c>
      <c r="J2322" s="21">
        <v>1</v>
      </c>
      <c r="K2322" s="21">
        <v>1</v>
      </c>
      <c r="L2322" s="21">
        <f t="shared" si="249"/>
        <v>0</v>
      </c>
      <c r="M2322" s="21" t="s">
        <v>3305</v>
      </c>
      <c r="N2322" s="30">
        <v>45902</v>
      </c>
      <c r="O2322" s="48">
        <v>17272.5</v>
      </c>
      <c r="P2322" s="21" t="s">
        <v>3283</v>
      </c>
      <c r="Q2322" s="21">
        <v>58155186213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Banglore</v>
      </c>
      <c r="W2322" s="38"/>
      <c r="X2322" s="30">
        <v>45908</v>
      </c>
      <c r="Y2322" s="21">
        <f t="shared" si="250"/>
        <v>6</v>
      </c>
      <c r="Z2322" s="21" t="str">
        <f t="shared" si="251"/>
        <v>Tuesday</v>
      </c>
      <c r="AA2322" s="21" t="str">
        <f t="shared" si="252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2320</v>
      </c>
      <c r="B2323" s="49" t="s">
        <v>3443</v>
      </c>
      <c r="C2323" s="30">
        <v>45895</v>
      </c>
      <c r="D2323" s="30">
        <v>45901</v>
      </c>
      <c r="E2323" s="47">
        <v>16000</v>
      </c>
      <c r="F2323" s="47">
        <f t="shared" si="247"/>
        <v>16000</v>
      </c>
      <c r="G2323" s="48">
        <f t="shared" si="248"/>
        <v>48000</v>
      </c>
      <c r="H2323" s="21" t="s">
        <v>3444</v>
      </c>
      <c r="I2323" s="21"/>
      <c r="J2323" s="21">
        <v>3</v>
      </c>
      <c r="K2323" s="21">
        <v>3</v>
      </c>
      <c r="L2323" s="21">
        <f t="shared" si="249"/>
        <v>0</v>
      </c>
      <c r="M2323" s="21" t="s">
        <v>3445</v>
      </c>
      <c r="N2323" s="30">
        <v>45911</v>
      </c>
      <c r="O2323" s="48">
        <v>126000</v>
      </c>
      <c r="P2323" s="21" t="s">
        <v>2582</v>
      </c>
      <c r="Q2323" s="21" t="s">
        <v>2071</v>
      </c>
      <c r="R2323" s="21" t="s">
        <v>637</v>
      </c>
      <c r="S2323" s="3" t="s">
        <v>299</v>
      </c>
      <c r="T2323" s="37" t="s">
        <v>3446</v>
      </c>
      <c r="U2323" s="21" t="s">
        <v>2085</v>
      </c>
      <c r="V2323" s="21" t="str">
        <f>VLOOKUP(P2323,'Customer List'!B:C,2,)</f>
        <v>DELHI</v>
      </c>
      <c r="W2323" s="38"/>
      <c r="X2323" s="30">
        <f>IF(OR(R2323 = "PRIYANKA MADAM", R2323 = "DEEPAK", R2323 = "PORTER"),N2323,"")</f>
        <v>45911</v>
      </c>
      <c r="Y2323" s="21">
        <f t="shared" si="250"/>
        <v>0</v>
      </c>
      <c r="Z2323" s="21" t="str">
        <f t="shared" si="251"/>
        <v>Thursday</v>
      </c>
      <c r="AA2323" s="21" t="str">
        <f t="shared" si="252"/>
        <v>Thursday</v>
      </c>
      <c r="AB2323" s="21" t="str">
        <f>VLOOKUP(U2323,'Currency Sheet'!A:C,3,)</f>
        <v>INR</v>
      </c>
      <c r="AC2323" s="42" t="str">
        <f>VLOOKUP(P2323,'Customer List'!B:D,3,)</f>
        <v>Local</v>
      </c>
    </row>
    <row r="2324" spans="1:29" x14ac:dyDescent="0.25">
      <c r="A2324" s="21">
        <v>2321</v>
      </c>
      <c r="B2324" s="21">
        <v>66072</v>
      </c>
      <c r="C2324" s="30">
        <v>45894</v>
      </c>
      <c r="D2324" s="30">
        <v>45902</v>
      </c>
      <c r="E2324" s="47">
        <v>259</v>
      </c>
      <c r="F2324" s="47">
        <f t="shared" si="247"/>
        <v>22792</v>
      </c>
      <c r="G2324" s="48">
        <f t="shared" si="248"/>
        <v>113960</v>
      </c>
      <c r="H2324" s="21" t="s">
        <v>2347</v>
      </c>
      <c r="I2324" s="21" t="s">
        <v>5257</v>
      </c>
      <c r="J2324" s="21">
        <v>5</v>
      </c>
      <c r="K2324" s="21">
        <v>5</v>
      </c>
      <c r="L2324" s="21">
        <f t="shared" si="249"/>
        <v>0</v>
      </c>
      <c r="M2324" s="21" t="s">
        <v>3401</v>
      </c>
      <c r="N2324" s="30">
        <v>45906</v>
      </c>
      <c r="O2324" s="48">
        <v>200725</v>
      </c>
      <c r="P2324" s="21" t="s">
        <v>944</v>
      </c>
      <c r="Q2324" s="21">
        <v>58155319913</v>
      </c>
      <c r="R2324" s="21" t="s">
        <v>40</v>
      </c>
      <c r="S2324" s="3">
        <v>-20</v>
      </c>
      <c r="T2324" s="37"/>
      <c r="U2324" s="21" t="s">
        <v>2529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50"/>
        <v>2</v>
      </c>
      <c r="Z2324" s="21" t="str">
        <f t="shared" si="251"/>
        <v>Saturday</v>
      </c>
      <c r="AA2324" s="21" t="str">
        <f t="shared" si="252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2322</v>
      </c>
      <c r="B2325" s="21" t="s">
        <v>3308</v>
      </c>
      <c r="C2325" s="30">
        <v>45899</v>
      </c>
      <c r="D2325" s="30">
        <v>45902</v>
      </c>
      <c r="E2325" s="47">
        <v>4666.75</v>
      </c>
      <c r="F2325" s="47">
        <f t="shared" si="247"/>
        <v>4666.75</v>
      </c>
      <c r="G2325" s="48">
        <f t="shared" si="248"/>
        <v>4666.75</v>
      </c>
      <c r="H2325" s="21" t="s">
        <v>3309</v>
      </c>
      <c r="I2325" s="21"/>
      <c r="J2325" s="21">
        <v>1</v>
      </c>
      <c r="K2325" s="21">
        <v>1</v>
      </c>
      <c r="L2325" s="21">
        <f t="shared" si="249"/>
        <v>0</v>
      </c>
      <c r="M2325" s="21" t="s">
        <v>3323</v>
      </c>
      <c r="N2325" s="30">
        <v>45903</v>
      </c>
      <c r="O2325" s="48">
        <v>0</v>
      </c>
      <c r="P2325" s="21" t="s">
        <v>30</v>
      </c>
      <c r="Q2325" s="21" t="s">
        <v>2071</v>
      </c>
      <c r="R2325" s="21" t="s">
        <v>847</v>
      </c>
      <c r="S2325" s="3"/>
      <c r="T2325" s="37"/>
      <c r="U2325" s="21" t="s">
        <v>3310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45903</v>
      </c>
      <c r="Y2325" s="21">
        <f t="shared" si="250"/>
        <v>0</v>
      </c>
      <c r="Z2325" s="21" t="str">
        <f t="shared" si="251"/>
        <v>Wednesday</v>
      </c>
      <c r="AA2325" s="21" t="str">
        <f t="shared" si="252"/>
        <v>Wednesday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2323</v>
      </c>
      <c r="B2326" s="21" t="s">
        <v>3311</v>
      </c>
      <c r="C2326" s="30">
        <v>45891</v>
      </c>
      <c r="D2326" s="30">
        <v>45902</v>
      </c>
      <c r="E2326" s="47">
        <v>374</v>
      </c>
      <c r="F2326" s="47">
        <f t="shared" si="247"/>
        <v>32912</v>
      </c>
      <c r="G2326" s="48">
        <f t="shared" si="248"/>
        <v>32912</v>
      </c>
      <c r="H2326" s="21" t="s">
        <v>2738</v>
      </c>
      <c r="I2326" s="21" t="s">
        <v>4137</v>
      </c>
      <c r="J2326" s="21">
        <v>1</v>
      </c>
      <c r="K2326" s="21">
        <v>1</v>
      </c>
      <c r="L2326" s="21">
        <f t="shared" si="249"/>
        <v>0</v>
      </c>
      <c r="M2326" s="21" t="s">
        <v>3316</v>
      </c>
      <c r="N2326" s="30">
        <v>45903</v>
      </c>
      <c r="O2326" s="48">
        <v>43120.5</v>
      </c>
      <c r="P2326" s="21" t="s">
        <v>254</v>
      </c>
      <c r="Q2326" s="21" t="s">
        <v>2071</v>
      </c>
      <c r="R2326" s="21" t="s">
        <v>847</v>
      </c>
      <c r="S2326" s="3">
        <v>-20</v>
      </c>
      <c r="T2326" s="37"/>
      <c r="U2326" s="21" t="s">
        <v>320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50"/>
        <v>0</v>
      </c>
      <c r="Z2326" s="21" t="str">
        <f t="shared" si="251"/>
        <v>Wednesday</v>
      </c>
      <c r="AA2326" s="21" t="str">
        <f t="shared" si="252"/>
        <v>Wednesday</v>
      </c>
      <c r="AB2326" s="21" t="str">
        <f>VLOOKUP(U2326,'Currency Sheet'!A:C,3,)</f>
        <v>DOLLAR</v>
      </c>
      <c r="AC2326" s="42" t="str">
        <f>VLOOKUP(P2326,'Customer List'!B:D,3,)</f>
        <v>Local</v>
      </c>
    </row>
    <row r="2327" spans="1:29" x14ac:dyDescent="0.25">
      <c r="A2327" s="21">
        <v>2324</v>
      </c>
      <c r="B2327" s="21" t="s">
        <v>3311</v>
      </c>
      <c r="C2327" s="30">
        <v>45891</v>
      </c>
      <c r="D2327" s="30">
        <v>45902</v>
      </c>
      <c r="E2327" s="47">
        <v>441</v>
      </c>
      <c r="F2327" s="47">
        <f t="shared" si="247"/>
        <v>38808</v>
      </c>
      <c r="G2327" s="48">
        <f t="shared" si="248"/>
        <v>38808</v>
      </c>
      <c r="H2327" s="21" t="s">
        <v>340</v>
      </c>
      <c r="I2327" s="21" t="s">
        <v>4138</v>
      </c>
      <c r="J2327" s="21">
        <v>1</v>
      </c>
      <c r="K2327" s="21">
        <v>1</v>
      </c>
      <c r="L2327" s="21">
        <f t="shared" si="249"/>
        <v>0</v>
      </c>
      <c r="M2327" s="21" t="s">
        <v>3316</v>
      </c>
      <c r="N2327" s="30">
        <v>45903</v>
      </c>
      <c r="O2327" s="48">
        <v>50872.5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50"/>
        <v>0</v>
      </c>
      <c r="Z2327" s="21" t="str">
        <f t="shared" si="251"/>
        <v>Wednesday</v>
      </c>
      <c r="AA2327" s="21" t="str">
        <f t="shared" si="252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2325</v>
      </c>
      <c r="B2328" s="21" t="s">
        <v>3311</v>
      </c>
      <c r="C2328" s="30">
        <v>45891</v>
      </c>
      <c r="D2328" s="30">
        <v>45902</v>
      </c>
      <c r="E2328" s="47">
        <v>374</v>
      </c>
      <c r="F2328" s="47">
        <f t="shared" si="247"/>
        <v>32912</v>
      </c>
      <c r="G2328" s="48">
        <f t="shared" si="248"/>
        <v>32912</v>
      </c>
      <c r="H2328" s="21" t="s">
        <v>2739</v>
      </c>
      <c r="I2328" s="21" t="s">
        <v>4139</v>
      </c>
      <c r="J2328" s="21">
        <v>1</v>
      </c>
      <c r="K2328" s="21">
        <v>1</v>
      </c>
      <c r="L2328" s="21">
        <f t="shared" si="249"/>
        <v>0</v>
      </c>
      <c r="M2328" s="21" t="s">
        <v>3317</v>
      </c>
      <c r="N2328" s="30">
        <v>45903</v>
      </c>
      <c r="O2328" s="48">
        <v>43120.5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50"/>
        <v>0</v>
      </c>
      <c r="Z2328" s="21" t="str">
        <f t="shared" si="251"/>
        <v>Wednesday</v>
      </c>
      <c r="AA2328" s="21" t="str">
        <f t="shared" si="252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2326</v>
      </c>
      <c r="B2329" s="21" t="s">
        <v>3311</v>
      </c>
      <c r="C2329" s="30">
        <v>45891</v>
      </c>
      <c r="D2329" s="30">
        <v>45902</v>
      </c>
      <c r="E2329" s="47">
        <v>191.57</v>
      </c>
      <c r="F2329" s="47">
        <f t="shared" si="247"/>
        <v>16858.16</v>
      </c>
      <c r="G2329" s="48">
        <f t="shared" si="248"/>
        <v>16858.16</v>
      </c>
      <c r="H2329" s="21" t="s">
        <v>2740</v>
      </c>
      <c r="I2329" s="21" t="s">
        <v>4140</v>
      </c>
      <c r="J2329" s="21">
        <v>1</v>
      </c>
      <c r="K2329" s="21">
        <v>1</v>
      </c>
      <c r="L2329" s="21">
        <f t="shared" si="249"/>
        <v>0</v>
      </c>
      <c r="M2329" s="21" t="s">
        <v>3357</v>
      </c>
      <c r="N2329" s="30">
        <v>45906</v>
      </c>
      <c r="O2329" s="48">
        <v>28735.35</v>
      </c>
      <c r="P2329" s="21" t="s">
        <v>295</v>
      </c>
      <c r="Q2329" s="21">
        <v>58155321394</v>
      </c>
      <c r="R2329" s="21" t="s">
        <v>40</v>
      </c>
      <c r="S2329" s="3">
        <v>-20</v>
      </c>
      <c r="T2329" s="37"/>
      <c r="U2329" s="21" t="s">
        <v>320</v>
      </c>
      <c r="V2329" s="21" t="str">
        <f>VLOOKUP(P2329,'Customer List'!B:C,2,)</f>
        <v>Kerala</v>
      </c>
      <c r="W2329" s="38"/>
      <c r="X2329" s="30">
        <v>45909</v>
      </c>
      <c r="Y2329" s="21">
        <f t="shared" si="250"/>
        <v>3</v>
      </c>
      <c r="Z2329" s="21" t="str">
        <f t="shared" si="251"/>
        <v>Saturday</v>
      </c>
      <c r="AA2329" s="21" t="str">
        <f t="shared" si="252"/>
        <v>Tuesday</v>
      </c>
      <c r="AB2329" s="21" t="str">
        <f>VLOOKUP(U2329,'Currency Sheet'!A:C,3,)</f>
        <v>DOLLAR</v>
      </c>
      <c r="AC2329" s="42" t="str">
        <f>VLOOKUP(P2329,'Customer List'!B:D,3,)</f>
        <v>OutStation</v>
      </c>
    </row>
    <row r="2330" spans="1:29" x14ac:dyDescent="0.25">
      <c r="A2330" s="21">
        <v>2327</v>
      </c>
      <c r="B2330" s="21" t="s">
        <v>3311</v>
      </c>
      <c r="C2330" s="30">
        <v>45891</v>
      </c>
      <c r="D2330" s="30">
        <v>45902</v>
      </c>
      <c r="E2330" s="47">
        <v>105.46</v>
      </c>
      <c r="F2330" s="47">
        <f t="shared" si="247"/>
        <v>9280.48</v>
      </c>
      <c r="G2330" s="48">
        <f t="shared" si="248"/>
        <v>9280.48</v>
      </c>
      <c r="H2330" s="21" t="s">
        <v>2741</v>
      </c>
      <c r="I2330" s="21" t="s">
        <v>4141</v>
      </c>
      <c r="J2330" s="21">
        <v>1</v>
      </c>
      <c r="K2330" s="21">
        <v>1</v>
      </c>
      <c r="L2330" s="21">
        <f t="shared" si="249"/>
        <v>0</v>
      </c>
      <c r="M2330" s="21" t="s">
        <v>3396</v>
      </c>
      <c r="N2330" s="30">
        <v>45908</v>
      </c>
      <c r="O2330" s="48">
        <v>12164.99</v>
      </c>
      <c r="P2330" s="21" t="s">
        <v>2513</v>
      </c>
      <c r="Q2330" s="21" t="s">
        <v>3388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MOHALI (PUNJAB)</v>
      </c>
      <c r="W2330" s="38"/>
      <c r="X2330" s="30">
        <v>45909</v>
      </c>
      <c r="Y2330" s="21">
        <f t="shared" si="250"/>
        <v>1</v>
      </c>
      <c r="Z2330" s="21" t="str">
        <f t="shared" si="251"/>
        <v>Monday</v>
      </c>
      <c r="AA2330" s="21" t="str">
        <f t="shared" si="252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2328</v>
      </c>
      <c r="B2331" s="21" t="s">
        <v>3311</v>
      </c>
      <c r="C2331" s="30">
        <v>45891</v>
      </c>
      <c r="D2331" s="30">
        <v>45902</v>
      </c>
      <c r="E2331" s="47">
        <v>105.46</v>
      </c>
      <c r="F2331" s="47">
        <f t="shared" si="247"/>
        <v>9280.48</v>
      </c>
      <c r="G2331" s="48">
        <f t="shared" si="248"/>
        <v>9280.48</v>
      </c>
      <c r="H2331" s="21" t="s">
        <v>2742</v>
      </c>
      <c r="I2331" s="21" t="s">
        <v>4141</v>
      </c>
      <c r="J2331" s="21">
        <v>1</v>
      </c>
      <c r="K2331" s="21">
        <v>1</v>
      </c>
      <c r="L2331" s="21">
        <f t="shared" si="249"/>
        <v>0</v>
      </c>
      <c r="M2331" s="21" t="s">
        <v>3396</v>
      </c>
      <c r="N2331" s="30">
        <v>45908</v>
      </c>
      <c r="O2331" s="48">
        <v>12164.99</v>
      </c>
      <c r="P2331" s="21" t="s">
        <v>2513</v>
      </c>
      <c r="Q2331" s="21" t="s">
        <v>3388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50"/>
        <v>1</v>
      </c>
      <c r="Z2331" s="21" t="str">
        <f t="shared" si="251"/>
        <v>Monday</v>
      </c>
      <c r="AA2331" s="21" t="str">
        <f t="shared" si="252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2329</v>
      </c>
      <c r="B2332" s="21" t="s">
        <v>3311</v>
      </c>
      <c r="C2332" s="30">
        <v>45891</v>
      </c>
      <c r="D2332" s="30">
        <v>45902</v>
      </c>
      <c r="E2332" s="47">
        <v>374</v>
      </c>
      <c r="F2332" s="47">
        <f t="shared" si="247"/>
        <v>32912</v>
      </c>
      <c r="G2332" s="48">
        <f t="shared" si="248"/>
        <v>32912</v>
      </c>
      <c r="H2332" s="21" t="s">
        <v>2743</v>
      </c>
      <c r="I2332" s="21" t="s">
        <v>4142</v>
      </c>
      <c r="J2332" s="21">
        <v>1</v>
      </c>
      <c r="K2332" s="21">
        <v>1</v>
      </c>
      <c r="L2332" s="21">
        <f t="shared" si="249"/>
        <v>0</v>
      </c>
      <c r="M2332" s="21" t="s">
        <v>3396</v>
      </c>
      <c r="N2332" s="30">
        <v>45908</v>
      </c>
      <c r="O2332" s="48">
        <v>43120.5</v>
      </c>
      <c r="P2332" s="21" t="s">
        <v>2513</v>
      </c>
      <c r="Q2332" s="21" t="s">
        <v>3388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50"/>
        <v>1</v>
      </c>
      <c r="Z2332" s="21" t="str">
        <f t="shared" si="251"/>
        <v>Monday</v>
      </c>
      <c r="AA2332" s="21" t="str">
        <f t="shared" si="252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2330</v>
      </c>
      <c r="B2333" s="21" t="s">
        <v>3311</v>
      </c>
      <c r="C2333" s="30">
        <v>45891</v>
      </c>
      <c r="D2333" s="30">
        <v>45902</v>
      </c>
      <c r="E2333" s="47">
        <v>302.95</v>
      </c>
      <c r="F2333" s="47">
        <f t="shared" si="247"/>
        <v>26659.599999999999</v>
      </c>
      <c r="G2333" s="48">
        <f t="shared" si="248"/>
        <v>26659.599999999999</v>
      </c>
      <c r="H2333" s="21" t="s">
        <v>2744</v>
      </c>
      <c r="I2333" s="21" t="s">
        <v>4143</v>
      </c>
      <c r="J2333" s="21">
        <v>1</v>
      </c>
      <c r="K2333" s="21">
        <v>1</v>
      </c>
      <c r="L2333" s="21">
        <f t="shared" si="249"/>
        <v>0</v>
      </c>
      <c r="M2333" s="21" t="s">
        <v>3396</v>
      </c>
      <c r="N2333" s="30">
        <v>45908</v>
      </c>
      <c r="O2333" s="48">
        <v>34947.79</v>
      </c>
      <c r="P2333" s="21" t="s">
        <v>2513</v>
      </c>
      <c r="Q2333" s="21" t="s">
        <v>3388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50"/>
        <v>1</v>
      </c>
      <c r="Z2333" s="21" t="str">
        <f t="shared" si="251"/>
        <v>Monday</v>
      </c>
      <c r="AA2333" s="21" t="str">
        <f t="shared" si="252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2331</v>
      </c>
      <c r="B2334" s="21" t="s">
        <v>3311</v>
      </c>
      <c r="C2334" s="30">
        <v>45891</v>
      </c>
      <c r="D2334" s="30">
        <v>45902</v>
      </c>
      <c r="E2334" s="47">
        <v>105.46</v>
      </c>
      <c r="F2334" s="47">
        <f t="shared" si="247"/>
        <v>9280.48</v>
      </c>
      <c r="G2334" s="48">
        <f t="shared" si="248"/>
        <v>9280.48</v>
      </c>
      <c r="H2334" s="21" t="s">
        <v>2745</v>
      </c>
      <c r="I2334" s="21" t="s">
        <v>4144</v>
      </c>
      <c r="J2334" s="21">
        <v>1</v>
      </c>
      <c r="K2334" s="21">
        <v>1</v>
      </c>
      <c r="L2334" s="21">
        <f t="shared" si="249"/>
        <v>0</v>
      </c>
      <c r="M2334" s="21" t="s">
        <v>3396</v>
      </c>
      <c r="N2334" s="30">
        <v>45908</v>
      </c>
      <c r="O2334" s="48">
        <v>12164.99</v>
      </c>
      <c r="P2334" s="21" t="s">
        <v>2513</v>
      </c>
      <c r="Q2334" s="21" t="s">
        <v>3388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50"/>
        <v>1</v>
      </c>
      <c r="Z2334" s="21" t="str">
        <f t="shared" si="251"/>
        <v>Monday</v>
      </c>
      <c r="AA2334" s="21" t="str">
        <f t="shared" si="252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2332</v>
      </c>
      <c r="B2335" s="21" t="s">
        <v>3311</v>
      </c>
      <c r="C2335" s="30">
        <v>45891</v>
      </c>
      <c r="D2335" s="30">
        <v>45902</v>
      </c>
      <c r="E2335" s="47">
        <v>804</v>
      </c>
      <c r="F2335" s="47">
        <f t="shared" si="247"/>
        <v>70752</v>
      </c>
      <c r="G2335" s="48">
        <f t="shared" si="248"/>
        <v>70752</v>
      </c>
      <c r="H2335" s="21" t="s">
        <v>2746</v>
      </c>
      <c r="I2335" s="21" t="s">
        <v>4145</v>
      </c>
      <c r="J2335" s="21">
        <v>1</v>
      </c>
      <c r="K2335" s="21">
        <v>1</v>
      </c>
      <c r="L2335" s="21">
        <f t="shared" si="249"/>
        <v>0</v>
      </c>
      <c r="M2335" s="21" t="s">
        <v>3538</v>
      </c>
      <c r="N2335" s="30">
        <v>45915</v>
      </c>
      <c r="O2335" s="48">
        <v>111930</v>
      </c>
      <c r="P2335" s="21" t="s">
        <v>49</v>
      </c>
      <c r="Q2335" s="21" t="s">
        <v>636</v>
      </c>
      <c r="R2335" s="21" t="s">
        <v>637</v>
      </c>
      <c r="S2335" s="3">
        <v>-20</v>
      </c>
      <c r="T2335" s="37"/>
      <c r="U2335" s="21" t="s">
        <v>320</v>
      </c>
      <c r="V2335" s="21" t="str">
        <f>VLOOKUP(P2335,'Customer List'!B:C,2,)</f>
        <v>Delhi</v>
      </c>
      <c r="W2335" s="38"/>
      <c r="X2335" s="30">
        <f>IF(OR(R2335 = "PRIYANKA MADAM", R2335 = "DEEPAK", R2335 = "PORTER"),N2335,"")</f>
        <v>45915</v>
      </c>
      <c r="Y2335" s="21">
        <f t="shared" si="250"/>
        <v>0</v>
      </c>
      <c r="Z2335" s="21" t="str">
        <f t="shared" si="251"/>
        <v>Monday</v>
      </c>
      <c r="AA2335" s="21" t="str">
        <f t="shared" si="252"/>
        <v>Monday</v>
      </c>
      <c r="AB2335" s="21" t="str">
        <f>VLOOKUP(U2335,'Currency Sheet'!A:C,3,)</f>
        <v>DOLLAR</v>
      </c>
      <c r="AC2335" s="42" t="str">
        <f>VLOOKUP(P2335,'Customer List'!B:D,3,)</f>
        <v>Local</v>
      </c>
    </row>
    <row r="2336" spans="1:29" x14ac:dyDescent="0.25">
      <c r="A2336" s="21">
        <v>2333</v>
      </c>
      <c r="B2336" s="21" t="s">
        <v>3311</v>
      </c>
      <c r="C2336" s="30">
        <v>45891</v>
      </c>
      <c r="D2336" s="30">
        <v>45902</v>
      </c>
      <c r="E2336" s="47">
        <v>625</v>
      </c>
      <c r="F2336" s="47">
        <f t="shared" si="247"/>
        <v>55000</v>
      </c>
      <c r="G2336" s="48">
        <f t="shared" si="248"/>
        <v>110000</v>
      </c>
      <c r="H2336" s="21" t="s">
        <v>2747</v>
      </c>
      <c r="I2336" s="21" t="s">
        <v>4146</v>
      </c>
      <c r="J2336" s="21">
        <v>2</v>
      </c>
      <c r="K2336" s="21">
        <v>2</v>
      </c>
      <c r="L2336" s="21">
        <f t="shared" si="249"/>
        <v>0</v>
      </c>
      <c r="M2336" s="21" t="s">
        <v>3315</v>
      </c>
      <c r="N2336" s="30">
        <v>45903</v>
      </c>
      <c r="O2336" s="48">
        <v>200925</v>
      </c>
      <c r="P2336" s="21" t="s">
        <v>319</v>
      </c>
      <c r="Q2336" s="21">
        <v>58155187355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Gujrat</v>
      </c>
      <c r="W2336" s="38"/>
      <c r="X2336" s="30">
        <v>45908</v>
      </c>
      <c r="Y2336" s="21">
        <f t="shared" si="250"/>
        <v>5</v>
      </c>
      <c r="Z2336" s="21" t="str">
        <f t="shared" si="251"/>
        <v>Wednesday</v>
      </c>
      <c r="AA2336" s="21" t="str">
        <f t="shared" si="252"/>
        <v>Monday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2334</v>
      </c>
      <c r="B2337" s="21" t="s">
        <v>3311</v>
      </c>
      <c r="C2337" s="30">
        <v>45891</v>
      </c>
      <c r="D2337" s="30">
        <v>45902</v>
      </c>
      <c r="E2337" s="47">
        <v>374</v>
      </c>
      <c r="F2337" s="47">
        <f t="shared" si="247"/>
        <v>32912</v>
      </c>
      <c r="G2337" s="48">
        <f t="shared" si="248"/>
        <v>32912</v>
      </c>
      <c r="H2337" s="21" t="s">
        <v>2748</v>
      </c>
      <c r="I2337" s="21" t="s">
        <v>4147</v>
      </c>
      <c r="J2337" s="21">
        <v>1</v>
      </c>
      <c r="K2337" s="21">
        <v>1</v>
      </c>
      <c r="L2337" s="21">
        <f t="shared" si="249"/>
        <v>0</v>
      </c>
      <c r="M2337" s="21" t="s">
        <v>3333</v>
      </c>
      <c r="N2337" s="30">
        <v>45903</v>
      </c>
      <c r="O2337" s="48">
        <v>56070</v>
      </c>
      <c r="P2337" s="21" t="s">
        <v>944</v>
      </c>
      <c r="Q2337" s="21">
        <v>58155187042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Banglore</v>
      </c>
      <c r="W2337" s="38"/>
      <c r="X2337" s="30">
        <v>45908</v>
      </c>
      <c r="Y2337" s="21">
        <f t="shared" si="250"/>
        <v>5</v>
      </c>
      <c r="Z2337" s="21" t="str">
        <f t="shared" si="251"/>
        <v>Wednesday</v>
      </c>
      <c r="AA2337" s="21" t="str">
        <f t="shared" si="252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2335</v>
      </c>
      <c r="B2338" s="21" t="s">
        <v>3311</v>
      </c>
      <c r="C2338" s="30">
        <v>45891</v>
      </c>
      <c r="D2338" s="30">
        <v>45902</v>
      </c>
      <c r="E2338" s="47">
        <v>374</v>
      </c>
      <c r="F2338" s="47">
        <f t="shared" si="247"/>
        <v>32912</v>
      </c>
      <c r="G2338" s="48">
        <f t="shared" si="248"/>
        <v>32912</v>
      </c>
      <c r="H2338" s="21" t="s">
        <v>2253</v>
      </c>
      <c r="I2338" s="21" t="s">
        <v>4131</v>
      </c>
      <c r="J2338" s="21">
        <v>1</v>
      </c>
      <c r="K2338" s="21">
        <v>1</v>
      </c>
      <c r="L2338" s="21">
        <f t="shared" si="249"/>
        <v>0</v>
      </c>
      <c r="M2338" s="21" t="s">
        <v>3333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50"/>
        <v>5</v>
      </c>
      <c r="Z2338" s="21" t="str">
        <f t="shared" si="251"/>
        <v>Wednesday</v>
      </c>
      <c r="AA2338" s="21" t="str">
        <f t="shared" si="252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2336</v>
      </c>
      <c r="B2339" s="21" t="s">
        <v>3311</v>
      </c>
      <c r="C2339" s="30">
        <v>45891</v>
      </c>
      <c r="D2339" s="30">
        <v>45902</v>
      </c>
      <c r="E2339" s="47">
        <v>778</v>
      </c>
      <c r="F2339" s="47">
        <f t="shared" si="247"/>
        <v>68464</v>
      </c>
      <c r="G2339" s="48">
        <f t="shared" si="248"/>
        <v>136928</v>
      </c>
      <c r="H2339" s="21" t="s">
        <v>2749</v>
      </c>
      <c r="I2339" s="21" t="s">
        <v>4131</v>
      </c>
      <c r="J2339" s="21">
        <v>2</v>
      </c>
      <c r="K2339" s="21">
        <v>2</v>
      </c>
      <c r="L2339" s="21">
        <f t="shared" si="249"/>
        <v>0</v>
      </c>
      <c r="M2339" s="21" t="s">
        <v>3548</v>
      </c>
      <c r="N2339" s="30">
        <v>45915</v>
      </c>
      <c r="O2339" s="48">
        <v>287363.03999999998</v>
      </c>
      <c r="P2339" s="21" t="s">
        <v>880</v>
      </c>
      <c r="Q2339" s="21">
        <v>58155694612</v>
      </c>
      <c r="R2339" s="21" t="s">
        <v>40</v>
      </c>
      <c r="S2339" s="3">
        <v>-20</v>
      </c>
      <c r="T2339" s="37" t="s">
        <v>3550</v>
      </c>
      <c r="U2339" s="21" t="s">
        <v>320</v>
      </c>
      <c r="V2339" s="21" t="str">
        <f>VLOOKUP(P2339,'Customer List'!B:C,2,)</f>
        <v>Mumbai</v>
      </c>
      <c r="W2339" s="38"/>
      <c r="X2339" s="30">
        <v>45916</v>
      </c>
      <c r="Y2339" s="21">
        <f t="shared" si="250"/>
        <v>1</v>
      </c>
      <c r="Z2339" s="21" t="str">
        <f t="shared" si="251"/>
        <v>Monday</v>
      </c>
      <c r="AA2339" s="21" t="str">
        <f t="shared" si="252"/>
        <v>Tuesday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2337</v>
      </c>
      <c r="B2340" s="21" t="s">
        <v>3311</v>
      </c>
      <c r="C2340" s="30">
        <v>45891</v>
      </c>
      <c r="D2340" s="30">
        <v>45902</v>
      </c>
      <c r="E2340" s="47">
        <v>1142</v>
      </c>
      <c r="F2340" s="47">
        <f t="shared" si="247"/>
        <v>100496</v>
      </c>
      <c r="G2340" s="48">
        <f t="shared" si="248"/>
        <v>100496</v>
      </c>
      <c r="H2340" s="21" t="s">
        <v>2750</v>
      </c>
      <c r="I2340" s="21" t="s">
        <v>4148</v>
      </c>
      <c r="J2340" s="21">
        <v>1</v>
      </c>
      <c r="K2340" s="21">
        <v>1</v>
      </c>
      <c r="L2340" s="21">
        <f t="shared" si="249"/>
        <v>0</v>
      </c>
      <c r="M2340" s="21" t="s">
        <v>3548</v>
      </c>
      <c r="N2340" s="30">
        <v>45915</v>
      </c>
      <c r="O2340" s="48">
        <v>210870.72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3550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50"/>
        <v>1</v>
      </c>
      <c r="Z2340" s="21" t="str">
        <f t="shared" si="251"/>
        <v>Monday</v>
      </c>
      <c r="AA2340" s="21" t="str">
        <f t="shared" si="252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2338</v>
      </c>
      <c r="B2341" s="21" t="s">
        <v>3311</v>
      </c>
      <c r="C2341" s="30">
        <v>45891</v>
      </c>
      <c r="D2341" s="30">
        <v>45902</v>
      </c>
      <c r="E2341" s="47">
        <v>201</v>
      </c>
      <c r="F2341" s="47">
        <f t="shared" si="247"/>
        <v>17688</v>
      </c>
      <c r="G2341" s="48">
        <f t="shared" si="248"/>
        <v>17688</v>
      </c>
      <c r="H2341" s="21" t="s">
        <v>2751</v>
      </c>
      <c r="I2341" s="21" t="s">
        <v>4149</v>
      </c>
      <c r="J2341" s="21">
        <v>1</v>
      </c>
      <c r="K2341" s="21">
        <v>1</v>
      </c>
      <c r="L2341" s="21">
        <f t="shared" si="249"/>
        <v>0</v>
      </c>
      <c r="M2341" s="21" t="s">
        <v>3400</v>
      </c>
      <c r="N2341" s="30">
        <v>45906</v>
      </c>
      <c r="O2341" s="48">
        <v>27265</v>
      </c>
      <c r="P2341" s="21" t="s">
        <v>302</v>
      </c>
      <c r="Q2341" s="21">
        <v>58155320086</v>
      </c>
      <c r="R2341" s="21" t="s">
        <v>40</v>
      </c>
      <c r="S2341" s="3">
        <v>-20</v>
      </c>
      <c r="T2341" s="37"/>
      <c r="U2341" s="21" t="s">
        <v>320</v>
      </c>
      <c r="V2341" s="21" t="str">
        <f>VLOOKUP(P2341,'Customer List'!B:C,2,)</f>
        <v>Banglore</v>
      </c>
      <c r="W2341" s="38"/>
      <c r="X2341" s="30">
        <v>45908</v>
      </c>
      <c r="Y2341" s="21">
        <f t="shared" si="250"/>
        <v>2</v>
      </c>
      <c r="Z2341" s="21" t="str">
        <f t="shared" si="251"/>
        <v>Saturday</v>
      </c>
      <c r="AA2341" s="21" t="str">
        <f t="shared" si="252"/>
        <v>Monday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2339</v>
      </c>
      <c r="B2342" s="21" t="s">
        <v>3311</v>
      </c>
      <c r="C2342" s="30">
        <v>45891</v>
      </c>
      <c r="D2342" s="30">
        <v>45902</v>
      </c>
      <c r="E2342" s="47">
        <v>201</v>
      </c>
      <c r="F2342" s="47">
        <f t="shared" si="247"/>
        <v>17688</v>
      </c>
      <c r="G2342" s="48">
        <f t="shared" si="248"/>
        <v>17688</v>
      </c>
      <c r="H2342" s="21" t="s">
        <v>2752</v>
      </c>
      <c r="I2342" s="21" t="s">
        <v>4150</v>
      </c>
      <c r="J2342" s="21">
        <v>1</v>
      </c>
      <c r="K2342" s="21">
        <v>1</v>
      </c>
      <c r="L2342" s="21">
        <f t="shared" si="249"/>
        <v>0</v>
      </c>
      <c r="M2342" s="21" t="s">
        <v>3400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50"/>
        <v>2</v>
      </c>
      <c r="Z2342" s="21" t="str">
        <f t="shared" si="251"/>
        <v>Saturday</v>
      </c>
      <c r="AA2342" s="21" t="str">
        <f t="shared" si="252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2340</v>
      </c>
      <c r="B2343" s="21" t="s">
        <v>3311</v>
      </c>
      <c r="C2343" s="30">
        <v>45891</v>
      </c>
      <c r="D2343" s="30">
        <v>45902</v>
      </c>
      <c r="E2343" s="47">
        <v>201</v>
      </c>
      <c r="F2343" s="47">
        <f t="shared" si="247"/>
        <v>17688</v>
      </c>
      <c r="G2343" s="48">
        <f t="shared" si="248"/>
        <v>17688</v>
      </c>
      <c r="H2343" s="21" t="s">
        <v>754</v>
      </c>
      <c r="I2343" s="21" t="s">
        <v>4129</v>
      </c>
      <c r="J2343" s="21">
        <v>1</v>
      </c>
      <c r="K2343" s="21">
        <v>1</v>
      </c>
      <c r="L2343" s="21">
        <f t="shared" si="249"/>
        <v>0</v>
      </c>
      <c r="M2343" s="21" t="s">
        <v>3400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50"/>
        <v>2</v>
      </c>
      <c r="Z2343" s="21" t="str">
        <f t="shared" si="251"/>
        <v>Saturday</v>
      </c>
      <c r="AA2343" s="21" t="str">
        <f t="shared" si="252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2341</v>
      </c>
      <c r="B2344" s="21" t="s">
        <v>3311</v>
      </c>
      <c r="C2344" s="30">
        <v>45891</v>
      </c>
      <c r="D2344" s="30">
        <v>45902</v>
      </c>
      <c r="E2344" s="47">
        <v>201</v>
      </c>
      <c r="F2344" s="47">
        <f t="shared" si="247"/>
        <v>17688</v>
      </c>
      <c r="G2344" s="48">
        <f t="shared" si="248"/>
        <v>17688</v>
      </c>
      <c r="H2344" s="21" t="s">
        <v>751</v>
      </c>
      <c r="I2344" s="21" t="s">
        <v>4128</v>
      </c>
      <c r="J2344" s="21">
        <v>1</v>
      </c>
      <c r="K2344" s="21">
        <v>1</v>
      </c>
      <c r="L2344" s="21">
        <f t="shared" si="249"/>
        <v>0</v>
      </c>
      <c r="M2344" s="21" t="s">
        <v>3400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50"/>
        <v>2</v>
      </c>
      <c r="Z2344" s="21" t="str">
        <f t="shared" si="251"/>
        <v>Saturday</v>
      </c>
      <c r="AA2344" s="21" t="str">
        <f t="shared" si="252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2342</v>
      </c>
      <c r="B2345" s="21" t="s">
        <v>3311</v>
      </c>
      <c r="C2345" s="30">
        <v>45891</v>
      </c>
      <c r="D2345" s="30">
        <v>45902</v>
      </c>
      <c r="E2345" s="47">
        <v>201</v>
      </c>
      <c r="F2345" s="47">
        <f t="shared" si="247"/>
        <v>17688</v>
      </c>
      <c r="G2345" s="48">
        <f t="shared" si="248"/>
        <v>17688</v>
      </c>
      <c r="H2345" s="21" t="s">
        <v>2753</v>
      </c>
      <c r="I2345" s="21" t="s">
        <v>4149</v>
      </c>
      <c r="J2345" s="21">
        <v>1</v>
      </c>
      <c r="K2345" s="21">
        <v>1</v>
      </c>
      <c r="L2345" s="21">
        <f t="shared" si="249"/>
        <v>0</v>
      </c>
      <c r="M2345" s="21" t="s">
        <v>3400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50"/>
        <v>2</v>
      </c>
      <c r="Z2345" s="21" t="str">
        <f t="shared" si="251"/>
        <v>Saturday</v>
      </c>
      <c r="AA2345" s="21" t="str">
        <f t="shared" si="252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2343</v>
      </c>
      <c r="B2346" s="21" t="s">
        <v>3311</v>
      </c>
      <c r="C2346" s="30">
        <v>45891</v>
      </c>
      <c r="D2346" s="30">
        <v>45902</v>
      </c>
      <c r="E2346" s="47">
        <v>201</v>
      </c>
      <c r="F2346" s="47">
        <f t="shared" si="247"/>
        <v>17688</v>
      </c>
      <c r="G2346" s="48">
        <f t="shared" si="248"/>
        <v>17688</v>
      </c>
      <c r="H2346" s="21" t="s">
        <v>2754</v>
      </c>
      <c r="I2346" s="21" t="s">
        <v>4150</v>
      </c>
      <c r="J2346" s="21">
        <v>1</v>
      </c>
      <c r="K2346" s="21">
        <v>1</v>
      </c>
      <c r="L2346" s="21">
        <f t="shared" si="249"/>
        <v>0</v>
      </c>
      <c r="M2346" s="21" t="s">
        <v>3400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50"/>
        <v>2</v>
      </c>
      <c r="Z2346" s="21" t="str">
        <f t="shared" si="251"/>
        <v>Saturday</v>
      </c>
      <c r="AA2346" s="21" t="str">
        <f t="shared" si="252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2344</v>
      </c>
      <c r="B2347" s="21" t="s">
        <v>3311</v>
      </c>
      <c r="C2347" s="30">
        <v>45891</v>
      </c>
      <c r="D2347" s="30">
        <v>45902</v>
      </c>
      <c r="E2347" s="47">
        <v>291</v>
      </c>
      <c r="F2347" s="47">
        <f t="shared" si="247"/>
        <v>25608</v>
      </c>
      <c r="G2347" s="48">
        <f t="shared" si="248"/>
        <v>25608</v>
      </c>
      <c r="H2347" s="21" t="s">
        <v>2755</v>
      </c>
      <c r="I2347" s="21" t="s">
        <v>4151</v>
      </c>
      <c r="J2347" s="21">
        <v>1</v>
      </c>
      <c r="K2347" s="21">
        <v>1</v>
      </c>
      <c r="L2347" s="21">
        <f t="shared" si="249"/>
        <v>0</v>
      </c>
      <c r="M2347" s="21" t="s">
        <v>3348</v>
      </c>
      <c r="N2347" s="30">
        <v>45904</v>
      </c>
      <c r="O2347" s="48">
        <v>0</v>
      </c>
      <c r="P2347" s="21" t="s">
        <v>2735</v>
      </c>
      <c r="Q2347" s="21" t="s">
        <v>1127</v>
      </c>
      <c r="R2347" s="21" t="s">
        <v>1127</v>
      </c>
      <c r="S2347" s="3">
        <v>-20</v>
      </c>
      <c r="T2347" s="37" t="s">
        <v>3337</v>
      </c>
      <c r="U2347" s="21" t="s">
        <v>320</v>
      </c>
      <c r="V2347" s="21" t="str">
        <f>VLOOKUP(P2347,'Customer List'!B:C,2,)</f>
        <v>DELHI</v>
      </c>
      <c r="W2347" s="38"/>
      <c r="X2347" s="30">
        <f>IF(OR(R2347 = "PRIYANKA MADAM", R2347 = "DEEPAK", R2347 = "PORTER"),N2347,"")</f>
        <v>45904</v>
      </c>
      <c r="Y2347" s="21">
        <f t="shared" si="250"/>
        <v>0</v>
      </c>
      <c r="Z2347" s="21" t="str">
        <f t="shared" si="251"/>
        <v>Thursday</v>
      </c>
      <c r="AA2347" s="21" t="str">
        <f t="shared" si="252"/>
        <v>Thursday</v>
      </c>
      <c r="AB2347" s="21" t="str">
        <f>VLOOKUP(U2347,'Currency Sheet'!A:C,3,)</f>
        <v>DOLLAR</v>
      </c>
      <c r="AC2347" s="42" t="str">
        <f>VLOOKUP(P2347,'Customer List'!B:D,3,)</f>
        <v>Local</v>
      </c>
    </row>
    <row r="2348" spans="1:29" x14ac:dyDescent="0.25">
      <c r="A2348" s="21">
        <v>2345</v>
      </c>
      <c r="B2348" s="21" t="s">
        <v>3311</v>
      </c>
      <c r="C2348" s="30">
        <v>45891</v>
      </c>
      <c r="D2348" s="30">
        <v>45902</v>
      </c>
      <c r="E2348" s="47">
        <v>282</v>
      </c>
      <c r="F2348" s="47">
        <f t="shared" si="247"/>
        <v>24816</v>
      </c>
      <c r="G2348" s="48">
        <f t="shared" si="248"/>
        <v>24816</v>
      </c>
      <c r="H2348" s="21" t="s">
        <v>2756</v>
      </c>
      <c r="I2348" s="21" t="s">
        <v>4152</v>
      </c>
      <c r="J2348" s="21">
        <v>1</v>
      </c>
      <c r="K2348" s="21">
        <v>1</v>
      </c>
      <c r="L2348" s="21">
        <f t="shared" si="249"/>
        <v>0</v>
      </c>
      <c r="M2348" s="21" t="s">
        <v>3318</v>
      </c>
      <c r="N2348" s="30">
        <v>45903</v>
      </c>
      <c r="O2348" s="48">
        <v>34456.25</v>
      </c>
      <c r="P2348" s="21" t="s">
        <v>254</v>
      </c>
      <c r="Q2348" s="21" t="s">
        <v>2071</v>
      </c>
      <c r="R2348" s="21" t="s">
        <v>847</v>
      </c>
      <c r="S2348" s="3">
        <v>-20</v>
      </c>
      <c r="T2348" s="37"/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45903</v>
      </c>
      <c r="Y2348" s="21">
        <f t="shared" si="250"/>
        <v>0</v>
      </c>
      <c r="Z2348" s="21" t="str">
        <f t="shared" si="251"/>
        <v>Wednesday</v>
      </c>
      <c r="AA2348" s="21" t="str">
        <f t="shared" si="252"/>
        <v>Wednesday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2346</v>
      </c>
      <c r="B2349" s="21" t="s">
        <v>3311</v>
      </c>
      <c r="C2349" s="30">
        <v>45891</v>
      </c>
      <c r="D2349" s="30">
        <v>45902</v>
      </c>
      <c r="E2349" s="47">
        <v>55</v>
      </c>
      <c r="F2349" s="47">
        <f t="shared" si="247"/>
        <v>4840</v>
      </c>
      <c r="G2349" s="48">
        <f t="shared" si="248"/>
        <v>4840</v>
      </c>
      <c r="H2349" s="21" t="s">
        <v>2757</v>
      </c>
      <c r="I2349" s="21" t="s">
        <v>4153</v>
      </c>
      <c r="J2349" s="21">
        <v>1</v>
      </c>
      <c r="K2349" s="21">
        <v>1</v>
      </c>
      <c r="L2349" s="21">
        <f t="shared" si="249"/>
        <v>0</v>
      </c>
      <c r="M2349" s="21" t="s">
        <v>3314</v>
      </c>
      <c r="N2349" s="30">
        <v>45903</v>
      </c>
      <c r="O2349" s="48">
        <v>8295</v>
      </c>
      <c r="P2349" s="21" t="s">
        <v>165</v>
      </c>
      <c r="Q2349" s="21">
        <v>58155187565</v>
      </c>
      <c r="R2349" s="21" t="s">
        <v>40</v>
      </c>
      <c r="S2349" s="3">
        <v>-20</v>
      </c>
      <c r="T2349" s="37"/>
      <c r="U2349" s="21" t="s">
        <v>320</v>
      </c>
      <c r="V2349" s="21" t="str">
        <f>VLOOKUP(P2349,'Customer List'!B:C,2,)</f>
        <v>Lucknow</v>
      </c>
      <c r="W2349" s="38"/>
      <c r="X2349" s="30">
        <v>45908</v>
      </c>
      <c r="Y2349" s="21">
        <f t="shared" si="250"/>
        <v>5</v>
      </c>
      <c r="Z2349" s="21" t="str">
        <f t="shared" si="251"/>
        <v>Wednesday</v>
      </c>
      <c r="AA2349" s="21" t="str">
        <f t="shared" si="252"/>
        <v>Monday</v>
      </c>
      <c r="AB2349" s="21" t="str">
        <f>VLOOKUP(U2349,'Currency Sheet'!A:C,3,)</f>
        <v>DOLLAR</v>
      </c>
      <c r="AC2349" s="42" t="str">
        <f>VLOOKUP(P2349,'Customer List'!B:D,3,)</f>
        <v>OutStation</v>
      </c>
    </row>
    <row r="2350" spans="1:29" x14ac:dyDescent="0.25">
      <c r="A2350" s="21">
        <v>2347</v>
      </c>
      <c r="B2350" s="21" t="s">
        <v>3311</v>
      </c>
      <c r="C2350" s="30">
        <v>45891</v>
      </c>
      <c r="D2350" s="30">
        <v>45902</v>
      </c>
      <c r="E2350" s="47">
        <v>55</v>
      </c>
      <c r="F2350" s="47">
        <f t="shared" si="247"/>
        <v>4840</v>
      </c>
      <c r="G2350" s="48">
        <f t="shared" si="248"/>
        <v>4840</v>
      </c>
      <c r="H2350" s="21" t="s">
        <v>2758</v>
      </c>
      <c r="I2350" s="21" t="s">
        <v>4667</v>
      </c>
      <c r="J2350" s="21">
        <v>1</v>
      </c>
      <c r="K2350" s="21">
        <v>1</v>
      </c>
      <c r="L2350" s="21">
        <f t="shared" si="249"/>
        <v>0</v>
      </c>
      <c r="M2350" s="21" t="s">
        <v>3314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50"/>
        <v>5</v>
      </c>
      <c r="Z2350" s="21" t="str">
        <f t="shared" si="251"/>
        <v>Wednesday</v>
      </c>
      <c r="AA2350" s="21" t="str">
        <f t="shared" si="252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2348</v>
      </c>
      <c r="B2351" s="21" t="s">
        <v>3311</v>
      </c>
      <c r="C2351" s="30">
        <v>45891</v>
      </c>
      <c r="D2351" s="30">
        <v>45902</v>
      </c>
      <c r="E2351" s="47">
        <v>393</v>
      </c>
      <c r="F2351" s="47">
        <f t="shared" si="247"/>
        <v>34584</v>
      </c>
      <c r="G2351" s="48">
        <f t="shared" si="248"/>
        <v>34584</v>
      </c>
      <c r="H2351" s="21" t="s">
        <v>2759</v>
      </c>
      <c r="I2351" s="21" t="s">
        <v>4154</v>
      </c>
      <c r="J2351" s="21">
        <v>1</v>
      </c>
      <c r="K2351" s="21">
        <v>1</v>
      </c>
      <c r="L2351" s="21">
        <f t="shared" si="249"/>
        <v>0</v>
      </c>
      <c r="M2351" s="21" t="s">
        <v>3317</v>
      </c>
      <c r="N2351" s="30">
        <v>45903</v>
      </c>
      <c r="O2351" s="48">
        <v>45381.5</v>
      </c>
      <c r="P2351" s="21" t="s">
        <v>254</v>
      </c>
      <c r="Q2351" s="21" t="s">
        <v>2071</v>
      </c>
      <c r="R2351" s="21" t="s">
        <v>847</v>
      </c>
      <c r="S2351" s="3">
        <v>4</v>
      </c>
      <c r="T2351" s="37"/>
      <c r="U2351" s="21" t="s">
        <v>320</v>
      </c>
      <c r="V2351" s="21" t="str">
        <f>VLOOKUP(P2351,'Customer List'!B:C,2,)</f>
        <v>Delhi</v>
      </c>
      <c r="W2351" s="38"/>
      <c r="X2351" s="30">
        <f>IF(OR(R2351 = "PRIYANKA MADAM", R2351 = "DEEPAK", R2351 = "PORTER"),N2351,"")</f>
        <v>45903</v>
      </c>
      <c r="Y2351" s="21">
        <f t="shared" si="250"/>
        <v>0</v>
      </c>
      <c r="Z2351" s="21" t="str">
        <f t="shared" si="251"/>
        <v>Wednesday</v>
      </c>
      <c r="AA2351" s="21" t="str">
        <f t="shared" si="252"/>
        <v>Wednesday</v>
      </c>
      <c r="AB2351" s="21" t="str">
        <f>VLOOKUP(U2351,'Currency Sheet'!A:C,3,)</f>
        <v>DOLLAR</v>
      </c>
      <c r="AC2351" s="42" t="str">
        <f>VLOOKUP(P2351,'Customer List'!B:D,3,)</f>
        <v>Local</v>
      </c>
    </row>
    <row r="2352" spans="1:29" x14ac:dyDescent="0.25">
      <c r="A2352" s="21">
        <v>2349</v>
      </c>
      <c r="B2352" s="21" t="s">
        <v>3311</v>
      </c>
      <c r="C2352" s="30">
        <v>45891</v>
      </c>
      <c r="D2352" s="30">
        <v>45902</v>
      </c>
      <c r="E2352" s="47">
        <v>393</v>
      </c>
      <c r="F2352" s="47">
        <f t="shared" si="247"/>
        <v>34584</v>
      </c>
      <c r="G2352" s="48">
        <f t="shared" si="248"/>
        <v>69168</v>
      </c>
      <c r="H2352" s="21" t="s">
        <v>364</v>
      </c>
      <c r="I2352" s="21" t="s">
        <v>4132</v>
      </c>
      <c r="J2352" s="21">
        <v>2</v>
      </c>
      <c r="K2352" s="21">
        <v>2</v>
      </c>
      <c r="L2352" s="21">
        <f t="shared" si="249"/>
        <v>0</v>
      </c>
      <c r="M2352" s="21" t="s">
        <v>3396</v>
      </c>
      <c r="N2352" s="30">
        <v>45908</v>
      </c>
      <c r="O2352" s="48">
        <v>90763</v>
      </c>
      <c r="P2352" s="21" t="s">
        <v>2513</v>
      </c>
      <c r="Q2352" s="21" t="s">
        <v>3388</v>
      </c>
      <c r="R2352" s="21" t="s">
        <v>40</v>
      </c>
      <c r="S2352" s="3">
        <v>4</v>
      </c>
      <c r="T2352" s="37"/>
      <c r="U2352" s="21" t="s">
        <v>320</v>
      </c>
      <c r="V2352" s="21" t="str">
        <f>VLOOKUP(P2352,'Customer List'!B:C,2,)</f>
        <v>MOHALI (PUNJAB)</v>
      </c>
      <c r="W2352" s="38"/>
      <c r="X2352" s="30">
        <v>45909</v>
      </c>
      <c r="Y2352" s="21">
        <f t="shared" si="250"/>
        <v>1</v>
      </c>
      <c r="Z2352" s="21" t="str">
        <f t="shared" si="251"/>
        <v>Monday</v>
      </c>
      <c r="AA2352" s="21" t="str">
        <f t="shared" si="252"/>
        <v>Tuesday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2350</v>
      </c>
      <c r="B2353" s="21" t="s">
        <v>3311</v>
      </c>
      <c r="C2353" s="30">
        <v>45891</v>
      </c>
      <c r="D2353" s="30">
        <v>45902</v>
      </c>
      <c r="E2353" s="47">
        <v>237</v>
      </c>
      <c r="F2353" s="47">
        <f t="shared" si="247"/>
        <v>20856</v>
      </c>
      <c r="G2353" s="48">
        <f t="shared" si="248"/>
        <v>20856</v>
      </c>
      <c r="H2353" s="21" t="s">
        <v>321</v>
      </c>
      <c r="I2353" s="21" t="s">
        <v>4133</v>
      </c>
      <c r="J2353" s="21">
        <v>1</v>
      </c>
      <c r="K2353" s="21">
        <v>1</v>
      </c>
      <c r="L2353" s="21">
        <f t="shared" si="249"/>
        <v>0</v>
      </c>
      <c r="M2353" s="21" t="s">
        <v>3321</v>
      </c>
      <c r="N2353" s="30">
        <v>45903</v>
      </c>
      <c r="O2353" s="48">
        <v>28899</v>
      </c>
      <c r="P2353" s="21" t="s">
        <v>42</v>
      </c>
      <c r="Q2353" s="21" t="s">
        <v>2071</v>
      </c>
      <c r="R2353" s="21" t="s">
        <v>637</v>
      </c>
      <c r="S2353" s="3">
        <v>4</v>
      </c>
      <c r="T2353" s="37"/>
      <c r="U2353" s="21" t="s">
        <v>320</v>
      </c>
      <c r="V2353" s="21" t="str">
        <f>VLOOKUP(P2353,'Customer List'!B:C,2,)</f>
        <v>Faridabad</v>
      </c>
      <c r="W2353" s="38"/>
      <c r="X2353" s="30">
        <f>IF(OR(R2353 = "PRIYANKA MADAM", R2353 = "DEEPAK", R2353 = "PORTER"),N2353,"")</f>
        <v>45903</v>
      </c>
      <c r="Y2353" s="21">
        <f t="shared" si="250"/>
        <v>0</v>
      </c>
      <c r="Z2353" s="21" t="str">
        <f t="shared" si="251"/>
        <v>Wednesday</v>
      </c>
      <c r="AA2353" s="21" t="str">
        <f t="shared" si="252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2351</v>
      </c>
      <c r="B2354" s="21" t="s">
        <v>3292</v>
      </c>
      <c r="C2354" s="30">
        <v>45895</v>
      </c>
      <c r="D2354" s="30">
        <v>45902</v>
      </c>
      <c r="E2354" s="47">
        <v>23.4</v>
      </c>
      <c r="F2354" s="47">
        <f t="shared" si="247"/>
        <v>2059.1999999999998</v>
      </c>
      <c r="G2354" s="48">
        <f t="shared" si="248"/>
        <v>2059.1999999999998</v>
      </c>
      <c r="H2354" s="21" t="s">
        <v>3293</v>
      </c>
      <c r="I2354" s="21"/>
      <c r="J2354" s="21">
        <v>1</v>
      </c>
      <c r="K2354" s="21">
        <v>1</v>
      </c>
      <c r="L2354" s="21">
        <f t="shared" si="249"/>
        <v>0</v>
      </c>
      <c r="M2354" s="21" t="s">
        <v>3313</v>
      </c>
      <c r="N2354" s="30">
        <v>45903</v>
      </c>
      <c r="O2354" s="48">
        <v>3675.75</v>
      </c>
      <c r="P2354" s="21" t="s">
        <v>460</v>
      </c>
      <c r="Q2354" s="21">
        <v>58155187661</v>
      </c>
      <c r="R2354" s="21" t="s">
        <v>40</v>
      </c>
      <c r="S2354" s="3">
        <v>-20</v>
      </c>
      <c r="T2354" s="37"/>
      <c r="U2354" s="21" t="s">
        <v>520</v>
      </c>
      <c r="V2354" s="21" t="str">
        <f>VLOOKUP(P2354,'Customer List'!B:C,2,)</f>
        <v>Hyderabad</v>
      </c>
      <c r="W2354" s="38"/>
      <c r="X2354" s="30">
        <v>45908</v>
      </c>
      <c r="Y2354" s="21">
        <f t="shared" si="250"/>
        <v>5</v>
      </c>
      <c r="Z2354" s="21" t="str">
        <f t="shared" si="251"/>
        <v>Wednesday</v>
      </c>
      <c r="AA2354" s="21" t="str">
        <f t="shared" si="252"/>
        <v>Monday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2352</v>
      </c>
      <c r="B2355" s="21" t="s">
        <v>3292</v>
      </c>
      <c r="C2355" s="30">
        <v>45895</v>
      </c>
      <c r="D2355" s="30">
        <v>45902</v>
      </c>
      <c r="E2355" s="47">
        <v>97.8</v>
      </c>
      <c r="F2355" s="47">
        <f t="shared" si="247"/>
        <v>8606.4</v>
      </c>
      <c r="G2355" s="48">
        <f t="shared" si="248"/>
        <v>8606.4</v>
      </c>
      <c r="H2355" s="21" t="s">
        <v>3294</v>
      </c>
      <c r="I2355" s="21"/>
      <c r="J2355" s="21">
        <v>1</v>
      </c>
      <c r="K2355" s="21">
        <v>1</v>
      </c>
      <c r="L2355" s="21">
        <f t="shared" si="249"/>
        <v>0</v>
      </c>
      <c r="M2355" s="21" t="s">
        <v>3319</v>
      </c>
      <c r="N2355" s="30">
        <v>45903</v>
      </c>
      <c r="O2355" s="48">
        <v>15362.75</v>
      </c>
      <c r="P2355" s="21" t="s">
        <v>254</v>
      </c>
      <c r="Q2355" s="21" t="s">
        <v>2071</v>
      </c>
      <c r="R2355" s="21" t="s">
        <v>847</v>
      </c>
      <c r="S2355" s="3">
        <v>-20</v>
      </c>
      <c r="T2355" s="37"/>
      <c r="U2355" s="21" t="s">
        <v>520</v>
      </c>
      <c r="V2355" s="21" t="str">
        <f>VLOOKUP(P2355,'Customer List'!B:C,2,)</f>
        <v>Delhi</v>
      </c>
      <c r="W2355" s="38"/>
      <c r="X2355" s="30">
        <f>IF(OR(R2355 = "PRIYANKA MADAM", R2355 = "DEEPAK", R2355 = "PORTER"),N2355,"")</f>
        <v>45903</v>
      </c>
      <c r="Y2355" s="21">
        <f t="shared" si="250"/>
        <v>0</v>
      </c>
      <c r="Z2355" s="21" t="str">
        <f t="shared" si="251"/>
        <v>Wednesday</v>
      </c>
      <c r="AA2355" s="21" t="str">
        <f t="shared" si="252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2353</v>
      </c>
      <c r="B2356" s="21" t="s">
        <v>3292</v>
      </c>
      <c r="C2356" s="30">
        <v>45895</v>
      </c>
      <c r="D2356" s="30">
        <v>45902</v>
      </c>
      <c r="E2356" s="47">
        <v>115.8</v>
      </c>
      <c r="F2356" s="47">
        <f t="shared" si="247"/>
        <v>10190.4</v>
      </c>
      <c r="G2356" s="48">
        <f t="shared" si="248"/>
        <v>10190.4</v>
      </c>
      <c r="H2356" s="21" t="s">
        <v>3295</v>
      </c>
      <c r="I2356" s="21"/>
      <c r="J2356" s="21">
        <v>1</v>
      </c>
      <c r="K2356" s="21">
        <v>1</v>
      </c>
      <c r="L2356" s="21">
        <f t="shared" si="249"/>
        <v>0</v>
      </c>
      <c r="M2356" s="21" t="s">
        <v>3319</v>
      </c>
      <c r="N2356" s="30">
        <v>45903</v>
      </c>
      <c r="O2356" s="48">
        <v>18190.25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50"/>
        <v>0</v>
      </c>
      <c r="Z2356" s="21" t="str">
        <f t="shared" si="251"/>
        <v>Wednesday</v>
      </c>
      <c r="AA2356" s="21" t="str">
        <f t="shared" si="252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2354</v>
      </c>
      <c r="B2357" s="21" t="s">
        <v>3296</v>
      </c>
      <c r="C2357" s="30">
        <v>45895</v>
      </c>
      <c r="D2357" s="30">
        <v>45902</v>
      </c>
      <c r="E2357" s="47">
        <v>76.8</v>
      </c>
      <c r="F2357" s="47">
        <f t="shared" si="247"/>
        <v>6758.4</v>
      </c>
      <c r="G2357" s="48">
        <f t="shared" si="248"/>
        <v>20275.199999999997</v>
      </c>
      <c r="H2357" s="21" t="s">
        <v>3297</v>
      </c>
      <c r="I2357" s="21" t="s">
        <v>4136</v>
      </c>
      <c r="J2357" s="21">
        <v>3</v>
      </c>
      <c r="K2357" s="21">
        <v>3</v>
      </c>
      <c r="L2357" s="21">
        <f t="shared" si="249"/>
        <v>0</v>
      </c>
      <c r="M2357" s="21" t="s">
        <v>3409</v>
      </c>
      <c r="N2357" s="30">
        <v>45915</v>
      </c>
      <c r="O2357" s="48">
        <v>0</v>
      </c>
      <c r="P2357" s="21" t="s">
        <v>880</v>
      </c>
      <c r="Q2357" s="21">
        <v>58155694612</v>
      </c>
      <c r="R2357" s="21" t="s">
        <v>40</v>
      </c>
      <c r="S2357" s="3">
        <v>-20</v>
      </c>
      <c r="T2357" s="37" t="s">
        <v>3549</v>
      </c>
      <c r="U2357" s="21" t="s">
        <v>520</v>
      </c>
      <c r="V2357" s="21" t="str">
        <f>VLOOKUP(P2357,'Customer List'!B:C,2,)</f>
        <v>Mumbai</v>
      </c>
      <c r="W2357" s="38"/>
      <c r="X2357" s="30">
        <v>45916</v>
      </c>
      <c r="Y2357" s="21">
        <f t="shared" si="250"/>
        <v>1</v>
      </c>
      <c r="Z2357" s="21" t="str">
        <f t="shared" si="251"/>
        <v>Monday</v>
      </c>
      <c r="AA2357" s="21" t="str">
        <f t="shared" si="252"/>
        <v>Tuesday</v>
      </c>
      <c r="AB2357" s="21" t="str">
        <f>VLOOKUP(U2357,'Currency Sheet'!A:C,3,)</f>
        <v>DOLLAR</v>
      </c>
      <c r="AC2357" s="42" t="str">
        <f>VLOOKUP(P2357,'Customer List'!B:D,3,)</f>
        <v>OutStation</v>
      </c>
    </row>
    <row r="2358" spans="1:29" x14ac:dyDescent="0.25">
      <c r="A2358" s="21">
        <v>2355</v>
      </c>
      <c r="B2358" s="21" t="s">
        <v>3298</v>
      </c>
      <c r="C2358" s="30">
        <v>45895</v>
      </c>
      <c r="D2358" s="30">
        <v>45902</v>
      </c>
      <c r="E2358" s="47">
        <v>594.5</v>
      </c>
      <c r="F2358" s="47">
        <f t="shared" si="247"/>
        <v>52316</v>
      </c>
      <c r="G2358" s="48">
        <f t="shared" si="248"/>
        <v>52316</v>
      </c>
      <c r="H2358" s="21" t="s">
        <v>3299</v>
      </c>
      <c r="I2358" s="21"/>
      <c r="J2358" s="21">
        <v>1</v>
      </c>
      <c r="K2358" s="21">
        <v>1</v>
      </c>
      <c r="L2358" s="21">
        <f t="shared" si="249"/>
        <v>0</v>
      </c>
      <c r="M2358" s="21" t="s">
        <v>3320</v>
      </c>
      <c r="N2358" s="30">
        <v>45903</v>
      </c>
      <c r="O2358" s="48">
        <v>129303.75</v>
      </c>
      <c r="P2358" s="21" t="s">
        <v>42</v>
      </c>
      <c r="Q2358" s="21" t="s">
        <v>2071</v>
      </c>
      <c r="R2358" s="21" t="s">
        <v>637</v>
      </c>
      <c r="S2358" s="3">
        <v>-20</v>
      </c>
      <c r="T2358" s="37"/>
      <c r="U2358" s="21" t="s">
        <v>520</v>
      </c>
      <c r="V2358" s="21" t="str">
        <f>VLOOKUP(P2358,'Customer List'!B:C,2,)</f>
        <v>Faridabad</v>
      </c>
      <c r="W2358" s="38"/>
      <c r="X2358" s="30">
        <f>IF(OR(R2358 = "PRIYANKA MADAM", R2358 = "DEEPAK", R2358 = "PORTER"),N2358,"")</f>
        <v>45903</v>
      </c>
      <c r="Y2358" s="21">
        <f t="shared" si="250"/>
        <v>0</v>
      </c>
      <c r="Z2358" s="21" t="str">
        <f t="shared" si="251"/>
        <v>Wednesday</v>
      </c>
      <c r="AA2358" s="21" t="str">
        <f t="shared" si="252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2356</v>
      </c>
      <c r="B2359" s="21" t="s">
        <v>3326</v>
      </c>
      <c r="C2359" s="30">
        <v>45898</v>
      </c>
      <c r="D2359" s="30">
        <v>45903</v>
      </c>
      <c r="E2359" s="47">
        <v>53.9</v>
      </c>
      <c r="F2359" s="47">
        <f t="shared" si="247"/>
        <v>4743.2</v>
      </c>
      <c r="G2359" s="48">
        <f t="shared" si="248"/>
        <v>4743.2</v>
      </c>
      <c r="H2359" s="21">
        <v>100236</v>
      </c>
      <c r="I2359" s="21" t="s">
        <v>3728</v>
      </c>
      <c r="J2359" s="21">
        <v>1</v>
      </c>
      <c r="K2359" s="21">
        <v>1</v>
      </c>
      <c r="L2359" s="21">
        <f t="shared" si="249"/>
        <v>0</v>
      </c>
      <c r="M2359" s="21" t="s">
        <v>3361</v>
      </c>
      <c r="N2359" s="30">
        <v>45906</v>
      </c>
      <c r="O2359" s="48">
        <v>6872.25</v>
      </c>
      <c r="P2359" s="21" t="s">
        <v>1133</v>
      </c>
      <c r="Q2359" s="21">
        <v>58155324426</v>
      </c>
      <c r="R2359" s="21" t="s">
        <v>40</v>
      </c>
      <c r="S2359" s="3">
        <v>4</v>
      </c>
      <c r="T2359" s="37"/>
      <c r="U2359" s="21" t="s">
        <v>18</v>
      </c>
      <c r="V2359" s="21" t="str">
        <f>VLOOKUP(P2359,'Customer List'!B:C,2,)</f>
        <v>Kerala</v>
      </c>
      <c r="W2359" s="38"/>
      <c r="X2359" s="30">
        <v>45910</v>
      </c>
      <c r="Y2359" s="21">
        <f t="shared" si="250"/>
        <v>4</v>
      </c>
      <c r="Z2359" s="21" t="str">
        <f t="shared" si="251"/>
        <v>Saturday</v>
      </c>
      <c r="AA2359" s="21" t="str">
        <f t="shared" si="252"/>
        <v>Wednesday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2357</v>
      </c>
      <c r="B2360" s="21" t="s">
        <v>3326</v>
      </c>
      <c r="C2360" s="30">
        <v>45898</v>
      </c>
      <c r="D2360" s="30">
        <v>45903</v>
      </c>
      <c r="E2360" s="47">
        <v>181.5</v>
      </c>
      <c r="F2360" s="47">
        <f t="shared" si="247"/>
        <v>15972</v>
      </c>
      <c r="G2360" s="48">
        <f t="shared" si="248"/>
        <v>15972</v>
      </c>
      <c r="H2360" s="21">
        <v>100443</v>
      </c>
      <c r="I2360" s="21" t="s">
        <v>3729</v>
      </c>
      <c r="J2360" s="21">
        <v>1</v>
      </c>
      <c r="K2360" s="21">
        <v>1</v>
      </c>
      <c r="L2360" s="21">
        <f t="shared" si="249"/>
        <v>0</v>
      </c>
      <c r="M2360" s="21" t="s">
        <v>3361</v>
      </c>
      <c r="N2360" s="30">
        <v>45906</v>
      </c>
      <c r="O2360" s="48">
        <v>21598.5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50"/>
        <v>4</v>
      </c>
      <c r="Z2360" s="21" t="str">
        <f t="shared" si="251"/>
        <v>Saturday</v>
      </c>
      <c r="AA2360" s="21" t="str">
        <f t="shared" si="252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2358</v>
      </c>
      <c r="B2361" s="21" t="s">
        <v>3326</v>
      </c>
      <c r="C2361" s="30">
        <v>45898</v>
      </c>
      <c r="D2361" s="30">
        <v>45903</v>
      </c>
      <c r="E2361" s="47">
        <v>25.9</v>
      </c>
      <c r="F2361" s="47">
        <f t="shared" si="247"/>
        <v>2279.1999999999998</v>
      </c>
      <c r="G2361" s="48">
        <f t="shared" si="248"/>
        <v>2279.1999999999998</v>
      </c>
      <c r="H2361" s="21">
        <v>100707</v>
      </c>
      <c r="I2361" s="21" t="s">
        <v>3730</v>
      </c>
      <c r="J2361" s="21">
        <v>1</v>
      </c>
      <c r="K2361" s="21">
        <v>1</v>
      </c>
      <c r="L2361" s="21">
        <f t="shared" si="249"/>
        <v>0</v>
      </c>
      <c r="M2361" s="21" t="s">
        <v>3361</v>
      </c>
      <c r="N2361" s="30">
        <v>45906</v>
      </c>
      <c r="O2361" s="48">
        <v>3302.25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50"/>
        <v>4</v>
      </c>
      <c r="Z2361" s="21" t="str">
        <f t="shared" si="251"/>
        <v>Saturday</v>
      </c>
      <c r="AA2361" s="21" t="str">
        <f t="shared" si="252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2359</v>
      </c>
      <c r="B2362" s="21" t="s">
        <v>3326</v>
      </c>
      <c r="C2362" s="30">
        <v>45898</v>
      </c>
      <c r="D2362" s="30">
        <v>45903</v>
      </c>
      <c r="E2362" s="47">
        <v>95.2</v>
      </c>
      <c r="F2362" s="47">
        <f t="shared" si="247"/>
        <v>8377.6</v>
      </c>
      <c r="G2362" s="48">
        <f t="shared" si="248"/>
        <v>8377.6</v>
      </c>
      <c r="H2362" s="21">
        <v>101837</v>
      </c>
      <c r="I2362" s="21" t="s">
        <v>3731</v>
      </c>
      <c r="J2362" s="21">
        <v>1</v>
      </c>
      <c r="K2362" s="21">
        <v>1</v>
      </c>
      <c r="L2362" s="21">
        <f t="shared" si="249"/>
        <v>0</v>
      </c>
      <c r="M2362" s="21" t="s">
        <v>3361</v>
      </c>
      <c r="N2362" s="30">
        <v>45906</v>
      </c>
      <c r="O2362" s="48">
        <v>12138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50"/>
        <v>4</v>
      </c>
      <c r="Z2362" s="21" t="str">
        <f t="shared" si="251"/>
        <v>Saturday</v>
      </c>
      <c r="AA2362" s="21" t="str">
        <f t="shared" si="252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2360</v>
      </c>
      <c r="B2363" s="21" t="s">
        <v>3326</v>
      </c>
      <c r="C2363" s="30">
        <v>45898</v>
      </c>
      <c r="D2363" s="30">
        <v>45903</v>
      </c>
      <c r="E2363" s="47">
        <v>71.400000000000006</v>
      </c>
      <c r="F2363" s="47">
        <f t="shared" si="247"/>
        <v>6283.2000000000007</v>
      </c>
      <c r="G2363" s="48">
        <f t="shared" si="248"/>
        <v>6283.2000000000007</v>
      </c>
      <c r="H2363" s="21">
        <v>103083</v>
      </c>
      <c r="I2363" s="21" t="s">
        <v>3732</v>
      </c>
      <c r="J2363" s="21">
        <v>1</v>
      </c>
      <c r="K2363" s="21">
        <v>1</v>
      </c>
      <c r="L2363" s="21">
        <f t="shared" si="249"/>
        <v>0</v>
      </c>
      <c r="M2363" s="21" t="s">
        <v>3361</v>
      </c>
      <c r="N2363" s="30">
        <v>45906</v>
      </c>
      <c r="O2363" s="48">
        <v>9103.5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50"/>
        <v>4</v>
      </c>
      <c r="Z2363" s="21" t="str">
        <f t="shared" si="251"/>
        <v>Saturday</v>
      </c>
      <c r="AA2363" s="21" t="str">
        <f t="shared" si="252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2361</v>
      </c>
      <c r="B2364" s="21" t="s">
        <v>3326</v>
      </c>
      <c r="C2364" s="30">
        <v>45898</v>
      </c>
      <c r="D2364" s="30">
        <v>45903</v>
      </c>
      <c r="E2364" s="47">
        <v>70.7</v>
      </c>
      <c r="F2364" s="47">
        <f t="shared" si="247"/>
        <v>6221.6</v>
      </c>
      <c r="G2364" s="48">
        <f t="shared" si="248"/>
        <v>6221.6</v>
      </c>
      <c r="H2364" s="21">
        <v>104419</v>
      </c>
      <c r="I2364" s="21" t="s">
        <v>3733</v>
      </c>
      <c r="J2364" s="21">
        <v>1</v>
      </c>
      <c r="K2364" s="21">
        <v>1</v>
      </c>
      <c r="L2364" s="21">
        <f t="shared" si="249"/>
        <v>0</v>
      </c>
      <c r="M2364" s="21" t="s">
        <v>3361</v>
      </c>
      <c r="N2364" s="30">
        <v>45906</v>
      </c>
      <c r="O2364" s="48">
        <v>9014.25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50"/>
        <v>4</v>
      </c>
      <c r="Z2364" s="21" t="str">
        <f t="shared" si="251"/>
        <v>Saturday</v>
      </c>
      <c r="AA2364" s="21" t="str">
        <f t="shared" si="252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2362</v>
      </c>
      <c r="B2365" s="21" t="s">
        <v>3326</v>
      </c>
      <c r="C2365" s="30">
        <v>45898</v>
      </c>
      <c r="D2365" s="30">
        <v>45903</v>
      </c>
      <c r="E2365" s="47">
        <v>71.400000000000006</v>
      </c>
      <c r="F2365" s="47">
        <f t="shared" si="247"/>
        <v>6283.2000000000007</v>
      </c>
      <c r="G2365" s="48">
        <f t="shared" si="248"/>
        <v>6283.2000000000007</v>
      </c>
      <c r="H2365" s="21">
        <v>107675</v>
      </c>
      <c r="I2365" s="21" t="s">
        <v>3734</v>
      </c>
      <c r="J2365" s="21">
        <v>1</v>
      </c>
      <c r="K2365" s="21">
        <v>1</v>
      </c>
      <c r="L2365" s="21">
        <f t="shared" si="249"/>
        <v>0</v>
      </c>
      <c r="M2365" s="21" t="s">
        <v>3361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50"/>
        <v>4</v>
      </c>
      <c r="Z2365" s="21" t="str">
        <f t="shared" si="251"/>
        <v>Saturday</v>
      </c>
      <c r="AA2365" s="21" t="str">
        <f t="shared" si="252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2363</v>
      </c>
      <c r="B2366" s="21" t="s">
        <v>3326</v>
      </c>
      <c r="C2366" s="30">
        <v>45898</v>
      </c>
      <c r="D2366" s="30">
        <v>45903</v>
      </c>
      <c r="E2366" s="47">
        <v>85.4</v>
      </c>
      <c r="F2366" s="47">
        <f t="shared" si="247"/>
        <v>7515.2000000000007</v>
      </c>
      <c r="G2366" s="48">
        <f t="shared" si="248"/>
        <v>7515.2000000000007</v>
      </c>
      <c r="H2366" s="21">
        <v>113603</v>
      </c>
      <c r="I2366" s="21" t="s">
        <v>3735</v>
      </c>
      <c r="J2366" s="21">
        <v>1</v>
      </c>
      <c r="K2366" s="21">
        <v>1</v>
      </c>
      <c r="L2366" s="21">
        <f t="shared" si="249"/>
        <v>0</v>
      </c>
      <c r="M2366" s="21" t="s">
        <v>3361</v>
      </c>
      <c r="N2366" s="30">
        <v>45906</v>
      </c>
      <c r="O2366" s="48">
        <v>10888.5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50"/>
        <v>4</v>
      </c>
      <c r="Z2366" s="21" t="str">
        <f t="shared" si="251"/>
        <v>Saturday</v>
      </c>
      <c r="AA2366" s="21" t="str">
        <f t="shared" si="252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2364</v>
      </c>
      <c r="B2367" s="21" t="s">
        <v>3326</v>
      </c>
      <c r="C2367" s="30">
        <v>45898</v>
      </c>
      <c r="D2367" s="30">
        <v>45903</v>
      </c>
      <c r="E2367" s="47">
        <v>259</v>
      </c>
      <c r="F2367" s="47">
        <f t="shared" si="247"/>
        <v>22792</v>
      </c>
      <c r="G2367" s="48">
        <f t="shared" si="248"/>
        <v>22792</v>
      </c>
      <c r="H2367" s="21">
        <v>126408</v>
      </c>
      <c r="I2367" s="21" t="s">
        <v>3736</v>
      </c>
      <c r="J2367" s="21">
        <v>1</v>
      </c>
      <c r="K2367" s="21">
        <v>1</v>
      </c>
      <c r="L2367" s="21">
        <f t="shared" si="249"/>
        <v>0</v>
      </c>
      <c r="M2367" s="21" t="s">
        <v>3361</v>
      </c>
      <c r="N2367" s="30">
        <v>45906</v>
      </c>
      <c r="O2367" s="48">
        <v>33022.5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50"/>
        <v>4</v>
      </c>
      <c r="Z2367" s="21" t="str">
        <f t="shared" si="251"/>
        <v>Saturday</v>
      </c>
      <c r="AA2367" s="21" t="str">
        <f t="shared" si="252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2365</v>
      </c>
      <c r="B2368" s="21" t="s">
        <v>3326</v>
      </c>
      <c r="C2368" s="30">
        <v>45898</v>
      </c>
      <c r="D2368" s="30">
        <v>45903</v>
      </c>
      <c r="E2368" s="47">
        <v>35</v>
      </c>
      <c r="F2368" s="47">
        <f t="shared" si="247"/>
        <v>3080</v>
      </c>
      <c r="G2368" s="48">
        <f t="shared" si="248"/>
        <v>3080</v>
      </c>
      <c r="H2368" s="21">
        <v>300406</v>
      </c>
      <c r="I2368" s="21" t="s">
        <v>3737</v>
      </c>
      <c r="J2368" s="21">
        <v>1</v>
      </c>
      <c r="K2368" s="21">
        <v>1</v>
      </c>
      <c r="L2368" s="21">
        <f t="shared" si="249"/>
        <v>0</v>
      </c>
      <c r="M2368" s="21" t="s">
        <v>3415</v>
      </c>
      <c r="N2368" s="30">
        <v>45909</v>
      </c>
      <c r="O2368" s="48">
        <v>4800</v>
      </c>
      <c r="P2368" s="21" t="s">
        <v>208</v>
      </c>
      <c r="Q2368" s="21" t="s">
        <v>1127</v>
      </c>
      <c r="R2368" s="21" t="s">
        <v>1127</v>
      </c>
      <c r="S2368" s="3">
        <v>4</v>
      </c>
      <c r="T2368" s="37"/>
      <c r="U2368" s="21" t="s">
        <v>18</v>
      </c>
      <c r="V2368" s="21" t="str">
        <f>VLOOKUP(P2368,'Customer List'!B:C,2,)</f>
        <v>Delhi</v>
      </c>
      <c r="W2368" s="38"/>
      <c r="X2368" s="30">
        <f>IF(OR(R2368 = "PRIYANKA MADAM", R2368 = "DEEPAK", R2368 = "PORTER"),N2368,"")</f>
        <v>45909</v>
      </c>
      <c r="Y2368" s="21">
        <f t="shared" si="250"/>
        <v>0</v>
      </c>
      <c r="Z2368" s="21" t="str">
        <f t="shared" si="251"/>
        <v>Tuesday</v>
      </c>
      <c r="AA2368" s="21" t="str">
        <f t="shared" si="252"/>
        <v>Tuesday</v>
      </c>
      <c r="AB2368" s="21" t="str">
        <f>VLOOKUP(U2368,'Currency Sheet'!A:C,3,)</f>
        <v>DOLLAR</v>
      </c>
      <c r="AC2368" s="42" t="str">
        <f>VLOOKUP(P2368,'Customer List'!B:D,3,)</f>
        <v>Local</v>
      </c>
    </row>
    <row r="2369" spans="1:29" x14ac:dyDescent="0.25">
      <c r="A2369" s="21">
        <v>2366</v>
      </c>
      <c r="B2369" s="21" t="s">
        <v>3326</v>
      </c>
      <c r="C2369" s="30">
        <v>45898</v>
      </c>
      <c r="D2369" s="30">
        <v>45903</v>
      </c>
      <c r="E2369" s="47">
        <v>204.4</v>
      </c>
      <c r="F2369" s="47">
        <f t="shared" si="247"/>
        <v>17987.2</v>
      </c>
      <c r="G2369" s="48">
        <f t="shared" si="248"/>
        <v>17987.2</v>
      </c>
      <c r="H2369" s="21">
        <v>300518</v>
      </c>
      <c r="I2369" s="21" t="s">
        <v>3738</v>
      </c>
      <c r="J2369" s="21">
        <v>1</v>
      </c>
      <c r="K2369" s="21">
        <v>1</v>
      </c>
      <c r="L2369" s="21">
        <f t="shared" si="249"/>
        <v>0</v>
      </c>
      <c r="M2369" s="21" t="s">
        <v>3415</v>
      </c>
      <c r="N2369" s="30">
        <v>45909</v>
      </c>
      <c r="O2369" s="48">
        <v>28032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50"/>
        <v>0</v>
      </c>
      <c r="Z2369" s="21" t="str">
        <f t="shared" si="251"/>
        <v>Tuesday</v>
      </c>
      <c r="AA2369" s="21" t="str">
        <f t="shared" si="252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2367</v>
      </c>
      <c r="B2370" s="21" t="s">
        <v>3326</v>
      </c>
      <c r="C2370" s="30">
        <v>45898</v>
      </c>
      <c r="D2370" s="30">
        <v>45903</v>
      </c>
      <c r="E2370" s="47">
        <v>293.25</v>
      </c>
      <c r="F2370" s="47">
        <f t="shared" si="247"/>
        <v>25806</v>
      </c>
      <c r="G2370" s="48">
        <f t="shared" si="248"/>
        <v>25806</v>
      </c>
      <c r="H2370" s="21">
        <v>302242</v>
      </c>
      <c r="I2370" s="21" t="s">
        <v>3739</v>
      </c>
      <c r="J2370" s="21">
        <v>1</v>
      </c>
      <c r="K2370" s="21">
        <v>1</v>
      </c>
      <c r="L2370" s="21">
        <f t="shared" si="249"/>
        <v>0</v>
      </c>
      <c r="M2370" s="21" t="s">
        <v>3415</v>
      </c>
      <c r="N2370" s="30">
        <v>45909</v>
      </c>
      <c r="O2370" s="48">
        <v>37536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50"/>
        <v>0</v>
      </c>
      <c r="Z2370" s="21" t="str">
        <f t="shared" si="251"/>
        <v>Tuesday</v>
      </c>
      <c r="AA2370" s="21" t="str">
        <f t="shared" si="252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2368</v>
      </c>
      <c r="B2371" s="21" t="s">
        <v>3326</v>
      </c>
      <c r="C2371" s="30">
        <v>45898</v>
      </c>
      <c r="D2371" s="30">
        <v>45903</v>
      </c>
      <c r="E2371" s="47">
        <v>285.75</v>
      </c>
      <c r="F2371" s="47">
        <f t="shared" si="247"/>
        <v>25146</v>
      </c>
      <c r="G2371" s="48">
        <f t="shared" si="248"/>
        <v>25146</v>
      </c>
      <c r="H2371" s="21">
        <v>302330</v>
      </c>
      <c r="I2371" s="21" t="s">
        <v>3740</v>
      </c>
      <c r="J2371" s="21">
        <v>1</v>
      </c>
      <c r="K2371" s="21">
        <v>1</v>
      </c>
      <c r="L2371" s="21">
        <f t="shared" si="249"/>
        <v>0</v>
      </c>
      <c r="M2371" s="21" t="s">
        <v>3415</v>
      </c>
      <c r="N2371" s="30">
        <v>45909</v>
      </c>
      <c r="O2371" s="48">
        <v>36576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50"/>
        <v>0</v>
      </c>
      <c r="Z2371" s="21" t="str">
        <f t="shared" si="251"/>
        <v>Tuesday</v>
      </c>
      <c r="AA2371" s="21" t="str">
        <f t="shared" si="252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2369</v>
      </c>
      <c r="B2372" s="21" t="s">
        <v>3326</v>
      </c>
      <c r="C2372" s="30">
        <v>45898</v>
      </c>
      <c r="D2372" s="30">
        <v>45903</v>
      </c>
      <c r="E2372" s="47">
        <v>77</v>
      </c>
      <c r="F2372" s="47">
        <f t="shared" ref="F2372:F2435" si="254">IF(AB2372="DOLLAR",E2372*88,E2372)</f>
        <v>6776</v>
      </c>
      <c r="G2372" s="48">
        <f t="shared" ref="G2372:G2435" si="255">F2372*J2372</f>
        <v>6776</v>
      </c>
      <c r="H2372" s="21">
        <v>302610</v>
      </c>
      <c r="I2372" s="21" t="s">
        <v>3741</v>
      </c>
      <c r="J2372" s="21">
        <v>1</v>
      </c>
      <c r="K2372" s="21">
        <v>1</v>
      </c>
      <c r="L2372" s="21">
        <f t="shared" ref="L2372:L2435" si="256">J2372-K2372</f>
        <v>0</v>
      </c>
      <c r="M2372" s="21" t="s">
        <v>3415</v>
      </c>
      <c r="N2372" s="30">
        <v>45909</v>
      </c>
      <c r="O2372" s="48">
        <v>10560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ref="Y2372:Y2435" si="257">IF(X2372="", "", X2372-N2372)</f>
        <v>0</v>
      </c>
      <c r="Z2372" s="21" t="str">
        <f t="shared" ref="Z2372:Z2435" si="258">IF(N2372="", "", TEXT(N2372, "dddd"))</f>
        <v>Tuesday</v>
      </c>
      <c r="AA2372" s="21" t="str">
        <f t="shared" ref="AA2372:AA2435" si="259">IF(X2372="", "", TEXT(X2372, "dddd"))</f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2370</v>
      </c>
      <c r="B2373" s="21" t="s">
        <v>3326</v>
      </c>
      <c r="C2373" s="30">
        <v>45898</v>
      </c>
      <c r="D2373" s="30">
        <v>45903</v>
      </c>
      <c r="E2373" s="47">
        <v>176.4</v>
      </c>
      <c r="F2373" s="47">
        <f t="shared" si="254"/>
        <v>15523.2</v>
      </c>
      <c r="G2373" s="48">
        <f t="shared" si="255"/>
        <v>15523.2</v>
      </c>
      <c r="H2373" s="21">
        <v>303706</v>
      </c>
      <c r="I2373" s="21" t="s">
        <v>3742</v>
      </c>
      <c r="J2373" s="21">
        <v>1</v>
      </c>
      <c r="K2373" s="21">
        <v>1</v>
      </c>
      <c r="L2373" s="21">
        <f t="shared" si="256"/>
        <v>0</v>
      </c>
      <c r="M2373" s="21" t="s">
        <v>3364</v>
      </c>
      <c r="N2373" s="30">
        <v>45906</v>
      </c>
      <c r="O2373" s="48">
        <v>27342</v>
      </c>
      <c r="P2373" s="21" t="s">
        <v>3324</v>
      </c>
      <c r="Q2373" s="21">
        <v>58155323424</v>
      </c>
      <c r="R2373" s="21" t="s">
        <v>40</v>
      </c>
      <c r="S2373" s="3">
        <v>4</v>
      </c>
      <c r="T2373" s="37"/>
      <c r="U2373" s="21" t="s">
        <v>18</v>
      </c>
      <c r="V2373" s="21" t="str">
        <f>VLOOKUP(P2373,'Customer List'!B:C,2,)</f>
        <v>Tamilnadu</v>
      </c>
      <c r="W2373" s="38"/>
      <c r="X2373" s="30">
        <v>45908</v>
      </c>
      <c r="Y2373" s="21">
        <f t="shared" si="257"/>
        <v>2</v>
      </c>
      <c r="Z2373" s="21" t="str">
        <f t="shared" si="258"/>
        <v>Saturday</v>
      </c>
      <c r="AA2373" s="21" t="str">
        <f t="shared" si="259"/>
        <v>Monday</v>
      </c>
      <c r="AB2373" s="21" t="str">
        <f>VLOOKUP(U2373,'Currency Sheet'!A:C,3,)</f>
        <v>DOLLAR</v>
      </c>
      <c r="AC2373" s="42" t="str">
        <f>VLOOKUP(P2373,'Customer List'!B:D,3,)</f>
        <v>OutStation</v>
      </c>
    </row>
    <row r="2374" spans="1:29" x14ac:dyDescent="0.25">
      <c r="A2374" s="21">
        <v>2371</v>
      </c>
      <c r="B2374" s="21" t="s">
        <v>3326</v>
      </c>
      <c r="C2374" s="30">
        <v>45898</v>
      </c>
      <c r="D2374" s="30">
        <v>45903</v>
      </c>
      <c r="E2374" s="47">
        <v>183.4</v>
      </c>
      <c r="F2374" s="47">
        <f t="shared" si="254"/>
        <v>16139.2</v>
      </c>
      <c r="G2374" s="48">
        <f t="shared" si="255"/>
        <v>16139.2</v>
      </c>
      <c r="H2374" s="21">
        <v>311106</v>
      </c>
      <c r="I2374" s="21" t="s">
        <v>3743</v>
      </c>
      <c r="J2374" s="21">
        <v>1</v>
      </c>
      <c r="K2374" s="21">
        <v>1</v>
      </c>
      <c r="L2374" s="21">
        <f t="shared" si="256"/>
        <v>0</v>
      </c>
      <c r="M2374" s="21" t="s">
        <v>3415</v>
      </c>
      <c r="N2374" s="30">
        <v>45909</v>
      </c>
      <c r="O2374" s="48">
        <v>25152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7"/>
        <v>0</v>
      </c>
      <c r="Z2374" s="21" t="str">
        <f t="shared" si="258"/>
        <v>Tuesday</v>
      </c>
      <c r="AA2374" s="21" t="str">
        <f t="shared" si="259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2372</v>
      </c>
      <c r="B2375" s="21" t="s">
        <v>3326</v>
      </c>
      <c r="C2375" s="30">
        <v>45898</v>
      </c>
      <c r="D2375" s="30">
        <v>45903</v>
      </c>
      <c r="E2375" s="47">
        <v>263.89999999999998</v>
      </c>
      <c r="F2375" s="47">
        <f t="shared" si="254"/>
        <v>23223.199999999997</v>
      </c>
      <c r="G2375" s="48">
        <f t="shared" si="255"/>
        <v>23223.199999999997</v>
      </c>
      <c r="H2375" s="21">
        <v>320208</v>
      </c>
      <c r="I2375" s="21" t="s">
        <v>3744</v>
      </c>
      <c r="J2375" s="21">
        <v>1</v>
      </c>
      <c r="K2375" s="21">
        <v>1</v>
      </c>
      <c r="L2375" s="21">
        <f t="shared" si="256"/>
        <v>0</v>
      </c>
      <c r="M2375" s="21" t="s">
        <v>3415</v>
      </c>
      <c r="N2375" s="30">
        <v>45909</v>
      </c>
      <c r="O2375" s="48">
        <v>36192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57"/>
        <v>0</v>
      </c>
      <c r="Z2375" s="21" t="str">
        <f t="shared" si="258"/>
        <v>Tuesday</v>
      </c>
      <c r="AA2375" s="21" t="str">
        <f t="shared" si="259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2373</v>
      </c>
      <c r="B2376" s="21" t="s">
        <v>3326</v>
      </c>
      <c r="C2376" s="30">
        <v>45898</v>
      </c>
      <c r="D2376" s="30">
        <v>45903</v>
      </c>
      <c r="E2376" s="47">
        <v>334.5</v>
      </c>
      <c r="F2376" s="47">
        <f t="shared" si="254"/>
        <v>29436</v>
      </c>
      <c r="G2376" s="48">
        <f t="shared" si="255"/>
        <v>29436</v>
      </c>
      <c r="H2376" s="21">
        <v>329930</v>
      </c>
      <c r="I2376" s="21" t="s">
        <v>3745</v>
      </c>
      <c r="J2376" s="21">
        <v>1</v>
      </c>
      <c r="K2376" s="21">
        <v>1</v>
      </c>
      <c r="L2376" s="21">
        <f t="shared" si="256"/>
        <v>0</v>
      </c>
      <c r="M2376" s="21" t="s">
        <v>3368</v>
      </c>
      <c r="N2376" s="30">
        <v>45906</v>
      </c>
      <c r="O2376" s="48">
        <v>51847.5</v>
      </c>
      <c r="P2376" s="21" t="s">
        <v>3325</v>
      </c>
      <c r="Q2376" s="21">
        <v>58155323144</v>
      </c>
      <c r="R2376" s="21" t="s">
        <v>40</v>
      </c>
      <c r="S2376" s="3">
        <v>4</v>
      </c>
      <c r="T2376" s="37"/>
      <c r="U2376" s="21" t="s">
        <v>18</v>
      </c>
      <c r="V2376" s="21" t="str">
        <f>VLOOKUP(P2376,'Customer List'!B:C,2,)</f>
        <v>VARANASI</v>
      </c>
      <c r="W2376" s="38"/>
      <c r="X2376" s="30">
        <v>45909</v>
      </c>
      <c r="Y2376" s="21">
        <f t="shared" si="257"/>
        <v>3</v>
      </c>
      <c r="Z2376" s="21" t="str">
        <f t="shared" si="258"/>
        <v>Saturday</v>
      </c>
      <c r="AA2376" s="21" t="str">
        <f t="shared" si="259"/>
        <v>Tuesday</v>
      </c>
      <c r="AB2376" s="21" t="str">
        <f>VLOOKUP(U2376,'Currency Sheet'!A:C,3,)</f>
        <v>DOLLAR</v>
      </c>
      <c r="AC2376" s="42" t="str">
        <f>VLOOKUP(P2376,'Customer List'!B:D,3,)</f>
        <v>OutStation</v>
      </c>
    </row>
    <row r="2377" spans="1:29" x14ac:dyDescent="0.25">
      <c r="A2377" s="21">
        <v>2374</v>
      </c>
      <c r="B2377" s="21" t="s">
        <v>3326</v>
      </c>
      <c r="C2377" s="30">
        <v>45898</v>
      </c>
      <c r="D2377" s="30">
        <v>45903</v>
      </c>
      <c r="E2377" s="47">
        <v>142.1</v>
      </c>
      <c r="F2377" s="47">
        <f t="shared" si="254"/>
        <v>12504.8</v>
      </c>
      <c r="G2377" s="48">
        <f t="shared" si="255"/>
        <v>12504.8</v>
      </c>
      <c r="H2377" s="21">
        <v>349128</v>
      </c>
      <c r="I2377" s="21" t="s">
        <v>3746</v>
      </c>
      <c r="J2377" s="21">
        <v>1</v>
      </c>
      <c r="K2377" s="21">
        <v>1</v>
      </c>
      <c r="L2377" s="21">
        <f t="shared" si="256"/>
        <v>0</v>
      </c>
      <c r="M2377" s="21" t="s">
        <v>3468</v>
      </c>
      <c r="N2377" s="30">
        <v>45912</v>
      </c>
      <c r="O2377" s="48">
        <v>28318.5</v>
      </c>
      <c r="P2377" s="21" t="s">
        <v>625</v>
      </c>
      <c r="Q2377" s="57" t="s">
        <v>2071</v>
      </c>
      <c r="R2377" s="21" t="s">
        <v>637</v>
      </c>
      <c r="S2377" s="3">
        <v>4</v>
      </c>
      <c r="T2377" s="37" t="s">
        <v>3469</v>
      </c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45912</v>
      </c>
      <c r="Y2377" s="21">
        <f t="shared" si="257"/>
        <v>0</v>
      </c>
      <c r="Z2377" s="21" t="str">
        <f t="shared" si="258"/>
        <v>Friday</v>
      </c>
      <c r="AA2377" s="21" t="str">
        <f t="shared" si="259"/>
        <v>Friday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2375</v>
      </c>
      <c r="B2378" s="21" t="s">
        <v>3326</v>
      </c>
      <c r="C2378" s="30">
        <v>45898</v>
      </c>
      <c r="D2378" s="30">
        <v>45903</v>
      </c>
      <c r="E2378" s="47">
        <v>135.1</v>
      </c>
      <c r="F2378" s="47">
        <f t="shared" si="254"/>
        <v>11888.8</v>
      </c>
      <c r="G2378" s="48">
        <f t="shared" si="255"/>
        <v>11888.8</v>
      </c>
      <c r="H2378" s="21">
        <v>399711</v>
      </c>
      <c r="I2378" s="21" t="s">
        <v>3747</v>
      </c>
      <c r="J2378" s="21">
        <v>1</v>
      </c>
      <c r="K2378" s="21">
        <v>1</v>
      </c>
      <c r="L2378" s="21">
        <f t="shared" si="256"/>
        <v>0</v>
      </c>
      <c r="M2378" s="21" t="s">
        <v>3367</v>
      </c>
      <c r="N2378" s="30">
        <v>45906</v>
      </c>
      <c r="O2378" s="48">
        <v>20342.2</v>
      </c>
      <c r="P2378" s="21" t="s">
        <v>228</v>
      </c>
      <c r="Q2378" s="21">
        <v>58155323925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Kolkata</v>
      </c>
      <c r="W2378" s="38"/>
      <c r="X2378" s="30">
        <v>45908</v>
      </c>
      <c r="Y2378" s="21">
        <f t="shared" si="257"/>
        <v>2</v>
      </c>
      <c r="Z2378" s="21" t="str">
        <f t="shared" si="258"/>
        <v>Saturday</v>
      </c>
      <c r="AA2378" s="21" t="str">
        <f t="shared" si="259"/>
        <v>Monday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2376</v>
      </c>
      <c r="B2379" s="21" t="s">
        <v>3326</v>
      </c>
      <c r="C2379" s="30">
        <v>45898</v>
      </c>
      <c r="D2379" s="30">
        <v>45903</v>
      </c>
      <c r="E2379" s="47">
        <v>62.3</v>
      </c>
      <c r="F2379" s="47">
        <f t="shared" si="254"/>
        <v>5482.4</v>
      </c>
      <c r="G2379" s="48">
        <f t="shared" si="255"/>
        <v>21929.599999999999</v>
      </c>
      <c r="H2379" s="21">
        <v>420201</v>
      </c>
      <c r="I2379" s="21" t="s">
        <v>3748</v>
      </c>
      <c r="J2379" s="21">
        <v>4</v>
      </c>
      <c r="K2379" s="21">
        <v>4</v>
      </c>
      <c r="L2379" s="21">
        <f t="shared" si="256"/>
        <v>0</v>
      </c>
      <c r="M2379" s="21" t="s">
        <v>3375</v>
      </c>
      <c r="N2379" s="30">
        <v>45906</v>
      </c>
      <c r="O2379" s="48">
        <v>35867</v>
      </c>
      <c r="P2379" s="21" t="s">
        <v>2046</v>
      </c>
      <c r="Q2379" s="21">
        <v>58155325373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Banglore</v>
      </c>
      <c r="W2379" s="38"/>
      <c r="X2379" s="30">
        <v>45908</v>
      </c>
      <c r="Y2379" s="21">
        <f t="shared" si="257"/>
        <v>2</v>
      </c>
      <c r="Z2379" s="21" t="str">
        <f t="shared" si="258"/>
        <v>Saturday</v>
      </c>
      <c r="AA2379" s="21" t="str">
        <f t="shared" si="259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2377</v>
      </c>
      <c r="B2380" s="21" t="s">
        <v>3326</v>
      </c>
      <c r="C2380" s="30">
        <v>45898</v>
      </c>
      <c r="D2380" s="30">
        <v>45903</v>
      </c>
      <c r="E2380" s="47">
        <v>41.3</v>
      </c>
      <c r="F2380" s="47">
        <f t="shared" si="254"/>
        <v>3634.3999999999996</v>
      </c>
      <c r="G2380" s="48">
        <f t="shared" si="255"/>
        <v>14537.599999999999</v>
      </c>
      <c r="H2380" s="21">
        <v>420404</v>
      </c>
      <c r="I2380" s="21" t="s">
        <v>3749</v>
      </c>
      <c r="J2380" s="21">
        <v>4</v>
      </c>
      <c r="K2380" s="21">
        <v>4</v>
      </c>
      <c r="L2380" s="21">
        <f t="shared" si="256"/>
        <v>0</v>
      </c>
      <c r="M2380" s="21" t="s">
        <v>3358</v>
      </c>
      <c r="N2380" s="30">
        <v>45906</v>
      </c>
      <c r="O2380" s="48">
        <v>25606</v>
      </c>
      <c r="P2380" s="21" t="s">
        <v>891</v>
      </c>
      <c r="Q2380" s="21">
        <v>58155322444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57"/>
        <v>2</v>
      </c>
      <c r="Z2380" s="21" t="str">
        <f t="shared" si="258"/>
        <v>Saturday</v>
      </c>
      <c r="AA2380" s="21" t="str">
        <f t="shared" si="259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2378</v>
      </c>
      <c r="B2381" s="21" t="s">
        <v>3326</v>
      </c>
      <c r="C2381" s="30">
        <v>45898</v>
      </c>
      <c r="D2381" s="30">
        <v>45903</v>
      </c>
      <c r="E2381" s="47">
        <v>74.900000000000006</v>
      </c>
      <c r="F2381" s="47">
        <f t="shared" si="254"/>
        <v>6591.2000000000007</v>
      </c>
      <c r="G2381" s="48">
        <f t="shared" si="255"/>
        <v>6591.2000000000007</v>
      </c>
      <c r="H2381" s="21">
        <v>503851</v>
      </c>
      <c r="I2381" s="21" t="s">
        <v>3750</v>
      </c>
      <c r="J2381" s="21">
        <v>1</v>
      </c>
      <c r="K2381" s="21">
        <v>1</v>
      </c>
      <c r="L2381" s="21">
        <f t="shared" si="256"/>
        <v>0</v>
      </c>
      <c r="M2381" s="21" t="s">
        <v>3361</v>
      </c>
      <c r="N2381" s="30">
        <v>45906</v>
      </c>
      <c r="O2381" s="48">
        <v>9549.75</v>
      </c>
      <c r="P2381" s="21" t="s">
        <v>1133</v>
      </c>
      <c r="Q2381" s="21">
        <v>58155324426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Kerala</v>
      </c>
      <c r="W2381" s="38"/>
      <c r="X2381" s="30">
        <v>45910</v>
      </c>
      <c r="Y2381" s="21">
        <f t="shared" si="257"/>
        <v>4</v>
      </c>
      <c r="Z2381" s="21" t="str">
        <f t="shared" si="258"/>
        <v>Saturday</v>
      </c>
      <c r="AA2381" s="21" t="str">
        <f t="shared" si="259"/>
        <v>Wednesday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2379</v>
      </c>
      <c r="B2382" s="21" t="s">
        <v>3326</v>
      </c>
      <c r="C2382" s="30">
        <v>45898</v>
      </c>
      <c r="D2382" s="30">
        <v>45903</v>
      </c>
      <c r="E2382" s="47">
        <v>90.3</v>
      </c>
      <c r="F2382" s="47">
        <f t="shared" si="254"/>
        <v>7946.4</v>
      </c>
      <c r="G2382" s="48">
        <f t="shared" si="255"/>
        <v>7946.4</v>
      </c>
      <c r="H2382" s="21">
        <v>504131</v>
      </c>
      <c r="I2382" s="21" t="s">
        <v>3751</v>
      </c>
      <c r="J2382" s="21">
        <v>1</v>
      </c>
      <c r="K2382" s="21">
        <v>1</v>
      </c>
      <c r="L2382" s="21">
        <f t="shared" si="256"/>
        <v>0</v>
      </c>
      <c r="M2382" s="21" t="s">
        <v>3361</v>
      </c>
      <c r="N2382" s="30">
        <v>45906</v>
      </c>
      <c r="O2382" s="48">
        <v>11513.25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57"/>
        <v>4</v>
      </c>
      <c r="Z2382" s="21" t="str">
        <f t="shared" si="258"/>
        <v>Saturday</v>
      </c>
      <c r="AA2382" s="21" t="str">
        <f t="shared" si="259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2380</v>
      </c>
      <c r="B2383" s="21" t="s">
        <v>3326</v>
      </c>
      <c r="C2383" s="30">
        <v>45898</v>
      </c>
      <c r="D2383" s="30">
        <v>45903</v>
      </c>
      <c r="E2383" s="47">
        <v>123.2</v>
      </c>
      <c r="F2383" s="47">
        <f t="shared" si="254"/>
        <v>10841.6</v>
      </c>
      <c r="G2383" s="48">
        <f t="shared" si="255"/>
        <v>10841.6</v>
      </c>
      <c r="H2383" s="21">
        <v>517005</v>
      </c>
      <c r="I2383" s="21" t="s">
        <v>3752</v>
      </c>
      <c r="J2383" s="21">
        <v>1</v>
      </c>
      <c r="K2383" s="21">
        <v>1</v>
      </c>
      <c r="L2383" s="21">
        <f t="shared" si="256"/>
        <v>0</v>
      </c>
      <c r="M2383" s="21" t="s">
        <v>3361</v>
      </c>
      <c r="N2383" s="30">
        <v>45906</v>
      </c>
      <c r="O2383" s="48">
        <v>15708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7"/>
        <v>4</v>
      </c>
      <c r="Z2383" s="21" t="str">
        <f t="shared" si="258"/>
        <v>Saturday</v>
      </c>
      <c r="AA2383" s="21" t="str">
        <f t="shared" si="259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2381</v>
      </c>
      <c r="B2384" s="21" t="s">
        <v>3326</v>
      </c>
      <c r="C2384" s="30">
        <v>45898</v>
      </c>
      <c r="D2384" s="30">
        <v>45903</v>
      </c>
      <c r="E2384" s="47">
        <v>259</v>
      </c>
      <c r="F2384" s="47">
        <f t="shared" si="254"/>
        <v>22792</v>
      </c>
      <c r="G2384" s="48">
        <f t="shared" si="255"/>
        <v>68376</v>
      </c>
      <c r="H2384" s="21">
        <v>626812</v>
      </c>
      <c r="I2384" s="21" t="s">
        <v>3753</v>
      </c>
      <c r="J2384" s="21">
        <v>3</v>
      </c>
      <c r="K2384" s="21">
        <v>3</v>
      </c>
      <c r="L2384" s="21">
        <f t="shared" si="256"/>
        <v>0</v>
      </c>
      <c r="M2384" s="21"/>
      <c r="N2384" s="30">
        <v>45969</v>
      </c>
      <c r="O2384" s="48"/>
      <c r="P2384" s="21" t="s">
        <v>2046</v>
      </c>
      <c r="Q2384" s="21">
        <v>58157938554</v>
      </c>
      <c r="R2384" s="21"/>
      <c r="S2384" s="3">
        <v>4</v>
      </c>
      <c r="T2384" s="37"/>
      <c r="U2384" s="21" t="s">
        <v>18</v>
      </c>
      <c r="V2384" s="21" t="str">
        <f>VLOOKUP(P2384,'Customer List'!B:C,2,)</f>
        <v>Banglore</v>
      </c>
      <c r="W2384" s="38" t="s">
        <v>5709</v>
      </c>
      <c r="X2384" s="30" t="str">
        <f>IF(OR(R2384 = "PRIYANKA MADAM", R2384 = "DEEPAK", R2384 = "PORTER"),N2384,"")</f>
        <v/>
      </c>
      <c r="Y2384" s="21" t="str">
        <f t="shared" si="257"/>
        <v/>
      </c>
      <c r="Z2384" s="21" t="str">
        <f t="shared" si="258"/>
        <v>Saturday</v>
      </c>
      <c r="AA2384" s="21" t="str">
        <f t="shared" si="259"/>
        <v/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2382</v>
      </c>
      <c r="B2385" s="21" t="s">
        <v>3326</v>
      </c>
      <c r="C2385" s="30">
        <v>45898</v>
      </c>
      <c r="D2385" s="30">
        <v>45903</v>
      </c>
      <c r="E2385" s="47">
        <v>259</v>
      </c>
      <c r="F2385" s="47">
        <f t="shared" si="254"/>
        <v>22792</v>
      </c>
      <c r="G2385" s="48">
        <f t="shared" si="255"/>
        <v>45584</v>
      </c>
      <c r="H2385" s="21">
        <v>626812</v>
      </c>
      <c r="I2385" s="21" t="s">
        <v>3753</v>
      </c>
      <c r="J2385" s="21">
        <v>2</v>
      </c>
      <c r="K2385" s="21">
        <v>2</v>
      </c>
      <c r="L2385" s="21">
        <f t="shared" si="256"/>
        <v>0</v>
      </c>
      <c r="M2385" s="21" t="s">
        <v>5312</v>
      </c>
      <c r="N2385" s="30">
        <v>45955</v>
      </c>
      <c r="O2385" s="48">
        <f>37277.5*2</f>
        <v>74555</v>
      </c>
      <c r="P2385" s="21" t="s">
        <v>2046</v>
      </c>
      <c r="Q2385" s="56">
        <v>58157407696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/>
      <c r="X2385" s="30">
        <v>45957</v>
      </c>
      <c r="Y2385" s="21">
        <f t="shared" si="257"/>
        <v>2</v>
      </c>
      <c r="Z2385" s="21" t="str">
        <f t="shared" si="258"/>
        <v>Saturday</v>
      </c>
      <c r="AA2385" s="21" t="str">
        <f t="shared" si="259"/>
        <v>Monday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2383</v>
      </c>
      <c r="B2386" s="21" t="s">
        <v>3326</v>
      </c>
      <c r="C2386" s="30">
        <v>45898</v>
      </c>
      <c r="D2386" s="30">
        <v>45903</v>
      </c>
      <c r="E2386" s="47">
        <v>4.9000000000000004</v>
      </c>
      <c r="F2386" s="47">
        <f t="shared" si="254"/>
        <v>431.20000000000005</v>
      </c>
      <c r="G2386" s="48">
        <f t="shared" si="255"/>
        <v>431.20000000000005</v>
      </c>
      <c r="H2386" s="21">
        <v>740379</v>
      </c>
      <c r="I2386" s="21" t="s">
        <v>3754</v>
      </c>
      <c r="J2386" s="21">
        <v>1</v>
      </c>
      <c r="K2386" s="21">
        <v>1</v>
      </c>
      <c r="L2386" s="21">
        <f t="shared" si="256"/>
        <v>0</v>
      </c>
      <c r="M2386" s="21" t="s">
        <v>3629</v>
      </c>
      <c r="N2386" s="30">
        <v>45919</v>
      </c>
      <c r="O2386" s="48">
        <v>868</v>
      </c>
      <c r="P2386" s="21" t="s">
        <v>130</v>
      </c>
      <c r="Q2386" s="21" t="s">
        <v>2071</v>
      </c>
      <c r="R2386" s="21" t="s">
        <v>637</v>
      </c>
      <c r="S2386" s="3">
        <v>4</v>
      </c>
      <c r="T2386" s="37" t="s">
        <v>3668</v>
      </c>
      <c r="U2386" s="21" t="s">
        <v>18</v>
      </c>
      <c r="V2386" s="21" t="str">
        <f>VLOOKUP(P2386,'Customer List'!B:C,2,)</f>
        <v>Delhi</v>
      </c>
      <c r="W2386" s="38"/>
      <c r="X2386" s="30">
        <f t="shared" ref="X2386:X2398" si="260">IF(OR(R2386 = "PRIYANKA MADAM", R2386 = "DEEPAK", R2386 = "PORTER"),N2386,"")</f>
        <v>45919</v>
      </c>
      <c r="Y2386" s="21">
        <f t="shared" si="257"/>
        <v>0</v>
      </c>
      <c r="Z2386" s="21" t="str">
        <f t="shared" si="258"/>
        <v>Friday</v>
      </c>
      <c r="AA2386" s="21" t="str">
        <f t="shared" si="259"/>
        <v>Friday</v>
      </c>
      <c r="AB2386" s="21" t="str">
        <f>VLOOKUP(U2386,'Currency Sheet'!A:C,3,)</f>
        <v>DOLLAR</v>
      </c>
      <c r="AC2386" s="42" t="str">
        <f>VLOOKUP(P2386,'Customer List'!B:D,3,)</f>
        <v>Local</v>
      </c>
    </row>
    <row r="2387" spans="1:29" x14ac:dyDescent="0.25">
      <c r="A2387" s="21">
        <v>2384</v>
      </c>
      <c r="B2387" s="21" t="s">
        <v>3326</v>
      </c>
      <c r="C2387" s="30">
        <v>45898</v>
      </c>
      <c r="D2387" s="30">
        <v>45903</v>
      </c>
      <c r="E2387" s="47">
        <v>205.8</v>
      </c>
      <c r="F2387" s="47">
        <f t="shared" si="254"/>
        <v>18110.400000000001</v>
      </c>
      <c r="G2387" s="48">
        <f t="shared" si="255"/>
        <v>18110.400000000001</v>
      </c>
      <c r="H2387" s="21">
        <v>740830</v>
      </c>
      <c r="I2387" s="21" t="s">
        <v>3755</v>
      </c>
      <c r="J2387" s="21">
        <v>1</v>
      </c>
      <c r="K2387" s="21">
        <v>1</v>
      </c>
      <c r="L2387" s="21">
        <f t="shared" si="256"/>
        <v>0</v>
      </c>
      <c r="M2387" s="21" t="s">
        <v>3629</v>
      </c>
      <c r="N2387" s="30">
        <v>45919</v>
      </c>
      <c r="O2387" s="48">
        <v>36456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3668</v>
      </c>
      <c r="U2387" s="21" t="s">
        <v>18</v>
      </c>
      <c r="V2387" s="21" t="str">
        <f>VLOOKUP(P2387,'Customer List'!B:C,2,)</f>
        <v>Delhi</v>
      </c>
      <c r="W2387" s="38"/>
      <c r="X2387" s="30">
        <f t="shared" si="260"/>
        <v>45919</v>
      </c>
      <c r="Y2387" s="21">
        <f t="shared" si="257"/>
        <v>0</v>
      </c>
      <c r="Z2387" s="21" t="str">
        <f t="shared" si="258"/>
        <v>Friday</v>
      </c>
      <c r="AA2387" s="21" t="str">
        <f t="shared" si="259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2385</v>
      </c>
      <c r="B2388" s="21" t="s">
        <v>3326</v>
      </c>
      <c r="C2388" s="30">
        <v>45898</v>
      </c>
      <c r="D2388" s="30">
        <v>45903</v>
      </c>
      <c r="E2388" s="47">
        <v>41.3</v>
      </c>
      <c r="F2388" s="47">
        <f t="shared" si="254"/>
        <v>3634.3999999999996</v>
      </c>
      <c r="G2388" s="48">
        <f t="shared" si="255"/>
        <v>3634.3999999999996</v>
      </c>
      <c r="H2388" s="21">
        <v>740831</v>
      </c>
      <c r="I2388" s="21" t="s">
        <v>3756</v>
      </c>
      <c r="J2388" s="21">
        <v>1</v>
      </c>
      <c r="K2388" s="21">
        <v>1</v>
      </c>
      <c r="L2388" s="21">
        <f t="shared" si="256"/>
        <v>0</v>
      </c>
      <c r="M2388" s="21" t="s">
        <v>3629</v>
      </c>
      <c r="N2388" s="30">
        <v>45919</v>
      </c>
      <c r="O2388" s="48">
        <v>7316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3668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60"/>
        <v>45919</v>
      </c>
      <c r="Y2388" s="21">
        <f t="shared" si="257"/>
        <v>0</v>
      </c>
      <c r="Z2388" s="21" t="str">
        <f t="shared" si="258"/>
        <v>Friday</v>
      </c>
      <c r="AA2388" s="21" t="str">
        <f t="shared" si="259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2386</v>
      </c>
      <c r="B2389" s="21" t="s">
        <v>3326</v>
      </c>
      <c r="C2389" s="30">
        <v>45898</v>
      </c>
      <c r="D2389" s="30">
        <v>45903</v>
      </c>
      <c r="E2389" s="47">
        <v>82.6</v>
      </c>
      <c r="F2389" s="47">
        <f t="shared" si="254"/>
        <v>7268.7999999999993</v>
      </c>
      <c r="G2389" s="48">
        <f t="shared" si="255"/>
        <v>7268.7999999999993</v>
      </c>
      <c r="H2389" s="21">
        <v>740832</v>
      </c>
      <c r="I2389" s="21" t="s">
        <v>3757</v>
      </c>
      <c r="J2389" s="21">
        <v>1</v>
      </c>
      <c r="K2389" s="21">
        <v>1</v>
      </c>
      <c r="L2389" s="21">
        <f t="shared" si="256"/>
        <v>0</v>
      </c>
      <c r="M2389" s="21" t="s">
        <v>3629</v>
      </c>
      <c r="N2389" s="30">
        <v>45919</v>
      </c>
      <c r="O2389" s="48">
        <v>14632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3668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60"/>
        <v>45919</v>
      </c>
      <c r="Y2389" s="21">
        <f t="shared" si="257"/>
        <v>0</v>
      </c>
      <c r="Z2389" s="21" t="str">
        <f t="shared" si="258"/>
        <v>Friday</v>
      </c>
      <c r="AA2389" s="21" t="str">
        <f t="shared" si="259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2387</v>
      </c>
      <c r="B2390" s="21" t="s">
        <v>3326</v>
      </c>
      <c r="C2390" s="30">
        <v>45898</v>
      </c>
      <c r="D2390" s="30">
        <v>45903</v>
      </c>
      <c r="E2390" s="47">
        <v>82.6</v>
      </c>
      <c r="F2390" s="47">
        <f t="shared" si="254"/>
        <v>7268.7999999999993</v>
      </c>
      <c r="G2390" s="48">
        <f t="shared" si="255"/>
        <v>7268.7999999999993</v>
      </c>
      <c r="H2390" s="21">
        <v>740833</v>
      </c>
      <c r="I2390" s="21" t="s">
        <v>3758</v>
      </c>
      <c r="J2390" s="21">
        <v>1</v>
      </c>
      <c r="K2390" s="21">
        <v>1</v>
      </c>
      <c r="L2390" s="21">
        <f t="shared" si="256"/>
        <v>0</v>
      </c>
      <c r="M2390" s="21" t="s">
        <v>3629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3668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60"/>
        <v>45919</v>
      </c>
      <c r="Y2390" s="21">
        <f t="shared" si="257"/>
        <v>0</v>
      </c>
      <c r="Z2390" s="21" t="str">
        <f t="shared" si="258"/>
        <v>Friday</v>
      </c>
      <c r="AA2390" s="21" t="str">
        <f t="shared" si="259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2388</v>
      </c>
      <c r="B2391" s="21" t="s">
        <v>3326</v>
      </c>
      <c r="C2391" s="30">
        <v>45898</v>
      </c>
      <c r="D2391" s="30">
        <v>45903</v>
      </c>
      <c r="E2391" s="47">
        <v>82.6</v>
      </c>
      <c r="F2391" s="47">
        <f t="shared" si="254"/>
        <v>7268.7999999999993</v>
      </c>
      <c r="G2391" s="48">
        <f t="shared" si="255"/>
        <v>7268.7999999999993</v>
      </c>
      <c r="H2391" s="21">
        <v>740834</v>
      </c>
      <c r="I2391" s="21" t="s">
        <v>3759</v>
      </c>
      <c r="J2391" s="21">
        <v>1</v>
      </c>
      <c r="K2391" s="21">
        <v>1</v>
      </c>
      <c r="L2391" s="21">
        <f t="shared" si="256"/>
        <v>0</v>
      </c>
      <c r="M2391" s="21" t="s">
        <v>3629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3668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60"/>
        <v>45919</v>
      </c>
      <c r="Y2391" s="21">
        <f t="shared" si="257"/>
        <v>0</v>
      </c>
      <c r="Z2391" s="21" t="str">
        <f t="shared" si="258"/>
        <v>Friday</v>
      </c>
      <c r="AA2391" s="21" t="str">
        <f t="shared" si="259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2389</v>
      </c>
      <c r="B2392" s="21" t="s">
        <v>3326</v>
      </c>
      <c r="C2392" s="30">
        <v>45898</v>
      </c>
      <c r="D2392" s="30">
        <v>45903</v>
      </c>
      <c r="E2392" s="47">
        <v>82.6</v>
      </c>
      <c r="F2392" s="47">
        <f t="shared" si="254"/>
        <v>7268.7999999999993</v>
      </c>
      <c r="G2392" s="48">
        <f t="shared" si="255"/>
        <v>7268.7999999999993</v>
      </c>
      <c r="H2392" s="21">
        <v>740835</v>
      </c>
      <c r="I2392" s="21" t="s">
        <v>3760</v>
      </c>
      <c r="J2392" s="21">
        <v>1</v>
      </c>
      <c r="K2392" s="21">
        <v>1</v>
      </c>
      <c r="L2392" s="21">
        <f t="shared" si="256"/>
        <v>0</v>
      </c>
      <c r="M2392" s="21" t="s">
        <v>3629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3668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60"/>
        <v>45919</v>
      </c>
      <c r="Y2392" s="21">
        <f t="shared" si="257"/>
        <v>0</v>
      </c>
      <c r="Z2392" s="21" t="str">
        <f t="shared" si="258"/>
        <v>Friday</v>
      </c>
      <c r="AA2392" s="21" t="str">
        <f t="shared" si="259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2390</v>
      </c>
      <c r="B2393" s="21" t="s">
        <v>3326</v>
      </c>
      <c r="C2393" s="30">
        <v>45898</v>
      </c>
      <c r="D2393" s="30">
        <v>45903</v>
      </c>
      <c r="E2393" s="47">
        <v>82.6</v>
      </c>
      <c r="F2393" s="47">
        <f t="shared" si="254"/>
        <v>7268.7999999999993</v>
      </c>
      <c r="G2393" s="48">
        <f t="shared" si="255"/>
        <v>7268.7999999999993</v>
      </c>
      <c r="H2393" s="21">
        <v>740836</v>
      </c>
      <c r="I2393" s="21" t="s">
        <v>3761</v>
      </c>
      <c r="J2393" s="21">
        <v>1</v>
      </c>
      <c r="K2393" s="21">
        <v>1</v>
      </c>
      <c r="L2393" s="21">
        <f t="shared" si="256"/>
        <v>0</v>
      </c>
      <c r="M2393" s="21" t="s">
        <v>3629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3668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60"/>
        <v>45919</v>
      </c>
      <c r="Y2393" s="21">
        <f t="shared" si="257"/>
        <v>0</v>
      </c>
      <c r="Z2393" s="21" t="str">
        <f t="shared" si="258"/>
        <v>Friday</v>
      </c>
      <c r="AA2393" s="21" t="str">
        <f t="shared" si="259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2391</v>
      </c>
      <c r="B2394" s="21" t="s">
        <v>3326</v>
      </c>
      <c r="C2394" s="30">
        <v>45898</v>
      </c>
      <c r="D2394" s="30">
        <v>45903</v>
      </c>
      <c r="E2394" s="47">
        <v>82.6</v>
      </c>
      <c r="F2394" s="47">
        <f t="shared" si="254"/>
        <v>7268.7999999999993</v>
      </c>
      <c r="G2394" s="48">
        <f t="shared" si="255"/>
        <v>7268.7999999999993</v>
      </c>
      <c r="H2394" s="21">
        <v>740837</v>
      </c>
      <c r="I2394" s="21" t="s">
        <v>3762</v>
      </c>
      <c r="J2394" s="21">
        <v>1</v>
      </c>
      <c r="K2394" s="21">
        <v>1</v>
      </c>
      <c r="L2394" s="21">
        <f t="shared" si="256"/>
        <v>0</v>
      </c>
      <c r="M2394" s="21" t="s">
        <v>3629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3668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60"/>
        <v>45919</v>
      </c>
      <c r="Y2394" s="21">
        <f t="shared" si="257"/>
        <v>0</v>
      </c>
      <c r="Z2394" s="21" t="str">
        <f t="shared" si="258"/>
        <v>Friday</v>
      </c>
      <c r="AA2394" s="21" t="str">
        <f t="shared" si="259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2392</v>
      </c>
      <c r="B2395" s="21" t="s">
        <v>3326</v>
      </c>
      <c r="C2395" s="30">
        <v>45898</v>
      </c>
      <c r="D2395" s="30">
        <v>45903</v>
      </c>
      <c r="E2395" s="47">
        <v>82.6</v>
      </c>
      <c r="F2395" s="47">
        <f t="shared" si="254"/>
        <v>7268.7999999999993</v>
      </c>
      <c r="G2395" s="48">
        <f t="shared" si="255"/>
        <v>7268.7999999999993</v>
      </c>
      <c r="H2395" s="21">
        <v>740838</v>
      </c>
      <c r="I2395" s="21" t="s">
        <v>3763</v>
      </c>
      <c r="J2395" s="21">
        <v>1</v>
      </c>
      <c r="K2395" s="21">
        <v>1</v>
      </c>
      <c r="L2395" s="21">
        <f t="shared" si="256"/>
        <v>0</v>
      </c>
      <c r="M2395" s="21" t="s">
        <v>3629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3668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60"/>
        <v>45919</v>
      </c>
      <c r="Y2395" s="21">
        <f t="shared" si="257"/>
        <v>0</v>
      </c>
      <c r="Z2395" s="21" t="str">
        <f t="shared" si="258"/>
        <v>Friday</v>
      </c>
      <c r="AA2395" s="21" t="str">
        <f t="shared" si="259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2393</v>
      </c>
      <c r="B2396" s="21" t="s">
        <v>3326</v>
      </c>
      <c r="C2396" s="30">
        <v>45898</v>
      </c>
      <c r="D2396" s="30">
        <v>45903</v>
      </c>
      <c r="E2396" s="47">
        <v>82.6</v>
      </c>
      <c r="F2396" s="47">
        <f t="shared" si="254"/>
        <v>7268.7999999999993</v>
      </c>
      <c r="G2396" s="48">
        <f t="shared" si="255"/>
        <v>7268.7999999999993</v>
      </c>
      <c r="H2396" s="21">
        <v>740840</v>
      </c>
      <c r="I2396" s="21" t="s">
        <v>3764</v>
      </c>
      <c r="J2396" s="21">
        <v>1</v>
      </c>
      <c r="K2396" s="21">
        <v>1</v>
      </c>
      <c r="L2396" s="21">
        <f t="shared" si="256"/>
        <v>0</v>
      </c>
      <c r="M2396" s="21" t="s">
        <v>3629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3668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60"/>
        <v>45919</v>
      </c>
      <c r="Y2396" s="21">
        <f t="shared" si="257"/>
        <v>0</v>
      </c>
      <c r="Z2396" s="21" t="str">
        <f t="shared" si="258"/>
        <v>Friday</v>
      </c>
      <c r="AA2396" s="21" t="str">
        <f t="shared" si="259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2394</v>
      </c>
      <c r="B2397" s="21" t="s">
        <v>3326</v>
      </c>
      <c r="C2397" s="30">
        <v>45898</v>
      </c>
      <c r="D2397" s="30">
        <v>45903</v>
      </c>
      <c r="E2397" s="47">
        <v>82.6</v>
      </c>
      <c r="F2397" s="47">
        <f t="shared" si="254"/>
        <v>7268.7999999999993</v>
      </c>
      <c r="G2397" s="48">
        <f t="shared" si="255"/>
        <v>7268.7999999999993</v>
      </c>
      <c r="H2397" s="21">
        <v>740843</v>
      </c>
      <c r="I2397" s="21" t="s">
        <v>3765</v>
      </c>
      <c r="J2397" s="21">
        <v>1</v>
      </c>
      <c r="K2397" s="21">
        <v>1</v>
      </c>
      <c r="L2397" s="21">
        <f t="shared" si="256"/>
        <v>0</v>
      </c>
      <c r="M2397" s="21" t="s">
        <v>3629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3668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60"/>
        <v>45919</v>
      </c>
      <c r="Y2397" s="21">
        <f t="shared" si="257"/>
        <v>0</v>
      </c>
      <c r="Z2397" s="21" t="str">
        <f t="shared" si="258"/>
        <v>Friday</v>
      </c>
      <c r="AA2397" s="21" t="str">
        <f t="shared" si="259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2395</v>
      </c>
      <c r="B2398" s="21" t="s">
        <v>3326</v>
      </c>
      <c r="C2398" s="30">
        <v>45898</v>
      </c>
      <c r="D2398" s="30">
        <v>45903</v>
      </c>
      <c r="E2398" s="47">
        <v>82.6</v>
      </c>
      <c r="F2398" s="47">
        <f t="shared" si="254"/>
        <v>7268.7999999999993</v>
      </c>
      <c r="G2398" s="48">
        <f t="shared" si="255"/>
        <v>7268.7999999999993</v>
      </c>
      <c r="H2398" s="21">
        <v>740844</v>
      </c>
      <c r="I2398" s="21" t="s">
        <v>3766</v>
      </c>
      <c r="J2398" s="21">
        <v>1</v>
      </c>
      <c r="K2398" s="21">
        <v>1</v>
      </c>
      <c r="L2398" s="21">
        <f t="shared" si="256"/>
        <v>0</v>
      </c>
      <c r="M2398" s="21" t="s">
        <v>3629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3668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60"/>
        <v>45919</v>
      </c>
      <c r="Y2398" s="21">
        <f t="shared" si="257"/>
        <v>0</v>
      </c>
      <c r="Z2398" s="21" t="str">
        <f t="shared" si="258"/>
        <v>Friday</v>
      </c>
      <c r="AA2398" s="21" t="str">
        <f t="shared" si="259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2396</v>
      </c>
      <c r="B2399" s="21" t="s">
        <v>3326</v>
      </c>
      <c r="C2399" s="30">
        <v>45898</v>
      </c>
      <c r="D2399" s="30">
        <v>45903</v>
      </c>
      <c r="E2399" s="47">
        <v>739.9</v>
      </c>
      <c r="F2399" s="47">
        <f t="shared" si="254"/>
        <v>65111.199999999997</v>
      </c>
      <c r="G2399" s="48">
        <f t="shared" si="255"/>
        <v>130222.39999999999</v>
      </c>
      <c r="H2399" s="21">
        <v>741032</v>
      </c>
      <c r="I2399" s="21" t="s">
        <v>3767</v>
      </c>
      <c r="J2399" s="21">
        <v>2</v>
      </c>
      <c r="K2399" s="21">
        <v>2</v>
      </c>
      <c r="L2399" s="21">
        <f t="shared" si="256"/>
        <v>0</v>
      </c>
      <c r="M2399" s="21" t="s">
        <v>3377</v>
      </c>
      <c r="N2399" s="30">
        <v>45906</v>
      </c>
      <c r="O2399" s="48">
        <v>212985.5</v>
      </c>
      <c r="P2399" s="21" t="s">
        <v>2046</v>
      </c>
      <c r="Q2399" s="21">
        <v>58155325373</v>
      </c>
      <c r="R2399" s="21" t="s">
        <v>40</v>
      </c>
      <c r="S2399" s="3">
        <v>4</v>
      </c>
      <c r="T2399" s="37"/>
      <c r="U2399" s="21" t="s">
        <v>18</v>
      </c>
      <c r="V2399" s="21" t="str">
        <f>VLOOKUP(P2399,'Customer List'!B:C,2,)</f>
        <v>Banglore</v>
      </c>
      <c r="W2399" s="38"/>
      <c r="X2399" s="30">
        <v>45908</v>
      </c>
      <c r="Y2399" s="21">
        <f t="shared" si="257"/>
        <v>2</v>
      </c>
      <c r="Z2399" s="21" t="str">
        <f t="shared" si="258"/>
        <v>Saturday</v>
      </c>
      <c r="AA2399" s="21" t="str">
        <f t="shared" si="259"/>
        <v>Monday</v>
      </c>
      <c r="AB2399" s="21" t="str">
        <f>VLOOKUP(U2399,'Currency Sheet'!A:C,3,)</f>
        <v>DOLLAR</v>
      </c>
      <c r="AC2399" s="42" t="str">
        <f>VLOOKUP(P2399,'Customer List'!B:D,3,)</f>
        <v>OutStation</v>
      </c>
    </row>
    <row r="2400" spans="1:29" x14ac:dyDescent="0.25">
      <c r="A2400" s="21">
        <v>2397</v>
      </c>
      <c r="B2400" s="21" t="s">
        <v>3326</v>
      </c>
      <c r="C2400" s="30">
        <v>45898</v>
      </c>
      <c r="D2400" s="30">
        <v>45903</v>
      </c>
      <c r="E2400" s="47">
        <v>82.6</v>
      </c>
      <c r="F2400" s="47">
        <f t="shared" si="254"/>
        <v>7268.7999999999993</v>
      </c>
      <c r="G2400" s="48">
        <f t="shared" si="255"/>
        <v>7268.7999999999993</v>
      </c>
      <c r="H2400" s="21">
        <v>741446</v>
      </c>
      <c r="I2400" s="21" t="s">
        <v>3768</v>
      </c>
      <c r="J2400" s="21">
        <v>1</v>
      </c>
      <c r="K2400" s="21">
        <v>1</v>
      </c>
      <c r="L2400" s="21">
        <f t="shared" si="256"/>
        <v>0</v>
      </c>
      <c r="M2400" s="21" t="s">
        <v>3629</v>
      </c>
      <c r="N2400" s="30">
        <v>45919</v>
      </c>
      <c r="O2400" s="48">
        <v>14632</v>
      </c>
      <c r="P2400" s="21" t="s">
        <v>130</v>
      </c>
      <c r="Q2400" s="21" t="s">
        <v>2071</v>
      </c>
      <c r="R2400" s="21" t="s">
        <v>637</v>
      </c>
      <c r="S2400" s="3">
        <v>4</v>
      </c>
      <c r="T2400" s="37" t="s">
        <v>3668</v>
      </c>
      <c r="U2400" s="21" t="s">
        <v>18</v>
      </c>
      <c r="V2400" s="21" t="str">
        <f>VLOOKUP(P2400,'Customer List'!B:C,2,)</f>
        <v>Delhi</v>
      </c>
      <c r="W2400" s="38"/>
      <c r="X2400" s="30">
        <f>IF(OR(R2400 = "PRIYANKA MADAM", R2400 = "DEEPAK", R2400 = "PORTER"),N2400,"")</f>
        <v>45919</v>
      </c>
      <c r="Y2400" s="21">
        <f t="shared" si="257"/>
        <v>0</v>
      </c>
      <c r="Z2400" s="21" t="str">
        <f t="shared" si="258"/>
        <v>Friday</v>
      </c>
      <c r="AA2400" s="21" t="str">
        <f t="shared" si="259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2398</v>
      </c>
      <c r="B2401" s="21" t="s">
        <v>3327</v>
      </c>
      <c r="C2401" s="30">
        <v>45894</v>
      </c>
      <c r="D2401" s="30">
        <v>45903</v>
      </c>
      <c r="E2401" s="47">
        <v>181.5</v>
      </c>
      <c r="F2401" s="47">
        <f t="shared" si="254"/>
        <v>15972</v>
      </c>
      <c r="G2401" s="48">
        <f t="shared" si="255"/>
        <v>15972</v>
      </c>
      <c r="H2401" s="21">
        <v>103134</v>
      </c>
      <c r="I2401" s="21" t="s">
        <v>3769</v>
      </c>
      <c r="J2401" s="21">
        <v>1</v>
      </c>
      <c r="K2401" s="21">
        <v>1</v>
      </c>
      <c r="L2401" s="21">
        <f t="shared" si="256"/>
        <v>0</v>
      </c>
      <c r="M2401" s="21" t="s">
        <v>3376</v>
      </c>
      <c r="N2401" s="30">
        <v>45906</v>
      </c>
      <c r="O2401" s="48">
        <v>24381.5</v>
      </c>
      <c r="P2401" s="21" t="s">
        <v>1894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7"/>
        <v>2</v>
      </c>
      <c r="Z2401" s="21" t="str">
        <f t="shared" si="258"/>
        <v>Saturday</v>
      </c>
      <c r="AA2401" s="21" t="str">
        <f t="shared" si="259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2399</v>
      </c>
      <c r="B2402" s="21" t="s">
        <v>3327</v>
      </c>
      <c r="C2402" s="30">
        <v>45894</v>
      </c>
      <c r="D2402" s="30">
        <v>45903</v>
      </c>
      <c r="E2402" s="47">
        <v>226.1</v>
      </c>
      <c r="F2402" s="47">
        <f t="shared" si="254"/>
        <v>19896.8</v>
      </c>
      <c r="G2402" s="48">
        <f t="shared" si="255"/>
        <v>39793.599999999999</v>
      </c>
      <c r="H2402" s="21">
        <v>121220</v>
      </c>
      <c r="I2402" s="21" t="s">
        <v>3770</v>
      </c>
      <c r="J2402" s="21">
        <v>2</v>
      </c>
      <c r="K2402" s="21">
        <v>2</v>
      </c>
      <c r="L2402" s="21">
        <f t="shared" si="256"/>
        <v>0</v>
      </c>
      <c r="M2402" s="21" t="s">
        <v>3331</v>
      </c>
      <c r="N2402" s="30">
        <v>45904</v>
      </c>
      <c r="O2402" s="48">
        <v>60078</v>
      </c>
      <c r="P2402" s="21" t="s">
        <v>1011</v>
      </c>
      <c r="Q2402" s="21" t="s">
        <v>2071</v>
      </c>
      <c r="R2402" s="21" t="s">
        <v>637</v>
      </c>
      <c r="S2402" s="3">
        <v>4</v>
      </c>
      <c r="T2402" s="37"/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45904</v>
      </c>
      <c r="Y2402" s="21">
        <f t="shared" si="257"/>
        <v>0</v>
      </c>
      <c r="Z2402" s="21" t="str">
        <f t="shared" si="258"/>
        <v>Thursday</v>
      </c>
      <c r="AA2402" s="21" t="str">
        <f t="shared" si="259"/>
        <v>Thursday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2400</v>
      </c>
      <c r="B2403" s="21" t="s">
        <v>3327</v>
      </c>
      <c r="C2403" s="30">
        <v>45894</v>
      </c>
      <c r="D2403" s="30">
        <v>45903</v>
      </c>
      <c r="E2403" s="47">
        <v>166.6</v>
      </c>
      <c r="F2403" s="47">
        <f t="shared" si="254"/>
        <v>14660.8</v>
      </c>
      <c r="G2403" s="48">
        <f t="shared" si="255"/>
        <v>14660.8</v>
      </c>
      <c r="H2403" s="21">
        <v>300106</v>
      </c>
      <c r="I2403" s="21" t="s">
        <v>3771</v>
      </c>
      <c r="J2403" s="21">
        <v>1</v>
      </c>
      <c r="K2403" s="21">
        <v>1</v>
      </c>
      <c r="L2403" s="21">
        <f t="shared" si="256"/>
        <v>0</v>
      </c>
      <c r="M2403" s="21" t="s">
        <v>3331</v>
      </c>
      <c r="N2403" s="30">
        <v>45904</v>
      </c>
      <c r="O2403" s="48">
        <v>22134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57"/>
        <v>0</v>
      </c>
      <c r="Z2403" s="21" t="str">
        <f t="shared" si="258"/>
        <v>Thursday</v>
      </c>
      <c r="AA2403" s="21" t="str">
        <f t="shared" si="259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2401</v>
      </c>
      <c r="B2404" s="21" t="s">
        <v>3327</v>
      </c>
      <c r="C2404" s="30">
        <v>45894</v>
      </c>
      <c r="D2404" s="30">
        <v>45903</v>
      </c>
      <c r="E2404" s="47">
        <v>38.5</v>
      </c>
      <c r="F2404" s="47">
        <f t="shared" si="254"/>
        <v>3388</v>
      </c>
      <c r="G2404" s="48">
        <f t="shared" si="255"/>
        <v>6776</v>
      </c>
      <c r="H2404" s="21">
        <v>300306</v>
      </c>
      <c r="I2404" s="21" t="s">
        <v>3737</v>
      </c>
      <c r="J2404" s="21">
        <v>2</v>
      </c>
      <c r="K2404" s="21">
        <v>2</v>
      </c>
      <c r="L2404" s="21">
        <f t="shared" si="256"/>
        <v>0</v>
      </c>
      <c r="M2404" s="21" t="s">
        <v>3376</v>
      </c>
      <c r="N2404" s="30">
        <v>45906</v>
      </c>
      <c r="O2404" s="48">
        <v>11082.5</v>
      </c>
      <c r="P2404" s="21" t="s">
        <v>1894</v>
      </c>
      <c r="Q2404" s="21">
        <v>58155325373</v>
      </c>
      <c r="R2404" s="21" t="s">
        <v>40</v>
      </c>
      <c r="S2404" s="3">
        <v>4</v>
      </c>
      <c r="T2404" s="37"/>
      <c r="U2404" s="21" t="s">
        <v>18</v>
      </c>
      <c r="V2404" s="21" t="str">
        <f>VLOOKUP(P2404,'Customer List'!B:C,2,)</f>
        <v>Banglore</v>
      </c>
      <c r="W2404" s="38"/>
      <c r="X2404" s="30">
        <v>45908</v>
      </c>
      <c r="Y2404" s="21">
        <f t="shared" si="257"/>
        <v>2</v>
      </c>
      <c r="Z2404" s="21" t="str">
        <f t="shared" si="258"/>
        <v>Saturday</v>
      </c>
      <c r="AA2404" s="21" t="str">
        <f t="shared" si="259"/>
        <v>Monday</v>
      </c>
      <c r="AB2404" s="21" t="str">
        <f>VLOOKUP(U2404,'Currency Sheet'!A:C,3,)</f>
        <v>DOLLAR</v>
      </c>
      <c r="AC2404" s="42" t="str">
        <f>VLOOKUP(P2404,'Customer List'!B:D,3,)</f>
        <v>OutStation</v>
      </c>
    </row>
    <row r="2405" spans="1:29" x14ac:dyDescent="0.25">
      <c r="A2405" s="21">
        <v>2402</v>
      </c>
      <c r="B2405" s="21" t="s">
        <v>3327</v>
      </c>
      <c r="C2405" s="30">
        <v>45894</v>
      </c>
      <c r="D2405" s="30">
        <v>45903</v>
      </c>
      <c r="E2405" s="47">
        <v>304.5</v>
      </c>
      <c r="F2405" s="47">
        <f t="shared" si="254"/>
        <v>26796</v>
      </c>
      <c r="G2405" s="48">
        <f t="shared" si="255"/>
        <v>53592</v>
      </c>
      <c r="H2405" s="21">
        <v>302632</v>
      </c>
      <c r="I2405" s="21" t="s">
        <v>3772</v>
      </c>
      <c r="J2405" s="21">
        <v>2</v>
      </c>
      <c r="K2405" s="21">
        <v>2</v>
      </c>
      <c r="L2405" s="21">
        <f t="shared" si="256"/>
        <v>0</v>
      </c>
      <c r="M2405" s="21" t="s">
        <v>3375</v>
      </c>
      <c r="N2405" s="30">
        <v>45906</v>
      </c>
      <c r="O2405" s="48">
        <v>81809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57"/>
        <v>2</v>
      </c>
      <c r="Z2405" s="21" t="str">
        <f t="shared" si="258"/>
        <v>Saturday</v>
      </c>
      <c r="AA2405" s="21" t="str">
        <f t="shared" si="259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2403</v>
      </c>
      <c r="B2406" s="21" t="s">
        <v>3327</v>
      </c>
      <c r="C2406" s="30">
        <v>45894</v>
      </c>
      <c r="D2406" s="30">
        <v>45903</v>
      </c>
      <c r="E2406" s="47">
        <v>304.5</v>
      </c>
      <c r="F2406" s="47">
        <f t="shared" si="254"/>
        <v>26796</v>
      </c>
      <c r="G2406" s="48">
        <f t="shared" si="255"/>
        <v>26796</v>
      </c>
      <c r="H2406" s="21">
        <v>302632</v>
      </c>
      <c r="I2406" s="21" t="s">
        <v>3772</v>
      </c>
      <c r="J2406" s="21">
        <v>1</v>
      </c>
      <c r="K2406" s="21">
        <v>1</v>
      </c>
      <c r="L2406" s="21">
        <f t="shared" si="256"/>
        <v>0</v>
      </c>
      <c r="M2406" s="21" t="s">
        <v>3331</v>
      </c>
      <c r="N2406" s="30">
        <v>45904</v>
      </c>
      <c r="O2406" s="48">
        <v>44051</v>
      </c>
      <c r="P2406" s="21" t="s">
        <v>1011</v>
      </c>
      <c r="Q2406" s="21" t="s">
        <v>2071</v>
      </c>
      <c r="R2406" s="21" t="s">
        <v>637</v>
      </c>
      <c r="S2406" s="3">
        <v>4</v>
      </c>
      <c r="T2406" s="37"/>
      <c r="U2406" s="21" t="s">
        <v>18</v>
      </c>
      <c r="V2406" s="21" t="str">
        <f>VLOOKUP(P2406,'Customer List'!B:C,2,)</f>
        <v>Delhi</v>
      </c>
      <c r="W2406" s="38"/>
      <c r="X2406" s="30">
        <f>IF(OR(R2406 = "PRIYANKA MADAM", R2406 = "DEEPAK", R2406 = "PORTER"),N2406,"")</f>
        <v>45904</v>
      </c>
      <c r="Y2406" s="21">
        <f t="shared" si="257"/>
        <v>0</v>
      </c>
      <c r="Z2406" s="21" t="str">
        <f t="shared" si="258"/>
        <v>Thursday</v>
      </c>
      <c r="AA2406" s="21" t="str">
        <f t="shared" si="259"/>
        <v>Thursday</v>
      </c>
      <c r="AB2406" s="21" t="str">
        <f>VLOOKUP(U2406,'Currency Sheet'!A:C,3,)</f>
        <v>DOLLAR</v>
      </c>
      <c r="AC2406" s="42" t="str">
        <f>VLOOKUP(P2406,'Customer List'!B:D,3,)</f>
        <v>Local</v>
      </c>
    </row>
    <row r="2407" spans="1:29" x14ac:dyDescent="0.25">
      <c r="A2407" s="21">
        <v>2404</v>
      </c>
      <c r="B2407" s="21" t="s">
        <v>3327</v>
      </c>
      <c r="C2407" s="30">
        <v>45894</v>
      </c>
      <c r="D2407" s="30">
        <v>45903</v>
      </c>
      <c r="E2407" s="47">
        <v>326.25</v>
      </c>
      <c r="F2407" s="47">
        <f t="shared" si="254"/>
        <v>28710</v>
      </c>
      <c r="G2407" s="48">
        <f t="shared" si="255"/>
        <v>57420</v>
      </c>
      <c r="H2407" s="21">
        <v>302830</v>
      </c>
      <c r="I2407" s="21" t="s">
        <v>3773</v>
      </c>
      <c r="J2407" s="21">
        <v>2</v>
      </c>
      <c r="K2407" s="21">
        <v>2</v>
      </c>
      <c r="L2407" s="21">
        <f t="shared" si="256"/>
        <v>0</v>
      </c>
      <c r="M2407" s="21" t="s">
        <v>3331</v>
      </c>
      <c r="N2407" s="30">
        <v>45904</v>
      </c>
      <c r="O2407" s="48">
        <v>94395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57"/>
        <v>0</v>
      </c>
      <c r="Z2407" s="21" t="str">
        <f t="shared" si="258"/>
        <v>Thursday</v>
      </c>
      <c r="AA2407" s="21" t="str">
        <f t="shared" si="259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2405</v>
      </c>
      <c r="B2408" s="21" t="s">
        <v>3327</v>
      </c>
      <c r="C2408" s="30">
        <v>45894</v>
      </c>
      <c r="D2408" s="30">
        <v>45903</v>
      </c>
      <c r="E2408" s="47">
        <v>204.4</v>
      </c>
      <c r="F2408" s="47">
        <f t="shared" si="254"/>
        <v>17987.2</v>
      </c>
      <c r="G2408" s="48">
        <f t="shared" si="255"/>
        <v>17987.2</v>
      </c>
      <c r="H2408" s="21">
        <v>304014</v>
      </c>
      <c r="I2408" s="21" t="s">
        <v>3774</v>
      </c>
      <c r="J2408" s="21">
        <v>1</v>
      </c>
      <c r="K2408" s="21">
        <v>1</v>
      </c>
      <c r="L2408" s="21">
        <f t="shared" si="256"/>
        <v>0</v>
      </c>
      <c r="M2408" s="21" t="s">
        <v>3376</v>
      </c>
      <c r="N2408" s="30">
        <v>45906</v>
      </c>
      <c r="O2408" s="48">
        <v>29419</v>
      </c>
      <c r="P2408" s="21" t="s">
        <v>1894</v>
      </c>
      <c r="Q2408" s="21">
        <v>58155325373</v>
      </c>
      <c r="R2408" s="21" t="s">
        <v>40</v>
      </c>
      <c r="S2408" s="3">
        <v>4</v>
      </c>
      <c r="T2408" s="37"/>
      <c r="U2408" s="21" t="s">
        <v>18</v>
      </c>
      <c r="V2408" s="21" t="str">
        <f>VLOOKUP(P2408,'Customer List'!B:C,2,)</f>
        <v>Banglore</v>
      </c>
      <c r="W2408" s="38"/>
      <c r="X2408" s="30">
        <v>45908</v>
      </c>
      <c r="Y2408" s="21">
        <f t="shared" si="257"/>
        <v>2</v>
      </c>
      <c r="Z2408" s="21" t="str">
        <f t="shared" si="258"/>
        <v>Saturday</v>
      </c>
      <c r="AA2408" s="21" t="str">
        <f t="shared" si="259"/>
        <v>Monday</v>
      </c>
      <c r="AB2408" s="21" t="str">
        <f>VLOOKUP(U2408,'Currency Sheet'!A:C,3,)</f>
        <v>DOLLAR</v>
      </c>
      <c r="AC2408" s="42" t="str">
        <f>VLOOKUP(P2408,'Customer List'!B:D,3,)</f>
        <v>OutStation</v>
      </c>
    </row>
    <row r="2409" spans="1:29" x14ac:dyDescent="0.25">
      <c r="A2409" s="21">
        <v>2406</v>
      </c>
      <c r="B2409" s="21" t="s">
        <v>3327</v>
      </c>
      <c r="C2409" s="30">
        <v>45894</v>
      </c>
      <c r="D2409" s="30">
        <v>45903</v>
      </c>
      <c r="E2409" s="47">
        <v>238</v>
      </c>
      <c r="F2409" s="47">
        <f t="shared" si="254"/>
        <v>20944</v>
      </c>
      <c r="G2409" s="48">
        <f t="shared" si="255"/>
        <v>83776</v>
      </c>
      <c r="H2409" s="21">
        <v>304028</v>
      </c>
      <c r="I2409" s="21" t="s">
        <v>3775</v>
      </c>
      <c r="J2409" s="21">
        <v>4</v>
      </c>
      <c r="K2409" s="21">
        <v>4</v>
      </c>
      <c r="L2409" s="21">
        <f t="shared" si="256"/>
        <v>0</v>
      </c>
      <c r="M2409" s="21" t="s">
        <v>3331</v>
      </c>
      <c r="N2409" s="30">
        <v>45904</v>
      </c>
      <c r="O2409" s="48">
        <v>126480</v>
      </c>
      <c r="P2409" s="21" t="s">
        <v>1011</v>
      </c>
      <c r="Q2409" s="21" t="s">
        <v>2071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7"/>
        <v>0</v>
      </c>
      <c r="Z2409" s="21" t="str">
        <f t="shared" si="258"/>
        <v>Thursday</v>
      </c>
      <c r="AA2409" s="21" t="str">
        <f t="shared" si="259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2407</v>
      </c>
      <c r="B2410" s="21" t="s">
        <v>3327</v>
      </c>
      <c r="C2410" s="30">
        <v>45894</v>
      </c>
      <c r="D2410" s="30">
        <v>45903</v>
      </c>
      <c r="E2410" s="47">
        <v>326.25</v>
      </c>
      <c r="F2410" s="47">
        <f t="shared" si="254"/>
        <v>28710</v>
      </c>
      <c r="G2410" s="48">
        <f t="shared" si="255"/>
        <v>57420</v>
      </c>
      <c r="H2410" s="21">
        <v>304134</v>
      </c>
      <c r="I2410" s="21" t="s">
        <v>3776</v>
      </c>
      <c r="J2410" s="21">
        <v>2</v>
      </c>
      <c r="K2410" s="21">
        <v>2</v>
      </c>
      <c r="L2410" s="21">
        <f t="shared" si="256"/>
        <v>0</v>
      </c>
      <c r="M2410" s="21" t="s">
        <v>3375</v>
      </c>
      <c r="N2410" s="30">
        <v>45906</v>
      </c>
      <c r="O2410" s="48">
        <v>87652.5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7"/>
        <v>2</v>
      </c>
      <c r="Z2410" s="21" t="str">
        <f t="shared" si="258"/>
        <v>Saturday</v>
      </c>
      <c r="AA2410" s="21" t="str">
        <f t="shared" si="259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2408</v>
      </c>
      <c r="B2411" s="21" t="s">
        <v>3327</v>
      </c>
      <c r="C2411" s="30">
        <v>45894</v>
      </c>
      <c r="D2411" s="30">
        <v>45903</v>
      </c>
      <c r="E2411" s="47">
        <v>100.1</v>
      </c>
      <c r="F2411" s="47">
        <f t="shared" si="254"/>
        <v>8808.7999999999993</v>
      </c>
      <c r="G2411" s="48">
        <f t="shared" si="255"/>
        <v>8808.7999999999993</v>
      </c>
      <c r="H2411" s="21">
        <v>304145</v>
      </c>
      <c r="I2411" s="21" t="s">
        <v>3777</v>
      </c>
      <c r="J2411" s="21">
        <v>1</v>
      </c>
      <c r="K2411" s="21">
        <v>1</v>
      </c>
      <c r="L2411" s="21">
        <f t="shared" si="256"/>
        <v>0</v>
      </c>
      <c r="M2411" s="21" t="s">
        <v>3536</v>
      </c>
      <c r="N2411" s="30">
        <v>45915</v>
      </c>
      <c r="O2411" s="48">
        <v>14850.55</v>
      </c>
      <c r="P2411" s="21" t="s">
        <v>194</v>
      </c>
      <c r="Q2411" s="21">
        <v>58155693046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Kanpur</v>
      </c>
      <c r="W2411" s="38"/>
      <c r="X2411" s="30">
        <v>45917</v>
      </c>
      <c r="Y2411" s="21">
        <f t="shared" si="257"/>
        <v>2</v>
      </c>
      <c r="Z2411" s="21" t="str">
        <f t="shared" si="258"/>
        <v>Monday</v>
      </c>
      <c r="AA2411" s="21" t="str">
        <f t="shared" si="259"/>
        <v>Wednesday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2409</v>
      </c>
      <c r="B2412" s="21" t="s">
        <v>3327</v>
      </c>
      <c r="C2412" s="30">
        <v>45894</v>
      </c>
      <c r="D2412" s="30">
        <v>45903</v>
      </c>
      <c r="E2412" s="47">
        <v>221.2</v>
      </c>
      <c r="F2412" s="47">
        <f t="shared" si="254"/>
        <v>19465.599999999999</v>
      </c>
      <c r="G2412" s="48">
        <f t="shared" si="255"/>
        <v>38931.199999999997</v>
      </c>
      <c r="H2412" s="21">
        <v>304810</v>
      </c>
      <c r="I2412" s="21" t="s">
        <v>3778</v>
      </c>
      <c r="J2412" s="21">
        <v>2</v>
      </c>
      <c r="K2412" s="21">
        <v>2</v>
      </c>
      <c r="L2412" s="21">
        <f t="shared" si="256"/>
        <v>0</v>
      </c>
      <c r="M2412" s="21" t="s">
        <v>3375</v>
      </c>
      <c r="N2412" s="30">
        <v>45906</v>
      </c>
      <c r="O2412" s="48">
        <v>63674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7"/>
        <v>2</v>
      </c>
      <c r="Z2412" s="21" t="str">
        <f t="shared" si="258"/>
        <v>Saturday</v>
      </c>
      <c r="AA2412" s="21" t="str">
        <f t="shared" si="259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2410</v>
      </c>
      <c r="B2413" s="21" t="s">
        <v>3327</v>
      </c>
      <c r="C2413" s="30">
        <v>45894</v>
      </c>
      <c r="D2413" s="30">
        <v>45903</v>
      </c>
      <c r="E2413" s="47">
        <v>205.1</v>
      </c>
      <c r="F2413" s="47">
        <f t="shared" si="254"/>
        <v>18048.8</v>
      </c>
      <c r="G2413" s="48">
        <f t="shared" si="255"/>
        <v>18048.8</v>
      </c>
      <c r="H2413" s="21">
        <v>307608</v>
      </c>
      <c r="I2413" s="21" t="s">
        <v>3779</v>
      </c>
      <c r="J2413" s="21">
        <v>1</v>
      </c>
      <c r="K2413" s="21">
        <v>1</v>
      </c>
      <c r="L2413" s="21">
        <f t="shared" si="256"/>
        <v>0</v>
      </c>
      <c r="M2413" s="21" t="s">
        <v>3375</v>
      </c>
      <c r="N2413" s="30">
        <v>45906</v>
      </c>
      <c r="O2413" s="48">
        <v>29519.75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57"/>
        <v>2</v>
      </c>
      <c r="Z2413" s="21" t="str">
        <f t="shared" si="258"/>
        <v>Saturday</v>
      </c>
      <c r="AA2413" s="21" t="str">
        <f t="shared" si="259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2411</v>
      </c>
      <c r="B2414" s="21" t="s">
        <v>3327</v>
      </c>
      <c r="C2414" s="30">
        <v>45894</v>
      </c>
      <c r="D2414" s="30">
        <v>45903</v>
      </c>
      <c r="E2414" s="47">
        <v>293.25</v>
      </c>
      <c r="F2414" s="47">
        <f t="shared" si="254"/>
        <v>25806</v>
      </c>
      <c r="G2414" s="48">
        <f t="shared" si="255"/>
        <v>25806</v>
      </c>
      <c r="H2414" s="21">
        <v>309218</v>
      </c>
      <c r="I2414" s="21" t="s">
        <v>3780</v>
      </c>
      <c r="J2414" s="21">
        <v>1</v>
      </c>
      <c r="K2414" s="21">
        <v>1</v>
      </c>
      <c r="L2414" s="21">
        <f t="shared" si="256"/>
        <v>0</v>
      </c>
      <c r="M2414" s="21" t="s">
        <v>3331</v>
      </c>
      <c r="N2414" s="30">
        <v>45904</v>
      </c>
      <c r="O2414" s="48">
        <v>42424</v>
      </c>
      <c r="P2414" s="21" t="s">
        <v>1011</v>
      </c>
      <c r="Q2414" s="21" t="s">
        <v>2071</v>
      </c>
      <c r="R2414" s="21" t="s">
        <v>637</v>
      </c>
      <c r="S2414" s="3">
        <v>4</v>
      </c>
      <c r="T2414" s="37"/>
      <c r="U2414" s="21" t="s">
        <v>18</v>
      </c>
      <c r="V2414" s="21" t="str">
        <f>VLOOKUP(P2414,'Customer List'!B:C,2,)</f>
        <v>Delhi</v>
      </c>
      <c r="W2414" s="38"/>
      <c r="X2414" s="30">
        <f>IF(OR(R2414 = "PRIYANKA MADAM", R2414 = "DEEPAK", R2414 = "PORTER"),N2414,"")</f>
        <v>45904</v>
      </c>
      <c r="Y2414" s="21">
        <f t="shared" si="257"/>
        <v>0</v>
      </c>
      <c r="Z2414" s="21" t="str">
        <f t="shared" si="258"/>
        <v>Thursday</v>
      </c>
      <c r="AA2414" s="21" t="str">
        <f t="shared" si="259"/>
        <v>Thursday</v>
      </c>
      <c r="AB2414" s="21" t="str">
        <f>VLOOKUP(U2414,'Currency Sheet'!A:C,3,)</f>
        <v>DOLLAR</v>
      </c>
      <c r="AC2414" s="42" t="str">
        <f>VLOOKUP(P2414,'Customer List'!B:D,3,)</f>
        <v>Local</v>
      </c>
    </row>
    <row r="2415" spans="1:29" x14ac:dyDescent="0.25">
      <c r="A2415" s="21">
        <v>2412</v>
      </c>
      <c r="B2415" s="21" t="s">
        <v>3327</v>
      </c>
      <c r="C2415" s="30">
        <v>45894</v>
      </c>
      <c r="D2415" s="30">
        <v>45903</v>
      </c>
      <c r="E2415" s="47">
        <v>285.75</v>
      </c>
      <c r="F2415" s="47">
        <f t="shared" si="254"/>
        <v>25146</v>
      </c>
      <c r="G2415" s="48">
        <f t="shared" si="255"/>
        <v>25146</v>
      </c>
      <c r="H2415" s="21">
        <v>310930</v>
      </c>
      <c r="I2415" s="21" t="s">
        <v>3781</v>
      </c>
      <c r="J2415" s="21">
        <v>1</v>
      </c>
      <c r="K2415" s="21">
        <v>1</v>
      </c>
      <c r="L2415" s="21">
        <f t="shared" si="256"/>
        <v>0</v>
      </c>
      <c r="M2415" s="21" t="s">
        <v>3375</v>
      </c>
      <c r="N2415" s="30">
        <v>45906</v>
      </c>
      <c r="O2415" s="48">
        <v>38385.75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7"/>
        <v>2</v>
      </c>
      <c r="Z2415" s="21" t="str">
        <f t="shared" si="258"/>
        <v>Saturday</v>
      </c>
      <c r="AA2415" s="21" t="str">
        <f t="shared" si="259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2413</v>
      </c>
      <c r="B2416" s="21" t="s">
        <v>3327</v>
      </c>
      <c r="C2416" s="30">
        <v>45894</v>
      </c>
      <c r="D2416" s="30">
        <v>45903</v>
      </c>
      <c r="E2416" s="47">
        <v>19.600000000000001</v>
      </c>
      <c r="F2416" s="47">
        <f t="shared" si="254"/>
        <v>1724.8000000000002</v>
      </c>
      <c r="G2416" s="48">
        <f t="shared" si="255"/>
        <v>1724.8000000000002</v>
      </c>
      <c r="H2416" s="21">
        <v>317307</v>
      </c>
      <c r="I2416" s="21" t="s">
        <v>3782</v>
      </c>
      <c r="J2416" s="21">
        <v>1</v>
      </c>
      <c r="K2416" s="21">
        <v>1</v>
      </c>
      <c r="L2416" s="21">
        <f t="shared" si="256"/>
        <v>0</v>
      </c>
      <c r="M2416" s="21" t="s">
        <v>3536</v>
      </c>
      <c r="N2416" s="30">
        <v>45915</v>
      </c>
      <c r="O2416" s="48">
        <v>2907.8</v>
      </c>
      <c r="P2416" s="21" t="s">
        <v>194</v>
      </c>
      <c r="Q2416" s="21">
        <v>58155693046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Kanpur</v>
      </c>
      <c r="W2416" s="38"/>
      <c r="X2416" s="30">
        <v>45917</v>
      </c>
      <c r="Y2416" s="21">
        <f t="shared" si="257"/>
        <v>2</v>
      </c>
      <c r="Z2416" s="21" t="str">
        <f t="shared" si="258"/>
        <v>Monday</v>
      </c>
      <c r="AA2416" s="21" t="str">
        <f t="shared" si="259"/>
        <v>Wednesday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2414</v>
      </c>
      <c r="B2417" s="21" t="s">
        <v>3327</v>
      </c>
      <c r="C2417" s="30">
        <v>45894</v>
      </c>
      <c r="D2417" s="30">
        <v>45903</v>
      </c>
      <c r="E2417" s="47">
        <v>23.1</v>
      </c>
      <c r="F2417" s="47">
        <f t="shared" si="254"/>
        <v>2032.8000000000002</v>
      </c>
      <c r="G2417" s="48">
        <f t="shared" si="255"/>
        <v>2032.8000000000002</v>
      </c>
      <c r="H2417" s="21">
        <v>317415</v>
      </c>
      <c r="I2417" s="21" t="s">
        <v>3783</v>
      </c>
      <c r="J2417" s="21">
        <v>1</v>
      </c>
      <c r="K2417" s="21">
        <v>1</v>
      </c>
      <c r="L2417" s="21">
        <f t="shared" si="256"/>
        <v>0</v>
      </c>
      <c r="M2417" s="21" t="s">
        <v>3536</v>
      </c>
      <c r="N2417" s="30">
        <v>45915</v>
      </c>
      <c r="O2417" s="48">
        <v>3427.05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57"/>
        <v>2</v>
      </c>
      <c r="Z2417" s="21" t="str">
        <f t="shared" si="258"/>
        <v>Monday</v>
      </c>
      <c r="AA2417" s="21" t="str">
        <f t="shared" si="259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2415</v>
      </c>
      <c r="B2418" s="21" t="s">
        <v>3327</v>
      </c>
      <c r="C2418" s="30">
        <v>45894</v>
      </c>
      <c r="D2418" s="30">
        <v>45903</v>
      </c>
      <c r="E2418" s="47">
        <v>185.5</v>
      </c>
      <c r="F2418" s="47">
        <f t="shared" si="254"/>
        <v>16324</v>
      </c>
      <c r="G2418" s="48">
        <f t="shared" si="255"/>
        <v>32648</v>
      </c>
      <c r="H2418" s="21">
        <v>317426</v>
      </c>
      <c r="I2418" s="21" t="s">
        <v>3784</v>
      </c>
      <c r="J2418" s="21">
        <v>2</v>
      </c>
      <c r="K2418" s="21">
        <v>2</v>
      </c>
      <c r="L2418" s="21">
        <f t="shared" si="256"/>
        <v>0</v>
      </c>
      <c r="M2418" s="21" t="s">
        <v>3375</v>
      </c>
      <c r="N2418" s="30">
        <v>45906</v>
      </c>
      <c r="O2418" s="48">
        <v>53397.5</v>
      </c>
      <c r="P2418" s="21" t="s">
        <v>1894</v>
      </c>
      <c r="Q2418" s="21">
        <v>58155325373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Banglore</v>
      </c>
      <c r="W2418" s="38"/>
      <c r="X2418" s="30">
        <v>45908</v>
      </c>
      <c r="Y2418" s="21">
        <f t="shared" si="257"/>
        <v>2</v>
      </c>
      <c r="Z2418" s="21" t="str">
        <f t="shared" si="258"/>
        <v>Saturday</v>
      </c>
      <c r="AA2418" s="21" t="str">
        <f t="shared" si="259"/>
        <v>Monday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2416</v>
      </c>
      <c r="B2419" s="21" t="s">
        <v>3327</v>
      </c>
      <c r="C2419" s="30">
        <v>45894</v>
      </c>
      <c r="D2419" s="30">
        <v>45903</v>
      </c>
      <c r="E2419" s="47">
        <v>305.25</v>
      </c>
      <c r="F2419" s="47">
        <f t="shared" si="254"/>
        <v>26862</v>
      </c>
      <c r="G2419" s="48">
        <f t="shared" si="255"/>
        <v>53724</v>
      </c>
      <c r="H2419" s="21">
        <v>318340</v>
      </c>
      <c r="I2419" s="21" t="s">
        <v>3785</v>
      </c>
      <c r="J2419" s="21">
        <v>2</v>
      </c>
      <c r="K2419" s="21">
        <v>2</v>
      </c>
      <c r="L2419" s="21">
        <f t="shared" si="256"/>
        <v>0</v>
      </c>
      <c r="M2419" s="21" t="s">
        <v>3375</v>
      </c>
      <c r="N2419" s="30">
        <v>45906</v>
      </c>
      <c r="O2419" s="48">
        <v>82010.5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57"/>
        <v>2</v>
      </c>
      <c r="Z2419" s="21" t="str">
        <f t="shared" si="258"/>
        <v>Saturday</v>
      </c>
      <c r="AA2419" s="21" t="str">
        <f t="shared" si="259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2417</v>
      </c>
      <c r="B2420" s="21" t="s">
        <v>3327</v>
      </c>
      <c r="C2420" s="30">
        <v>45894</v>
      </c>
      <c r="D2420" s="30">
        <v>45903</v>
      </c>
      <c r="E2420" s="47">
        <v>301.5</v>
      </c>
      <c r="F2420" s="47">
        <f t="shared" si="254"/>
        <v>26532</v>
      </c>
      <c r="G2420" s="48">
        <f t="shared" si="255"/>
        <v>106128</v>
      </c>
      <c r="H2420" s="21">
        <v>329932</v>
      </c>
      <c r="I2420" s="21" t="s">
        <v>3786</v>
      </c>
      <c r="J2420" s="21">
        <v>4</v>
      </c>
      <c r="K2420" s="21">
        <v>4</v>
      </c>
      <c r="L2420" s="21">
        <f t="shared" si="256"/>
        <v>0</v>
      </c>
      <c r="M2420" s="21" t="s">
        <v>3375</v>
      </c>
      <c r="N2420" s="30">
        <v>45906</v>
      </c>
      <c r="O2420" s="48">
        <v>162006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7"/>
        <v>2</v>
      </c>
      <c r="Z2420" s="21" t="str">
        <f t="shared" si="258"/>
        <v>Saturday</v>
      </c>
      <c r="AA2420" s="21" t="str">
        <f t="shared" si="259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2418</v>
      </c>
      <c r="B2421" s="21" t="s">
        <v>3327</v>
      </c>
      <c r="C2421" s="30">
        <v>45894</v>
      </c>
      <c r="D2421" s="30">
        <v>45903</v>
      </c>
      <c r="E2421" s="47">
        <v>204.4</v>
      </c>
      <c r="F2421" s="47">
        <f t="shared" si="254"/>
        <v>17987.2</v>
      </c>
      <c r="G2421" s="48">
        <f t="shared" si="255"/>
        <v>17987.2</v>
      </c>
      <c r="H2421" s="21">
        <v>331806</v>
      </c>
      <c r="I2421" s="21" t="s">
        <v>3787</v>
      </c>
      <c r="J2421" s="21">
        <v>1</v>
      </c>
      <c r="K2421" s="21">
        <v>1</v>
      </c>
      <c r="L2421" s="21">
        <f t="shared" si="256"/>
        <v>0</v>
      </c>
      <c r="M2421" s="21" t="s">
        <v>3331</v>
      </c>
      <c r="N2421" s="30">
        <v>45904</v>
      </c>
      <c r="O2421" s="48">
        <v>27156</v>
      </c>
      <c r="P2421" s="21" t="s">
        <v>1011</v>
      </c>
      <c r="Q2421" s="21" t="s">
        <v>2071</v>
      </c>
      <c r="R2421" s="21" t="s">
        <v>637</v>
      </c>
      <c r="S2421" s="3">
        <v>4</v>
      </c>
      <c r="T2421" s="37"/>
      <c r="U2421" s="21" t="s">
        <v>18</v>
      </c>
      <c r="V2421" s="21" t="str">
        <f>VLOOKUP(P2421,'Customer List'!B:C,2,)</f>
        <v>Delhi</v>
      </c>
      <c r="W2421" s="38"/>
      <c r="X2421" s="30">
        <f>IF(OR(R2421 = "PRIYANKA MADAM", R2421 = "DEEPAK", R2421 = "PORTER"),N2421,"")</f>
        <v>45904</v>
      </c>
      <c r="Y2421" s="21">
        <f t="shared" si="257"/>
        <v>0</v>
      </c>
      <c r="Z2421" s="21" t="str">
        <f t="shared" si="258"/>
        <v>Thursday</v>
      </c>
      <c r="AA2421" s="21" t="str">
        <f t="shared" si="259"/>
        <v>Thursday</v>
      </c>
      <c r="AB2421" s="21" t="str">
        <f>VLOOKUP(U2421,'Currency Sheet'!A:C,3,)</f>
        <v>DOLLAR</v>
      </c>
      <c r="AC2421" s="42" t="str">
        <f>VLOOKUP(P2421,'Customer List'!B:D,3,)</f>
        <v>Local</v>
      </c>
    </row>
    <row r="2422" spans="1:29" x14ac:dyDescent="0.25">
      <c r="A2422" s="21">
        <v>2419</v>
      </c>
      <c r="B2422" s="21" t="s">
        <v>3327</v>
      </c>
      <c r="C2422" s="30">
        <v>45894</v>
      </c>
      <c r="D2422" s="30">
        <v>45903</v>
      </c>
      <c r="E2422" s="47">
        <v>169.4</v>
      </c>
      <c r="F2422" s="47">
        <f t="shared" si="254"/>
        <v>14907.2</v>
      </c>
      <c r="G2422" s="48">
        <f t="shared" si="255"/>
        <v>29814.400000000001</v>
      </c>
      <c r="H2422" s="21">
        <v>344704</v>
      </c>
      <c r="I2422" s="21" t="s">
        <v>3788</v>
      </c>
      <c r="J2422" s="21">
        <v>2</v>
      </c>
      <c r="K2422" s="21">
        <v>2</v>
      </c>
      <c r="L2422" s="21">
        <f t="shared" si="256"/>
        <v>0</v>
      </c>
      <c r="M2422" s="21" t="s">
        <v>3331</v>
      </c>
      <c r="N2422" s="30">
        <v>45904</v>
      </c>
      <c r="O2422" s="48">
        <v>45012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57"/>
        <v>0</v>
      </c>
      <c r="Z2422" s="21" t="str">
        <f t="shared" si="258"/>
        <v>Thursday</v>
      </c>
      <c r="AA2422" s="21" t="str">
        <f t="shared" si="259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2420</v>
      </c>
      <c r="B2423" s="21" t="s">
        <v>3327</v>
      </c>
      <c r="C2423" s="30">
        <v>45894</v>
      </c>
      <c r="D2423" s="30">
        <v>45903</v>
      </c>
      <c r="E2423" s="47">
        <v>123.2</v>
      </c>
      <c r="F2423" s="47">
        <f t="shared" si="254"/>
        <v>10841.6</v>
      </c>
      <c r="G2423" s="48">
        <f t="shared" si="255"/>
        <v>10841.6</v>
      </c>
      <c r="H2423" s="21">
        <v>344709</v>
      </c>
      <c r="I2423" s="21" t="s">
        <v>3789</v>
      </c>
      <c r="J2423" s="21">
        <v>1</v>
      </c>
      <c r="K2423" s="21">
        <v>1</v>
      </c>
      <c r="L2423" s="21">
        <f t="shared" si="256"/>
        <v>0</v>
      </c>
      <c r="M2423" s="21" t="s">
        <v>3536</v>
      </c>
      <c r="N2423" s="30">
        <v>45915</v>
      </c>
      <c r="O2423" s="48">
        <v>18277.599999999999</v>
      </c>
      <c r="P2423" s="21" t="s">
        <v>194</v>
      </c>
      <c r="Q2423" s="21">
        <v>58155693046</v>
      </c>
      <c r="R2423" s="21" t="s">
        <v>40</v>
      </c>
      <c r="S2423" s="3">
        <v>4</v>
      </c>
      <c r="T2423" s="37"/>
      <c r="U2423" s="21" t="s">
        <v>18</v>
      </c>
      <c r="V2423" s="21" t="str">
        <f>VLOOKUP(P2423,'Customer List'!B:C,2,)</f>
        <v>Kanpur</v>
      </c>
      <c r="W2423" s="38"/>
      <c r="X2423" s="30">
        <v>45917</v>
      </c>
      <c r="Y2423" s="21">
        <f t="shared" si="257"/>
        <v>2</v>
      </c>
      <c r="Z2423" s="21" t="str">
        <f t="shared" si="258"/>
        <v>Monday</v>
      </c>
      <c r="AA2423" s="21" t="str">
        <f t="shared" si="259"/>
        <v>Wednesday</v>
      </c>
      <c r="AB2423" s="21" t="str">
        <f>VLOOKUP(U2423,'Currency Sheet'!A:C,3,)</f>
        <v>DOLLAR</v>
      </c>
      <c r="AC2423" s="42" t="str">
        <f>VLOOKUP(P2423,'Customer List'!B:D,3,)</f>
        <v>OutStation</v>
      </c>
    </row>
    <row r="2424" spans="1:29" x14ac:dyDescent="0.25">
      <c r="A2424" s="21">
        <v>2421</v>
      </c>
      <c r="B2424" s="21" t="s">
        <v>3327</v>
      </c>
      <c r="C2424" s="30">
        <v>45894</v>
      </c>
      <c r="D2424" s="30">
        <v>45903</v>
      </c>
      <c r="E2424" s="47">
        <v>279.3</v>
      </c>
      <c r="F2424" s="47">
        <f t="shared" si="254"/>
        <v>24578.400000000001</v>
      </c>
      <c r="G2424" s="48">
        <f t="shared" si="255"/>
        <v>24578.400000000001</v>
      </c>
      <c r="H2424" s="21">
        <v>345052</v>
      </c>
      <c r="I2424" s="21" t="s">
        <v>3790</v>
      </c>
      <c r="J2424" s="21">
        <v>1</v>
      </c>
      <c r="K2424" s="21">
        <v>1</v>
      </c>
      <c r="L2424" s="21">
        <f t="shared" si="256"/>
        <v>0</v>
      </c>
      <c r="M2424" s="21" t="s">
        <v>3375</v>
      </c>
      <c r="N2424" s="30">
        <v>45906</v>
      </c>
      <c r="O2424" s="48">
        <v>40199.25</v>
      </c>
      <c r="P2424" s="21" t="s">
        <v>1894</v>
      </c>
      <c r="Q2424" s="21">
        <v>58155325373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Banglore</v>
      </c>
      <c r="W2424" s="38"/>
      <c r="X2424" s="30">
        <v>45908</v>
      </c>
      <c r="Y2424" s="21">
        <f t="shared" si="257"/>
        <v>2</v>
      </c>
      <c r="Z2424" s="21" t="str">
        <f t="shared" si="258"/>
        <v>Saturday</v>
      </c>
      <c r="AA2424" s="21" t="str">
        <f t="shared" si="259"/>
        <v>Monday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2422</v>
      </c>
      <c r="B2425" s="21" t="s">
        <v>3327</v>
      </c>
      <c r="C2425" s="30">
        <v>45894</v>
      </c>
      <c r="D2425" s="30">
        <v>45903</v>
      </c>
      <c r="E2425" s="47">
        <v>203.7</v>
      </c>
      <c r="F2425" s="47">
        <f t="shared" si="254"/>
        <v>17925.599999999999</v>
      </c>
      <c r="G2425" s="48">
        <f t="shared" si="255"/>
        <v>17925.599999999999</v>
      </c>
      <c r="H2425" s="21">
        <v>352308</v>
      </c>
      <c r="I2425" s="21" t="s">
        <v>3791</v>
      </c>
      <c r="J2425" s="21">
        <v>1</v>
      </c>
      <c r="K2425" s="21">
        <v>1</v>
      </c>
      <c r="L2425" s="21">
        <f t="shared" si="256"/>
        <v>0</v>
      </c>
      <c r="M2425" s="21" t="s">
        <v>3395</v>
      </c>
      <c r="N2425" s="30">
        <v>45908</v>
      </c>
      <c r="O2425" s="48">
        <v>31573.5</v>
      </c>
      <c r="P2425" s="21" t="s">
        <v>897</v>
      </c>
      <c r="Q2425" s="21" t="s">
        <v>3386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Chandigarh</v>
      </c>
      <c r="W2425" s="38"/>
      <c r="X2425" s="30">
        <v>45909</v>
      </c>
      <c r="Y2425" s="21">
        <f t="shared" si="257"/>
        <v>1</v>
      </c>
      <c r="Z2425" s="21" t="str">
        <f t="shared" si="258"/>
        <v>Monday</v>
      </c>
      <c r="AA2425" s="21" t="str">
        <f t="shared" si="259"/>
        <v>Tuesday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2423</v>
      </c>
      <c r="B2426" s="21" t="s">
        <v>3327</v>
      </c>
      <c r="C2426" s="30">
        <v>45894</v>
      </c>
      <c r="D2426" s="30">
        <v>45903</v>
      </c>
      <c r="E2426" s="47">
        <v>326.25</v>
      </c>
      <c r="F2426" s="47">
        <f t="shared" si="254"/>
        <v>28710</v>
      </c>
      <c r="G2426" s="48">
        <f t="shared" si="255"/>
        <v>57420</v>
      </c>
      <c r="H2426" s="21">
        <v>353232</v>
      </c>
      <c r="I2426" s="21" t="s">
        <v>3792</v>
      </c>
      <c r="J2426" s="21">
        <v>2</v>
      </c>
      <c r="K2426" s="21">
        <v>2</v>
      </c>
      <c r="L2426" s="21">
        <f t="shared" si="256"/>
        <v>0</v>
      </c>
      <c r="M2426" s="21" t="s">
        <v>3375</v>
      </c>
      <c r="N2426" s="30">
        <v>45906</v>
      </c>
      <c r="O2426" s="48">
        <v>87652.5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7"/>
        <v>2</v>
      </c>
      <c r="Z2426" s="21" t="str">
        <f t="shared" si="258"/>
        <v>Saturday</v>
      </c>
      <c r="AA2426" s="21" t="str">
        <f t="shared" si="259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2424</v>
      </c>
      <c r="B2427" s="21" t="s">
        <v>3327</v>
      </c>
      <c r="C2427" s="30">
        <v>45894</v>
      </c>
      <c r="D2427" s="30">
        <v>45903</v>
      </c>
      <c r="E2427" s="47">
        <v>128.1</v>
      </c>
      <c r="F2427" s="47">
        <f t="shared" si="254"/>
        <v>11272.8</v>
      </c>
      <c r="G2427" s="48">
        <f t="shared" si="255"/>
        <v>11272.8</v>
      </c>
      <c r="H2427" s="21">
        <v>353271</v>
      </c>
      <c r="I2427" s="21" t="s">
        <v>3793</v>
      </c>
      <c r="J2427" s="21">
        <v>1</v>
      </c>
      <c r="K2427" s="21">
        <v>1</v>
      </c>
      <c r="L2427" s="21">
        <f t="shared" si="256"/>
        <v>0</v>
      </c>
      <c r="M2427" s="21" t="s">
        <v>3536</v>
      </c>
      <c r="N2427" s="30">
        <v>45915</v>
      </c>
      <c r="O2427" s="48">
        <v>19004.55</v>
      </c>
      <c r="P2427" s="21" t="s">
        <v>194</v>
      </c>
      <c r="Q2427" s="21">
        <v>58155693046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Kanpur</v>
      </c>
      <c r="W2427" s="38"/>
      <c r="X2427" s="30">
        <v>45917</v>
      </c>
      <c r="Y2427" s="21">
        <f t="shared" si="257"/>
        <v>2</v>
      </c>
      <c r="Z2427" s="21" t="str">
        <f t="shared" si="258"/>
        <v>Monday</v>
      </c>
      <c r="AA2427" s="21" t="str">
        <f t="shared" si="259"/>
        <v>Wednesday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2425</v>
      </c>
      <c r="B2428" s="21" t="s">
        <v>3327</v>
      </c>
      <c r="C2428" s="30">
        <v>45894</v>
      </c>
      <c r="D2428" s="30">
        <v>45903</v>
      </c>
      <c r="E2428" s="47">
        <v>285.75</v>
      </c>
      <c r="F2428" s="47">
        <f t="shared" si="254"/>
        <v>25146</v>
      </c>
      <c r="G2428" s="48">
        <f t="shared" si="255"/>
        <v>75438</v>
      </c>
      <c r="H2428" s="21">
        <v>356418</v>
      </c>
      <c r="I2428" s="21" t="s">
        <v>3794</v>
      </c>
      <c r="J2428" s="21">
        <v>3</v>
      </c>
      <c r="K2428" s="21">
        <v>3</v>
      </c>
      <c r="L2428" s="21">
        <f t="shared" si="256"/>
        <v>0</v>
      </c>
      <c r="M2428" s="21" t="s">
        <v>3375</v>
      </c>
      <c r="N2428" s="30">
        <v>45906</v>
      </c>
      <c r="O2428" s="48">
        <v>115157.25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7"/>
        <v>2</v>
      </c>
      <c r="Z2428" s="21" t="str">
        <f t="shared" si="258"/>
        <v>Saturday</v>
      </c>
      <c r="AA2428" s="21" t="str">
        <f t="shared" si="259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2426</v>
      </c>
      <c r="B2429" s="21" t="s">
        <v>3327</v>
      </c>
      <c r="C2429" s="30">
        <v>45894</v>
      </c>
      <c r="D2429" s="30">
        <v>45903</v>
      </c>
      <c r="E2429" s="47">
        <v>236.6</v>
      </c>
      <c r="F2429" s="47">
        <f t="shared" si="254"/>
        <v>20820.8</v>
      </c>
      <c r="G2429" s="48">
        <f t="shared" si="255"/>
        <v>20820.8</v>
      </c>
      <c r="H2429" s="21">
        <v>362605</v>
      </c>
      <c r="I2429" s="21" t="s">
        <v>3795</v>
      </c>
      <c r="J2429" s="21">
        <v>1</v>
      </c>
      <c r="K2429" s="21">
        <v>1</v>
      </c>
      <c r="L2429" s="21">
        <f t="shared" si="256"/>
        <v>0</v>
      </c>
      <c r="M2429" s="21" t="s">
        <v>3536</v>
      </c>
      <c r="N2429" s="30">
        <v>45915</v>
      </c>
      <c r="O2429" s="48">
        <v>35101.300000000003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7"/>
        <v>2</v>
      </c>
      <c r="Z2429" s="21" t="str">
        <f t="shared" si="258"/>
        <v>Monday</v>
      </c>
      <c r="AA2429" s="21" t="str">
        <f t="shared" si="259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2427</v>
      </c>
      <c r="B2430" s="21" t="s">
        <v>3327</v>
      </c>
      <c r="C2430" s="30">
        <v>45894</v>
      </c>
      <c r="D2430" s="30">
        <v>45903</v>
      </c>
      <c r="E2430" s="47">
        <v>287.7</v>
      </c>
      <c r="F2430" s="47">
        <f t="shared" si="254"/>
        <v>25317.599999999999</v>
      </c>
      <c r="G2430" s="48">
        <f t="shared" si="255"/>
        <v>25317.599999999999</v>
      </c>
      <c r="H2430" s="21">
        <v>369332</v>
      </c>
      <c r="I2430" s="21" t="s">
        <v>3796</v>
      </c>
      <c r="J2430" s="21">
        <v>1</v>
      </c>
      <c r="K2430" s="21">
        <v>1</v>
      </c>
      <c r="L2430" s="21">
        <f t="shared" si="256"/>
        <v>0</v>
      </c>
      <c r="M2430" s="21" t="s">
        <v>3375</v>
      </c>
      <c r="N2430" s="30">
        <v>45906</v>
      </c>
      <c r="O2430" s="48">
        <v>41408.25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7"/>
        <v>2</v>
      </c>
      <c r="Z2430" s="21" t="str">
        <f t="shared" si="258"/>
        <v>Saturday</v>
      </c>
      <c r="AA2430" s="21" t="str">
        <f t="shared" si="259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2428</v>
      </c>
      <c r="B2431" s="21" t="s">
        <v>3327</v>
      </c>
      <c r="C2431" s="30">
        <v>45894</v>
      </c>
      <c r="D2431" s="30">
        <v>45903</v>
      </c>
      <c r="E2431" s="47">
        <v>131.6</v>
      </c>
      <c r="F2431" s="47">
        <f t="shared" si="254"/>
        <v>11580.8</v>
      </c>
      <c r="G2431" s="48">
        <f t="shared" si="255"/>
        <v>11580.8</v>
      </c>
      <c r="H2431" s="21">
        <v>369347</v>
      </c>
      <c r="I2431" s="21" t="s">
        <v>3797</v>
      </c>
      <c r="J2431" s="21">
        <v>1</v>
      </c>
      <c r="K2431" s="21">
        <v>1</v>
      </c>
      <c r="L2431" s="21">
        <f t="shared" si="256"/>
        <v>0</v>
      </c>
      <c r="M2431" s="21" t="s">
        <v>3536</v>
      </c>
      <c r="N2431" s="30">
        <v>45915</v>
      </c>
      <c r="O2431" s="48">
        <v>19523.8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7"/>
        <v>2</v>
      </c>
      <c r="Z2431" s="21" t="str">
        <f t="shared" si="258"/>
        <v>Monday</v>
      </c>
      <c r="AA2431" s="21" t="str">
        <f t="shared" si="259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2429</v>
      </c>
      <c r="B2432" s="21" t="s">
        <v>3327</v>
      </c>
      <c r="C2432" s="30">
        <v>45894</v>
      </c>
      <c r="D2432" s="30">
        <v>45903</v>
      </c>
      <c r="E2432" s="47">
        <v>286.3</v>
      </c>
      <c r="F2432" s="47">
        <f t="shared" si="254"/>
        <v>25194.400000000001</v>
      </c>
      <c r="G2432" s="48">
        <f t="shared" si="255"/>
        <v>25194.400000000001</v>
      </c>
      <c r="H2432" s="21">
        <v>372706</v>
      </c>
      <c r="I2432" s="21" t="s">
        <v>3798</v>
      </c>
      <c r="J2432" s="21">
        <v>1</v>
      </c>
      <c r="K2432" s="21">
        <v>1</v>
      </c>
      <c r="L2432" s="21">
        <f t="shared" si="256"/>
        <v>0</v>
      </c>
      <c r="M2432" s="21" t="s">
        <v>3375</v>
      </c>
      <c r="N2432" s="30">
        <v>45906</v>
      </c>
      <c r="O2432" s="48">
        <v>41206.75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7"/>
        <v>2</v>
      </c>
      <c r="Z2432" s="21" t="str">
        <f t="shared" si="258"/>
        <v>Saturday</v>
      </c>
      <c r="AA2432" s="21" t="str">
        <f t="shared" si="259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2430</v>
      </c>
      <c r="B2433" s="21" t="s">
        <v>3327</v>
      </c>
      <c r="C2433" s="30">
        <v>45894</v>
      </c>
      <c r="D2433" s="30">
        <v>45903</v>
      </c>
      <c r="E2433" s="47">
        <v>74.2</v>
      </c>
      <c r="F2433" s="47">
        <f t="shared" si="254"/>
        <v>6529.6</v>
      </c>
      <c r="G2433" s="48">
        <f t="shared" si="255"/>
        <v>6529.6</v>
      </c>
      <c r="H2433" s="21">
        <v>400108</v>
      </c>
      <c r="I2433" s="21" t="s">
        <v>3799</v>
      </c>
      <c r="J2433" s="21">
        <v>1</v>
      </c>
      <c r="K2433" s="21">
        <v>1</v>
      </c>
      <c r="L2433" s="21">
        <f t="shared" si="256"/>
        <v>0</v>
      </c>
      <c r="M2433" s="21" t="s">
        <v>3375</v>
      </c>
      <c r="N2433" s="30">
        <v>45906</v>
      </c>
      <c r="O2433" s="48">
        <v>10679.5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57"/>
        <v>2</v>
      </c>
      <c r="Z2433" s="21" t="str">
        <f t="shared" si="258"/>
        <v>Saturday</v>
      </c>
      <c r="AA2433" s="21" t="str">
        <f t="shared" si="259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2431</v>
      </c>
      <c r="B2434" s="21" t="s">
        <v>3327</v>
      </c>
      <c r="C2434" s="30">
        <v>45894</v>
      </c>
      <c r="D2434" s="30">
        <v>45903</v>
      </c>
      <c r="E2434" s="47">
        <v>42.7</v>
      </c>
      <c r="F2434" s="47">
        <f t="shared" si="254"/>
        <v>3757.6000000000004</v>
      </c>
      <c r="G2434" s="48">
        <f t="shared" si="255"/>
        <v>3757.6000000000004</v>
      </c>
      <c r="H2434" s="21">
        <v>400113</v>
      </c>
      <c r="I2434" s="21" t="s">
        <v>3800</v>
      </c>
      <c r="J2434" s="21">
        <v>1</v>
      </c>
      <c r="K2434" s="21">
        <v>1</v>
      </c>
      <c r="L2434" s="21">
        <f t="shared" si="256"/>
        <v>0</v>
      </c>
      <c r="M2434" s="21" t="s">
        <v>3376</v>
      </c>
      <c r="N2434" s="30">
        <v>45906</v>
      </c>
      <c r="O2434" s="48">
        <v>6145.75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7"/>
        <v>2</v>
      </c>
      <c r="Z2434" s="21" t="str">
        <f t="shared" si="258"/>
        <v>Saturday</v>
      </c>
      <c r="AA2434" s="21" t="str">
        <f t="shared" si="259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2432</v>
      </c>
      <c r="B2435" s="21" t="s">
        <v>3327</v>
      </c>
      <c r="C2435" s="30">
        <v>45894</v>
      </c>
      <c r="D2435" s="30">
        <v>45903</v>
      </c>
      <c r="E2435" s="47">
        <v>61.6</v>
      </c>
      <c r="F2435" s="47">
        <f t="shared" si="254"/>
        <v>5420.8</v>
      </c>
      <c r="G2435" s="48">
        <f t="shared" si="255"/>
        <v>10841.6</v>
      </c>
      <c r="H2435" s="21">
        <v>400120</v>
      </c>
      <c r="I2435" s="21" t="s">
        <v>3801</v>
      </c>
      <c r="J2435" s="21">
        <v>2</v>
      </c>
      <c r="K2435" s="21">
        <v>2</v>
      </c>
      <c r="L2435" s="21">
        <f t="shared" si="256"/>
        <v>0</v>
      </c>
      <c r="M2435" s="21" t="s">
        <v>3375</v>
      </c>
      <c r="N2435" s="30">
        <v>45906</v>
      </c>
      <c r="O2435" s="48">
        <v>17732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7"/>
        <v>2</v>
      </c>
      <c r="Z2435" s="21" t="str">
        <f t="shared" si="258"/>
        <v>Saturday</v>
      </c>
      <c r="AA2435" s="21" t="str">
        <f t="shared" si="259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2433</v>
      </c>
      <c r="B2436" s="21" t="s">
        <v>3327</v>
      </c>
      <c r="C2436" s="30">
        <v>45894</v>
      </c>
      <c r="D2436" s="30">
        <v>45903</v>
      </c>
      <c r="E2436" s="47">
        <v>74.2</v>
      </c>
      <c r="F2436" s="47">
        <f t="shared" ref="F2436:F2499" si="261">IF(AB2436="DOLLAR",E2436*88,E2436)</f>
        <v>6529.6</v>
      </c>
      <c r="G2436" s="48">
        <f t="shared" ref="G2436:G2499" si="262">F2436*J2436</f>
        <v>6529.6</v>
      </c>
      <c r="H2436" s="21">
        <v>400125</v>
      </c>
      <c r="I2436" s="21" t="s">
        <v>3802</v>
      </c>
      <c r="J2436" s="21">
        <v>1</v>
      </c>
      <c r="K2436" s="21">
        <v>1</v>
      </c>
      <c r="L2436" s="21">
        <f t="shared" ref="L2436:L2499" si="263">J2436-K2436</f>
        <v>0</v>
      </c>
      <c r="M2436" s="21" t="s">
        <v>3376</v>
      </c>
      <c r="N2436" s="30">
        <v>45906</v>
      </c>
      <c r="O2436" s="48">
        <v>10679.5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ref="Y2436:Y2499" si="264">IF(X2436="", "", X2436-N2436)</f>
        <v>2</v>
      </c>
      <c r="Z2436" s="21" t="str">
        <f t="shared" ref="Z2436:Z2499" si="265">IF(N2436="", "", TEXT(N2436, "dddd"))</f>
        <v>Saturday</v>
      </c>
      <c r="AA2436" s="21" t="str">
        <f t="shared" ref="AA2436:AA2499" si="266">IF(X2436="", "", TEXT(X2436, "dddd"))</f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2434</v>
      </c>
      <c r="B2437" s="21" t="s">
        <v>3327</v>
      </c>
      <c r="C2437" s="30">
        <v>45894</v>
      </c>
      <c r="D2437" s="30">
        <v>45903</v>
      </c>
      <c r="E2437" s="47">
        <v>125.3</v>
      </c>
      <c r="F2437" s="47">
        <f t="shared" si="261"/>
        <v>11026.4</v>
      </c>
      <c r="G2437" s="48">
        <f t="shared" si="262"/>
        <v>11026.4</v>
      </c>
      <c r="H2437" s="21">
        <v>400128</v>
      </c>
      <c r="I2437" s="21" t="s">
        <v>3803</v>
      </c>
      <c r="J2437" s="21">
        <v>1</v>
      </c>
      <c r="K2437" s="21">
        <v>1</v>
      </c>
      <c r="L2437" s="21">
        <f t="shared" si="263"/>
        <v>0</v>
      </c>
      <c r="M2437" s="21" t="s">
        <v>3376</v>
      </c>
      <c r="N2437" s="30">
        <v>45906</v>
      </c>
      <c r="O2437" s="48">
        <v>18034.25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64"/>
        <v>2</v>
      </c>
      <c r="Z2437" s="21" t="str">
        <f t="shared" si="265"/>
        <v>Saturday</v>
      </c>
      <c r="AA2437" s="21" t="str">
        <f t="shared" si="266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2435</v>
      </c>
      <c r="B2438" s="21" t="s">
        <v>3327</v>
      </c>
      <c r="C2438" s="30">
        <v>45894</v>
      </c>
      <c r="D2438" s="30">
        <v>45903</v>
      </c>
      <c r="E2438" s="47">
        <v>58.1</v>
      </c>
      <c r="F2438" s="47">
        <f t="shared" si="261"/>
        <v>5112.8</v>
      </c>
      <c r="G2438" s="48">
        <f t="shared" si="262"/>
        <v>5112.8</v>
      </c>
      <c r="H2438" s="21">
        <v>400143</v>
      </c>
      <c r="I2438" s="21" t="s">
        <v>3804</v>
      </c>
      <c r="J2438" s="21">
        <v>1</v>
      </c>
      <c r="K2438" s="21">
        <v>1</v>
      </c>
      <c r="L2438" s="21">
        <f t="shared" si="263"/>
        <v>0</v>
      </c>
      <c r="M2438" s="21" t="s">
        <v>3376</v>
      </c>
      <c r="N2438" s="30">
        <v>45906</v>
      </c>
      <c r="O2438" s="48">
        <v>8362.25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64"/>
        <v>2</v>
      </c>
      <c r="Z2438" s="21" t="str">
        <f t="shared" si="265"/>
        <v>Saturday</v>
      </c>
      <c r="AA2438" s="21" t="str">
        <f t="shared" si="266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2436</v>
      </c>
      <c r="B2439" s="21" t="s">
        <v>3327</v>
      </c>
      <c r="C2439" s="30">
        <v>45894</v>
      </c>
      <c r="D2439" s="30">
        <v>45903</v>
      </c>
      <c r="E2439" s="47">
        <v>268.5</v>
      </c>
      <c r="F2439" s="47">
        <f t="shared" si="261"/>
        <v>23628</v>
      </c>
      <c r="G2439" s="48">
        <f t="shared" si="262"/>
        <v>23628</v>
      </c>
      <c r="H2439" s="21">
        <v>400158</v>
      </c>
      <c r="I2439" s="21" t="s">
        <v>3805</v>
      </c>
      <c r="J2439" s="21">
        <v>1</v>
      </c>
      <c r="K2439" s="21">
        <v>1</v>
      </c>
      <c r="L2439" s="21">
        <f t="shared" si="263"/>
        <v>0</v>
      </c>
      <c r="M2439" s="21" t="s">
        <v>3375</v>
      </c>
      <c r="N2439" s="30">
        <v>45906</v>
      </c>
      <c r="O2439" s="48">
        <v>36068.5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64"/>
        <v>2</v>
      </c>
      <c r="Z2439" s="21" t="str">
        <f t="shared" si="265"/>
        <v>Saturday</v>
      </c>
      <c r="AA2439" s="21" t="str">
        <f t="shared" si="266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2437</v>
      </c>
      <c r="B2440" s="21" t="s">
        <v>3327</v>
      </c>
      <c r="C2440" s="30">
        <v>45894</v>
      </c>
      <c r="D2440" s="30">
        <v>45903</v>
      </c>
      <c r="E2440" s="47">
        <v>309.75</v>
      </c>
      <c r="F2440" s="47">
        <f t="shared" si="261"/>
        <v>27258</v>
      </c>
      <c r="G2440" s="48">
        <f t="shared" si="262"/>
        <v>27258</v>
      </c>
      <c r="H2440" s="21">
        <v>400162</v>
      </c>
      <c r="I2440" s="21" t="s">
        <v>3806</v>
      </c>
      <c r="J2440" s="21">
        <v>1</v>
      </c>
      <c r="K2440" s="21">
        <v>1</v>
      </c>
      <c r="L2440" s="21">
        <f t="shared" si="263"/>
        <v>0</v>
      </c>
      <c r="M2440" s="21" t="s">
        <v>3375</v>
      </c>
      <c r="N2440" s="30">
        <v>45906</v>
      </c>
      <c r="O2440" s="48">
        <v>41609.75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64"/>
        <v>2</v>
      </c>
      <c r="Z2440" s="21" t="str">
        <f t="shared" si="265"/>
        <v>Saturday</v>
      </c>
      <c r="AA2440" s="21" t="str">
        <f t="shared" si="266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2438</v>
      </c>
      <c r="B2441" s="21" t="s">
        <v>3327</v>
      </c>
      <c r="C2441" s="30">
        <v>45894</v>
      </c>
      <c r="D2441" s="30">
        <v>45903</v>
      </c>
      <c r="E2441" s="47">
        <v>288.75</v>
      </c>
      <c r="F2441" s="47">
        <f t="shared" si="261"/>
        <v>25410</v>
      </c>
      <c r="G2441" s="48">
        <f t="shared" si="262"/>
        <v>50820</v>
      </c>
      <c r="H2441" s="21">
        <v>400172</v>
      </c>
      <c r="I2441" s="21" t="s">
        <v>3807</v>
      </c>
      <c r="J2441" s="21">
        <v>2</v>
      </c>
      <c r="K2441" s="21">
        <v>2</v>
      </c>
      <c r="L2441" s="21">
        <f t="shared" si="263"/>
        <v>0</v>
      </c>
      <c r="M2441" s="21" t="s">
        <v>3375</v>
      </c>
      <c r="N2441" s="30">
        <v>45906</v>
      </c>
      <c r="O2441" s="48">
        <v>77577.5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64"/>
        <v>2</v>
      </c>
      <c r="Z2441" s="21" t="str">
        <f t="shared" si="265"/>
        <v>Saturday</v>
      </c>
      <c r="AA2441" s="21" t="str">
        <f t="shared" si="266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2439</v>
      </c>
      <c r="B2442" s="21" t="s">
        <v>3327</v>
      </c>
      <c r="C2442" s="30">
        <v>45894</v>
      </c>
      <c r="D2442" s="30">
        <v>45903</v>
      </c>
      <c r="E2442" s="47">
        <v>32.9</v>
      </c>
      <c r="F2442" s="47">
        <f t="shared" si="261"/>
        <v>2895.2</v>
      </c>
      <c r="G2442" s="48">
        <f t="shared" si="262"/>
        <v>2895.2</v>
      </c>
      <c r="H2442" s="21">
        <v>400209</v>
      </c>
      <c r="I2442" s="21" t="s">
        <v>3808</v>
      </c>
      <c r="J2442" s="21">
        <v>1</v>
      </c>
      <c r="K2442" s="21">
        <v>1</v>
      </c>
      <c r="L2442" s="21">
        <f t="shared" si="263"/>
        <v>0</v>
      </c>
      <c r="M2442" s="21" t="s">
        <v>3376</v>
      </c>
      <c r="N2442" s="30">
        <v>45906</v>
      </c>
      <c r="O2442" s="48">
        <v>4735.25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64"/>
        <v>2</v>
      </c>
      <c r="Z2442" s="21" t="str">
        <f t="shared" si="265"/>
        <v>Saturday</v>
      </c>
      <c r="AA2442" s="21" t="str">
        <f t="shared" si="266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2440</v>
      </c>
      <c r="B2443" s="21" t="s">
        <v>3327</v>
      </c>
      <c r="C2443" s="30">
        <v>45894</v>
      </c>
      <c r="D2443" s="30">
        <v>45903</v>
      </c>
      <c r="E2443" s="47">
        <v>25.2</v>
      </c>
      <c r="F2443" s="47">
        <f t="shared" si="261"/>
        <v>2217.6</v>
      </c>
      <c r="G2443" s="48">
        <f t="shared" si="262"/>
        <v>2217.6</v>
      </c>
      <c r="H2443" s="21">
        <v>400219</v>
      </c>
      <c r="I2443" s="21" t="s">
        <v>3809</v>
      </c>
      <c r="J2443" s="21">
        <v>1</v>
      </c>
      <c r="K2443" s="21">
        <v>1</v>
      </c>
      <c r="L2443" s="21">
        <f t="shared" si="263"/>
        <v>0</v>
      </c>
      <c r="M2443" s="21" t="s">
        <v>3376</v>
      </c>
      <c r="N2443" s="30">
        <v>45906</v>
      </c>
      <c r="O2443" s="48">
        <v>3627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64"/>
        <v>2</v>
      </c>
      <c r="Z2443" s="21" t="str">
        <f t="shared" si="265"/>
        <v>Saturday</v>
      </c>
      <c r="AA2443" s="21" t="str">
        <f t="shared" si="266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2441</v>
      </c>
      <c r="B2444" s="21" t="s">
        <v>3327</v>
      </c>
      <c r="C2444" s="30">
        <v>45894</v>
      </c>
      <c r="D2444" s="30">
        <v>45903</v>
      </c>
      <c r="E2444" s="47">
        <v>66.5</v>
      </c>
      <c r="F2444" s="47">
        <f t="shared" si="261"/>
        <v>5852</v>
      </c>
      <c r="G2444" s="48">
        <f t="shared" si="262"/>
        <v>11704</v>
      </c>
      <c r="H2444" s="21">
        <v>400220</v>
      </c>
      <c r="I2444" s="21" t="s">
        <v>3810</v>
      </c>
      <c r="J2444" s="21">
        <v>2</v>
      </c>
      <c r="K2444" s="21">
        <v>2</v>
      </c>
      <c r="L2444" s="21">
        <f t="shared" si="263"/>
        <v>0</v>
      </c>
      <c r="M2444" s="21" t="s">
        <v>3375</v>
      </c>
      <c r="N2444" s="30">
        <v>45906</v>
      </c>
      <c r="O2444" s="48">
        <v>19142.5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64"/>
        <v>2</v>
      </c>
      <c r="Z2444" s="21" t="str">
        <f t="shared" si="265"/>
        <v>Saturday</v>
      </c>
      <c r="AA2444" s="21" t="str">
        <f t="shared" si="266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2442</v>
      </c>
      <c r="B2445" s="21" t="s">
        <v>3327</v>
      </c>
      <c r="C2445" s="30">
        <v>45894</v>
      </c>
      <c r="D2445" s="30">
        <v>45903</v>
      </c>
      <c r="E2445" s="47">
        <v>123.75</v>
      </c>
      <c r="F2445" s="47">
        <f t="shared" si="261"/>
        <v>10890</v>
      </c>
      <c r="G2445" s="48">
        <f t="shared" si="262"/>
        <v>10890</v>
      </c>
      <c r="H2445" s="21">
        <v>400259</v>
      </c>
      <c r="I2445" s="21" t="s">
        <v>3811</v>
      </c>
      <c r="J2445" s="21">
        <v>1</v>
      </c>
      <c r="K2445" s="21">
        <v>1</v>
      </c>
      <c r="L2445" s="21">
        <f t="shared" si="263"/>
        <v>0</v>
      </c>
      <c r="M2445" s="21" t="s">
        <v>3376</v>
      </c>
      <c r="N2445" s="30">
        <v>45906</v>
      </c>
      <c r="O2445" s="48">
        <v>16623.75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64"/>
        <v>2</v>
      </c>
      <c r="Z2445" s="21" t="str">
        <f t="shared" si="265"/>
        <v>Saturday</v>
      </c>
      <c r="AA2445" s="21" t="str">
        <f t="shared" si="266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2443</v>
      </c>
      <c r="B2446" s="21" t="s">
        <v>3327</v>
      </c>
      <c r="C2446" s="30">
        <v>45894</v>
      </c>
      <c r="D2446" s="30">
        <v>45903</v>
      </c>
      <c r="E2446" s="47">
        <v>135.1</v>
      </c>
      <c r="F2446" s="47">
        <f t="shared" si="261"/>
        <v>11888.8</v>
      </c>
      <c r="G2446" s="48">
        <f t="shared" si="262"/>
        <v>11888.8</v>
      </c>
      <c r="H2446" s="21">
        <v>400334</v>
      </c>
      <c r="I2446" s="21" t="s">
        <v>3812</v>
      </c>
      <c r="J2446" s="21">
        <v>1</v>
      </c>
      <c r="K2446" s="21">
        <v>1</v>
      </c>
      <c r="L2446" s="21">
        <f t="shared" si="263"/>
        <v>0</v>
      </c>
      <c r="M2446" s="21" t="s">
        <v>3375</v>
      </c>
      <c r="N2446" s="30">
        <v>45906</v>
      </c>
      <c r="O2446" s="48">
        <v>19444.75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64"/>
        <v>2</v>
      </c>
      <c r="Z2446" s="21" t="str">
        <f t="shared" si="265"/>
        <v>Saturday</v>
      </c>
      <c r="AA2446" s="21" t="str">
        <f t="shared" si="266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2444</v>
      </c>
      <c r="B2447" s="21" t="s">
        <v>3327</v>
      </c>
      <c r="C2447" s="30">
        <v>45894</v>
      </c>
      <c r="D2447" s="30">
        <v>45903</v>
      </c>
      <c r="E2447" s="47">
        <v>160.30000000000001</v>
      </c>
      <c r="F2447" s="47">
        <f t="shared" si="261"/>
        <v>14106.400000000001</v>
      </c>
      <c r="G2447" s="48">
        <f t="shared" si="262"/>
        <v>28212.800000000003</v>
      </c>
      <c r="H2447" s="21">
        <v>422302</v>
      </c>
      <c r="I2447" s="21" t="s">
        <v>3813</v>
      </c>
      <c r="J2447" s="21">
        <v>2</v>
      </c>
      <c r="K2447" s="21">
        <v>2</v>
      </c>
      <c r="L2447" s="21">
        <f t="shared" si="263"/>
        <v>0</v>
      </c>
      <c r="M2447" s="21" t="s">
        <v>3376</v>
      </c>
      <c r="N2447" s="30">
        <v>45906</v>
      </c>
      <c r="O2447" s="48">
        <v>46143.5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64"/>
        <v>2</v>
      </c>
      <c r="Z2447" s="21" t="str">
        <f t="shared" si="265"/>
        <v>Saturday</v>
      </c>
      <c r="AA2447" s="21" t="str">
        <f t="shared" si="266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2445</v>
      </c>
      <c r="B2448" s="21" t="s">
        <v>3327</v>
      </c>
      <c r="C2448" s="30">
        <v>45894</v>
      </c>
      <c r="D2448" s="30">
        <v>45903</v>
      </c>
      <c r="E2448" s="47">
        <v>78.400000000000006</v>
      </c>
      <c r="F2448" s="47">
        <f t="shared" si="261"/>
        <v>6899.2000000000007</v>
      </c>
      <c r="G2448" s="48">
        <f t="shared" si="262"/>
        <v>6899.2000000000007</v>
      </c>
      <c r="H2448" s="21">
        <v>423303</v>
      </c>
      <c r="I2448" s="21" t="s">
        <v>3814</v>
      </c>
      <c r="J2448" s="21">
        <v>1</v>
      </c>
      <c r="K2448" s="21">
        <v>1</v>
      </c>
      <c r="L2448" s="21">
        <f t="shared" si="263"/>
        <v>0</v>
      </c>
      <c r="M2448" s="21" t="s">
        <v>3356</v>
      </c>
      <c r="N2448" s="30">
        <v>45906</v>
      </c>
      <c r="O2448" s="48">
        <v>13020</v>
      </c>
      <c r="P2448" s="21" t="s">
        <v>2283</v>
      </c>
      <c r="Q2448" s="21">
        <v>58155321965</v>
      </c>
      <c r="R2448" s="21" t="s">
        <v>40</v>
      </c>
      <c r="S2448" s="3">
        <v>-20</v>
      </c>
      <c r="T2448" s="37"/>
      <c r="U2448" s="21" t="s">
        <v>18</v>
      </c>
      <c r="V2448" s="21" t="str">
        <f>VLOOKUP(P2448,'Customer List'!B:C,2,)</f>
        <v>BANGALORE</v>
      </c>
      <c r="W2448" s="38"/>
      <c r="X2448" s="30">
        <v>45908</v>
      </c>
      <c r="Y2448" s="21">
        <f t="shared" si="264"/>
        <v>2</v>
      </c>
      <c r="Z2448" s="21" t="str">
        <f t="shared" si="265"/>
        <v>Saturday</v>
      </c>
      <c r="AA2448" s="21" t="str">
        <f t="shared" si="266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2446</v>
      </c>
      <c r="B2449" s="21" t="s">
        <v>3327</v>
      </c>
      <c r="C2449" s="30">
        <v>45894</v>
      </c>
      <c r="D2449" s="30">
        <v>45903</v>
      </c>
      <c r="E2449" s="47">
        <v>75.75</v>
      </c>
      <c r="F2449" s="47">
        <f t="shared" si="261"/>
        <v>6666</v>
      </c>
      <c r="G2449" s="48">
        <f t="shared" si="262"/>
        <v>6666</v>
      </c>
      <c r="H2449" s="21">
        <v>423801</v>
      </c>
      <c r="I2449" s="21" t="s">
        <v>3815</v>
      </c>
      <c r="J2449" s="21">
        <v>1</v>
      </c>
      <c r="K2449" s="21">
        <v>1</v>
      </c>
      <c r="L2449" s="21">
        <f t="shared" si="263"/>
        <v>0</v>
      </c>
      <c r="M2449" s="21" t="s">
        <v>3356</v>
      </c>
      <c r="N2449" s="30">
        <v>45906</v>
      </c>
      <c r="O2449" s="48">
        <v>11741.25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64"/>
        <v>2</v>
      </c>
      <c r="Z2449" s="21" t="str">
        <f t="shared" si="265"/>
        <v>Saturday</v>
      </c>
      <c r="AA2449" s="21" t="str">
        <f t="shared" si="266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2447</v>
      </c>
      <c r="B2450" s="21" t="s">
        <v>3327</v>
      </c>
      <c r="C2450" s="30">
        <v>45894</v>
      </c>
      <c r="D2450" s="30">
        <v>45903</v>
      </c>
      <c r="E2450" s="47">
        <v>115.5</v>
      </c>
      <c r="F2450" s="47">
        <f t="shared" si="261"/>
        <v>10164</v>
      </c>
      <c r="G2450" s="48">
        <f t="shared" si="262"/>
        <v>10164</v>
      </c>
      <c r="H2450" s="21">
        <v>424401</v>
      </c>
      <c r="I2450" s="21" t="s">
        <v>1342</v>
      </c>
      <c r="J2450" s="21">
        <v>1</v>
      </c>
      <c r="K2450" s="21">
        <v>1</v>
      </c>
      <c r="L2450" s="21">
        <f t="shared" si="263"/>
        <v>0</v>
      </c>
      <c r="M2450" s="21" t="s">
        <v>3356</v>
      </c>
      <c r="N2450" s="30">
        <v>45906</v>
      </c>
      <c r="O2450" s="48">
        <v>19181.25</v>
      </c>
      <c r="P2450" s="21" t="s">
        <v>2283</v>
      </c>
      <c r="Q2450" s="21">
        <v>58155321965</v>
      </c>
      <c r="R2450" s="21" t="s">
        <v>40</v>
      </c>
      <c r="S2450" s="3">
        <v>4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64"/>
        <v>2</v>
      </c>
      <c r="Z2450" s="21" t="str">
        <f t="shared" si="265"/>
        <v>Saturday</v>
      </c>
      <c r="AA2450" s="21" t="str">
        <f t="shared" si="266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2448</v>
      </c>
      <c r="B2451" s="21" t="s">
        <v>3327</v>
      </c>
      <c r="C2451" s="30">
        <v>45894</v>
      </c>
      <c r="D2451" s="30">
        <v>45903</v>
      </c>
      <c r="E2451" s="47">
        <v>71.400000000000006</v>
      </c>
      <c r="F2451" s="47">
        <f t="shared" si="261"/>
        <v>6283.2000000000007</v>
      </c>
      <c r="G2451" s="48">
        <f t="shared" si="262"/>
        <v>6283.2000000000007</v>
      </c>
      <c r="H2451" s="21">
        <v>424601</v>
      </c>
      <c r="I2451" s="21" t="s">
        <v>3816</v>
      </c>
      <c r="J2451" s="21">
        <v>1</v>
      </c>
      <c r="K2451" s="21">
        <v>1</v>
      </c>
      <c r="L2451" s="21">
        <f t="shared" si="263"/>
        <v>0</v>
      </c>
      <c r="M2451" s="21" t="s">
        <v>3536</v>
      </c>
      <c r="N2451" s="30">
        <v>45915</v>
      </c>
      <c r="O2451" s="48">
        <v>10592.7</v>
      </c>
      <c r="P2451" s="21" t="s">
        <v>194</v>
      </c>
      <c r="Q2451" s="21">
        <v>58155693046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Kanpur</v>
      </c>
      <c r="W2451" s="38"/>
      <c r="X2451" s="30">
        <v>45917</v>
      </c>
      <c r="Y2451" s="21">
        <f t="shared" si="264"/>
        <v>2</v>
      </c>
      <c r="Z2451" s="21" t="str">
        <f t="shared" si="265"/>
        <v>Monday</v>
      </c>
      <c r="AA2451" s="21" t="str">
        <f t="shared" si="266"/>
        <v>Wednesday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2449</v>
      </c>
      <c r="B2452" s="21" t="s">
        <v>3327</v>
      </c>
      <c r="C2452" s="30">
        <v>45894</v>
      </c>
      <c r="D2452" s="30">
        <v>45903</v>
      </c>
      <c r="E2452" s="47">
        <v>451.5</v>
      </c>
      <c r="F2452" s="47">
        <f t="shared" si="261"/>
        <v>39732</v>
      </c>
      <c r="G2452" s="48">
        <f t="shared" si="262"/>
        <v>39732</v>
      </c>
      <c r="H2452" s="21">
        <v>574806</v>
      </c>
      <c r="I2452" s="21" t="s">
        <v>3817</v>
      </c>
      <c r="J2452" s="21">
        <v>1</v>
      </c>
      <c r="K2452" s="21">
        <v>1</v>
      </c>
      <c r="L2452" s="21">
        <f t="shared" si="263"/>
        <v>0</v>
      </c>
      <c r="M2452" s="21" t="s">
        <v>3366</v>
      </c>
      <c r="N2452" s="30">
        <v>45906</v>
      </c>
      <c r="O2452" s="48">
        <v>74981.25</v>
      </c>
      <c r="P2452" s="21" t="s">
        <v>3365</v>
      </c>
      <c r="Q2452" s="21">
        <v>58155323656</v>
      </c>
      <c r="R2452" s="21" t="s">
        <v>40</v>
      </c>
      <c r="S2452" s="3">
        <v>-20</v>
      </c>
      <c r="T2452" s="37"/>
      <c r="U2452" s="21" t="s">
        <v>18</v>
      </c>
      <c r="V2452" s="21" t="str">
        <f>VLOOKUP(P2452,'Customer List'!B:C,2,)</f>
        <v>Pune</v>
      </c>
      <c r="W2452" s="38"/>
      <c r="X2452" s="30">
        <v>45908</v>
      </c>
      <c r="Y2452" s="21">
        <f t="shared" si="264"/>
        <v>2</v>
      </c>
      <c r="Z2452" s="21" t="str">
        <f t="shared" si="265"/>
        <v>Saturday</v>
      </c>
      <c r="AA2452" s="21" t="str">
        <f t="shared" si="266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2450</v>
      </c>
      <c r="B2453" s="21" t="s">
        <v>3327</v>
      </c>
      <c r="C2453" s="30">
        <v>45894</v>
      </c>
      <c r="D2453" s="30">
        <v>45903</v>
      </c>
      <c r="E2453" s="47">
        <v>143.5</v>
      </c>
      <c r="F2453" s="47">
        <f t="shared" si="261"/>
        <v>12628</v>
      </c>
      <c r="G2453" s="48">
        <f t="shared" si="262"/>
        <v>12628</v>
      </c>
      <c r="H2453" s="21">
        <v>606555</v>
      </c>
      <c r="I2453" s="21" t="s">
        <v>3818</v>
      </c>
      <c r="J2453" s="21">
        <v>1</v>
      </c>
      <c r="K2453" s="21">
        <v>1</v>
      </c>
      <c r="L2453" s="21">
        <f t="shared" si="263"/>
        <v>0</v>
      </c>
      <c r="M2453" s="21" t="s">
        <v>3536</v>
      </c>
      <c r="N2453" s="30">
        <v>45915</v>
      </c>
      <c r="O2453" s="48">
        <v>21289.25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64"/>
        <v>2</v>
      </c>
      <c r="Z2453" s="21" t="str">
        <f t="shared" si="265"/>
        <v>Monday</v>
      </c>
      <c r="AA2453" s="21" t="str">
        <f t="shared" si="266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2451</v>
      </c>
      <c r="B2454" s="21" t="s">
        <v>3327</v>
      </c>
      <c r="C2454" s="30">
        <v>45894</v>
      </c>
      <c r="D2454" s="30">
        <v>45903</v>
      </c>
      <c r="E2454" s="47">
        <v>102.2</v>
      </c>
      <c r="F2454" s="47">
        <f t="shared" si="261"/>
        <v>8993.6</v>
      </c>
      <c r="G2454" s="48">
        <f t="shared" si="262"/>
        <v>8993.6</v>
      </c>
      <c r="H2454" s="21">
        <v>633507</v>
      </c>
      <c r="I2454" s="21" t="s">
        <v>3819</v>
      </c>
      <c r="J2454" s="21">
        <v>1</v>
      </c>
      <c r="K2454" s="21">
        <v>1</v>
      </c>
      <c r="L2454" s="21">
        <f t="shared" si="263"/>
        <v>0</v>
      </c>
      <c r="M2454" s="21" t="s">
        <v>3404</v>
      </c>
      <c r="N2454" s="30">
        <v>45908</v>
      </c>
      <c r="O2454" s="48">
        <v>9783</v>
      </c>
      <c r="P2454" s="21" t="s">
        <v>3328</v>
      </c>
      <c r="Q2454" s="21" t="s">
        <v>2071</v>
      </c>
      <c r="R2454" s="21" t="s">
        <v>637</v>
      </c>
      <c r="S2454" s="3">
        <v>4</v>
      </c>
      <c r="T2454" s="37"/>
      <c r="U2454" s="21" t="s">
        <v>18</v>
      </c>
      <c r="V2454" s="21" t="str">
        <f>VLOOKUP(P2454,'Customer List'!B:C,2,)</f>
        <v>Delhi</v>
      </c>
      <c r="W2454" s="38"/>
      <c r="X2454" s="30">
        <f>IF(OR(R2454 = "PRIYANKA MADAM", R2454 = "DEEPAK", R2454 = "PORTER"),N2454,"")</f>
        <v>45908</v>
      </c>
      <c r="Y2454" s="21">
        <f t="shared" si="264"/>
        <v>0</v>
      </c>
      <c r="Z2454" s="21" t="str">
        <f t="shared" si="265"/>
        <v>Monday</v>
      </c>
      <c r="AA2454" s="21" t="str">
        <f t="shared" si="266"/>
        <v>Monday</v>
      </c>
      <c r="AB2454" s="21" t="str">
        <f>VLOOKUP(U2454,'Currency Sheet'!A:C,3,)</f>
        <v>DOLLAR</v>
      </c>
      <c r="AC2454" s="42" t="str">
        <f>VLOOKUP(P2454,'Customer List'!B:D,3,)</f>
        <v>Local</v>
      </c>
    </row>
    <row r="2455" spans="1:29" x14ac:dyDescent="0.25">
      <c r="A2455" s="21">
        <v>2452</v>
      </c>
      <c r="B2455" s="21" t="s">
        <v>3327</v>
      </c>
      <c r="C2455" s="30">
        <v>45894</v>
      </c>
      <c r="D2455" s="30">
        <v>45903</v>
      </c>
      <c r="E2455" s="47">
        <v>102.9</v>
      </c>
      <c r="F2455" s="47">
        <f t="shared" si="261"/>
        <v>9055.2000000000007</v>
      </c>
      <c r="G2455" s="48">
        <f t="shared" si="262"/>
        <v>9055.2000000000007</v>
      </c>
      <c r="H2455" s="21">
        <v>675503</v>
      </c>
      <c r="I2455" s="21" t="s">
        <v>3820</v>
      </c>
      <c r="J2455" s="21">
        <v>1</v>
      </c>
      <c r="K2455" s="21">
        <v>1</v>
      </c>
      <c r="L2455" s="21">
        <f t="shared" si="263"/>
        <v>0</v>
      </c>
      <c r="M2455" s="21" t="s">
        <v>3536</v>
      </c>
      <c r="N2455" s="30">
        <v>45915</v>
      </c>
      <c r="O2455" s="48">
        <v>15265.95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64"/>
        <v>2</v>
      </c>
      <c r="Z2455" s="21" t="str">
        <f t="shared" si="265"/>
        <v>Monday</v>
      </c>
      <c r="AA2455" s="21" t="str">
        <f t="shared" si="266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2453</v>
      </c>
      <c r="B2456" s="21" t="s">
        <v>3327</v>
      </c>
      <c r="C2456" s="30">
        <v>45894</v>
      </c>
      <c r="D2456" s="30">
        <v>45903</v>
      </c>
      <c r="E2456" s="47">
        <v>74.2</v>
      </c>
      <c r="F2456" s="47">
        <f t="shared" si="261"/>
        <v>6529.6</v>
      </c>
      <c r="G2456" s="48">
        <f t="shared" si="262"/>
        <v>6529.6</v>
      </c>
      <c r="H2456" s="21">
        <v>834602</v>
      </c>
      <c r="I2456" s="21" t="s">
        <v>3821</v>
      </c>
      <c r="J2456" s="21">
        <v>1</v>
      </c>
      <c r="K2456" s="21">
        <v>1</v>
      </c>
      <c r="L2456" s="21">
        <f t="shared" si="263"/>
        <v>0</v>
      </c>
      <c r="M2456" s="21" t="s">
        <v>3354</v>
      </c>
      <c r="N2456" s="30">
        <v>45906</v>
      </c>
      <c r="O2456" s="48">
        <v>11829.6</v>
      </c>
      <c r="P2456" s="21" t="s">
        <v>211</v>
      </c>
      <c r="Q2456" s="21">
        <v>58155324614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Banglore</v>
      </c>
      <c r="W2456" s="38"/>
      <c r="X2456" s="30">
        <v>45908</v>
      </c>
      <c r="Y2456" s="21">
        <f t="shared" si="264"/>
        <v>2</v>
      </c>
      <c r="Z2456" s="21" t="str">
        <f t="shared" si="265"/>
        <v>Saturday</v>
      </c>
      <c r="AA2456" s="21" t="str">
        <f t="shared" si="266"/>
        <v>Monday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2454</v>
      </c>
      <c r="B2457" s="21" t="s">
        <v>3327</v>
      </c>
      <c r="C2457" s="30">
        <v>45894</v>
      </c>
      <c r="D2457" s="30">
        <v>45903</v>
      </c>
      <c r="E2457" s="47">
        <v>107.8</v>
      </c>
      <c r="F2457" s="47">
        <f t="shared" si="261"/>
        <v>9486.4</v>
      </c>
      <c r="G2457" s="48">
        <f t="shared" si="262"/>
        <v>9486.4</v>
      </c>
      <c r="H2457" s="21">
        <v>936905</v>
      </c>
      <c r="I2457" s="21" t="s">
        <v>3822</v>
      </c>
      <c r="J2457" s="21">
        <v>1</v>
      </c>
      <c r="K2457" s="21">
        <v>1</v>
      </c>
      <c r="L2457" s="21">
        <f t="shared" si="263"/>
        <v>0</v>
      </c>
      <c r="M2457" s="21" t="s">
        <v>3536</v>
      </c>
      <c r="N2457" s="30">
        <v>45915</v>
      </c>
      <c r="O2457" s="48">
        <v>15992.9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64"/>
        <v>2</v>
      </c>
      <c r="Z2457" s="21" t="str">
        <f t="shared" si="265"/>
        <v>Monday</v>
      </c>
      <c r="AA2457" s="21" t="str">
        <f t="shared" si="266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2455</v>
      </c>
      <c r="B2458" s="21" t="s">
        <v>3683</v>
      </c>
      <c r="C2458" s="30">
        <v>45903</v>
      </c>
      <c r="D2458" s="30">
        <v>45903</v>
      </c>
      <c r="E2458" s="47">
        <v>1854.75</v>
      </c>
      <c r="F2458" s="47">
        <f t="shared" si="261"/>
        <v>1854.75</v>
      </c>
      <c r="G2458" s="48">
        <f t="shared" si="262"/>
        <v>1854.75</v>
      </c>
      <c r="H2458" s="21" t="s">
        <v>3684</v>
      </c>
      <c r="I2458" s="21"/>
      <c r="J2458" s="21">
        <v>1</v>
      </c>
      <c r="K2458" s="21">
        <v>1</v>
      </c>
      <c r="L2458" s="21">
        <f t="shared" si="263"/>
        <v>0</v>
      </c>
      <c r="M2458" s="21" t="s">
        <v>3685</v>
      </c>
      <c r="N2458" s="30">
        <v>45920</v>
      </c>
      <c r="O2458" s="48">
        <v>2349.35</v>
      </c>
      <c r="P2458" s="21" t="s">
        <v>3687</v>
      </c>
      <c r="Q2458" s="21" t="s">
        <v>2071</v>
      </c>
      <c r="R2458" s="21" t="s">
        <v>847</v>
      </c>
      <c r="S2458" s="3">
        <v>4</v>
      </c>
      <c r="T2458" s="37"/>
      <c r="U2458" s="21" t="s">
        <v>3686</v>
      </c>
      <c r="V2458" s="21" t="str">
        <f>VLOOKUP(P2458,'Customer List'!B:C,2,)</f>
        <v>DELHI</v>
      </c>
      <c r="W2458" s="38"/>
      <c r="X2458" s="30">
        <f t="shared" ref="X2458:X2498" si="267">IF(OR(R2458 = "PRIYANKA MADAM", R2458 = "DEEPAK", R2458 = "PORTER"),N2458,"")</f>
        <v>45920</v>
      </c>
      <c r="Y2458" s="21">
        <f t="shared" si="264"/>
        <v>0</v>
      </c>
      <c r="Z2458" s="21" t="str">
        <f t="shared" si="265"/>
        <v>Saturday</v>
      </c>
      <c r="AA2458" s="21" t="str">
        <f t="shared" si="266"/>
        <v>Saturday</v>
      </c>
      <c r="AB2458" s="21" t="str">
        <f>VLOOKUP(U2458,'Currency Sheet'!A:C,3,)</f>
        <v>INR</v>
      </c>
      <c r="AC2458" s="42" t="str">
        <f>VLOOKUP(P2458,'Customer List'!B:D,3,)</f>
        <v>Local</v>
      </c>
    </row>
    <row r="2459" spans="1:29" x14ac:dyDescent="0.25">
      <c r="A2459" s="21">
        <v>2456</v>
      </c>
      <c r="B2459" s="21" t="s">
        <v>3334</v>
      </c>
      <c r="C2459" s="30">
        <v>45898</v>
      </c>
      <c r="D2459" s="30">
        <v>45904</v>
      </c>
      <c r="E2459" s="47">
        <v>25.2</v>
      </c>
      <c r="F2459" s="47">
        <f t="shared" si="261"/>
        <v>2217.6</v>
      </c>
      <c r="G2459" s="48">
        <f t="shared" si="262"/>
        <v>2217.6</v>
      </c>
      <c r="H2459" s="21">
        <v>100203</v>
      </c>
      <c r="I2459" s="21" t="s">
        <v>3823</v>
      </c>
      <c r="J2459" s="21">
        <v>1</v>
      </c>
      <c r="K2459" s="21">
        <v>1</v>
      </c>
      <c r="L2459" s="21">
        <f t="shared" si="263"/>
        <v>0</v>
      </c>
      <c r="M2459" s="21" t="s">
        <v>3412</v>
      </c>
      <c r="N2459" s="30">
        <v>45909</v>
      </c>
      <c r="O2459" s="48">
        <v>3078</v>
      </c>
      <c r="P2459" s="21" t="s">
        <v>254</v>
      </c>
      <c r="Q2459" s="21" t="s">
        <v>2071</v>
      </c>
      <c r="R2459" s="21" t="s">
        <v>847</v>
      </c>
      <c r="S2459" s="3">
        <v>4</v>
      </c>
      <c r="T2459" s="37"/>
      <c r="U2459" s="21" t="s">
        <v>18</v>
      </c>
      <c r="V2459" s="21" t="str">
        <f>VLOOKUP(P2459,'Customer List'!B:C,2,)</f>
        <v>Delhi</v>
      </c>
      <c r="W2459" s="38"/>
      <c r="X2459" s="30">
        <f t="shared" si="267"/>
        <v>45909</v>
      </c>
      <c r="Y2459" s="21">
        <f t="shared" si="264"/>
        <v>0</v>
      </c>
      <c r="Z2459" s="21" t="str">
        <f t="shared" si="265"/>
        <v>Tuesday</v>
      </c>
      <c r="AA2459" s="21" t="str">
        <f t="shared" si="266"/>
        <v>Tuesday</v>
      </c>
      <c r="AB2459" s="21" t="str">
        <f>VLOOKUP(U2459,'Currency Sheet'!A:C,3,)</f>
        <v>DOLLAR</v>
      </c>
      <c r="AC2459" s="42" t="str">
        <f>VLOOKUP(P2459,'Customer List'!B:D,3,)</f>
        <v>Local</v>
      </c>
    </row>
    <row r="2460" spans="1:29" x14ac:dyDescent="0.25">
      <c r="A2460" s="21">
        <v>2457</v>
      </c>
      <c r="B2460" s="21" t="s">
        <v>3334</v>
      </c>
      <c r="C2460" s="30">
        <v>45898</v>
      </c>
      <c r="D2460" s="30">
        <v>45904</v>
      </c>
      <c r="E2460" s="47">
        <v>73.5</v>
      </c>
      <c r="F2460" s="47">
        <f t="shared" si="261"/>
        <v>6468</v>
      </c>
      <c r="G2460" s="48">
        <f t="shared" si="262"/>
        <v>6468</v>
      </c>
      <c r="H2460" s="21">
        <v>100221</v>
      </c>
      <c r="I2460" s="21" t="s">
        <v>3824</v>
      </c>
      <c r="J2460" s="21">
        <v>1</v>
      </c>
      <c r="K2460" s="21">
        <v>1</v>
      </c>
      <c r="L2460" s="21">
        <f t="shared" si="263"/>
        <v>0</v>
      </c>
      <c r="M2460" s="21" t="s">
        <v>3413</v>
      </c>
      <c r="N2460" s="30">
        <v>45909</v>
      </c>
      <c r="O2460" s="48">
        <v>8977.5</v>
      </c>
      <c r="P2460" s="21" t="s">
        <v>42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Faridabad</v>
      </c>
      <c r="W2460" s="38"/>
      <c r="X2460" s="30">
        <f t="shared" si="267"/>
        <v>45909</v>
      </c>
      <c r="Y2460" s="21">
        <f t="shared" si="264"/>
        <v>0</v>
      </c>
      <c r="Z2460" s="21" t="str">
        <f t="shared" si="265"/>
        <v>Tuesday</v>
      </c>
      <c r="AA2460" s="21" t="str">
        <f t="shared" si="266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2458</v>
      </c>
      <c r="B2461" s="21" t="s">
        <v>3334</v>
      </c>
      <c r="C2461" s="30">
        <v>45898</v>
      </c>
      <c r="D2461" s="30">
        <v>45904</v>
      </c>
      <c r="E2461" s="47">
        <v>222.75</v>
      </c>
      <c r="F2461" s="47">
        <f t="shared" si="261"/>
        <v>19602</v>
      </c>
      <c r="G2461" s="48">
        <f t="shared" si="262"/>
        <v>19602</v>
      </c>
      <c r="H2461" s="21">
        <v>100241</v>
      </c>
      <c r="I2461" s="21" t="s">
        <v>3825</v>
      </c>
      <c r="J2461" s="21">
        <v>1</v>
      </c>
      <c r="K2461" s="21">
        <v>1</v>
      </c>
      <c r="L2461" s="21">
        <f t="shared" si="263"/>
        <v>0</v>
      </c>
      <c r="M2461" s="21" t="s">
        <v>3403</v>
      </c>
      <c r="N2461" s="30">
        <v>45908</v>
      </c>
      <c r="O2461" s="53">
        <v>25393.5</v>
      </c>
      <c r="P2461" s="21" t="s">
        <v>3328</v>
      </c>
      <c r="Q2461" s="21" t="s">
        <v>2071</v>
      </c>
      <c r="R2461" s="21" t="s">
        <v>637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7"/>
        <v>45908</v>
      </c>
      <c r="Y2461" s="21">
        <f t="shared" si="264"/>
        <v>0</v>
      </c>
      <c r="Z2461" s="21" t="str">
        <f t="shared" si="265"/>
        <v>Monday</v>
      </c>
      <c r="AA2461" s="21" t="str">
        <f t="shared" si="266"/>
        <v>Monday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2459</v>
      </c>
      <c r="B2462" s="21" t="s">
        <v>3334</v>
      </c>
      <c r="C2462" s="30">
        <v>45898</v>
      </c>
      <c r="D2462" s="30">
        <v>45904</v>
      </c>
      <c r="E2462" s="47">
        <v>82.6</v>
      </c>
      <c r="F2462" s="47">
        <f t="shared" si="261"/>
        <v>7268.7999999999993</v>
      </c>
      <c r="G2462" s="48">
        <f t="shared" si="262"/>
        <v>7268.7999999999993</v>
      </c>
      <c r="H2462" s="21">
        <v>100433</v>
      </c>
      <c r="I2462" s="21" t="s">
        <v>3826</v>
      </c>
      <c r="J2462" s="21">
        <v>1</v>
      </c>
      <c r="K2462" s="21">
        <v>1</v>
      </c>
      <c r="L2462" s="21">
        <f t="shared" si="263"/>
        <v>0</v>
      </c>
      <c r="M2462" s="21" t="s">
        <v>3412</v>
      </c>
      <c r="N2462" s="30">
        <v>45909</v>
      </c>
      <c r="O2462" s="48">
        <v>10089</v>
      </c>
      <c r="P2462" s="21" t="s">
        <v>254</v>
      </c>
      <c r="Q2462" s="21" t="s">
        <v>2071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67"/>
        <v>45909</v>
      </c>
      <c r="Y2462" s="21">
        <f t="shared" si="264"/>
        <v>0</v>
      </c>
      <c r="Z2462" s="21" t="str">
        <f t="shared" si="265"/>
        <v>Tuesday</v>
      </c>
      <c r="AA2462" s="21" t="str">
        <f t="shared" si="266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2460</v>
      </c>
      <c r="B2463" s="21" t="s">
        <v>3334</v>
      </c>
      <c r="C2463" s="30">
        <v>45898</v>
      </c>
      <c r="D2463" s="30">
        <v>45904</v>
      </c>
      <c r="E2463" s="47">
        <v>231.75</v>
      </c>
      <c r="F2463" s="47">
        <f t="shared" si="261"/>
        <v>20394</v>
      </c>
      <c r="G2463" s="48">
        <f t="shared" si="262"/>
        <v>20394</v>
      </c>
      <c r="H2463" s="21">
        <v>100451</v>
      </c>
      <c r="I2463" s="21" t="s">
        <v>3827</v>
      </c>
      <c r="J2463" s="21">
        <v>1</v>
      </c>
      <c r="K2463" s="21">
        <v>1</v>
      </c>
      <c r="L2463" s="21">
        <f t="shared" si="263"/>
        <v>0</v>
      </c>
      <c r="M2463" s="21" t="s">
        <v>3413</v>
      </c>
      <c r="N2463" s="30">
        <v>45909</v>
      </c>
      <c r="O2463" s="48">
        <v>26419.5</v>
      </c>
      <c r="P2463" s="21" t="s">
        <v>42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Faridabad</v>
      </c>
      <c r="W2463" s="38"/>
      <c r="X2463" s="30">
        <f t="shared" si="267"/>
        <v>45909</v>
      </c>
      <c r="Y2463" s="21">
        <f t="shared" si="264"/>
        <v>0</v>
      </c>
      <c r="Z2463" s="21" t="str">
        <f t="shared" si="265"/>
        <v>Tuesday</v>
      </c>
      <c r="AA2463" s="21" t="str">
        <f t="shared" si="266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2461</v>
      </c>
      <c r="B2464" s="21" t="s">
        <v>3334</v>
      </c>
      <c r="C2464" s="30">
        <v>45898</v>
      </c>
      <c r="D2464" s="30">
        <v>45904</v>
      </c>
      <c r="E2464" s="47">
        <v>204.75</v>
      </c>
      <c r="F2464" s="47">
        <f t="shared" si="261"/>
        <v>18018</v>
      </c>
      <c r="G2464" s="48">
        <f t="shared" si="262"/>
        <v>18018</v>
      </c>
      <c r="H2464" s="21">
        <v>100548</v>
      </c>
      <c r="I2464" s="21" t="s">
        <v>3827</v>
      </c>
      <c r="J2464" s="21">
        <v>1</v>
      </c>
      <c r="K2464" s="21">
        <v>1</v>
      </c>
      <c r="L2464" s="21">
        <f t="shared" si="263"/>
        <v>0</v>
      </c>
      <c r="M2464" s="21" t="s">
        <v>3403</v>
      </c>
      <c r="N2464" s="30">
        <v>45908</v>
      </c>
      <c r="O2464" s="53">
        <v>23341.5</v>
      </c>
      <c r="P2464" s="21" t="s">
        <v>3328</v>
      </c>
      <c r="Q2464" s="21" t="s">
        <v>2071</v>
      </c>
      <c r="R2464" s="21" t="s">
        <v>637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7"/>
        <v>45908</v>
      </c>
      <c r="Y2464" s="21">
        <f t="shared" si="264"/>
        <v>0</v>
      </c>
      <c r="Z2464" s="21" t="str">
        <f t="shared" si="265"/>
        <v>Monday</v>
      </c>
      <c r="AA2464" s="21" t="str">
        <f t="shared" si="266"/>
        <v>Monday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2462</v>
      </c>
      <c r="B2465" s="21" t="s">
        <v>3334</v>
      </c>
      <c r="C2465" s="30">
        <v>45898</v>
      </c>
      <c r="D2465" s="30">
        <v>45904</v>
      </c>
      <c r="E2465" s="47">
        <v>123.75</v>
      </c>
      <c r="F2465" s="47">
        <f t="shared" si="261"/>
        <v>10890</v>
      </c>
      <c r="G2465" s="48">
        <f t="shared" si="262"/>
        <v>10890</v>
      </c>
      <c r="H2465" s="21">
        <v>100737</v>
      </c>
      <c r="I2465" s="21" t="s">
        <v>3828</v>
      </c>
      <c r="J2465" s="21">
        <v>1</v>
      </c>
      <c r="K2465" s="21">
        <v>1</v>
      </c>
      <c r="L2465" s="21">
        <f t="shared" si="263"/>
        <v>0</v>
      </c>
      <c r="M2465" s="21" t="s">
        <v>3412</v>
      </c>
      <c r="N2465" s="30">
        <v>45909</v>
      </c>
      <c r="O2465" s="48">
        <v>14107.5</v>
      </c>
      <c r="P2465" s="21" t="s">
        <v>254</v>
      </c>
      <c r="Q2465" s="21" t="s">
        <v>2071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67"/>
        <v>45909</v>
      </c>
      <c r="Y2465" s="21">
        <f t="shared" si="264"/>
        <v>0</v>
      </c>
      <c r="Z2465" s="21" t="str">
        <f t="shared" si="265"/>
        <v>Tuesday</v>
      </c>
      <c r="AA2465" s="21" t="str">
        <f t="shared" si="266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2463</v>
      </c>
      <c r="B2466" s="21" t="s">
        <v>3334</v>
      </c>
      <c r="C2466" s="30">
        <v>45898</v>
      </c>
      <c r="D2466" s="30">
        <v>45904</v>
      </c>
      <c r="E2466" s="47">
        <v>156.75</v>
      </c>
      <c r="F2466" s="47">
        <f t="shared" si="261"/>
        <v>13794</v>
      </c>
      <c r="G2466" s="48">
        <f t="shared" si="262"/>
        <v>13794</v>
      </c>
      <c r="H2466" s="21">
        <v>100741</v>
      </c>
      <c r="I2466" s="21" t="s">
        <v>3829</v>
      </c>
      <c r="J2466" s="21">
        <v>1</v>
      </c>
      <c r="K2466" s="21">
        <v>1</v>
      </c>
      <c r="L2466" s="21">
        <f t="shared" si="263"/>
        <v>0</v>
      </c>
      <c r="M2466" s="21" t="s">
        <v>3413</v>
      </c>
      <c r="N2466" s="30">
        <v>45909</v>
      </c>
      <c r="O2466" s="48">
        <v>17869.5</v>
      </c>
      <c r="P2466" s="21" t="s">
        <v>42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Faridabad</v>
      </c>
      <c r="W2466" s="38"/>
      <c r="X2466" s="30">
        <f t="shared" si="267"/>
        <v>45909</v>
      </c>
      <c r="Y2466" s="21">
        <f t="shared" si="264"/>
        <v>0</v>
      </c>
      <c r="Z2466" s="21" t="str">
        <f t="shared" si="265"/>
        <v>Tuesday</v>
      </c>
      <c r="AA2466" s="21" t="str">
        <f t="shared" si="266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2464</v>
      </c>
      <c r="B2467" s="21" t="s">
        <v>3334</v>
      </c>
      <c r="C2467" s="30">
        <v>45898</v>
      </c>
      <c r="D2467" s="30">
        <v>45904</v>
      </c>
      <c r="E2467" s="47">
        <v>174</v>
      </c>
      <c r="F2467" s="47">
        <f t="shared" si="261"/>
        <v>15312</v>
      </c>
      <c r="G2467" s="48">
        <f t="shared" si="262"/>
        <v>15312</v>
      </c>
      <c r="H2467" s="21">
        <v>100752</v>
      </c>
      <c r="I2467" s="21" t="s">
        <v>3830</v>
      </c>
      <c r="J2467" s="21">
        <v>1</v>
      </c>
      <c r="K2467" s="21">
        <v>1</v>
      </c>
      <c r="L2467" s="21">
        <f t="shared" si="263"/>
        <v>0</v>
      </c>
      <c r="M2467" s="21" t="s">
        <v>3403</v>
      </c>
      <c r="N2467" s="30">
        <v>45908</v>
      </c>
      <c r="O2467" s="53">
        <v>19836</v>
      </c>
      <c r="P2467" s="21" t="s">
        <v>3328</v>
      </c>
      <c r="Q2467" s="21" t="s">
        <v>2071</v>
      </c>
      <c r="R2467" s="21" t="s">
        <v>637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7"/>
        <v>45908</v>
      </c>
      <c r="Y2467" s="21">
        <f t="shared" si="264"/>
        <v>0</v>
      </c>
      <c r="Z2467" s="21" t="str">
        <f t="shared" si="265"/>
        <v>Monday</v>
      </c>
      <c r="AA2467" s="21" t="str">
        <f t="shared" si="266"/>
        <v>Monday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2465</v>
      </c>
      <c r="B2468" s="21" t="s">
        <v>3334</v>
      </c>
      <c r="C2468" s="30">
        <v>45898</v>
      </c>
      <c r="D2468" s="30">
        <v>45904</v>
      </c>
      <c r="E2468" s="47">
        <v>32.9</v>
      </c>
      <c r="F2468" s="47">
        <f t="shared" si="261"/>
        <v>2895.2</v>
      </c>
      <c r="G2468" s="48">
        <f t="shared" si="262"/>
        <v>2895.2</v>
      </c>
      <c r="H2468" s="21">
        <v>101205</v>
      </c>
      <c r="I2468" s="21" t="s">
        <v>3831</v>
      </c>
      <c r="J2468" s="21">
        <v>1</v>
      </c>
      <c r="K2468" s="21">
        <v>1</v>
      </c>
      <c r="L2468" s="21">
        <f t="shared" si="263"/>
        <v>0</v>
      </c>
      <c r="M2468" s="21" t="s">
        <v>3403</v>
      </c>
      <c r="N2468" s="30">
        <v>45908</v>
      </c>
      <c r="O2468" s="53">
        <v>4018.5</v>
      </c>
      <c r="P2468" s="21" t="s">
        <v>3328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67"/>
        <v>45908</v>
      </c>
      <c r="Y2468" s="21">
        <f t="shared" si="264"/>
        <v>0</v>
      </c>
      <c r="Z2468" s="21" t="str">
        <f t="shared" si="265"/>
        <v>Monday</v>
      </c>
      <c r="AA2468" s="21" t="str">
        <f t="shared" si="266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2466</v>
      </c>
      <c r="B2469" s="21" t="s">
        <v>3334</v>
      </c>
      <c r="C2469" s="30">
        <v>45898</v>
      </c>
      <c r="D2469" s="30">
        <v>45904</v>
      </c>
      <c r="E2469" s="47">
        <v>223.3</v>
      </c>
      <c r="F2469" s="47">
        <f t="shared" si="261"/>
        <v>19650.400000000001</v>
      </c>
      <c r="G2469" s="48">
        <f t="shared" si="262"/>
        <v>19650.400000000001</v>
      </c>
      <c r="H2469" s="21">
        <v>102030</v>
      </c>
      <c r="I2469" s="21" t="s">
        <v>3832</v>
      </c>
      <c r="J2469" s="21">
        <v>1</v>
      </c>
      <c r="K2469" s="21">
        <v>1</v>
      </c>
      <c r="L2469" s="21">
        <f t="shared" si="263"/>
        <v>0</v>
      </c>
      <c r="M2469" s="21" t="s">
        <v>3403</v>
      </c>
      <c r="N2469" s="30">
        <v>45908</v>
      </c>
      <c r="O2469" s="53">
        <v>27274.5</v>
      </c>
      <c r="P2469" s="21" t="s">
        <v>3328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7"/>
        <v>45908</v>
      </c>
      <c r="Y2469" s="21">
        <f t="shared" si="264"/>
        <v>0</v>
      </c>
      <c r="Z2469" s="21" t="str">
        <f t="shared" si="265"/>
        <v>Monday</v>
      </c>
      <c r="AA2469" s="21" t="str">
        <f t="shared" si="266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2467</v>
      </c>
      <c r="B2470" s="21" t="s">
        <v>3334</v>
      </c>
      <c r="C2470" s="30">
        <v>45898</v>
      </c>
      <c r="D2470" s="30">
        <v>45904</v>
      </c>
      <c r="E2470" s="47">
        <v>150.5</v>
      </c>
      <c r="F2470" s="47">
        <f t="shared" si="261"/>
        <v>13244</v>
      </c>
      <c r="G2470" s="48">
        <f t="shared" si="262"/>
        <v>13244</v>
      </c>
      <c r="H2470" s="21">
        <v>103030</v>
      </c>
      <c r="I2470" s="21" t="s">
        <v>3833</v>
      </c>
      <c r="J2470" s="21">
        <v>1</v>
      </c>
      <c r="K2470" s="21">
        <v>1</v>
      </c>
      <c r="L2470" s="21">
        <f t="shared" si="263"/>
        <v>0</v>
      </c>
      <c r="M2470" s="21" t="s">
        <v>3403</v>
      </c>
      <c r="N2470" s="30">
        <v>45908</v>
      </c>
      <c r="O2470" s="53">
        <v>18382.5</v>
      </c>
      <c r="P2470" s="21" t="s">
        <v>3328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7"/>
        <v>45908</v>
      </c>
      <c r="Y2470" s="21">
        <f t="shared" si="264"/>
        <v>0</v>
      </c>
      <c r="Z2470" s="21" t="str">
        <f t="shared" si="265"/>
        <v>Monday</v>
      </c>
      <c r="AA2470" s="21" t="str">
        <f t="shared" si="266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2468</v>
      </c>
      <c r="B2471" s="21" t="s">
        <v>3334</v>
      </c>
      <c r="C2471" s="30">
        <v>45898</v>
      </c>
      <c r="D2471" s="30">
        <v>45904</v>
      </c>
      <c r="E2471" s="47">
        <v>181.5</v>
      </c>
      <c r="F2471" s="47">
        <f t="shared" si="261"/>
        <v>15972</v>
      </c>
      <c r="G2471" s="48">
        <f t="shared" si="262"/>
        <v>15972</v>
      </c>
      <c r="H2471" s="21">
        <v>103134</v>
      </c>
      <c r="I2471" s="21" t="s">
        <v>3769</v>
      </c>
      <c r="J2471" s="21">
        <v>1</v>
      </c>
      <c r="K2471" s="21">
        <v>1</v>
      </c>
      <c r="L2471" s="21">
        <f t="shared" si="263"/>
        <v>0</v>
      </c>
      <c r="M2471" s="21" t="s">
        <v>3404</v>
      </c>
      <c r="N2471" s="30">
        <v>45908</v>
      </c>
      <c r="O2471" s="48">
        <v>20691</v>
      </c>
      <c r="P2471" s="21" t="s">
        <v>3328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7"/>
        <v>45908</v>
      </c>
      <c r="Y2471" s="21">
        <f t="shared" si="264"/>
        <v>0</v>
      </c>
      <c r="Z2471" s="21" t="str">
        <f t="shared" si="265"/>
        <v>Monday</v>
      </c>
      <c r="AA2471" s="21" t="str">
        <f t="shared" si="266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2469</v>
      </c>
      <c r="B2472" s="21" t="s">
        <v>3334</v>
      </c>
      <c r="C2472" s="30">
        <v>45898</v>
      </c>
      <c r="D2472" s="30">
        <v>45904</v>
      </c>
      <c r="E2472" s="47">
        <v>112</v>
      </c>
      <c r="F2472" s="47">
        <f t="shared" si="261"/>
        <v>9856</v>
      </c>
      <c r="G2472" s="48">
        <f t="shared" si="262"/>
        <v>9856</v>
      </c>
      <c r="H2472" s="21">
        <v>103191</v>
      </c>
      <c r="I2472" s="21" t="s">
        <v>3834</v>
      </c>
      <c r="J2472" s="21">
        <v>1</v>
      </c>
      <c r="K2472" s="21">
        <v>1</v>
      </c>
      <c r="L2472" s="21">
        <f t="shared" si="263"/>
        <v>0</v>
      </c>
      <c r="M2472" s="21" t="s">
        <v>3413</v>
      </c>
      <c r="N2472" s="30">
        <v>45909</v>
      </c>
      <c r="O2472" s="48">
        <v>13680</v>
      </c>
      <c r="P2472" s="21" t="s">
        <v>42</v>
      </c>
      <c r="Q2472" s="21" t="s">
        <v>2071</v>
      </c>
      <c r="R2472" s="21" t="s">
        <v>847</v>
      </c>
      <c r="S2472" s="3">
        <v>4</v>
      </c>
      <c r="T2472" s="37"/>
      <c r="U2472" s="21" t="s">
        <v>18</v>
      </c>
      <c r="V2472" s="21" t="str">
        <f>VLOOKUP(P2472,'Customer List'!B:C,2,)</f>
        <v>Faridabad</v>
      </c>
      <c r="W2472" s="38"/>
      <c r="X2472" s="30">
        <f t="shared" si="267"/>
        <v>45909</v>
      </c>
      <c r="Y2472" s="21">
        <f t="shared" si="264"/>
        <v>0</v>
      </c>
      <c r="Z2472" s="21" t="str">
        <f t="shared" si="265"/>
        <v>Tuesday</v>
      </c>
      <c r="AA2472" s="21" t="str">
        <f t="shared" si="266"/>
        <v>Tuesday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2470</v>
      </c>
      <c r="B2473" s="21" t="s">
        <v>3334</v>
      </c>
      <c r="C2473" s="30">
        <v>45898</v>
      </c>
      <c r="D2473" s="30">
        <v>45904</v>
      </c>
      <c r="E2473" s="47">
        <v>181.5</v>
      </c>
      <c r="F2473" s="47">
        <f t="shared" si="261"/>
        <v>15972</v>
      </c>
      <c r="G2473" s="48">
        <f t="shared" si="262"/>
        <v>15972</v>
      </c>
      <c r="H2473" s="21">
        <v>103248</v>
      </c>
      <c r="I2473" s="21" t="s">
        <v>3835</v>
      </c>
      <c r="J2473" s="21">
        <v>1</v>
      </c>
      <c r="K2473" s="21">
        <v>1</v>
      </c>
      <c r="L2473" s="21">
        <f t="shared" si="263"/>
        <v>0</v>
      </c>
      <c r="M2473" s="21" t="s">
        <v>3403</v>
      </c>
      <c r="N2473" s="30">
        <v>45908</v>
      </c>
      <c r="O2473" s="53">
        <v>20691</v>
      </c>
      <c r="P2473" s="21" t="s">
        <v>3328</v>
      </c>
      <c r="Q2473" s="21" t="s">
        <v>2071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7"/>
        <v>45908</v>
      </c>
      <c r="Y2473" s="21">
        <f t="shared" si="264"/>
        <v>0</v>
      </c>
      <c r="Z2473" s="21" t="str">
        <f t="shared" si="265"/>
        <v>Monday</v>
      </c>
      <c r="AA2473" s="21" t="str">
        <f t="shared" si="266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2471</v>
      </c>
      <c r="B2474" s="21" t="s">
        <v>3334</v>
      </c>
      <c r="C2474" s="30">
        <v>45898</v>
      </c>
      <c r="D2474" s="30">
        <v>45904</v>
      </c>
      <c r="E2474" s="47">
        <v>150.5</v>
      </c>
      <c r="F2474" s="47">
        <f t="shared" si="261"/>
        <v>13244</v>
      </c>
      <c r="G2474" s="48">
        <f t="shared" si="262"/>
        <v>13244</v>
      </c>
      <c r="H2474" s="21">
        <v>104426</v>
      </c>
      <c r="I2474" s="21" t="s">
        <v>3836</v>
      </c>
      <c r="J2474" s="21">
        <v>1</v>
      </c>
      <c r="K2474" s="21">
        <v>1</v>
      </c>
      <c r="L2474" s="21">
        <f t="shared" si="263"/>
        <v>0</v>
      </c>
      <c r="M2474" s="21" t="s">
        <v>3403</v>
      </c>
      <c r="N2474" s="30">
        <v>45908</v>
      </c>
      <c r="O2474" s="53">
        <v>18382.5</v>
      </c>
      <c r="P2474" s="21" t="s">
        <v>3328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67"/>
        <v>45908</v>
      </c>
      <c r="Y2474" s="21">
        <f t="shared" si="264"/>
        <v>0</v>
      </c>
      <c r="Z2474" s="21" t="str">
        <f t="shared" si="265"/>
        <v>Monday</v>
      </c>
      <c r="AA2474" s="21" t="str">
        <f t="shared" si="266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2472</v>
      </c>
      <c r="B2475" s="21" t="s">
        <v>3334</v>
      </c>
      <c r="C2475" s="30">
        <v>45898</v>
      </c>
      <c r="D2475" s="30">
        <v>45904</v>
      </c>
      <c r="E2475" s="47">
        <v>65.8</v>
      </c>
      <c r="F2475" s="47">
        <f t="shared" si="261"/>
        <v>5790.4</v>
      </c>
      <c r="G2475" s="48">
        <f t="shared" si="262"/>
        <v>5790.4</v>
      </c>
      <c r="H2475" s="21">
        <v>105013</v>
      </c>
      <c r="I2475" s="21" t="s">
        <v>3837</v>
      </c>
      <c r="J2475" s="21">
        <v>1</v>
      </c>
      <c r="K2475" s="21">
        <v>1</v>
      </c>
      <c r="L2475" s="21">
        <f t="shared" si="263"/>
        <v>0</v>
      </c>
      <c r="M2475" s="21" t="s">
        <v>3404</v>
      </c>
      <c r="N2475" s="30">
        <v>45908</v>
      </c>
      <c r="O2475" s="48">
        <v>8037</v>
      </c>
      <c r="P2475" s="21" t="s">
        <v>3328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7"/>
        <v>45908</v>
      </c>
      <c r="Y2475" s="21">
        <f t="shared" si="264"/>
        <v>0</v>
      </c>
      <c r="Z2475" s="21" t="str">
        <f t="shared" si="265"/>
        <v>Monday</v>
      </c>
      <c r="AA2475" s="21" t="str">
        <f t="shared" si="266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2473</v>
      </c>
      <c r="B2476" s="21" t="s">
        <v>3334</v>
      </c>
      <c r="C2476" s="30">
        <v>45898</v>
      </c>
      <c r="D2476" s="30">
        <v>45904</v>
      </c>
      <c r="E2476" s="47">
        <v>197.4</v>
      </c>
      <c r="F2476" s="47">
        <f t="shared" si="261"/>
        <v>17371.2</v>
      </c>
      <c r="G2476" s="48">
        <f t="shared" si="262"/>
        <v>17371.2</v>
      </c>
      <c r="H2476" s="21">
        <v>105116</v>
      </c>
      <c r="I2476" s="21" t="s">
        <v>3838</v>
      </c>
      <c r="J2476" s="21">
        <v>1</v>
      </c>
      <c r="K2476" s="21">
        <v>1</v>
      </c>
      <c r="L2476" s="21">
        <f t="shared" si="263"/>
        <v>0</v>
      </c>
      <c r="M2476" s="21" t="s">
        <v>3404</v>
      </c>
      <c r="N2476" s="30">
        <v>45908</v>
      </c>
      <c r="O2476" s="48">
        <v>19611</v>
      </c>
      <c r="P2476" s="21" t="s">
        <v>3328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7"/>
        <v>45908</v>
      </c>
      <c r="Y2476" s="21">
        <f t="shared" si="264"/>
        <v>0</v>
      </c>
      <c r="Z2476" s="21" t="str">
        <f t="shared" si="265"/>
        <v>Monday</v>
      </c>
      <c r="AA2476" s="21" t="str">
        <f t="shared" si="266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2474</v>
      </c>
      <c r="B2477" s="21" t="s">
        <v>3334</v>
      </c>
      <c r="C2477" s="30">
        <v>45898</v>
      </c>
      <c r="D2477" s="30">
        <v>45904</v>
      </c>
      <c r="E2477" s="47">
        <v>150.5</v>
      </c>
      <c r="F2477" s="47">
        <f t="shared" si="261"/>
        <v>13244</v>
      </c>
      <c r="G2477" s="48">
        <f t="shared" si="262"/>
        <v>26488</v>
      </c>
      <c r="H2477" s="21">
        <v>107622</v>
      </c>
      <c r="I2477" s="21" t="s">
        <v>3839</v>
      </c>
      <c r="J2477" s="21">
        <v>2</v>
      </c>
      <c r="K2477" s="21">
        <v>2</v>
      </c>
      <c r="L2477" s="21">
        <f t="shared" si="263"/>
        <v>0</v>
      </c>
      <c r="M2477" s="21" t="s">
        <v>3404</v>
      </c>
      <c r="N2477" s="30">
        <v>45908</v>
      </c>
      <c r="O2477" s="48">
        <f>18382.5+13882.5</f>
        <v>32265</v>
      </c>
      <c r="P2477" s="21" t="s">
        <v>3328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7"/>
        <v>45908</v>
      </c>
      <c r="Y2477" s="21">
        <f t="shared" si="264"/>
        <v>0</v>
      </c>
      <c r="Z2477" s="21" t="str">
        <f t="shared" si="265"/>
        <v>Monday</v>
      </c>
      <c r="AA2477" s="21" t="str">
        <f t="shared" si="266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2475</v>
      </c>
      <c r="B2478" s="21" t="s">
        <v>3334</v>
      </c>
      <c r="C2478" s="30">
        <v>45898</v>
      </c>
      <c r="D2478" s="30">
        <v>45904</v>
      </c>
      <c r="E2478" s="47">
        <v>263.89999999999998</v>
      </c>
      <c r="F2478" s="47">
        <f t="shared" si="261"/>
        <v>23223.199999999997</v>
      </c>
      <c r="G2478" s="48">
        <f t="shared" si="262"/>
        <v>23223.199999999997</v>
      </c>
      <c r="H2478" s="21">
        <v>114118</v>
      </c>
      <c r="I2478" s="21" t="s">
        <v>3840</v>
      </c>
      <c r="J2478" s="21">
        <v>1</v>
      </c>
      <c r="K2478" s="21">
        <v>1</v>
      </c>
      <c r="L2478" s="21">
        <f t="shared" si="263"/>
        <v>0</v>
      </c>
      <c r="M2478" s="21" t="s">
        <v>3404</v>
      </c>
      <c r="N2478" s="30">
        <v>45908</v>
      </c>
      <c r="O2478" s="48">
        <v>32233.5</v>
      </c>
      <c r="P2478" s="21" t="s">
        <v>3328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7"/>
        <v>45908</v>
      </c>
      <c r="Y2478" s="21">
        <f t="shared" si="264"/>
        <v>0</v>
      </c>
      <c r="Z2478" s="21" t="str">
        <f t="shared" si="265"/>
        <v>Monday</v>
      </c>
      <c r="AA2478" s="21" t="str">
        <f t="shared" si="266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2476</v>
      </c>
      <c r="B2479" s="21" t="s">
        <v>3334</v>
      </c>
      <c r="C2479" s="30">
        <v>45898</v>
      </c>
      <c r="D2479" s="30">
        <v>45904</v>
      </c>
      <c r="E2479" s="47">
        <v>67.2</v>
      </c>
      <c r="F2479" s="47">
        <f t="shared" si="261"/>
        <v>5913.6</v>
      </c>
      <c r="G2479" s="48">
        <f t="shared" si="262"/>
        <v>5913.6</v>
      </c>
      <c r="H2479" s="21">
        <v>116605</v>
      </c>
      <c r="I2479" s="21" t="s">
        <v>3841</v>
      </c>
      <c r="J2479" s="21">
        <v>1</v>
      </c>
      <c r="K2479" s="21">
        <v>1</v>
      </c>
      <c r="L2479" s="21">
        <f t="shared" si="263"/>
        <v>0</v>
      </c>
      <c r="M2479" s="21" t="s">
        <v>3404</v>
      </c>
      <c r="N2479" s="30">
        <v>45908</v>
      </c>
      <c r="O2479" s="48">
        <v>8208</v>
      </c>
      <c r="P2479" s="21" t="s">
        <v>3328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7"/>
        <v>45908</v>
      </c>
      <c r="Y2479" s="21">
        <f t="shared" si="264"/>
        <v>0</v>
      </c>
      <c r="Z2479" s="21" t="str">
        <f t="shared" si="265"/>
        <v>Monday</v>
      </c>
      <c r="AA2479" s="21" t="str">
        <f t="shared" si="266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2477</v>
      </c>
      <c r="B2480" s="21" t="s">
        <v>3334</v>
      </c>
      <c r="C2480" s="30">
        <v>45898</v>
      </c>
      <c r="D2480" s="30">
        <v>45904</v>
      </c>
      <c r="E2480" s="47">
        <v>204.4</v>
      </c>
      <c r="F2480" s="47">
        <f t="shared" si="261"/>
        <v>17987.2</v>
      </c>
      <c r="G2480" s="48">
        <f t="shared" si="262"/>
        <v>17987.2</v>
      </c>
      <c r="H2480" s="21">
        <v>117324</v>
      </c>
      <c r="I2480" s="21" t="s">
        <v>3842</v>
      </c>
      <c r="J2480" s="21">
        <v>1</v>
      </c>
      <c r="K2480" s="21">
        <v>1</v>
      </c>
      <c r="L2480" s="21">
        <f t="shared" si="263"/>
        <v>0</v>
      </c>
      <c r="M2480" s="21" t="s">
        <v>3411</v>
      </c>
      <c r="N2480" s="30">
        <v>45909</v>
      </c>
      <c r="O2480" s="48">
        <v>24966</v>
      </c>
      <c r="P2480" s="21" t="s">
        <v>254</v>
      </c>
      <c r="Q2480" s="21" t="s">
        <v>2071</v>
      </c>
      <c r="R2480" s="21" t="s">
        <v>847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7"/>
        <v>45909</v>
      </c>
      <c r="Y2480" s="21">
        <f t="shared" si="264"/>
        <v>0</v>
      </c>
      <c r="Z2480" s="21" t="str">
        <f t="shared" si="265"/>
        <v>Tuesday</v>
      </c>
      <c r="AA2480" s="21" t="str">
        <f t="shared" si="266"/>
        <v>Tuesday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2478</v>
      </c>
      <c r="B2481" s="21" t="s">
        <v>3334</v>
      </c>
      <c r="C2481" s="30">
        <v>45898</v>
      </c>
      <c r="D2481" s="30">
        <v>45904</v>
      </c>
      <c r="E2481" s="47">
        <v>214.5</v>
      </c>
      <c r="F2481" s="47">
        <f t="shared" si="261"/>
        <v>18876</v>
      </c>
      <c r="G2481" s="48">
        <f t="shared" si="262"/>
        <v>37752</v>
      </c>
      <c r="H2481" s="21">
        <v>117336</v>
      </c>
      <c r="I2481" s="21" t="s">
        <v>3843</v>
      </c>
      <c r="J2481" s="21">
        <v>2</v>
      </c>
      <c r="K2481" s="21">
        <v>2</v>
      </c>
      <c r="L2481" s="21">
        <f t="shared" si="263"/>
        <v>0</v>
      </c>
      <c r="M2481" s="21" t="s">
        <v>3404</v>
      </c>
      <c r="N2481" s="30">
        <v>45908</v>
      </c>
      <c r="O2481" s="48">
        <f>24453+22653</f>
        <v>47106</v>
      </c>
      <c r="P2481" s="21" t="s">
        <v>3328</v>
      </c>
      <c r="Q2481" s="21" t="s">
        <v>2071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7"/>
        <v>45908</v>
      </c>
      <c r="Y2481" s="21">
        <f t="shared" si="264"/>
        <v>0</v>
      </c>
      <c r="Z2481" s="21" t="str">
        <f t="shared" si="265"/>
        <v>Monday</v>
      </c>
      <c r="AA2481" s="21" t="str">
        <f t="shared" si="266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2479</v>
      </c>
      <c r="B2482" s="21" t="s">
        <v>3334</v>
      </c>
      <c r="C2482" s="30">
        <v>45898</v>
      </c>
      <c r="D2482" s="30">
        <v>45904</v>
      </c>
      <c r="E2482" s="47">
        <v>202.5</v>
      </c>
      <c r="F2482" s="47">
        <f t="shared" si="261"/>
        <v>17820</v>
      </c>
      <c r="G2482" s="48">
        <f t="shared" si="262"/>
        <v>17820</v>
      </c>
      <c r="H2482" s="21">
        <v>121527</v>
      </c>
      <c r="I2482" s="21" t="s">
        <v>3844</v>
      </c>
      <c r="J2482" s="21">
        <v>1</v>
      </c>
      <c r="K2482" s="21">
        <v>1</v>
      </c>
      <c r="L2482" s="21">
        <f t="shared" si="263"/>
        <v>0</v>
      </c>
      <c r="M2482" s="21" t="s">
        <v>3404</v>
      </c>
      <c r="N2482" s="30">
        <v>45908</v>
      </c>
      <c r="O2482" s="48">
        <v>23085</v>
      </c>
      <c r="P2482" s="21" t="s">
        <v>3328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7"/>
        <v>45908</v>
      </c>
      <c r="Y2482" s="21">
        <f t="shared" si="264"/>
        <v>0</v>
      </c>
      <c r="Z2482" s="21" t="str">
        <f t="shared" si="265"/>
        <v>Monday</v>
      </c>
      <c r="AA2482" s="21" t="str">
        <f t="shared" si="266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2480</v>
      </c>
      <c r="B2483" s="21" t="s">
        <v>3334</v>
      </c>
      <c r="C2483" s="30">
        <v>45898</v>
      </c>
      <c r="D2483" s="30">
        <v>45904</v>
      </c>
      <c r="E2483" s="47">
        <v>206.25</v>
      </c>
      <c r="F2483" s="47">
        <f t="shared" si="261"/>
        <v>18150</v>
      </c>
      <c r="G2483" s="48">
        <f t="shared" si="262"/>
        <v>18150</v>
      </c>
      <c r="H2483" s="21">
        <v>123147</v>
      </c>
      <c r="I2483" s="21" t="s">
        <v>3845</v>
      </c>
      <c r="J2483" s="21">
        <v>1</v>
      </c>
      <c r="K2483" s="21">
        <v>1</v>
      </c>
      <c r="L2483" s="21">
        <f t="shared" si="263"/>
        <v>0</v>
      </c>
      <c r="M2483" s="21" t="s">
        <v>3403</v>
      </c>
      <c r="N2483" s="30">
        <v>45908</v>
      </c>
      <c r="O2483" s="53">
        <v>23512.5</v>
      </c>
      <c r="P2483" s="21" t="s">
        <v>3328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7"/>
        <v>45908</v>
      </c>
      <c r="Y2483" s="21">
        <f t="shared" si="264"/>
        <v>0</v>
      </c>
      <c r="Z2483" s="21" t="str">
        <f t="shared" si="265"/>
        <v>Monday</v>
      </c>
      <c r="AA2483" s="21" t="str">
        <f t="shared" si="266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2481</v>
      </c>
      <c r="B2484" s="21" t="s">
        <v>3334</v>
      </c>
      <c r="C2484" s="30">
        <v>45898</v>
      </c>
      <c r="D2484" s="30">
        <v>45904</v>
      </c>
      <c r="E2484" s="47">
        <v>206.25</v>
      </c>
      <c r="F2484" s="47">
        <f t="shared" si="261"/>
        <v>18150</v>
      </c>
      <c r="G2484" s="48">
        <f t="shared" si="262"/>
        <v>18150</v>
      </c>
      <c r="H2484" s="21">
        <v>123147</v>
      </c>
      <c r="I2484" s="21" t="s">
        <v>3845</v>
      </c>
      <c r="J2484" s="21">
        <v>1</v>
      </c>
      <c r="K2484" s="21">
        <v>1</v>
      </c>
      <c r="L2484" s="21">
        <f t="shared" si="263"/>
        <v>0</v>
      </c>
      <c r="M2484" s="21" t="s">
        <v>3413</v>
      </c>
      <c r="N2484" s="30">
        <v>45909</v>
      </c>
      <c r="O2484" s="48">
        <v>23512.5</v>
      </c>
      <c r="P2484" s="21" t="s">
        <v>42</v>
      </c>
      <c r="Q2484" s="21" t="s">
        <v>2071</v>
      </c>
      <c r="R2484" s="21" t="s">
        <v>847</v>
      </c>
      <c r="S2484" s="3">
        <v>4</v>
      </c>
      <c r="T2484" s="37"/>
      <c r="U2484" s="21" t="s">
        <v>18</v>
      </c>
      <c r="V2484" s="21" t="str">
        <f>VLOOKUP(P2484,'Customer List'!B:C,2,)</f>
        <v>Faridabad</v>
      </c>
      <c r="W2484" s="38"/>
      <c r="X2484" s="30">
        <f t="shared" si="267"/>
        <v>45909</v>
      </c>
      <c r="Y2484" s="21">
        <f t="shared" si="264"/>
        <v>0</v>
      </c>
      <c r="Z2484" s="21" t="str">
        <f t="shared" si="265"/>
        <v>Tuesday</v>
      </c>
      <c r="AA2484" s="21" t="str">
        <f t="shared" si="266"/>
        <v>Tuesday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2482</v>
      </c>
      <c r="B2485" s="21" t="s">
        <v>3334</v>
      </c>
      <c r="C2485" s="30">
        <v>45898</v>
      </c>
      <c r="D2485" s="30">
        <v>45904</v>
      </c>
      <c r="E2485" s="47">
        <v>214.5</v>
      </c>
      <c r="F2485" s="47">
        <f t="shared" si="261"/>
        <v>18876</v>
      </c>
      <c r="G2485" s="48">
        <f t="shared" si="262"/>
        <v>37752</v>
      </c>
      <c r="H2485" s="21">
        <v>124321</v>
      </c>
      <c r="I2485" s="21" t="s">
        <v>3846</v>
      </c>
      <c r="J2485" s="21">
        <v>2</v>
      </c>
      <c r="K2485" s="21">
        <v>2</v>
      </c>
      <c r="L2485" s="21">
        <f t="shared" si="263"/>
        <v>0</v>
      </c>
      <c r="M2485" s="21" t="s">
        <v>3404</v>
      </c>
      <c r="N2485" s="30">
        <v>45908</v>
      </c>
      <c r="O2485" s="48">
        <f>24453+24453</f>
        <v>48906</v>
      </c>
      <c r="P2485" s="21" t="s">
        <v>3328</v>
      </c>
      <c r="Q2485" s="21" t="s">
        <v>2071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7"/>
        <v>45908</v>
      </c>
      <c r="Y2485" s="21">
        <f t="shared" si="264"/>
        <v>0</v>
      </c>
      <c r="Z2485" s="21" t="str">
        <f t="shared" si="265"/>
        <v>Monday</v>
      </c>
      <c r="AA2485" s="21" t="str">
        <f t="shared" si="266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2483</v>
      </c>
      <c r="B2486" s="21" t="s">
        <v>3334</v>
      </c>
      <c r="C2486" s="30">
        <v>45898</v>
      </c>
      <c r="D2486" s="30">
        <v>45904</v>
      </c>
      <c r="E2486" s="47">
        <v>98.7</v>
      </c>
      <c r="F2486" s="47">
        <f t="shared" si="261"/>
        <v>8685.6</v>
      </c>
      <c r="G2486" s="48">
        <f t="shared" si="262"/>
        <v>8685.6</v>
      </c>
      <c r="H2486" s="21">
        <v>124629</v>
      </c>
      <c r="I2486" s="21" t="s">
        <v>3847</v>
      </c>
      <c r="J2486" s="21">
        <v>1</v>
      </c>
      <c r="K2486" s="21">
        <v>1</v>
      </c>
      <c r="L2486" s="21">
        <f t="shared" si="263"/>
        <v>0</v>
      </c>
      <c r="M2486" s="21" t="s">
        <v>3404</v>
      </c>
      <c r="N2486" s="30">
        <v>45908</v>
      </c>
      <c r="O2486" s="48">
        <v>12055.5</v>
      </c>
      <c r="P2486" s="21" t="s">
        <v>3328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67"/>
        <v>45908</v>
      </c>
      <c r="Y2486" s="21">
        <f t="shared" si="264"/>
        <v>0</v>
      </c>
      <c r="Z2486" s="21" t="str">
        <f t="shared" si="265"/>
        <v>Monday</v>
      </c>
      <c r="AA2486" s="21" t="str">
        <f t="shared" si="266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2484</v>
      </c>
      <c r="B2487" s="21" t="s">
        <v>3334</v>
      </c>
      <c r="C2487" s="30">
        <v>45898</v>
      </c>
      <c r="D2487" s="30">
        <v>45904</v>
      </c>
      <c r="E2487" s="47">
        <v>259</v>
      </c>
      <c r="F2487" s="47">
        <f t="shared" si="261"/>
        <v>22792</v>
      </c>
      <c r="G2487" s="48">
        <f t="shared" si="262"/>
        <v>22792</v>
      </c>
      <c r="H2487" s="21">
        <v>126408</v>
      </c>
      <c r="I2487" s="21" t="s">
        <v>3736</v>
      </c>
      <c r="J2487" s="21">
        <v>1</v>
      </c>
      <c r="K2487" s="21">
        <v>1</v>
      </c>
      <c r="L2487" s="21">
        <f t="shared" si="263"/>
        <v>0</v>
      </c>
      <c r="M2487" s="21" t="s">
        <v>3404</v>
      </c>
      <c r="N2487" s="30">
        <v>45908</v>
      </c>
      <c r="O2487" s="48">
        <v>31635</v>
      </c>
      <c r="P2487" s="21" t="s">
        <v>3328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7"/>
        <v>45908</v>
      </c>
      <c r="Y2487" s="21">
        <f t="shared" si="264"/>
        <v>0</v>
      </c>
      <c r="Z2487" s="21" t="str">
        <f t="shared" si="265"/>
        <v>Monday</v>
      </c>
      <c r="AA2487" s="21" t="str">
        <f t="shared" si="266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2485</v>
      </c>
      <c r="B2488" s="21" t="s">
        <v>3334</v>
      </c>
      <c r="C2488" s="30">
        <v>45898</v>
      </c>
      <c r="D2488" s="30">
        <v>45904</v>
      </c>
      <c r="E2488" s="47">
        <v>270.89999999999998</v>
      </c>
      <c r="F2488" s="47">
        <f t="shared" si="261"/>
        <v>23839.199999999997</v>
      </c>
      <c r="G2488" s="48">
        <f t="shared" si="262"/>
        <v>23839.199999999997</v>
      </c>
      <c r="H2488" s="21">
        <v>127234</v>
      </c>
      <c r="I2488" s="21" t="s">
        <v>3848</v>
      </c>
      <c r="J2488" s="21">
        <v>1</v>
      </c>
      <c r="K2488" s="21">
        <v>1</v>
      </c>
      <c r="L2488" s="21">
        <f t="shared" si="263"/>
        <v>0</v>
      </c>
      <c r="M2488" s="21" t="s">
        <v>3403</v>
      </c>
      <c r="N2488" s="30">
        <v>45908</v>
      </c>
      <c r="O2488" s="53">
        <v>33088.5</v>
      </c>
      <c r="P2488" s="21" t="s">
        <v>3328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7"/>
        <v>45908</v>
      </c>
      <c r="Y2488" s="21">
        <f t="shared" si="264"/>
        <v>0</v>
      </c>
      <c r="Z2488" s="21" t="str">
        <f t="shared" si="265"/>
        <v>Monday</v>
      </c>
      <c r="AA2488" s="21" t="str">
        <f t="shared" si="266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2486</v>
      </c>
      <c r="B2489" s="21" t="s">
        <v>3334</v>
      </c>
      <c r="C2489" s="30">
        <v>45898</v>
      </c>
      <c r="D2489" s="30">
        <v>45904</v>
      </c>
      <c r="E2489" s="47">
        <v>183.4</v>
      </c>
      <c r="F2489" s="47">
        <f t="shared" si="261"/>
        <v>16139.2</v>
      </c>
      <c r="G2489" s="48">
        <f t="shared" si="262"/>
        <v>16139.2</v>
      </c>
      <c r="H2489" s="21">
        <v>127606</v>
      </c>
      <c r="I2489" s="21" t="s">
        <v>3849</v>
      </c>
      <c r="J2489" s="21">
        <v>1</v>
      </c>
      <c r="K2489" s="21">
        <v>1</v>
      </c>
      <c r="L2489" s="21">
        <f t="shared" si="263"/>
        <v>0</v>
      </c>
      <c r="M2489" s="21" t="s">
        <v>3411</v>
      </c>
      <c r="N2489" s="30">
        <v>45909</v>
      </c>
      <c r="O2489" s="48">
        <v>22401</v>
      </c>
      <c r="P2489" s="21" t="s">
        <v>254</v>
      </c>
      <c r="Q2489" s="21" t="s">
        <v>2071</v>
      </c>
      <c r="R2489" s="21" t="s">
        <v>847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7"/>
        <v>45909</v>
      </c>
      <c r="Y2489" s="21">
        <f t="shared" si="264"/>
        <v>0</v>
      </c>
      <c r="Z2489" s="21" t="str">
        <f t="shared" si="265"/>
        <v>Tuesday</v>
      </c>
      <c r="AA2489" s="21" t="str">
        <f t="shared" si="266"/>
        <v>Tuesday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2487</v>
      </c>
      <c r="B2490" s="21" t="s">
        <v>3334</v>
      </c>
      <c r="C2490" s="30">
        <v>45898</v>
      </c>
      <c r="D2490" s="30">
        <v>45904</v>
      </c>
      <c r="E2490" s="47">
        <v>234.5</v>
      </c>
      <c r="F2490" s="47">
        <f t="shared" si="261"/>
        <v>20636</v>
      </c>
      <c r="G2490" s="48">
        <f t="shared" si="262"/>
        <v>20636</v>
      </c>
      <c r="H2490" s="21">
        <v>129614</v>
      </c>
      <c r="I2490" s="21" t="s">
        <v>3850</v>
      </c>
      <c r="J2490" s="21">
        <v>1</v>
      </c>
      <c r="K2490" s="21">
        <v>1</v>
      </c>
      <c r="L2490" s="21">
        <f t="shared" si="263"/>
        <v>0</v>
      </c>
      <c r="M2490" s="21" t="s">
        <v>3403</v>
      </c>
      <c r="N2490" s="30">
        <v>45908</v>
      </c>
      <c r="O2490" s="53">
        <v>28642.5</v>
      </c>
      <c r="P2490" s="21" t="s">
        <v>3328</v>
      </c>
      <c r="Q2490" s="21" t="s">
        <v>2071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7"/>
        <v>45908</v>
      </c>
      <c r="Y2490" s="21">
        <f t="shared" si="264"/>
        <v>0</v>
      </c>
      <c r="Z2490" s="21" t="str">
        <f t="shared" si="265"/>
        <v>Monday</v>
      </c>
      <c r="AA2490" s="21" t="str">
        <f t="shared" si="266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2488</v>
      </c>
      <c r="B2491" s="21" t="s">
        <v>3334</v>
      </c>
      <c r="C2491" s="30">
        <v>45898</v>
      </c>
      <c r="D2491" s="30">
        <v>45904</v>
      </c>
      <c r="E2491" s="47">
        <v>219</v>
      </c>
      <c r="F2491" s="47">
        <f t="shared" si="261"/>
        <v>19272</v>
      </c>
      <c r="G2491" s="48">
        <f t="shared" si="262"/>
        <v>19272</v>
      </c>
      <c r="H2491" s="21">
        <v>135225</v>
      </c>
      <c r="I2491" s="21" t="s">
        <v>3851</v>
      </c>
      <c r="J2491" s="21">
        <v>1</v>
      </c>
      <c r="K2491" s="21">
        <v>1</v>
      </c>
      <c r="L2491" s="21">
        <f t="shared" si="263"/>
        <v>0</v>
      </c>
      <c r="M2491" s="21" t="s">
        <v>3413</v>
      </c>
      <c r="N2491" s="30">
        <v>45909</v>
      </c>
      <c r="O2491" s="48">
        <v>24966</v>
      </c>
      <c r="P2491" s="21" t="s">
        <v>42</v>
      </c>
      <c r="Q2491" s="21" t="s">
        <v>2071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Faridabad</v>
      </c>
      <c r="W2491" s="38"/>
      <c r="X2491" s="30">
        <f t="shared" si="267"/>
        <v>45909</v>
      </c>
      <c r="Y2491" s="21">
        <f t="shared" si="264"/>
        <v>0</v>
      </c>
      <c r="Z2491" s="21" t="str">
        <f t="shared" si="265"/>
        <v>Tuesday</v>
      </c>
      <c r="AA2491" s="21" t="str">
        <f t="shared" si="266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2489</v>
      </c>
      <c r="B2492" s="21" t="s">
        <v>3334</v>
      </c>
      <c r="C2492" s="30">
        <v>45898</v>
      </c>
      <c r="D2492" s="30">
        <v>45904</v>
      </c>
      <c r="E2492" s="47">
        <v>231.75</v>
      </c>
      <c r="F2492" s="47">
        <f t="shared" si="261"/>
        <v>20394</v>
      </c>
      <c r="G2492" s="48">
        <f t="shared" si="262"/>
        <v>20394</v>
      </c>
      <c r="H2492" s="21">
        <v>137637</v>
      </c>
      <c r="I2492" s="21" t="s">
        <v>3852</v>
      </c>
      <c r="J2492" s="21">
        <v>1</v>
      </c>
      <c r="K2492" s="21">
        <v>1</v>
      </c>
      <c r="L2492" s="21">
        <f t="shared" si="263"/>
        <v>0</v>
      </c>
      <c r="M2492" s="21" t="s">
        <v>3404</v>
      </c>
      <c r="N2492" s="30">
        <v>45908</v>
      </c>
      <c r="O2492" s="48">
        <v>26419.5</v>
      </c>
      <c r="P2492" s="21" t="s">
        <v>3328</v>
      </c>
      <c r="Q2492" s="21" t="s">
        <v>2071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7"/>
        <v>45908</v>
      </c>
      <c r="Y2492" s="21">
        <f t="shared" si="264"/>
        <v>0</v>
      </c>
      <c r="Z2492" s="21" t="str">
        <f t="shared" si="265"/>
        <v>Monday</v>
      </c>
      <c r="AA2492" s="21" t="str">
        <f t="shared" si="266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2490</v>
      </c>
      <c r="B2493" s="21" t="s">
        <v>3334</v>
      </c>
      <c r="C2493" s="30">
        <v>45898</v>
      </c>
      <c r="D2493" s="30">
        <v>45904</v>
      </c>
      <c r="E2493" s="47">
        <v>254.8</v>
      </c>
      <c r="F2493" s="47">
        <f t="shared" si="261"/>
        <v>22422.400000000001</v>
      </c>
      <c r="G2493" s="48">
        <f t="shared" si="262"/>
        <v>22422.400000000001</v>
      </c>
      <c r="H2493" s="21">
        <v>141740</v>
      </c>
      <c r="I2493" s="21" t="s">
        <v>3853</v>
      </c>
      <c r="J2493" s="21">
        <v>1</v>
      </c>
      <c r="K2493" s="21">
        <v>1</v>
      </c>
      <c r="L2493" s="21">
        <f t="shared" si="263"/>
        <v>0</v>
      </c>
      <c r="M2493" s="21" t="s">
        <v>3411</v>
      </c>
      <c r="N2493" s="30">
        <v>45909</v>
      </c>
      <c r="O2493" s="48">
        <v>31122</v>
      </c>
      <c r="P2493" s="21" t="s">
        <v>254</v>
      </c>
      <c r="Q2493" s="21" t="s">
        <v>2071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67"/>
        <v>45909</v>
      </c>
      <c r="Y2493" s="21">
        <f t="shared" si="264"/>
        <v>0</v>
      </c>
      <c r="Z2493" s="21" t="str">
        <f t="shared" si="265"/>
        <v>Tuesday</v>
      </c>
      <c r="AA2493" s="21" t="str">
        <f t="shared" si="266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2491</v>
      </c>
      <c r="B2494" s="21" t="s">
        <v>3334</v>
      </c>
      <c r="C2494" s="30">
        <v>45898</v>
      </c>
      <c r="D2494" s="30">
        <v>45904</v>
      </c>
      <c r="E2494" s="47">
        <v>231.75</v>
      </c>
      <c r="F2494" s="47">
        <f t="shared" si="261"/>
        <v>20394</v>
      </c>
      <c r="G2494" s="48">
        <f t="shared" si="262"/>
        <v>20394</v>
      </c>
      <c r="H2494" s="21">
        <v>142534</v>
      </c>
      <c r="I2494" s="21" t="s">
        <v>3854</v>
      </c>
      <c r="J2494" s="21">
        <v>1</v>
      </c>
      <c r="K2494" s="21">
        <v>1</v>
      </c>
      <c r="L2494" s="21">
        <f t="shared" si="263"/>
        <v>0</v>
      </c>
      <c r="M2494" s="21" t="s">
        <v>3403</v>
      </c>
      <c r="N2494" s="30">
        <v>45908</v>
      </c>
      <c r="O2494" s="53">
        <v>26419.5</v>
      </c>
      <c r="P2494" s="21" t="s">
        <v>3328</v>
      </c>
      <c r="Q2494" s="21" t="s">
        <v>2071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7"/>
        <v>45908</v>
      </c>
      <c r="Y2494" s="21">
        <f t="shared" si="264"/>
        <v>0</v>
      </c>
      <c r="Z2494" s="21" t="str">
        <f t="shared" si="265"/>
        <v>Monday</v>
      </c>
      <c r="AA2494" s="21" t="str">
        <f t="shared" si="266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2492</v>
      </c>
      <c r="B2495" s="21" t="s">
        <v>3334</v>
      </c>
      <c r="C2495" s="30">
        <v>45898</v>
      </c>
      <c r="D2495" s="30">
        <v>45904</v>
      </c>
      <c r="E2495" s="47">
        <v>267.39999999999998</v>
      </c>
      <c r="F2495" s="47">
        <f t="shared" si="261"/>
        <v>23531.199999999997</v>
      </c>
      <c r="G2495" s="48">
        <f t="shared" si="262"/>
        <v>23531.199999999997</v>
      </c>
      <c r="H2495" s="21">
        <v>143806</v>
      </c>
      <c r="I2495" s="21" t="s">
        <v>3855</v>
      </c>
      <c r="J2495" s="21">
        <v>1</v>
      </c>
      <c r="K2495" s="21">
        <v>1</v>
      </c>
      <c r="L2495" s="21">
        <f t="shared" si="263"/>
        <v>0</v>
      </c>
      <c r="M2495" s="21" t="s">
        <v>3404</v>
      </c>
      <c r="N2495" s="30">
        <v>45908</v>
      </c>
      <c r="O2495" s="48">
        <v>32661</v>
      </c>
      <c r="P2495" s="21" t="s">
        <v>3328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7"/>
        <v>45908</v>
      </c>
      <c r="Y2495" s="21">
        <f t="shared" si="264"/>
        <v>0</v>
      </c>
      <c r="Z2495" s="21" t="str">
        <f t="shared" si="265"/>
        <v>Monday</v>
      </c>
      <c r="AA2495" s="21" t="str">
        <f t="shared" si="266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2493</v>
      </c>
      <c r="B2496" s="21" t="s">
        <v>3334</v>
      </c>
      <c r="C2496" s="30">
        <v>45898</v>
      </c>
      <c r="D2496" s="30">
        <v>45904</v>
      </c>
      <c r="E2496" s="47">
        <v>267.39999999999998</v>
      </c>
      <c r="F2496" s="47">
        <f t="shared" si="261"/>
        <v>23531.199999999997</v>
      </c>
      <c r="G2496" s="48">
        <f t="shared" si="262"/>
        <v>23531.199999999997</v>
      </c>
      <c r="H2496" s="21">
        <v>144610</v>
      </c>
      <c r="I2496" s="21" t="s">
        <v>3856</v>
      </c>
      <c r="J2496" s="21">
        <v>1</v>
      </c>
      <c r="K2496" s="21">
        <v>1</v>
      </c>
      <c r="L2496" s="21">
        <f t="shared" si="263"/>
        <v>0</v>
      </c>
      <c r="M2496" s="21" t="s">
        <v>3403</v>
      </c>
      <c r="N2496" s="30">
        <v>45908</v>
      </c>
      <c r="O2496" s="53">
        <v>32661</v>
      </c>
      <c r="P2496" s="21" t="s">
        <v>3328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7"/>
        <v>45908</v>
      </c>
      <c r="Y2496" s="21">
        <f t="shared" si="264"/>
        <v>0</v>
      </c>
      <c r="Z2496" s="21" t="str">
        <f t="shared" si="265"/>
        <v>Monday</v>
      </c>
      <c r="AA2496" s="21" t="str">
        <f t="shared" si="266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2494</v>
      </c>
      <c r="B2497" s="21" t="s">
        <v>3334</v>
      </c>
      <c r="C2497" s="30">
        <v>45898</v>
      </c>
      <c r="D2497" s="30">
        <v>45904</v>
      </c>
      <c r="E2497" s="47">
        <v>90.3</v>
      </c>
      <c r="F2497" s="47">
        <f t="shared" si="261"/>
        <v>7946.4</v>
      </c>
      <c r="G2497" s="48">
        <f t="shared" si="262"/>
        <v>7946.4</v>
      </c>
      <c r="H2497" s="21">
        <v>144903</v>
      </c>
      <c r="I2497" s="21" t="s">
        <v>3857</v>
      </c>
      <c r="J2497" s="21">
        <v>1</v>
      </c>
      <c r="K2497" s="21">
        <v>1</v>
      </c>
      <c r="L2497" s="21">
        <f t="shared" si="263"/>
        <v>0</v>
      </c>
      <c r="M2497" s="21" t="s">
        <v>3404</v>
      </c>
      <c r="N2497" s="30">
        <v>45908</v>
      </c>
      <c r="O2497" s="48">
        <v>11029.5</v>
      </c>
      <c r="P2497" s="21" t="s">
        <v>3328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7"/>
        <v>45908</v>
      </c>
      <c r="Y2497" s="21">
        <f t="shared" si="264"/>
        <v>0</v>
      </c>
      <c r="Z2497" s="21" t="str">
        <f t="shared" si="265"/>
        <v>Monday</v>
      </c>
      <c r="AA2497" s="21" t="str">
        <f t="shared" si="266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2495</v>
      </c>
      <c r="B2498" s="21" t="s">
        <v>3334</v>
      </c>
      <c r="C2498" s="30">
        <v>45898</v>
      </c>
      <c r="D2498" s="30">
        <v>45904</v>
      </c>
      <c r="E2498" s="47">
        <v>250.6</v>
      </c>
      <c r="F2498" s="47">
        <f t="shared" si="261"/>
        <v>22052.799999999999</v>
      </c>
      <c r="G2498" s="48">
        <f t="shared" si="262"/>
        <v>22052.799999999999</v>
      </c>
      <c r="H2498" s="21">
        <v>145522</v>
      </c>
      <c r="I2498" s="21" t="s">
        <v>3858</v>
      </c>
      <c r="J2498" s="21">
        <v>1</v>
      </c>
      <c r="K2498" s="21">
        <v>1</v>
      </c>
      <c r="L2498" s="21">
        <f t="shared" si="263"/>
        <v>0</v>
      </c>
      <c r="M2498" s="21" t="s">
        <v>3404</v>
      </c>
      <c r="N2498" s="30">
        <v>45908</v>
      </c>
      <c r="O2498" s="48">
        <v>30609</v>
      </c>
      <c r="P2498" s="21" t="s">
        <v>3328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7"/>
        <v>45908</v>
      </c>
      <c r="Y2498" s="21">
        <f t="shared" si="264"/>
        <v>0</v>
      </c>
      <c r="Z2498" s="21" t="str">
        <f t="shared" si="265"/>
        <v>Monday</v>
      </c>
      <c r="AA2498" s="21" t="str">
        <f t="shared" si="266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2496</v>
      </c>
      <c r="B2499" s="21" t="s">
        <v>3334</v>
      </c>
      <c r="C2499" s="30">
        <v>45898</v>
      </c>
      <c r="D2499" s="30">
        <v>45904</v>
      </c>
      <c r="E2499" s="47">
        <v>98.7</v>
      </c>
      <c r="F2499" s="47">
        <f t="shared" si="261"/>
        <v>8685.6</v>
      </c>
      <c r="G2499" s="48">
        <f t="shared" si="262"/>
        <v>8685.6</v>
      </c>
      <c r="H2499" s="21">
        <v>149303</v>
      </c>
      <c r="I2499" s="21" t="s">
        <v>3859</v>
      </c>
      <c r="J2499" s="21">
        <v>1</v>
      </c>
      <c r="K2499" s="21">
        <v>1</v>
      </c>
      <c r="L2499" s="21">
        <f t="shared" si="263"/>
        <v>0</v>
      </c>
      <c r="M2499" s="21" t="s">
        <v>3533</v>
      </c>
      <c r="N2499" s="30">
        <v>45915</v>
      </c>
      <c r="O2499" s="48">
        <v>16391.25</v>
      </c>
      <c r="P2499" s="21" t="s">
        <v>26</v>
      </c>
      <c r="Q2499" s="21" t="s">
        <v>3545</v>
      </c>
      <c r="R2499" s="21" t="s">
        <v>40</v>
      </c>
      <c r="S2499" s="3">
        <v>4</v>
      </c>
      <c r="T2499" s="37"/>
      <c r="U2499" s="21" t="s">
        <v>18</v>
      </c>
      <c r="V2499" s="21" t="str">
        <f>VLOOKUP(P2499,'Customer List'!B:C,2,)</f>
        <v>Chandigarh</v>
      </c>
      <c r="W2499" s="38"/>
      <c r="X2499" s="30">
        <v>45916</v>
      </c>
      <c r="Y2499" s="21">
        <f t="shared" si="264"/>
        <v>1</v>
      </c>
      <c r="Z2499" s="21" t="str">
        <f t="shared" si="265"/>
        <v>Monday</v>
      </c>
      <c r="AA2499" s="21" t="str">
        <f t="shared" si="266"/>
        <v>Tuesday</v>
      </c>
      <c r="AB2499" s="21" t="str">
        <f>VLOOKUP(U2499,'Currency Sheet'!A:C,3,)</f>
        <v>DOLLAR</v>
      </c>
      <c r="AC2499" s="42" t="str">
        <f>VLOOKUP(P2499,'Customer List'!B:D,3,)</f>
        <v>OutStation</v>
      </c>
    </row>
    <row r="2500" spans="1:29" x14ac:dyDescent="0.25">
      <c r="A2500" s="21">
        <v>2497</v>
      </c>
      <c r="B2500" s="21" t="s">
        <v>3334</v>
      </c>
      <c r="C2500" s="30">
        <v>45898</v>
      </c>
      <c r="D2500" s="30">
        <v>45904</v>
      </c>
      <c r="E2500" s="47">
        <v>262.5</v>
      </c>
      <c r="F2500" s="47">
        <f t="shared" ref="F2500:F2563" si="268">IF(AB2500="DOLLAR",E2500*88,E2500)</f>
        <v>23100</v>
      </c>
      <c r="G2500" s="48">
        <f t="shared" ref="G2500:G2563" si="269">F2500*J2500</f>
        <v>23100</v>
      </c>
      <c r="H2500" s="21">
        <v>150004</v>
      </c>
      <c r="I2500" s="21" t="s">
        <v>3860</v>
      </c>
      <c r="J2500" s="21">
        <v>1</v>
      </c>
      <c r="K2500" s="21">
        <v>1</v>
      </c>
      <c r="L2500" s="21">
        <f t="shared" ref="L2500:L2563" si="270">J2500-K2500</f>
        <v>0</v>
      </c>
      <c r="M2500" s="21" t="s">
        <v>3403</v>
      </c>
      <c r="N2500" s="30">
        <v>45908</v>
      </c>
      <c r="O2500" s="53">
        <v>32062.5</v>
      </c>
      <c r="P2500" s="21" t="s">
        <v>3328</v>
      </c>
      <c r="Q2500" s="21" t="s">
        <v>2071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>IF(OR(R2500 = "PRIYANKA MADAM", R2500 = "DEEPAK", R2500 = "PORTER"),N2500,"")</f>
        <v>45908</v>
      </c>
      <c r="Y2500" s="21">
        <f t="shared" ref="Y2500:Y2563" si="271">IF(X2500="", "", X2500-N2500)</f>
        <v>0</v>
      </c>
      <c r="Z2500" s="21" t="str">
        <f t="shared" ref="Z2500:Z2563" si="272">IF(N2500="", "", TEXT(N2500, "dddd"))</f>
        <v>Monday</v>
      </c>
      <c r="AA2500" s="21" t="str">
        <f t="shared" ref="AA2500:AA2563" si="273">IF(X2500="", "", TEXT(X2500, "dddd"))</f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2498</v>
      </c>
      <c r="B2501" s="21" t="s">
        <v>3334</v>
      </c>
      <c r="C2501" s="30">
        <v>45898</v>
      </c>
      <c r="D2501" s="30">
        <v>45904</v>
      </c>
      <c r="E2501" s="47">
        <v>219</v>
      </c>
      <c r="F2501" s="47">
        <f t="shared" si="268"/>
        <v>19272</v>
      </c>
      <c r="G2501" s="48">
        <f t="shared" si="269"/>
        <v>19272</v>
      </c>
      <c r="H2501" s="21">
        <v>152612</v>
      </c>
      <c r="I2501" s="21" t="s">
        <v>3861</v>
      </c>
      <c r="J2501" s="21">
        <v>1</v>
      </c>
      <c r="K2501" s="21">
        <v>1</v>
      </c>
      <c r="L2501" s="21">
        <f t="shared" si="270"/>
        <v>0</v>
      </c>
      <c r="M2501" s="21" t="s">
        <v>3403</v>
      </c>
      <c r="N2501" s="30">
        <v>45908</v>
      </c>
      <c r="O2501" s="53">
        <v>24966</v>
      </c>
      <c r="P2501" s="21" t="s">
        <v>3328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71"/>
        <v>0</v>
      </c>
      <c r="Z2501" s="21" t="str">
        <f t="shared" si="272"/>
        <v>Monday</v>
      </c>
      <c r="AA2501" s="21" t="str">
        <f t="shared" si="273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2499</v>
      </c>
      <c r="B2502" s="21" t="s">
        <v>3334</v>
      </c>
      <c r="C2502" s="30">
        <v>45898</v>
      </c>
      <c r="D2502" s="30">
        <v>45904</v>
      </c>
      <c r="E2502" s="47">
        <v>45.5</v>
      </c>
      <c r="F2502" s="47">
        <f t="shared" si="268"/>
        <v>4004</v>
      </c>
      <c r="G2502" s="48">
        <f t="shared" si="269"/>
        <v>4004</v>
      </c>
      <c r="H2502" s="21">
        <v>156603</v>
      </c>
      <c r="I2502" s="21" t="s">
        <v>3862</v>
      </c>
      <c r="J2502" s="21">
        <v>1</v>
      </c>
      <c r="K2502" s="21">
        <v>1</v>
      </c>
      <c r="L2502" s="21">
        <f t="shared" si="270"/>
        <v>0</v>
      </c>
      <c r="M2502" s="21" t="s">
        <v>3409</v>
      </c>
      <c r="N2502" s="30">
        <v>45908</v>
      </c>
      <c r="O2502" s="48">
        <v>0</v>
      </c>
      <c r="P2502" s="21" t="s">
        <v>3328</v>
      </c>
      <c r="Q2502" s="21" t="s">
        <v>2071</v>
      </c>
      <c r="R2502" s="21" t="s">
        <v>637</v>
      </c>
      <c r="S2502" s="3">
        <v>4</v>
      </c>
      <c r="T2502" s="37" t="s">
        <v>3405</v>
      </c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71"/>
        <v>0</v>
      </c>
      <c r="Z2502" s="21" t="str">
        <f t="shared" si="272"/>
        <v>Monday</v>
      </c>
      <c r="AA2502" s="21" t="str">
        <f t="shared" si="273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2500</v>
      </c>
      <c r="B2503" s="21" t="s">
        <v>3334</v>
      </c>
      <c r="C2503" s="30">
        <v>45898</v>
      </c>
      <c r="D2503" s="30">
        <v>45904</v>
      </c>
      <c r="E2503" s="47">
        <v>68.599999999999994</v>
      </c>
      <c r="F2503" s="47">
        <f t="shared" si="268"/>
        <v>6036.7999999999993</v>
      </c>
      <c r="G2503" s="48">
        <f t="shared" si="269"/>
        <v>6036.7999999999993</v>
      </c>
      <c r="H2503" s="21">
        <v>158003</v>
      </c>
      <c r="I2503" s="21" t="s">
        <v>3863</v>
      </c>
      <c r="J2503" s="21">
        <v>1</v>
      </c>
      <c r="K2503" s="21">
        <v>1</v>
      </c>
      <c r="L2503" s="21">
        <f t="shared" si="270"/>
        <v>0</v>
      </c>
      <c r="M2503" s="21" t="s">
        <v>3413</v>
      </c>
      <c r="N2503" s="30">
        <v>45909</v>
      </c>
      <c r="O2503" s="48">
        <v>8379</v>
      </c>
      <c r="P2503" s="21" t="s">
        <v>42</v>
      </c>
      <c r="Q2503" s="21" t="s">
        <v>2071</v>
      </c>
      <c r="R2503" s="21" t="s">
        <v>847</v>
      </c>
      <c r="S2503" s="3">
        <v>4</v>
      </c>
      <c r="T2503" s="37"/>
      <c r="U2503" s="21" t="s">
        <v>18</v>
      </c>
      <c r="V2503" s="21" t="str">
        <f>VLOOKUP(P2503,'Customer List'!B:C,2,)</f>
        <v>Faridabad</v>
      </c>
      <c r="W2503" s="38"/>
      <c r="X2503" s="30">
        <f>IF(OR(R2503 = "PRIYANKA MADAM", R2503 = "DEEPAK", R2503 = "PORTER"),N2503,"")</f>
        <v>45909</v>
      </c>
      <c r="Y2503" s="21">
        <f t="shared" si="271"/>
        <v>0</v>
      </c>
      <c r="Z2503" s="21" t="str">
        <f t="shared" si="272"/>
        <v>Tuesday</v>
      </c>
      <c r="AA2503" s="21" t="str">
        <f t="shared" si="273"/>
        <v>Tuesday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2501</v>
      </c>
      <c r="B2504" s="21" t="s">
        <v>3334</v>
      </c>
      <c r="C2504" s="30">
        <v>45898</v>
      </c>
      <c r="D2504" s="30">
        <v>45904</v>
      </c>
      <c r="E2504" s="47">
        <v>206.5</v>
      </c>
      <c r="F2504" s="47">
        <f t="shared" si="268"/>
        <v>18172</v>
      </c>
      <c r="G2504" s="48">
        <f t="shared" si="269"/>
        <v>18172</v>
      </c>
      <c r="H2504" s="21">
        <v>165804</v>
      </c>
      <c r="I2504" s="21" t="s">
        <v>3864</v>
      </c>
      <c r="J2504" s="21">
        <v>1</v>
      </c>
      <c r="K2504" s="21">
        <v>1</v>
      </c>
      <c r="L2504" s="21">
        <f t="shared" si="270"/>
        <v>0</v>
      </c>
      <c r="M2504" s="21" t="s">
        <v>3403</v>
      </c>
      <c r="N2504" s="30">
        <v>45908</v>
      </c>
      <c r="O2504" s="53">
        <v>25222.5</v>
      </c>
      <c r="P2504" s="21" t="s">
        <v>3328</v>
      </c>
      <c r="Q2504" s="21" t="s">
        <v>2071</v>
      </c>
      <c r="R2504" s="21" t="s">
        <v>637</v>
      </c>
      <c r="S2504" s="3">
        <v>4</v>
      </c>
      <c r="T2504" s="37"/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71"/>
        <v>0</v>
      </c>
      <c r="Z2504" s="21" t="str">
        <f t="shared" si="272"/>
        <v>Monday</v>
      </c>
      <c r="AA2504" s="21" t="str">
        <f t="shared" si="273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2502</v>
      </c>
      <c r="B2505" s="21" t="s">
        <v>3334</v>
      </c>
      <c r="C2505" s="30">
        <v>45898</v>
      </c>
      <c r="D2505" s="30">
        <v>45904</v>
      </c>
      <c r="E2505" s="47">
        <v>161.25</v>
      </c>
      <c r="F2505" s="47">
        <f t="shared" si="268"/>
        <v>14190</v>
      </c>
      <c r="G2505" s="48">
        <f t="shared" si="269"/>
        <v>14190</v>
      </c>
      <c r="H2505" s="21">
        <v>300137</v>
      </c>
      <c r="I2505" s="21" t="s">
        <v>3865</v>
      </c>
      <c r="J2505" s="21">
        <v>1</v>
      </c>
      <c r="K2505" s="21">
        <v>1</v>
      </c>
      <c r="L2505" s="21">
        <f t="shared" si="270"/>
        <v>0</v>
      </c>
      <c r="M2505" s="21" t="s">
        <v>3394</v>
      </c>
      <c r="N2505" s="30">
        <v>45908</v>
      </c>
      <c r="O2505" s="48">
        <v>24993.75</v>
      </c>
      <c r="P2505" s="21" t="s">
        <v>1018</v>
      </c>
      <c r="Q2505" s="21">
        <v>58155354773</v>
      </c>
      <c r="R2505" s="21" t="s">
        <v>40</v>
      </c>
      <c r="S2505" s="3">
        <v>4</v>
      </c>
      <c r="T2505" s="37"/>
      <c r="U2505" s="21" t="s">
        <v>18</v>
      </c>
      <c r="V2505" s="21" t="str">
        <f>VLOOKUP(P2505,'Customer List'!B:C,2,)</f>
        <v>Guwahati</v>
      </c>
      <c r="W2505" s="38"/>
      <c r="X2505" s="30">
        <v>45909</v>
      </c>
      <c r="Y2505" s="21">
        <f t="shared" si="271"/>
        <v>1</v>
      </c>
      <c r="Z2505" s="21" t="str">
        <f t="shared" si="272"/>
        <v>Monday</v>
      </c>
      <c r="AA2505" s="21" t="str">
        <f t="shared" si="273"/>
        <v>Tuesday</v>
      </c>
      <c r="AB2505" s="21" t="str">
        <f>VLOOKUP(U2505,'Currency Sheet'!A:C,3,)</f>
        <v>DOLLAR</v>
      </c>
      <c r="AC2505" s="42" t="str">
        <f>VLOOKUP(P2505,'Customer List'!B:D,3,)</f>
        <v>OutStation</v>
      </c>
    </row>
    <row r="2506" spans="1:29" x14ac:dyDescent="0.25">
      <c r="A2506" s="21">
        <v>2503</v>
      </c>
      <c r="B2506" s="21" t="s">
        <v>3334</v>
      </c>
      <c r="C2506" s="30">
        <v>45898</v>
      </c>
      <c r="D2506" s="30">
        <v>45904</v>
      </c>
      <c r="E2506" s="47">
        <v>326.25</v>
      </c>
      <c r="F2506" s="47">
        <f t="shared" si="268"/>
        <v>28710</v>
      </c>
      <c r="G2506" s="48">
        <f t="shared" si="269"/>
        <v>28710</v>
      </c>
      <c r="H2506" s="21">
        <v>300436</v>
      </c>
      <c r="I2506" s="21" t="s">
        <v>3866</v>
      </c>
      <c r="J2506" s="21">
        <v>1</v>
      </c>
      <c r="K2506" s="21">
        <v>1</v>
      </c>
      <c r="L2506" s="21">
        <f t="shared" si="270"/>
        <v>0</v>
      </c>
      <c r="M2506" s="21" t="s">
        <v>3350</v>
      </c>
      <c r="N2506" s="30">
        <v>45906</v>
      </c>
      <c r="O2506" s="48">
        <v>45433.58</v>
      </c>
      <c r="P2506" s="21" t="s">
        <v>242</v>
      </c>
      <c r="Q2506" s="21">
        <v>58155321674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Mumbai</v>
      </c>
      <c r="W2506" s="38"/>
      <c r="X2506" s="30">
        <v>45908</v>
      </c>
      <c r="Y2506" s="21">
        <f t="shared" si="271"/>
        <v>2</v>
      </c>
      <c r="Z2506" s="21" t="str">
        <f t="shared" si="272"/>
        <v>Saturday</v>
      </c>
      <c r="AA2506" s="21" t="str">
        <f t="shared" si="273"/>
        <v>Monday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2504</v>
      </c>
      <c r="B2507" s="21" t="s">
        <v>3334</v>
      </c>
      <c r="C2507" s="30">
        <v>45898</v>
      </c>
      <c r="D2507" s="30">
        <v>45904</v>
      </c>
      <c r="E2507" s="47">
        <v>212.1</v>
      </c>
      <c r="F2507" s="47">
        <f t="shared" si="268"/>
        <v>18664.8</v>
      </c>
      <c r="G2507" s="48">
        <f t="shared" si="269"/>
        <v>18664.8</v>
      </c>
      <c r="H2507" s="21">
        <v>300441</v>
      </c>
      <c r="I2507" s="21" t="s">
        <v>3867</v>
      </c>
      <c r="J2507" s="21">
        <v>1</v>
      </c>
      <c r="K2507" s="21">
        <v>1</v>
      </c>
      <c r="L2507" s="21">
        <f t="shared" si="270"/>
        <v>0</v>
      </c>
      <c r="M2507" s="21" t="s">
        <v>3353</v>
      </c>
      <c r="N2507" s="30">
        <v>45906</v>
      </c>
      <c r="O2507" s="48">
        <v>34284.449999999997</v>
      </c>
      <c r="P2507" s="21" t="s">
        <v>3336</v>
      </c>
      <c r="Q2507" s="21">
        <v>58155321195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Hyderabad</v>
      </c>
      <c r="W2507" s="38"/>
      <c r="X2507" s="30">
        <v>45908</v>
      </c>
      <c r="Y2507" s="21">
        <f t="shared" si="271"/>
        <v>2</v>
      </c>
      <c r="Z2507" s="21" t="str">
        <f t="shared" si="272"/>
        <v>Saturday</v>
      </c>
      <c r="AA2507" s="21" t="str">
        <f t="shared" si="273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2505</v>
      </c>
      <c r="B2508" s="21" t="s">
        <v>3334</v>
      </c>
      <c r="C2508" s="30">
        <v>45898</v>
      </c>
      <c r="D2508" s="30">
        <v>45904</v>
      </c>
      <c r="E2508" s="47">
        <v>200.2</v>
      </c>
      <c r="F2508" s="47">
        <f t="shared" si="268"/>
        <v>17617.599999999999</v>
      </c>
      <c r="G2508" s="48">
        <f t="shared" si="269"/>
        <v>17617.599999999999</v>
      </c>
      <c r="H2508" s="21">
        <v>300537</v>
      </c>
      <c r="I2508" s="21" t="s">
        <v>3868</v>
      </c>
      <c r="J2508" s="21">
        <v>1</v>
      </c>
      <c r="K2508" s="21">
        <v>1</v>
      </c>
      <c r="L2508" s="21">
        <f t="shared" si="270"/>
        <v>0</v>
      </c>
      <c r="M2508" s="21" t="s">
        <v>3353</v>
      </c>
      <c r="N2508" s="30">
        <v>45906</v>
      </c>
      <c r="O2508" s="48">
        <v>32360.9</v>
      </c>
      <c r="P2508" s="21" t="s">
        <v>3336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71"/>
        <v>2</v>
      </c>
      <c r="Z2508" s="21" t="str">
        <f t="shared" si="272"/>
        <v>Saturday</v>
      </c>
      <c r="AA2508" s="21" t="str">
        <f t="shared" si="273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2506</v>
      </c>
      <c r="B2509" s="21" t="s">
        <v>3334</v>
      </c>
      <c r="C2509" s="30">
        <v>45898</v>
      </c>
      <c r="D2509" s="30">
        <v>45904</v>
      </c>
      <c r="E2509" s="47">
        <v>185.5</v>
      </c>
      <c r="F2509" s="47">
        <f t="shared" si="268"/>
        <v>16324</v>
      </c>
      <c r="G2509" s="48">
        <f t="shared" si="269"/>
        <v>48972</v>
      </c>
      <c r="H2509" s="21">
        <v>300920</v>
      </c>
      <c r="I2509" s="21" t="s">
        <v>3869</v>
      </c>
      <c r="J2509" s="21">
        <v>3</v>
      </c>
      <c r="K2509" s="21">
        <v>3</v>
      </c>
      <c r="L2509" s="21">
        <f t="shared" si="270"/>
        <v>0</v>
      </c>
      <c r="M2509" s="21" t="s">
        <v>3359</v>
      </c>
      <c r="N2509" s="30">
        <v>45906</v>
      </c>
      <c r="O2509" s="48">
        <v>86257.5</v>
      </c>
      <c r="P2509" s="21" t="s">
        <v>891</v>
      </c>
      <c r="Q2509" s="21">
        <v>58155322444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Banglore</v>
      </c>
      <c r="W2509" s="38"/>
      <c r="X2509" s="30">
        <v>45908</v>
      </c>
      <c r="Y2509" s="21">
        <f t="shared" si="271"/>
        <v>2</v>
      </c>
      <c r="Z2509" s="21" t="str">
        <f t="shared" si="272"/>
        <v>Saturday</v>
      </c>
      <c r="AA2509" s="21" t="str">
        <f t="shared" si="273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2507</v>
      </c>
      <c r="B2510" s="21" t="s">
        <v>3334</v>
      </c>
      <c r="C2510" s="30">
        <v>45898</v>
      </c>
      <c r="D2510" s="30">
        <v>45904</v>
      </c>
      <c r="E2510" s="47">
        <v>241.5</v>
      </c>
      <c r="F2510" s="47">
        <f t="shared" si="268"/>
        <v>21252</v>
      </c>
      <c r="G2510" s="48">
        <f t="shared" si="269"/>
        <v>21252</v>
      </c>
      <c r="H2510" s="21">
        <v>301928</v>
      </c>
      <c r="I2510" s="21" t="s">
        <v>3870</v>
      </c>
      <c r="J2510" s="21">
        <v>1</v>
      </c>
      <c r="K2510" s="21">
        <v>1</v>
      </c>
      <c r="L2510" s="21">
        <f t="shared" si="270"/>
        <v>0</v>
      </c>
      <c r="M2510" s="21" t="s">
        <v>3350</v>
      </c>
      <c r="N2510" s="30">
        <v>45906</v>
      </c>
      <c r="O2510" s="48">
        <v>29481.98</v>
      </c>
      <c r="P2510" s="21" t="s">
        <v>242</v>
      </c>
      <c r="Q2510" s="21">
        <v>58155321674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Mumbai</v>
      </c>
      <c r="W2510" s="38"/>
      <c r="X2510" s="30">
        <v>45908</v>
      </c>
      <c r="Y2510" s="21">
        <f t="shared" si="271"/>
        <v>2</v>
      </c>
      <c r="Z2510" s="21" t="str">
        <f t="shared" si="272"/>
        <v>Saturday</v>
      </c>
      <c r="AA2510" s="21" t="str">
        <f t="shared" si="273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2508</v>
      </c>
      <c r="B2511" s="21" t="s">
        <v>3334</v>
      </c>
      <c r="C2511" s="30">
        <v>45898</v>
      </c>
      <c r="D2511" s="30">
        <v>45904</v>
      </c>
      <c r="E2511" s="47">
        <v>72.099999999999994</v>
      </c>
      <c r="F2511" s="47">
        <f t="shared" si="268"/>
        <v>6344.7999999999993</v>
      </c>
      <c r="G2511" s="48">
        <f t="shared" si="269"/>
        <v>6344.7999999999993</v>
      </c>
      <c r="H2511" s="21">
        <v>302206</v>
      </c>
      <c r="I2511" s="21" t="s">
        <v>3871</v>
      </c>
      <c r="J2511" s="21">
        <v>1</v>
      </c>
      <c r="K2511" s="21">
        <v>1</v>
      </c>
      <c r="L2511" s="21">
        <f t="shared" si="270"/>
        <v>0</v>
      </c>
      <c r="M2511" s="21" t="s">
        <v>3360</v>
      </c>
      <c r="N2511" s="30">
        <v>45906</v>
      </c>
      <c r="O2511" s="48">
        <v>11654.45</v>
      </c>
      <c r="P2511" s="21" t="s">
        <v>1135</v>
      </c>
      <c r="Q2511" s="21">
        <v>58155324172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71"/>
        <v>2</v>
      </c>
      <c r="Z2511" s="21" t="str">
        <f t="shared" si="272"/>
        <v>Saturday</v>
      </c>
      <c r="AA2511" s="21" t="str">
        <f t="shared" si="273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2509</v>
      </c>
      <c r="B2512" s="21" t="s">
        <v>3334</v>
      </c>
      <c r="C2512" s="30">
        <v>45898</v>
      </c>
      <c r="D2512" s="30">
        <v>45904</v>
      </c>
      <c r="E2512" s="47">
        <v>204.4</v>
      </c>
      <c r="F2512" s="47">
        <f t="shared" si="268"/>
        <v>17987.2</v>
      </c>
      <c r="G2512" s="48">
        <f t="shared" si="269"/>
        <v>89936</v>
      </c>
      <c r="H2512" s="21">
        <v>302216</v>
      </c>
      <c r="I2512" s="21" t="s">
        <v>3872</v>
      </c>
      <c r="J2512" s="21">
        <v>5</v>
      </c>
      <c r="K2512" s="21">
        <v>5</v>
      </c>
      <c r="L2512" s="21">
        <f t="shared" si="270"/>
        <v>0</v>
      </c>
      <c r="M2512" s="21" t="s">
        <v>3359</v>
      </c>
      <c r="N2512" s="30">
        <v>45906</v>
      </c>
      <c r="O2512" s="48">
        <v>158410</v>
      </c>
      <c r="P2512" s="21" t="s">
        <v>891</v>
      </c>
      <c r="Q2512" s="21">
        <v>58155322444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71"/>
        <v>2</v>
      </c>
      <c r="Z2512" s="21" t="str">
        <f t="shared" si="272"/>
        <v>Saturday</v>
      </c>
      <c r="AA2512" s="21" t="str">
        <f t="shared" si="273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2510</v>
      </c>
      <c r="B2513" s="21" t="s">
        <v>3334</v>
      </c>
      <c r="C2513" s="30">
        <v>45898</v>
      </c>
      <c r="D2513" s="30">
        <v>45904</v>
      </c>
      <c r="E2513" s="47">
        <v>304.5</v>
      </c>
      <c r="F2513" s="47">
        <f t="shared" si="268"/>
        <v>26796</v>
      </c>
      <c r="G2513" s="48">
        <f t="shared" si="269"/>
        <v>26796</v>
      </c>
      <c r="H2513" s="21">
        <v>302632</v>
      </c>
      <c r="I2513" s="21" t="s">
        <v>3772</v>
      </c>
      <c r="J2513" s="21">
        <v>1</v>
      </c>
      <c r="K2513" s="21">
        <v>1</v>
      </c>
      <c r="L2513" s="21">
        <f t="shared" si="270"/>
        <v>0</v>
      </c>
      <c r="M2513" s="21" t="s">
        <v>3360</v>
      </c>
      <c r="N2513" s="30">
        <v>45906</v>
      </c>
      <c r="O2513" s="48">
        <v>45938.9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71"/>
        <v>2</v>
      </c>
      <c r="Z2513" s="21" t="str">
        <f t="shared" si="272"/>
        <v>Saturday</v>
      </c>
      <c r="AA2513" s="21" t="str">
        <f t="shared" si="273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2511</v>
      </c>
      <c r="B2514" s="21" t="s">
        <v>3334</v>
      </c>
      <c r="C2514" s="30">
        <v>45898</v>
      </c>
      <c r="D2514" s="30">
        <v>45904</v>
      </c>
      <c r="E2514" s="47">
        <v>98.7</v>
      </c>
      <c r="F2514" s="47">
        <f t="shared" si="268"/>
        <v>8685.6</v>
      </c>
      <c r="G2514" s="48">
        <f t="shared" si="269"/>
        <v>17371.2</v>
      </c>
      <c r="H2514" s="21">
        <v>304242</v>
      </c>
      <c r="I2514" s="21" t="s">
        <v>3873</v>
      </c>
      <c r="J2514" s="21">
        <v>2</v>
      </c>
      <c r="K2514" s="21">
        <v>2</v>
      </c>
      <c r="L2514" s="21">
        <f t="shared" si="270"/>
        <v>0</v>
      </c>
      <c r="M2514" s="21" t="s">
        <v>3371</v>
      </c>
      <c r="N2514" s="30">
        <v>45906</v>
      </c>
      <c r="O2514" s="48">
        <v>32782.5</v>
      </c>
      <c r="P2514" s="21" t="s">
        <v>2048</v>
      </c>
      <c r="Q2514" s="21">
        <v>58155323306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Hyderabad</v>
      </c>
      <c r="W2514" s="38"/>
      <c r="X2514" s="30">
        <v>45908</v>
      </c>
      <c r="Y2514" s="21">
        <f t="shared" si="271"/>
        <v>2</v>
      </c>
      <c r="Z2514" s="21" t="str">
        <f t="shared" si="272"/>
        <v>Saturday</v>
      </c>
      <c r="AA2514" s="21" t="str">
        <f t="shared" si="273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2512</v>
      </c>
      <c r="B2515" s="21" t="s">
        <v>3334</v>
      </c>
      <c r="C2515" s="30">
        <v>45898</v>
      </c>
      <c r="D2515" s="30">
        <v>45904</v>
      </c>
      <c r="E2515" s="47">
        <v>330</v>
      </c>
      <c r="F2515" s="47">
        <f t="shared" si="268"/>
        <v>29040</v>
      </c>
      <c r="G2515" s="48">
        <f t="shared" si="269"/>
        <v>29040</v>
      </c>
      <c r="H2515" s="21">
        <v>307638</v>
      </c>
      <c r="I2515" s="21" t="s">
        <v>3874</v>
      </c>
      <c r="J2515" s="21">
        <v>1</v>
      </c>
      <c r="K2515" s="21">
        <v>1</v>
      </c>
      <c r="L2515" s="21">
        <f t="shared" si="270"/>
        <v>0</v>
      </c>
      <c r="M2515" s="21" t="s">
        <v>3350</v>
      </c>
      <c r="N2515" s="30">
        <v>45906</v>
      </c>
      <c r="O2515" s="48">
        <v>37600.199999999997</v>
      </c>
      <c r="P2515" s="21" t="s">
        <v>242</v>
      </c>
      <c r="Q2515" s="21">
        <v>58155321674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Mumbai</v>
      </c>
      <c r="W2515" s="38"/>
      <c r="X2515" s="30">
        <v>45908</v>
      </c>
      <c r="Y2515" s="21">
        <f t="shared" si="271"/>
        <v>2</v>
      </c>
      <c r="Z2515" s="21" t="str">
        <f t="shared" si="272"/>
        <v>Saturday</v>
      </c>
      <c r="AA2515" s="21" t="str">
        <f t="shared" si="273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2513</v>
      </c>
      <c r="B2516" s="21" t="s">
        <v>3334</v>
      </c>
      <c r="C2516" s="30">
        <v>45898</v>
      </c>
      <c r="D2516" s="30">
        <v>45904</v>
      </c>
      <c r="E2516" s="47">
        <v>326.25</v>
      </c>
      <c r="F2516" s="47">
        <f t="shared" si="268"/>
        <v>28710</v>
      </c>
      <c r="G2516" s="48">
        <f t="shared" si="269"/>
        <v>28710</v>
      </c>
      <c r="H2516" s="21">
        <v>313238</v>
      </c>
      <c r="I2516" s="21" t="s">
        <v>3875</v>
      </c>
      <c r="J2516" s="21">
        <v>1</v>
      </c>
      <c r="K2516" s="21">
        <v>1</v>
      </c>
      <c r="L2516" s="21">
        <f t="shared" si="270"/>
        <v>0</v>
      </c>
      <c r="M2516" s="21" t="s">
        <v>3350</v>
      </c>
      <c r="N2516" s="30">
        <v>45906</v>
      </c>
      <c r="O2516" s="48">
        <v>37192.5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71"/>
        <v>2</v>
      </c>
      <c r="Z2516" s="21" t="str">
        <f t="shared" si="272"/>
        <v>Saturday</v>
      </c>
      <c r="AA2516" s="21" t="str">
        <f t="shared" si="273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2514</v>
      </c>
      <c r="B2517" s="21" t="s">
        <v>3334</v>
      </c>
      <c r="C2517" s="30">
        <v>45898</v>
      </c>
      <c r="D2517" s="30">
        <v>45904</v>
      </c>
      <c r="E2517" s="47">
        <v>263.89999999999998</v>
      </c>
      <c r="F2517" s="47">
        <f t="shared" si="268"/>
        <v>23223.199999999997</v>
      </c>
      <c r="G2517" s="48">
        <f t="shared" si="269"/>
        <v>23223.199999999997</v>
      </c>
      <c r="H2517" s="21">
        <v>320108</v>
      </c>
      <c r="I2517" s="21" t="s">
        <v>3876</v>
      </c>
      <c r="J2517" s="21">
        <v>1</v>
      </c>
      <c r="K2517" s="21">
        <v>1</v>
      </c>
      <c r="L2517" s="21">
        <f t="shared" si="270"/>
        <v>0</v>
      </c>
      <c r="M2517" s="21" t="s">
        <v>3360</v>
      </c>
      <c r="N2517" s="30">
        <v>45906</v>
      </c>
      <c r="O2517" s="48">
        <v>42657.55</v>
      </c>
      <c r="P2517" s="21" t="s">
        <v>1135</v>
      </c>
      <c r="Q2517" s="21">
        <v>58155324172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Banglore</v>
      </c>
      <c r="W2517" s="38"/>
      <c r="X2517" s="30">
        <v>45908</v>
      </c>
      <c r="Y2517" s="21">
        <f t="shared" si="271"/>
        <v>2</v>
      </c>
      <c r="Z2517" s="21" t="str">
        <f t="shared" si="272"/>
        <v>Saturday</v>
      </c>
      <c r="AA2517" s="21" t="str">
        <f t="shared" si="273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2515</v>
      </c>
      <c r="B2518" s="21" t="s">
        <v>3334</v>
      </c>
      <c r="C2518" s="30">
        <v>45898</v>
      </c>
      <c r="D2518" s="30">
        <v>45904</v>
      </c>
      <c r="E2518" s="47">
        <v>179.2</v>
      </c>
      <c r="F2518" s="47">
        <f t="shared" si="268"/>
        <v>15769.599999999999</v>
      </c>
      <c r="G2518" s="48">
        <f t="shared" si="269"/>
        <v>15769.599999999999</v>
      </c>
      <c r="H2518" s="21">
        <v>325606</v>
      </c>
      <c r="I2518" s="21" t="s">
        <v>3877</v>
      </c>
      <c r="J2518" s="21">
        <v>1</v>
      </c>
      <c r="K2518" s="21">
        <v>1</v>
      </c>
      <c r="L2518" s="21">
        <f t="shared" si="270"/>
        <v>0</v>
      </c>
      <c r="M2518" s="21" t="s">
        <v>3410</v>
      </c>
      <c r="N2518" s="30">
        <v>45909</v>
      </c>
      <c r="O2518" s="48">
        <v>21888</v>
      </c>
      <c r="P2518" s="21" t="s">
        <v>254</v>
      </c>
      <c r="Q2518" s="21" t="s">
        <v>2071</v>
      </c>
      <c r="R2518" s="21" t="s">
        <v>847</v>
      </c>
      <c r="S2518" s="3">
        <v>4</v>
      </c>
      <c r="T2518" s="37"/>
      <c r="U2518" s="21" t="s">
        <v>18</v>
      </c>
      <c r="V2518" s="21" t="str">
        <f>VLOOKUP(P2518,'Customer List'!B:C,2,)</f>
        <v>Delhi</v>
      </c>
      <c r="W2518" s="38"/>
      <c r="X2518" s="30">
        <f>IF(OR(R2518 = "PRIYANKA MADAM", R2518 = "DEEPAK", R2518 = "PORTER"),N2518,"")</f>
        <v>45909</v>
      </c>
      <c r="Y2518" s="21">
        <f t="shared" si="271"/>
        <v>0</v>
      </c>
      <c r="Z2518" s="21" t="str">
        <f t="shared" si="272"/>
        <v>Tuesday</v>
      </c>
      <c r="AA2518" s="21" t="str">
        <f t="shared" si="273"/>
        <v>Tuesday</v>
      </c>
      <c r="AB2518" s="21" t="str">
        <f>VLOOKUP(U2518,'Currency Sheet'!A:C,3,)</f>
        <v>DOLLAR</v>
      </c>
      <c r="AC2518" s="42" t="str">
        <f>VLOOKUP(P2518,'Customer List'!B:D,3,)</f>
        <v>Local</v>
      </c>
    </row>
    <row r="2519" spans="1:29" x14ac:dyDescent="0.25">
      <c r="A2519" s="21">
        <v>2516</v>
      </c>
      <c r="B2519" s="21" t="s">
        <v>3334</v>
      </c>
      <c r="C2519" s="30">
        <v>45898</v>
      </c>
      <c r="D2519" s="30">
        <v>45904</v>
      </c>
      <c r="E2519" s="47">
        <v>185.5</v>
      </c>
      <c r="F2519" s="47">
        <f t="shared" si="268"/>
        <v>16324</v>
      </c>
      <c r="G2519" s="48">
        <f t="shared" si="269"/>
        <v>16324</v>
      </c>
      <c r="H2519" s="21">
        <v>325616</v>
      </c>
      <c r="I2519" s="21" t="s">
        <v>3878</v>
      </c>
      <c r="J2519" s="21">
        <v>1</v>
      </c>
      <c r="K2519" s="21">
        <v>1</v>
      </c>
      <c r="L2519" s="21">
        <f t="shared" si="270"/>
        <v>0</v>
      </c>
      <c r="M2519" s="21" t="s">
        <v>3353</v>
      </c>
      <c r="N2519" s="30">
        <v>45906</v>
      </c>
      <c r="O2519" s="48">
        <v>29984.75</v>
      </c>
      <c r="P2519" s="21" t="s">
        <v>3336</v>
      </c>
      <c r="Q2519" s="21">
        <v>58155321195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Hyderabad</v>
      </c>
      <c r="W2519" s="38"/>
      <c r="X2519" s="30">
        <v>45908</v>
      </c>
      <c r="Y2519" s="21">
        <f t="shared" si="271"/>
        <v>2</v>
      </c>
      <c r="Z2519" s="21" t="str">
        <f t="shared" si="272"/>
        <v>Saturday</v>
      </c>
      <c r="AA2519" s="21" t="str">
        <f t="shared" si="273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2517</v>
      </c>
      <c r="B2520" s="21" t="s">
        <v>3334</v>
      </c>
      <c r="C2520" s="30">
        <v>45898</v>
      </c>
      <c r="D2520" s="30">
        <v>45904</v>
      </c>
      <c r="E2520" s="47">
        <v>107.1</v>
      </c>
      <c r="F2520" s="47">
        <f t="shared" si="268"/>
        <v>9424.7999999999993</v>
      </c>
      <c r="G2520" s="48">
        <f t="shared" si="269"/>
        <v>9424.7999999999993</v>
      </c>
      <c r="H2520" s="21">
        <v>335917</v>
      </c>
      <c r="I2520" s="21" t="s">
        <v>3879</v>
      </c>
      <c r="J2520" s="21">
        <v>1</v>
      </c>
      <c r="K2520" s="21">
        <v>1</v>
      </c>
      <c r="L2520" s="21">
        <f t="shared" si="270"/>
        <v>0</v>
      </c>
      <c r="M2520" s="21" t="s">
        <v>3630</v>
      </c>
      <c r="N2520" s="30">
        <v>45919</v>
      </c>
      <c r="O2520" s="48">
        <v>17786.25</v>
      </c>
      <c r="P2520" s="21" t="s">
        <v>146</v>
      </c>
      <c r="Q2520" s="21" t="s">
        <v>1127</v>
      </c>
      <c r="R2520" s="21" t="s">
        <v>1127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45919</v>
      </c>
      <c r="Y2520" s="21">
        <f t="shared" si="271"/>
        <v>0</v>
      </c>
      <c r="Z2520" s="21" t="str">
        <f t="shared" si="272"/>
        <v>Friday</v>
      </c>
      <c r="AA2520" s="21" t="str">
        <f t="shared" si="273"/>
        <v>Friday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2518</v>
      </c>
      <c r="B2521" s="21" t="s">
        <v>3334</v>
      </c>
      <c r="C2521" s="30">
        <v>45898</v>
      </c>
      <c r="D2521" s="30">
        <v>45904</v>
      </c>
      <c r="E2521" s="47">
        <v>321.75</v>
      </c>
      <c r="F2521" s="47">
        <f t="shared" si="268"/>
        <v>28314</v>
      </c>
      <c r="G2521" s="48">
        <f t="shared" si="269"/>
        <v>28314</v>
      </c>
      <c r="H2521" s="21">
        <v>337238</v>
      </c>
      <c r="I2521" s="21" t="s">
        <v>3880</v>
      </c>
      <c r="J2521" s="21">
        <v>1</v>
      </c>
      <c r="K2521" s="21">
        <v>1</v>
      </c>
      <c r="L2521" s="21">
        <f t="shared" si="270"/>
        <v>0</v>
      </c>
      <c r="M2521" s="21" t="s">
        <v>3350</v>
      </c>
      <c r="N2521" s="30">
        <v>45906</v>
      </c>
      <c r="O2521" s="48">
        <v>36679.5</v>
      </c>
      <c r="P2521" s="21" t="s">
        <v>242</v>
      </c>
      <c r="Q2521" s="21">
        <v>58155321674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Mumbai</v>
      </c>
      <c r="W2521" s="38"/>
      <c r="X2521" s="30">
        <v>45908</v>
      </c>
      <c r="Y2521" s="21">
        <f t="shared" si="271"/>
        <v>2</v>
      </c>
      <c r="Z2521" s="21" t="str">
        <f t="shared" si="272"/>
        <v>Saturday</v>
      </c>
      <c r="AA2521" s="21" t="str">
        <f t="shared" si="273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2519</v>
      </c>
      <c r="B2522" s="21" t="s">
        <v>3334</v>
      </c>
      <c r="C2522" s="30">
        <v>45898</v>
      </c>
      <c r="D2522" s="30">
        <v>45904</v>
      </c>
      <c r="E2522" s="47">
        <v>112</v>
      </c>
      <c r="F2522" s="47">
        <f t="shared" si="268"/>
        <v>9856</v>
      </c>
      <c r="G2522" s="48">
        <f t="shared" si="269"/>
        <v>9856</v>
      </c>
      <c r="H2522" s="21">
        <v>344613</v>
      </c>
      <c r="I2522" s="21" t="s">
        <v>3881</v>
      </c>
      <c r="J2522" s="21">
        <v>1</v>
      </c>
      <c r="K2522" s="21">
        <v>1</v>
      </c>
      <c r="L2522" s="21">
        <f t="shared" si="270"/>
        <v>0</v>
      </c>
      <c r="M2522" s="21" t="s">
        <v>4959</v>
      </c>
      <c r="N2522" s="30">
        <v>45933</v>
      </c>
      <c r="O2522" s="48">
        <v>0</v>
      </c>
      <c r="P2522" s="21" t="s">
        <v>4673</v>
      </c>
      <c r="Q2522" s="21" t="s">
        <v>4701</v>
      </c>
      <c r="R2522" s="21" t="s">
        <v>40</v>
      </c>
      <c r="S2522" s="3">
        <v>4</v>
      </c>
      <c r="T2522" s="37" t="s">
        <v>4674</v>
      </c>
      <c r="U2522" s="21" t="s">
        <v>18</v>
      </c>
      <c r="V2522" s="21" t="str">
        <f>VLOOKUP(P2522,'Customer List'!B:C,2,)</f>
        <v>Bhatinda</v>
      </c>
      <c r="W2522" s="38"/>
      <c r="X2522" s="30">
        <v>45936</v>
      </c>
      <c r="Y2522" s="21">
        <f t="shared" si="271"/>
        <v>3</v>
      </c>
      <c r="Z2522" s="21" t="str">
        <f t="shared" si="272"/>
        <v>Friday</v>
      </c>
      <c r="AA2522" s="21" t="str">
        <f t="shared" si="273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2520</v>
      </c>
      <c r="B2523" s="21" t="s">
        <v>3334</v>
      </c>
      <c r="C2523" s="30">
        <v>45898</v>
      </c>
      <c r="D2523" s="30">
        <v>45904</v>
      </c>
      <c r="E2523" s="47">
        <v>165.9</v>
      </c>
      <c r="F2523" s="47">
        <f t="shared" si="268"/>
        <v>14599.2</v>
      </c>
      <c r="G2523" s="48">
        <f t="shared" si="269"/>
        <v>14599.2</v>
      </c>
      <c r="H2523" s="21">
        <v>344622</v>
      </c>
      <c r="I2523" s="21" t="s">
        <v>3882</v>
      </c>
      <c r="J2523" s="21">
        <v>1</v>
      </c>
      <c r="K2523" s="21">
        <v>1</v>
      </c>
      <c r="L2523" s="21">
        <f t="shared" si="270"/>
        <v>0</v>
      </c>
      <c r="M2523" s="21" t="s">
        <v>3360</v>
      </c>
      <c r="N2523" s="30">
        <v>45906</v>
      </c>
      <c r="O2523" s="48">
        <v>26816.55</v>
      </c>
      <c r="P2523" s="21" t="s">
        <v>1135</v>
      </c>
      <c r="Q2523" s="21">
        <v>58155324172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Banglore</v>
      </c>
      <c r="W2523" s="38"/>
      <c r="X2523" s="30">
        <v>45908</v>
      </c>
      <c r="Y2523" s="21">
        <f t="shared" si="271"/>
        <v>2</v>
      </c>
      <c r="Z2523" s="21" t="str">
        <f t="shared" si="272"/>
        <v>Saturday</v>
      </c>
      <c r="AA2523" s="21" t="str">
        <f t="shared" si="273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2521</v>
      </c>
      <c r="B2524" s="21" t="s">
        <v>3334</v>
      </c>
      <c r="C2524" s="30">
        <v>45898</v>
      </c>
      <c r="D2524" s="30">
        <v>45904</v>
      </c>
      <c r="E2524" s="47">
        <v>169.4</v>
      </c>
      <c r="F2524" s="47">
        <f t="shared" si="268"/>
        <v>14907.2</v>
      </c>
      <c r="G2524" s="48">
        <f t="shared" si="269"/>
        <v>14907.2</v>
      </c>
      <c r="H2524" s="21">
        <v>344704</v>
      </c>
      <c r="I2524" s="21" t="s">
        <v>3788</v>
      </c>
      <c r="J2524" s="21">
        <v>1</v>
      </c>
      <c r="K2524" s="21">
        <v>1</v>
      </c>
      <c r="L2524" s="21">
        <f t="shared" si="270"/>
        <v>0</v>
      </c>
      <c r="M2524" s="21" t="s">
        <v>3360</v>
      </c>
      <c r="N2524" s="30">
        <v>45906</v>
      </c>
      <c r="O2524" s="48">
        <v>27382.3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71"/>
        <v>2</v>
      </c>
      <c r="Z2524" s="21" t="str">
        <f t="shared" si="272"/>
        <v>Saturday</v>
      </c>
      <c r="AA2524" s="21" t="str">
        <f t="shared" si="273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2522</v>
      </c>
      <c r="B2525" s="21" t="s">
        <v>3334</v>
      </c>
      <c r="C2525" s="30">
        <v>45898</v>
      </c>
      <c r="D2525" s="30">
        <v>45904</v>
      </c>
      <c r="E2525" s="47">
        <v>259</v>
      </c>
      <c r="F2525" s="47">
        <f t="shared" si="268"/>
        <v>22792</v>
      </c>
      <c r="G2525" s="48">
        <f t="shared" si="269"/>
        <v>22792</v>
      </c>
      <c r="H2525" s="21">
        <v>344786</v>
      </c>
      <c r="I2525" s="21" t="s">
        <v>3883</v>
      </c>
      <c r="J2525" s="21">
        <v>1</v>
      </c>
      <c r="K2525" s="21">
        <v>1</v>
      </c>
      <c r="L2525" s="21">
        <f t="shared" si="270"/>
        <v>0</v>
      </c>
      <c r="M2525" s="21" t="s">
        <v>3350</v>
      </c>
      <c r="N2525" s="30">
        <v>45906</v>
      </c>
      <c r="O2525" s="48">
        <v>38644.65</v>
      </c>
      <c r="P2525" s="21" t="s">
        <v>242</v>
      </c>
      <c r="Q2525" s="21">
        <v>58155321674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Mumbai</v>
      </c>
      <c r="W2525" s="38"/>
      <c r="X2525" s="30">
        <v>45908</v>
      </c>
      <c r="Y2525" s="21">
        <f t="shared" si="271"/>
        <v>2</v>
      </c>
      <c r="Z2525" s="21" t="str">
        <f t="shared" si="272"/>
        <v>Saturday</v>
      </c>
      <c r="AA2525" s="21" t="str">
        <f t="shared" si="273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2523</v>
      </c>
      <c r="B2526" s="21" t="s">
        <v>3334</v>
      </c>
      <c r="C2526" s="30">
        <v>45898</v>
      </c>
      <c r="D2526" s="30">
        <v>45904</v>
      </c>
      <c r="E2526" s="47">
        <v>173.6</v>
      </c>
      <c r="F2526" s="47">
        <f t="shared" si="268"/>
        <v>15276.8</v>
      </c>
      <c r="G2526" s="48">
        <f t="shared" si="269"/>
        <v>15276.8</v>
      </c>
      <c r="H2526" s="21">
        <v>344824</v>
      </c>
      <c r="I2526" s="21" t="s">
        <v>3884</v>
      </c>
      <c r="J2526" s="21">
        <v>1</v>
      </c>
      <c r="K2526" s="21">
        <v>1</v>
      </c>
      <c r="L2526" s="21">
        <f t="shared" si="270"/>
        <v>0</v>
      </c>
      <c r="M2526" s="21" t="s">
        <v>3360</v>
      </c>
      <c r="N2526" s="30">
        <v>45906</v>
      </c>
      <c r="O2526" s="48">
        <v>28061.200000000001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71"/>
        <v>2</v>
      </c>
      <c r="Z2526" s="21" t="str">
        <f t="shared" si="272"/>
        <v>Saturday</v>
      </c>
      <c r="AA2526" s="21" t="str">
        <f t="shared" si="273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2524</v>
      </c>
      <c r="B2527" s="21" t="s">
        <v>3334</v>
      </c>
      <c r="C2527" s="30">
        <v>45898</v>
      </c>
      <c r="D2527" s="30">
        <v>45904</v>
      </c>
      <c r="E2527" s="47">
        <v>250.6</v>
      </c>
      <c r="F2527" s="47">
        <f t="shared" si="268"/>
        <v>22052.799999999999</v>
      </c>
      <c r="G2527" s="48">
        <f t="shared" si="269"/>
        <v>22052.799999999999</v>
      </c>
      <c r="H2527" s="21">
        <v>345042</v>
      </c>
      <c r="I2527" s="21" t="s">
        <v>3885</v>
      </c>
      <c r="J2527" s="21">
        <v>1</v>
      </c>
      <c r="K2527" s="21">
        <v>1</v>
      </c>
      <c r="L2527" s="21">
        <f t="shared" si="270"/>
        <v>0</v>
      </c>
      <c r="M2527" s="21" t="s">
        <v>3398</v>
      </c>
      <c r="N2527" s="30">
        <v>45908</v>
      </c>
      <c r="O2527" s="48">
        <v>38843</v>
      </c>
      <c r="P2527" s="21" t="s">
        <v>224</v>
      </c>
      <c r="Q2527" s="21" t="s">
        <v>3385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Punjab</v>
      </c>
      <c r="W2527" s="38"/>
      <c r="X2527" s="30">
        <v>45911</v>
      </c>
      <c r="Y2527" s="21">
        <f t="shared" si="271"/>
        <v>3</v>
      </c>
      <c r="Z2527" s="21" t="str">
        <f t="shared" si="272"/>
        <v>Monday</v>
      </c>
      <c r="AA2527" s="21" t="str">
        <f t="shared" si="273"/>
        <v>Thursday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2525</v>
      </c>
      <c r="B2528" s="21" t="s">
        <v>3334</v>
      </c>
      <c r="C2528" s="30">
        <v>45898</v>
      </c>
      <c r="D2528" s="30">
        <v>45904</v>
      </c>
      <c r="E2528" s="47">
        <v>192.5</v>
      </c>
      <c r="F2528" s="47">
        <f t="shared" si="268"/>
        <v>16940</v>
      </c>
      <c r="G2528" s="48">
        <f t="shared" si="269"/>
        <v>16940</v>
      </c>
      <c r="H2528" s="21">
        <v>349106</v>
      </c>
      <c r="I2528" s="21" t="s">
        <v>3886</v>
      </c>
      <c r="J2528" s="21">
        <v>1</v>
      </c>
      <c r="K2528" s="21">
        <v>1</v>
      </c>
      <c r="L2528" s="21">
        <f t="shared" si="270"/>
        <v>0</v>
      </c>
      <c r="M2528" s="21" t="s">
        <v>3390</v>
      </c>
      <c r="N2528" s="30">
        <v>45908</v>
      </c>
      <c r="O2528" s="48">
        <v>29837.5</v>
      </c>
      <c r="P2528" s="21" t="s">
        <v>2281</v>
      </c>
      <c r="Q2528" s="21">
        <v>58155354633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Ahemedabad</v>
      </c>
      <c r="W2528" s="38"/>
      <c r="X2528" s="30">
        <v>45909</v>
      </c>
      <c r="Y2528" s="21">
        <f t="shared" si="271"/>
        <v>1</v>
      </c>
      <c r="Z2528" s="21" t="str">
        <f t="shared" si="272"/>
        <v>Monday</v>
      </c>
      <c r="AA2528" s="21" t="str">
        <f t="shared" si="273"/>
        <v>Tuesday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2526</v>
      </c>
      <c r="B2529" s="21" t="s">
        <v>3334</v>
      </c>
      <c r="C2529" s="30">
        <v>45898</v>
      </c>
      <c r="D2529" s="30">
        <v>45904</v>
      </c>
      <c r="E2529" s="47">
        <v>226.1</v>
      </c>
      <c r="F2529" s="47">
        <f t="shared" si="268"/>
        <v>19896.8</v>
      </c>
      <c r="G2529" s="48">
        <f t="shared" si="269"/>
        <v>19896.8</v>
      </c>
      <c r="H2529" s="21">
        <v>350510</v>
      </c>
      <c r="I2529" s="21" t="s">
        <v>3887</v>
      </c>
      <c r="J2529" s="21">
        <v>1</v>
      </c>
      <c r="K2529" s="21">
        <v>1</v>
      </c>
      <c r="L2529" s="21">
        <f t="shared" si="270"/>
        <v>0</v>
      </c>
      <c r="M2529" s="21" t="s">
        <v>3360</v>
      </c>
      <c r="N2529" s="30">
        <v>45906</v>
      </c>
      <c r="O2529" s="48">
        <v>36547.449999999997</v>
      </c>
      <c r="P2529" s="21" t="s">
        <v>1135</v>
      </c>
      <c r="Q2529" s="21">
        <v>58155324172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Banglore</v>
      </c>
      <c r="W2529" s="38"/>
      <c r="X2529" s="30">
        <v>45908</v>
      </c>
      <c r="Y2529" s="21">
        <f t="shared" si="271"/>
        <v>2</v>
      </c>
      <c r="Z2529" s="21" t="str">
        <f t="shared" si="272"/>
        <v>Saturday</v>
      </c>
      <c r="AA2529" s="21" t="str">
        <f t="shared" si="273"/>
        <v>Monday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2527</v>
      </c>
      <c r="B2530" s="21" t="s">
        <v>3334</v>
      </c>
      <c r="C2530" s="30">
        <v>45898</v>
      </c>
      <c r="D2530" s="30">
        <v>45904</v>
      </c>
      <c r="E2530" s="47">
        <v>153</v>
      </c>
      <c r="F2530" s="47">
        <f t="shared" si="268"/>
        <v>13464</v>
      </c>
      <c r="G2530" s="48">
        <f t="shared" si="269"/>
        <v>13464</v>
      </c>
      <c r="H2530" s="21">
        <v>354515</v>
      </c>
      <c r="I2530" s="21" t="s">
        <v>3888</v>
      </c>
      <c r="J2530" s="21">
        <v>1</v>
      </c>
      <c r="K2530" s="21">
        <v>1</v>
      </c>
      <c r="L2530" s="21">
        <f t="shared" si="270"/>
        <v>0</v>
      </c>
      <c r="M2530" s="21" t="s">
        <v>3394</v>
      </c>
      <c r="N2530" s="30">
        <v>45908</v>
      </c>
      <c r="O2530" s="48">
        <v>23715</v>
      </c>
      <c r="P2530" s="21" t="s">
        <v>1018</v>
      </c>
      <c r="Q2530" s="21">
        <v>58155354773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Guwahati</v>
      </c>
      <c r="W2530" s="38"/>
      <c r="X2530" s="30">
        <v>45909</v>
      </c>
      <c r="Y2530" s="21">
        <f t="shared" si="271"/>
        <v>1</v>
      </c>
      <c r="Z2530" s="21" t="str">
        <f t="shared" si="272"/>
        <v>Monday</v>
      </c>
      <c r="AA2530" s="21" t="str">
        <f t="shared" si="273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2528</v>
      </c>
      <c r="B2531" s="21" t="s">
        <v>3334</v>
      </c>
      <c r="C2531" s="30">
        <v>45898</v>
      </c>
      <c r="D2531" s="30">
        <v>45904</v>
      </c>
      <c r="E2531" s="47">
        <v>203.7</v>
      </c>
      <c r="F2531" s="47">
        <f t="shared" si="268"/>
        <v>17925.599999999999</v>
      </c>
      <c r="G2531" s="48">
        <f t="shared" si="269"/>
        <v>71702.399999999994</v>
      </c>
      <c r="H2531" s="21">
        <v>362504</v>
      </c>
      <c r="I2531" s="21" t="s">
        <v>3889</v>
      </c>
      <c r="J2531" s="21">
        <v>4</v>
      </c>
      <c r="K2531" s="21">
        <v>4</v>
      </c>
      <c r="L2531" s="21">
        <f t="shared" si="270"/>
        <v>0</v>
      </c>
      <c r="M2531" s="21" t="s">
        <v>3363</v>
      </c>
      <c r="N2531" s="30">
        <v>45906</v>
      </c>
      <c r="O2531" s="48">
        <v>108252</v>
      </c>
      <c r="P2531" s="21" t="s">
        <v>2045</v>
      </c>
      <c r="Q2531" s="21">
        <v>58155321011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Hyderabad</v>
      </c>
      <c r="W2531" s="38"/>
      <c r="X2531" s="30">
        <v>45908</v>
      </c>
      <c r="Y2531" s="21">
        <f t="shared" si="271"/>
        <v>2</v>
      </c>
      <c r="Z2531" s="21" t="str">
        <f t="shared" si="272"/>
        <v>Saturday</v>
      </c>
      <c r="AA2531" s="21" t="str">
        <f t="shared" si="273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2529</v>
      </c>
      <c r="B2532" s="21" t="s">
        <v>3334</v>
      </c>
      <c r="C2532" s="30">
        <v>45898</v>
      </c>
      <c r="D2532" s="30">
        <v>45904</v>
      </c>
      <c r="E2532" s="47">
        <v>217.7</v>
      </c>
      <c r="F2532" s="47">
        <f t="shared" si="268"/>
        <v>19157.599999999999</v>
      </c>
      <c r="G2532" s="48">
        <f t="shared" si="269"/>
        <v>19157.599999999999</v>
      </c>
      <c r="H2532" s="21">
        <v>362564</v>
      </c>
      <c r="I2532" s="21" t="s">
        <v>3890</v>
      </c>
      <c r="J2532" s="21">
        <v>1</v>
      </c>
      <c r="K2532" s="21">
        <v>1</v>
      </c>
      <c r="L2532" s="21">
        <f t="shared" si="270"/>
        <v>0</v>
      </c>
      <c r="M2532" s="21" t="s">
        <v>3350</v>
      </c>
      <c r="N2532" s="30">
        <v>45906</v>
      </c>
      <c r="O2532" s="48">
        <v>26576.51</v>
      </c>
      <c r="P2532" s="21" t="s">
        <v>242</v>
      </c>
      <c r="Q2532" s="21">
        <v>58155321674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Mumbai</v>
      </c>
      <c r="W2532" s="38"/>
      <c r="X2532" s="30">
        <v>45908</v>
      </c>
      <c r="Y2532" s="21">
        <f t="shared" si="271"/>
        <v>2</v>
      </c>
      <c r="Z2532" s="21" t="str">
        <f t="shared" si="272"/>
        <v>Saturday</v>
      </c>
      <c r="AA2532" s="21" t="str">
        <f t="shared" si="273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2530</v>
      </c>
      <c r="B2533" s="21" t="s">
        <v>3334</v>
      </c>
      <c r="C2533" s="30">
        <v>45898</v>
      </c>
      <c r="D2533" s="30">
        <v>45904</v>
      </c>
      <c r="E2533" s="47">
        <v>313.5</v>
      </c>
      <c r="F2533" s="47">
        <f t="shared" si="268"/>
        <v>27588</v>
      </c>
      <c r="G2533" s="48">
        <f t="shared" si="269"/>
        <v>27588</v>
      </c>
      <c r="H2533" s="21">
        <v>368524</v>
      </c>
      <c r="I2533" s="21" t="s">
        <v>3891</v>
      </c>
      <c r="J2533" s="21">
        <v>1</v>
      </c>
      <c r="K2533" s="21">
        <v>1</v>
      </c>
      <c r="L2533" s="21">
        <f t="shared" si="270"/>
        <v>0</v>
      </c>
      <c r="M2533" s="21" t="s">
        <v>3410</v>
      </c>
      <c r="N2533" s="30">
        <v>45909</v>
      </c>
      <c r="O2533" s="48">
        <v>35739</v>
      </c>
      <c r="P2533" s="21" t="s">
        <v>254</v>
      </c>
      <c r="Q2533" s="21" t="s">
        <v>2071</v>
      </c>
      <c r="R2533" s="21" t="s">
        <v>847</v>
      </c>
      <c r="S2533" s="3">
        <v>4</v>
      </c>
      <c r="T2533" s="37"/>
      <c r="U2533" s="21" t="s">
        <v>18</v>
      </c>
      <c r="V2533" s="21" t="str">
        <f>VLOOKUP(P2533,'Customer List'!B:C,2,)</f>
        <v>Delhi</v>
      </c>
      <c r="W2533" s="38"/>
      <c r="X2533" s="30">
        <f>IF(OR(R2533 = "PRIYANKA MADAM", R2533 = "DEEPAK", R2533 = "PORTER"),N2533,"")</f>
        <v>45909</v>
      </c>
      <c r="Y2533" s="21">
        <f t="shared" si="271"/>
        <v>0</v>
      </c>
      <c r="Z2533" s="21" t="str">
        <f t="shared" si="272"/>
        <v>Tuesday</v>
      </c>
      <c r="AA2533" s="21" t="str">
        <f t="shared" si="273"/>
        <v>Tuesday</v>
      </c>
      <c r="AB2533" s="21" t="str">
        <f>VLOOKUP(U2533,'Currency Sheet'!A:C,3,)</f>
        <v>DOLLAR</v>
      </c>
      <c r="AC2533" s="42" t="str">
        <f>VLOOKUP(P2533,'Customer List'!B:D,3,)</f>
        <v>Local</v>
      </c>
    </row>
    <row r="2534" spans="1:29" x14ac:dyDescent="0.25">
      <c r="A2534" s="21">
        <v>2531</v>
      </c>
      <c r="B2534" s="21" t="s">
        <v>3334</v>
      </c>
      <c r="C2534" s="30">
        <v>45898</v>
      </c>
      <c r="D2534" s="30">
        <v>45904</v>
      </c>
      <c r="E2534" s="47">
        <v>128.1</v>
      </c>
      <c r="F2534" s="47">
        <f t="shared" si="268"/>
        <v>11272.8</v>
      </c>
      <c r="G2534" s="48">
        <f t="shared" si="269"/>
        <v>11272.8</v>
      </c>
      <c r="H2534" s="21">
        <v>386905</v>
      </c>
      <c r="I2534" s="21" t="s">
        <v>3892</v>
      </c>
      <c r="J2534" s="21">
        <v>1</v>
      </c>
      <c r="K2534" s="21">
        <v>1</v>
      </c>
      <c r="L2534" s="21">
        <f t="shared" si="270"/>
        <v>0</v>
      </c>
      <c r="M2534" s="21" t="s">
        <v>3370</v>
      </c>
      <c r="N2534" s="30">
        <v>45905</v>
      </c>
      <c r="O2534" s="48">
        <v>17385</v>
      </c>
      <c r="P2534" s="21" t="s">
        <v>213</v>
      </c>
      <c r="Q2534" s="21" t="s">
        <v>1127</v>
      </c>
      <c r="R2534" s="21" t="s">
        <v>1127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45905</v>
      </c>
      <c r="Y2534" s="21">
        <f t="shared" si="271"/>
        <v>0</v>
      </c>
      <c r="Z2534" s="21" t="str">
        <f t="shared" si="272"/>
        <v>Friday</v>
      </c>
      <c r="AA2534" s="21" t="str">
        <f t="shared" si="273"/>
        <v>Friday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2532</v>
      </c>
      <c r="B2535" s="21" t="s">
        <v>3334</v>
      </c>
      <c r="C2535" s="30">
        <v>45898</v>
      </c>
      <c r="D2535" s="30">
        <v>45904</v>
      </c>
      <c r="E2535" s="47">
        <v>61.6</v>
      </c>
      <c r="F2535" s="47">
        <f t="shared" si="268"/>
        <v>5420.8</v>
      </c>
      <c r="G2535" s="48">
        <f t="shared" si="269"/>
        <v>5420.8</v>
      </c>
      <c r="H2535" s="21">
        <v>400120</v>
      </c>
      <c r="I2535" s="21" t="s">
        <v>3801</v>
      </c>
      <c r="J2535" s="21">
        <v>1</v>
      </c>
      <c r="K2535" s="21">
        <v>1</v>
      </c>
      <c r="L2535" s="21">
        <f t="shared" si="270"/>
        <v>0</v>
      </c>
      <c r="M2535" s="21" t="s">
        <v>3351</v>
      </c>
      <c r="N2535" s="30">
        <v>45906</v>
      </c>
      <c r="O2535" s="48">
        <v>9240</v>
      </c>
      <c r="P2535" s="21" t="s">
        <v>1895</v>
      </c>
      <c r="Q2535" s="21">
        <v>58155324894</v>
      </c>
      <c r="R2535" s="21" t="s">
        <v>40</v>
      </c>
      <c r="S2535" s="3">
        <v>4</v>
      </c>
      <c r="T2535" s="37"/>
      <c r="U2535" s="21" t="s">
        <v>18</v>
      </c>
      <c r="V2535" s="21" t="str">
        <f>VLOOKUP(P2535,'Customer List'!B:C,2,)</f>
        <v>Mumbai</v>
      </c>
      <c r="W2535" s="38"/>
      <c r="X2535" s="30">
        <v>45908</v>
      </c>
      <c r="Y2535" s="21">
        <f t="shared" si="271"/>
        <v>2</v>
      </c>
      <c r="Z2535" s="21" t="str">
        <f t="shared" si="272"/>
        <v>Saturday</v>
      </c>
      <c r="AA2535" s="21" t="str">
        <f t="shared" si="273"/>
        <v>Monday</v>
      </c>
      <c r="AB2535" s="21" t="str">
        <f>VLOOKUP(U2535,'Currency Sheet'!A:C,3,)</f>
        <v>DOLLAR</v>
      </c>
      <c r="AC2535" s="42" t="str">
        <f>VLOOKUP(P2535,'Customer List'!B:D,3,)</f>
        <v>OutStation</v>
      </c>
    </row>
    <row r="2536" spans="1:29" x14ac:dyDescent="0.25">
      <c r="A2536" s="21">
        <v>2533</v>
      </c>
      <c r="B2536" s="21" t="s">
        <v>3334</v>
      </c>
      <c r="C2536" s="30">
        <v>45898</v>
      </c>
      <c r="D2536" s="30">
        <v>45904</v>
      </c>
      <c r="E2536" s="47">
        <v>98.7</v>
      </c>
      <c r="F2536" s="47">
        <f t="shared" si="268"/>
        <v>8685.6</v>
      </c>
      <c r="G2536" s="48">
        <f t="shared" si="269"/>
        <v>8685.6</v>
      </c>
      <c r="H2536" s="21">
        <v>405306</v>
      </c>
      <c r="I2536" s="21" t="s">
        <v>3893</v>
      </c>
      <c r="J2536" s="21">
        <v>1</v>
      </c>
      <c r="K2536" s="21">
        <v>1</v>
      </c>
      <c r="L2536" s="21">
        <f t="shared" si="270"/>
        <v>0</v>
      </c>
      <c r="M2536" s="21" t="s">
        <v>3416</v>
      </c>
      <c r="N2536" s="30">
        <v>45909</v>
      </c>
      <c r="O2536" s="48">
        <v>15298.5</v>
      </c>
      <c r="P2536" s="21" t="s">
        <v>208</v>
      </c>
      <c r="Q2536" s="21" t="s">
        <v>1127</v>
      </c>
      <c r="R2536" s="21" t="s">
        <v>1127</v>
      </c>
      <c r="S2536" s="3">
        <v>4</v>
      </c>
      <c r="T2536" s="37" t="s">
        <v>3352</v>
      </c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45909</v>
      </c>
      <c r="Y2536" s="21">
        <f t="shared" si="271"/>
        <v>0</v>
      </c>
      <c r="Z2536" s="21" t="str">
        <f t="shared" si="272"/>
        <v>Tuesday</v>
      </c>
      <c r="AA2536" s="21" t="str">
        <f t="shared" si="273"/>
        <v>Tuesday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2534</v>
      </c>
      <c r="B2537" s="21" t="s">
        <v>3334</v>
      </c>
      <c r="C2537" s="30">
        <v>45898</v>
      </c>
      <c r="D2537" s="30">
        <v>45904</v>
      </c>
      <c r="E2537" s="47">
        <v>102.9</v>
      </c>
      <c r="F2537" s="47">
        <f t="shared" si="268"/>
        <v>9055.2000000000007</v>
      </c>
      <c r="G2537" s="48">
        <f t="shared" si="269"/>
        <v>9055.2000000000007</v>
      </c>
      <c r="H2537" s="21">
        <v>406511</v>
      </c>
      <c r="I2537" s="21" t="s">
        <v>3894</v>
      </c>
      <c r="J2537" s="21">
        <v>1</v>
      </c>
      <c r="K2537" s="21">
        <v>1</v>
      </c>
      <c r="L2537" s="21">
        <f t="shared" si="270"/>
        <v>0</v>
      </c>
      <c r="M2537" s="21" t="s">
        <v>3397</v>
      </c>
      <c r="N2537" s="30">
        <v>45908</v>
      </c>
      <c r="O2537" s="48">
        <v>15949.5</v>
      </c>
      <c r="P2537" s="21" t="s">
        <v>3335</v>
      </c>
      <c r="Q2537" s="21" t="s">
        <v>3387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Chandigarh</v>
      </c>
      <c r="W2537" s="38"/>
      <c r="X2537" s="30">
        <v>45909</v>
      </c>
      <c r="Y2537" s="21">
        <f t="shared" si="271"/>
        <v>1</v>
      </c>
      <c r="Z2537" s="21" t="str">
        <f t="shared" si="272"/>
        <v>Monday</v>
      </c>
      <c r="AA2537" s="21" t="str">
        <f t="shared" si="273"/>
        <v>Tuesday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2535</v>
      </c>
      <c r="B2538" s="21" t="s">
        <v>3334</v>
      </c>
      <c r="C2538" s="30">
        <v>45898</v>
      </c>
      <c r="D2538" s="30">
        <v>45904</v>
      </c>
      <c r="E2538" s="47">
        <v>41.3</v>
      </c>
      <c r="F2538" s="47">
        <f t="shared" si="268"/>
        <v>3634.3999999999996</v>
      </c>
      <c r="G2538" s="48">
        <f t="shared" si="269"/>
        <v>3634.3999999999996</v>
      </c>
      <c r="H2538" s="21">
        <v>420404</v>
      </c>
      <c r="I2538" s="21" t="s">
        <v>3749</v>
      </c>
      <c r="J2538" s="21">
        <v>1</v>
      </c>
      <c r="K2538" s="21">
        <v>1</v>
      </c>
      <c r="L2538" s="21">
        <f t="shared" si="270"/>
        <v>0</v>
      </c>
      <c r="M2538" s="21" t="s">
        <v>3359</v>
      </c>
      <c r="N2538" s="30">
        <v>45906</v>
      </c>
      <c r="O2538" s="48">
        <v>6401.5</v>
      </c>
      <c r="P2538" s="21" t="s">
        <v>891</v>
      </c>
      <c r="Q2538" s="21">
        <v>58155322444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Banglore</v>
      </c>
      <c r="W2538" s="38"/>
      <c r="X2538" s="30">
        <v>45908</v>
      </c>
      <c r="Y2538" s="21">
        <f t="shared" si="271"/>
        <v>2</v>
      </c>
      <c r="Z2538" s="21" t="str">
        <f t="shared" si="272"/>
        <v>Saturday</v>
      </c>
      <c r="AA2538" s="21" t="str">
        <f t="shared" si="273"/>
        <v>Monday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2536</v>
      </c>
      <c r="B2539" s="21" t="s">
        <v>3334</v>
      </c>
      <c r="C2539" s="30">
        <v>45898</v>
      </c>
      <c r="D2539" s="30">
        <v>45904</v>
      </c>
      <c r="E2539" s="47">
        <v>62.300000000000004</v>
      </c>
      <c r="F2539" s="47">
        <f t="shared" si="268"/>
        <v>5482.4000000000005</v>
      </c>
      <c r="G2539" s="48">
        <f t="shared" si="269"/>
        <v>16447.2</v>
      </c>
      <c r="H2539" s="21">
        <v>423105</v>
      </c>
      <c r="I2539" s="21" t="s">
        <v>3895</v>
      </c>
      <c r="J2539" s="21">
        <v>3</v>
      </c>
      <c r="K2539" s="21">
        <v>3</v>
      </c>
      <c r="L2539" s="21">
        <f t="shared" si="270"/>
        <v>0</v>
      </c>
      <c r="M2539" s="21" t="s">
        <v>3404</v>
      </c>
      <c r="N2539" s="30">
        <v>45908</v>
      </c>
      <c r="O2539" s="48">
        <f>7609.5+7609.5</f>
        <v>15219</v>
      </c>
      <c r="P2539" s="21" t="s">
        <v>3328</v>
      </c>
      <c r="Q2539" s="21" t="s">
        <v>2071</v>
      </c>
      <c r="R2539" s="21" t="s">
        <v>637</v>
      </c>
      <c r="S2539" s="3">
        <v>-20</v>
      </c>
      <c r="T2539" s="37" t="s">
        <v>3406</v>
      </c>
      <c r="U2539" s="21" t="s">
        <v>18</v>
      </c>
      <c r="V2539" s="21" t="str">
        <f>VLOOKUP(P2539,'Customer List'!B:C,2,)</f>
        <v>Delhi</v>
      </c>
      <c r="W2539" s="38"/>
      <c r="X2539" s="30">
        <f>IF(OR(R2539 = "PRIYANKA MADAM", R2539 = "DEEPAK", R2539 = "PORTER"),N2539,"")</f>
        <v>45908</v>
      </c>
      <c r="Y2539" s="21">
        <f t="shared" si="271"/>
        <v>0</v>
      </c>
      <c r="Z2539" s="21" t="str">
        <f t="shared" si="272"/>
        <v>Monday</v>
      </c>
      <c r="AA2539" s="21" t="str">
        <f t="shared" si="273"/>
        <v>Monday</v>
      </c>
      <c r="AB2539" s="21" t="str">
        <f>VLOOKUP(U2539,'Currency Sheet'!A:C,3,)</f>
        <v>DOLLAR</v>
      </c>
      <c r="AC2539" s="42" t="str">
        <f>VLOOKUP(P2539,'Customer List'!B:D,3,)</f>
        <v>Local</v>
      </c>
    </row>
    <row r="2540" spans="1:29" x14ac:dyDescent="0.25">
      <c r="A2540" s="21">
        <v>2537</v>
      </c>
      <c r="B2540" s="21" t="s">
        <v>3334</v>
      </c>
      <c r="C2540" s="30">
        <v>45898</v>
      </c>
      <c r="D2540" s="30">
        <v>45904</v>
      </c>
      <c r="E2540" s="47">
        <v>185.5</v>
      </c>
      <c r="F2540" s="47">
        <f t="shared" si="268"/>
        <v>16324</v>
      </c>
      <c r="G2540" s="48">
        <f t="shared" si="269"/>
        <v>16324</v>
      </c>
      <c r="H2540" s="21">
        <v>423302</v>
      </c>
      <c r="I2540" s="21" t="s">
        <v>3896</v>
      </c>
      <c r="J2540" s="21">
        <v>1</v>
      </c>
      <c r="K2540" s="21">
        <v>1</v>
      </c>
      <c r="L2540" s="21">
        <f t="shared" si="270"/>
        <v>0</v>
      </c>
      <c r="M2540" s="21" t="s">
        <v>3362</v>
      </c>
      <c r="N2540" s="30">
        <v>45906</v>
      </c>
      <c r="O2540" s="48">
        <v>24645</v>
      </c>
      <c r="P2540" s="21" t="s">
        <v>2045</v>
      </c>
      <c r="Q2540" s="21">
        <v>58155321011</v>
      </c>
      <c r="R2540" s="21" t="s">
        <v>40</v>
      </c>
      <c r="S2540" s="3">
        <v>-20</v>
      </c>
      <c r="T2540" s="37"/>
      <c r="U2540" s="21" t="s">
        <v>18</v>
      </c>
      <c r="V2540" s="21" t="str">
        <f>VLOOKUP(P2540,'Customer List'!B:C,2,)</f>
        <v>Hyderabad</v>
      </c>
      <c r="W2540" s="38"/>
      <c r="X2540" s="30">
        <v>45908</v>
      </c>
      <c r="Y2540" s="21">
        <f t="shared" si="271"/>
        <v>2</v>
      </c>
      <c r="Z2540" s="21" t="str">
        <f t="shared" si="272"/>
        <v>Saturday</v>
      </c>
      <c r="AA2540" s="21" t="str">
        <f t="shared" si="273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2538</v>
      </c>
      <c r="B2541" s="21" t="s">
        <v>3334</v>
      </c>
      <c r="C2541" s="30">
        <v>45898</v>
      </c>
      <c r="D2541" s="30">
        <v>45904</v>
      </c>
      <c r="E2541" s="47">
        <v>546</v>
      </c>
      <c r="F2541" s="47">
        <f t="shared" si="268"/>
        <v>48048</v>
      </c>
      <c r="G2541" s="48">
        <f t="shared" si="269"/>
        <v>48048</v>
      </c>
      <c r="H2541" s="21">
        <v>423702</v>
      </c>
      <c r="I2541" s="21" t="s">
        <v>3897</v>
      </c>
      <c r="J2541" s="21">
        <v>1</v>
      </c>
      <c r="K2541" s="21">
        <v>1</v>
      </c>
      <c r="L2541" s="21">
        <f t="shared" si="270"/>
        <v>0</v>
      </c>
      <c r="M2541" s="21" t="s">
        <v>3414</v>
      </c>
      <c r="N2541" s="30">
        <v>45909</v>
      </c>
      <c r="O2541" s="48">
        <v>84630</v>
      </c>
      <c r="P2541" s="21" t="s">
        <v>748</v>
      </c>
      <c r="Q2541" s="21" t="s">
        <v>2071</v>
      </c>
      <c r="R2541" s="21" t="s">
        <v>847</v>
      </c>
      <c r="S2541" s="3" t="s">
        <v>3340</v>
      </c>
      <c r="T2541" s="37"/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45909</v>
      </c>
      <c r="Y2541" s="21">
        <f t="shared" si="271"/>
        <v>0</v>
      </c>
      <c r="Z2541" s="21" t="str">
        <f t="shared" si="272"/>
        <v>Tuesday</v>
      </c>
      <c r="AA2541" s="21" t="str">
        <f t="shared" si="273"/>
        <v>Tuesday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2539</v>
      </c>
      <c r="B2542" s="21" t="s">
        <v>3334</v>
      </c>
      <c r="C2542" s="30">
        <v>45898</v>
      </c>
      <c r="D2542" s="30">
        <v>45904</v>
      </c>
      <c r="E2542" s="47">
        <v>115.5</v>
      </c>
      <c r="F2542" s="47">
        <f t="shared" si="268"/>
        <v>10164</v>
      </c>
      <c r="G2542" s="48">
        <f t="shared" si="269"/>
        <v>10164</v>
      </c>
      <c r="H2542" s="21">
        <v>424401</v>
      </c>
      <c r="I2542" s="21" t="s">
        <v>1342</v>
      </c>
      <c r="J2542" s="21">
        <v>1</v>
      </c>
      <c r="K2542" s="21">
        <v>1</v>
      </c>
      <c r="L2542" s="21">
        <f t="shared" si="270"/>
        <v>0</v>
      </c>
      <c r="M2542" s="21" t="s">
        <v>3409</v>
      </c>
      <c r="N2542" s="30">
        <v>45908</v>
      </c>
      <c r="O2542" s="48">
        <v>0</v>
      </c>
      <c r="P2542" s="21" t="s">
        <v>3328</v>
      </c>
      <c r="Q2542" s="21" t="s">
        <v>2071</v>
      </c>
      <c r="R2542" s="21" t="s">
        <v>637</v>
      </c>
      <c r="S2542" s="3">
        <v>4</v>
      </c>
      <c r="T2542" s="37" t="s">
        <v>3405</v>
      </c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45908</v>
      </c>
      <c r="Y2542" s="21">
        <f t="shared" si="271"/>
        <v>0</v>
      </c>
      <c r="Z2542" s="21" t="str">
        <f t="shared" si="272"/>
        <v>Monday</v>
      </c>
      <c r="AA2542" s="21" t="str">
        <f t="shared" si="273"/>
        <v>Monday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2540</v>
      </c>
      <c r="B2543" s="21" t="s">
        <v>3334</v>
      </c>
      <c r="C2543" s="30">
        <v>45898</v>
      </c>
      <c r="D2543" s="30">
        <v>45904</v>
      </c>
      <c r="E2543" s="47">
        <v>115.5</v>
      </c>
      <c r="F2543" s="47">
        <f t="shared" si="268"/>
        <v>10164</v>
      </c>
      <c r="G2543" s="48">
        <f t="shared" si="269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70"/>
        <v>0</v>
      </c>
      <c r="M2543" s="21" t="s">
        <v>3706</v>
      </c>
      <c r="N2543" s="30">
        <v>45924</v>
      </c>
      <c r="O2543" s="48">
        <v>0</v>
      </c>
      <c r="P2543" s="21" t="s">
        <v>130</v>
      </c>
      <c r="Q2543" s="21" t="s">
        <v>2071</v>
      </c>
      <c r="R2543" s="21" t="s">
        <v>637</v>
      </c>
      <c r="S2543" s="3">
        <v>4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45924</v>
      </c>
      <c r="Y2543" s="21">
        <f t="shared" si="271"/>
        <v>0</v>
      </c>
      <c r="Z2543" s="21" t="str">
        <f t="shared" si="272"/>
        <v>Wednesday</v>
      </c>
      <c r="AA2543" s="21" t="str">
        <f t="shared" si="273"/>
        <v>Wednesday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2541</v>
      </c>
      <c r="B2544" s="21" t="s">
        <v>3334</v>
      </c>
      <c r="C2544" s="30">
        <v>45898</v>
      </c>
      <c r="D2544" s="30">
        <v>45904</v>
      </c>
      <c r="E2544" s="47">
        <v>164.5</v>
      </c>
      <c r="F2544" s="47">
        <f t="shared" si="268"/>
        <v>14476</v>
      </c>
      <c r="G2544" s="48">
        <f t="shared" si="269"/>
        <v>14476</v>
      </c>
      <c r="H2544" s="21">
        <v>424602</v>
      </c>
      <c r="I2544" s="21" t="s">
        <v>3898</v>
      </c>
      <c r="J2544" s="21">
        <v>1</v>
      </c>
      <c r="K2544" s="21">
        <v>1</v>
      </c>
      <c r="L2544" s="21">
        <f t="shared" si="270"/>
        <v>0</v>
      </c>
      <c r="M2544" s="21" t="s">
        <v>3409</v>
      </c>
      <c r="N2544" s="30">
        <v>45908</v>
      </c>
      <c r="O2544" s="48">
        <v>0</v>
      </c>
      <c r="P2544" s="21" t="s">
        <v>3328</v>
      </c>
      <c r="Q2544" s="21" t="s">
        <v>2071</v>
      </c>
      <c r="R2544" s="21" t="s">
        <v>637</v>
      </c>
      <c r="S2544" s="3">
        <v>4</v>
      </c>
      <c r="T2544" s="37" t="s">
        <v>3405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71"/>
        <v>0</v>
      </c>
      <c r="Z2544" s="21" t="str">
        <f t="shared" si="272"/>
        <v>Monday</v>
      </c>
      <c r="AA2544" s="21" t="str">
        <f t="shared" si="273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2542</v>
      </c>
      <c r="B2545" s="21" t="s">
        <v>3334</v>
      </c>
      <c r="C2545" s="30">
        <v>45898</v>
      </c>
      <c r="D2545" s="30">
        <v>45904</v>
      </c>
      <c r="E2545" s="47">
        <v>111.3</v>
      </c>
      <c r="F2545" s="47">
        <f t="shared" si="268"/>
        <v>9794.4</v>
      </c>
      <c r="G2545" s="48">
        <f t="shared" si="269"/>
        <v>9794.4</v>
      </c>
      <c r="H2545" s="21">
        <v>425401</v>
      </c>
      <c r="I2545" s="21" t="s">
        <v>3899</v>
      </c>
      <c r="J2545" s="21">
        <v>1</v>
      </c>
      <c r="K2545" s="21">
        <v>1</v>
      </c>
      <c r="L2545" s="21">
        <f t="shared" si="270"/>
        <v>0</v>
      </c>
      <c r="M2545" s="21" t="s">
        <v>3408</v>
      </c>
      <c r="N2545" s="30">
        <v>45906</v>
      </c>
      <c r="O2545" s="48">
        <v>0</v>
      </c>
      <c r="P2545" s="21" t="s">
        <v>460</v>
      </c>
      <c r="Q2545" s="21">
        <v>58155320355</v>
      </c>
      <c r="R2545" s="21" t="s">
        <v>40</v>
      </c>
      <c r="S2545" s="3">
        <v>4</v>
      </c>
      <c r="T2545" s="37"/>
      <c r="U2545" s="21" t="s">
        <v>18</v>
      </c>
      <c r="V2545" s="21" t="str">
        <f>VLOOKUP(P2545,'Customer List'!B:C,2,)</f>
        <v>Hyderabad</v>
      </c>
      <c r="W2545" s="38"/>
      <c r="X2545" s="30">
        <v>45908</v>
      </c>
      <c r="Y2545" s="21">
        <f t="shared" si="271"/>
        <v>2</v>
      </c>
      <c r="Z2545" s="21" t="str">
        <f t="shared" si="272"/>
        <v>Saturday</v>
      </c>
      <c r="AA2545" s="21" t="str">
        <f t="shared" si="273"/>
        <v>Monday</v>
      </c>
      <c r="AB2545" s="21" t="str">
        <f>VLOOKUP(U2545,'Currency Sheet'!A:C,3,)</f>
        <v>DOLLAR</v>
      </c>
      <c r="AC2545" s="42" t="str">
        <f>VLOOKUP(P2545,'Customer List'!B:D,3,)</f>
        <v>OutStation</v>
      </c>
    </row>
    <row r="2546" spans="1:29" x14ac:dyDescent="0.25">
      <c r="A2546" s="21">
        <v>2543</v>
      </c>
      <c r="B2546" s="21" t="s">
        <v>3334</v>
      </c>
      <c r="C2546" s="30">
        <v>45898</v>
      </c>
      <c r="D2546" s="30">
        <v>45904</v>
      </c>
      <c r="E2546" s="47">
        <v>87.5</v>
      </c>
      <c r="F2546" s="47">
        <f t="shared" si="268"/>
        <v>7700</v>
      </c>
      <c r="G2546" s="48">
        <f t="shared" si="269"/>
        <v>7700</v>
      </c>
      <c r="H2546" s="21">
        <v>426105</v>
      </c>
      <c r="I2546" s="21" t="s">
        <v>3900</v>
      </c>
      <c r="J2546" s="21">
        <v>1</v>
      </c>
      <c r="K2546" s="21">
        <v>1</v>
      </c>
      <c r="L2546" s="21">
        <f t="shared" si="270"/>
        <v>0</v>
      </c>
      <c r="M2546" s="21" t="s">
        <v>3409</v>
      </c>
      <c r="N2546" s="30">
        <v>45908</v>
      </c>
      <c r="O2546" s="48">
        <v>0</v>
      </c>
      <c r="P2546" s="21" t="s">
        <v>3328</v>
      </c>
      <c r="Q2546" s="21" t="s">
        <v>2071</v>
      </c>
      <c r="R2546" s="21" t="s">
        <v>637</v>
      </c>
      <c r="S2546" s="3">
        <v>4</v>
      </c>
      <c r="T2546" s="37" t="s">
        <v>3405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71"/>
        <v>0</v>
      </c>
      <c r="Z2546" s="21" t="str">
        <f t="shared" si="272"/>
        <v>Monday</v>
      </c>
      <c r="AA2546" s="21" t="str">
        <f t="shared" si="273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2544</v>
      </c>
      <c r="B2547" s="21" t="s">
        <v>3334</v>
      </c>
      <c r="C2547" s="30">
        <v>45898</v>
      </c>
      <c r="D2547" s="30">
        <v>45904</v>
      </c>
      <c r="E2547" s="47">
        <v>458.5</v>
      </c>
      <c r="F2547" s="47">
        <f t="shared" si="268"/>
        <v>40348</v>
      </c>
      <c r="G2547" s="48">
        <f t="shared" si="269"/>
        <v>40348</v>
      </c>
      <c r="H2547" s="21">
        <v>449507</v>
      </c>
      <c r="I2547" s="21" t="s">
        <v>3901</v>
      </c>
      <c r="J2547" s="21">
        <v>1</v>
      </c>
      <c r="K2547" s="21">
        <v>1</v>
      </c>
      <c r="L2547" s="21">
        <f t="shared" si="270"/>
        <v>0</v>
      </c>
      <c r="M2547" s="21" t="s">
        <v>3407</v>
      </c>
      <c r="N2547" s="30">
        <v>45906</v>
      </c>
      <c r="O2547" s="48">
        <v>0</v>
      </c>
      <c r="P2547" s="21" t="s">
        <v>242</v>
      </c>
      <c r="Q2547" s="21">
        <v>58155321674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Mumbai</v>
      </c>
      <c r="W2547" s="38"/>
      <c r="X2547" s="30">
        <v>45908</v>
      </c>
      <c r="Y2547" s="21">
        <f t="shared" si="271"/>
        <v>2</v>
      </c>
      <c r="Z2547" s="21" t="str">
        <f t="shared" si="272"/>
        <v>Saturday</v>
      </c>
      <c r="AA2547" s="21" t="str">
        <f t="shared" si="273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2545</v>
      </c>
      <c r="B2548" s="21" t="s">
        <v>3334</v>
      </c>
      <c r="C2548" s="30">
        <v>45898</v>
      </c>
      <c r="D2548" s="30">
        <v>45904</v>
      </c>
      <c r="E2548" s="47">
        <v>176.4</v>
      </c>
      <c r="F2548" s="47">
        <f t="shared" si="268"/>
        <v>15523.2</v>
      </c>
      <c r="G2548" s="48">
        <f t="shared" si="269"/>
        <v>15523.2</v>
      </c>
      <c r="H2548" s="21">
        <v>505813</v>
      </c>
      <c r="I2548" s="21" t="s">
        <v>3902</v>
      </c>
      <c r="J2548" s="21">
        <v>1</v>
      </c>
      <c r="K2548" s="21">
        <v>1</v>
      </c>
      <c r="L2548" s="21">
        <f t="shared" si="270"/>
        <v>0</v>
      </c>
      <c r="M2548" s="21" t="s">
        <v>3404</v>
      </c>
      <c r="N2548" s="30">
        <v>45908</v>
      </c>
      <c r="O2548" s="48">
        <v>21546</v>
      </c>
      <c r="P2548" s="21" t="s">
        <v>3328</v>
      </c>
      <c r="Q2548" s="21" t="s">
        <v>2071</v>
      </c>
      <c r="R2548" s="21" t="s">
        <v>637</v>
      </c>
      <c r="S2548" s="3">
        <v>4</v>
      </c>
      <c r="T2548" s="37"/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71"/>
        <v>0</v>
      </c>
      <c r="Z2548" s="21" t="str">
        <f t="shared" si="272"/>
        <v>Monday</v>
      </c>
      <c r="AA2548" s="21" t="str">
        <f t="shared" si="273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2546</v>
      </c>
      <c r="B2549" s="21" t="s">
        <v>3334</v>
      </c>
      <c r="C2549" s="30">
        <v>45898</v>
      </c>
      <c r="D2549" s="30">
        <v>45904</v>
      </c>
      <c r="E2549" s="47">
        <v>77</v>
      </c>
      <c r="F2549" s="47">
        <f t="shared" si="268"/>
        <v>6776</v>
      </c>
      <c r="G2549" s="48">
        <f t="shared" si="269"/>
        <v>6776</v>
      </c>
      <c r="H2549" s="21">
        <v>506903</v>
      </c>
      <c r="I2549" s="21" t="s">
        <v>3903</v>
      </c>
      <c r="J2549" s="21">
        <v>1</v>
      </c>
      <c r="K2549" s="21">
        <v>1</v>
      </c>
      <c r="L2549" s="21">
        <f t="shared" si="270"/>
        <v>0</v>
      </c>
      <c r="M2549" s="21" t="s">
        <v>3416</v>
      </c>
      <c r="N2549" s="30">
        <v>45909</v>
      </c>
      <c r="O2549" s="48">
        <v>11550</v>
      </c>
      <c r="P2549" s="21" t="s">
        <v>208</v>
      </c>
      <c r="Q2549" s="21" t="s">
        <v>1127</v>
      </c>
      <c r="R2549" s="21" t="s">
        <v>1127</v>
      </c>
      <c r="S2549" s="3">
        <v>4</v>
      </c>
      <c r="T2549" s="37" t="s">
        <v>3352</v>
      </c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45909</v>
      </c>
      <c r="Y2549" s="21">
        <f t="shared" si="271"/>
        <v>0</v>
      </c>
      <c r="Z2549" s="21" t="str">
        <f t="shared" si="272"/>
        <v>Tuesday</v>
      </c>
      <c r="AA2549" s="21" t="str">
        <f t="shared" si="273"/>
        <v>Tuesday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2547</v>
      </c>
      <c r="B2550" s="21" t="s">
        <v>3334</v>
      </c>
      <c r="C2550" s="30">
        <v>45898</v>
      </c>
      <c r="D2550" s="30">
        <v>45904</v>
      </c>
      <c r="E2550" s="47">
        <v>177.1</v>
      </c>
      <c r="F2550" s="47">
        <f t="shared" si="268"/>
        <v>15584.8</v>
      </c>
      <c r="G2550" s="48">
        <f t="shared" si="269"/>
        <v>15584.8</v>
      </c>
      <c r="H2550" s="21">
        <v>570804</v>
      </c>
      <c r="I2550" s="21" t="s">
        <v>3904</v>
      </c>
      <c r="J2550" s="21">
        <v>1</v>
      </c>
      <c r="K2550" s="21">
        <v>1</v>
      </c>
      <c r="L2550" s="21">
        <f t="shared" si="270"/>
        <v>0</v>
      </c>
      <c r="M2550" s="21" t="s">
        <v>3362</v>
      </c>
      <c r="N2550" s="30">
        <v>45906</v>
      </c>
      <c r="O2550" s="48">
        <v>23529</v>
      </c>
      <c r="P2550" s="21" t="s">
        <v>2045</v>
      </c>
      <c r="Q2550" s="21">
        <v>58155321011</v>
      </c>
      <c r="R2550" s="21" t="s">
        <v>40</v>
      </c>
      <c r="S2550" s="3">
        <v>-20</v>
      </c>
      <c r="T2550" s="37"/>
      <c r="U2550" s="21" t="s">
        <v>18</v>
      </c>
      <c r="V2550" s="21" t="str">
        <f>VLOOKUP(P2550,'Customer List'!B:C,2,)</f>
        <v>Hyderabad</v>
      </c>
      <c r="W2550" s="38"/>
      <c r="X2550" s="30">
        <v>45908</v>
      </c>
      <c r="Y2550" s="21">
        <f t="shared" si="271"/>
        <v>2</v>
      </c>
      <c r="Z2550" s="21" t="str">
        <f t="shared" si="272"/>
        <v>Saturday</v>
      </c>
      <c r="AA2550" s="21" t="str">
        <f t="shared" si="273"/>
        <v>Monday</v>
      </c>
      <c r="AB2550" s="21" t="str">
        <f>VLOOKUP(U2550,'Currency Sheet'!A:C,3,)</f>
        <v>DOLLAR</v>
      </c>
      <c r="AC2550" s="42" t="str">
        <f>VLOOKUP(P2550,'Customer List'!B:D,3,)</f>
        <v>OutStation</v>
      </c>
    </row>
    <row r="2551" spans="1:29" x14ac:dyDescent="0.25">
      <c r="A2551" s="21">
        <v>2548</v>
      </c>
      <c r="B2551" s="21" t="s">
        <v>3334</v>
      </c>
      <c r="C2551" s="30">
        <v>45898</v>
      </c>
      <c r="D2551" s="30">
        <v>45904</v>
      </c>
      <c r="E2551" s="47">
        <v>324.8</v>
      </c>
      <c r="F2551" s="47">
        <f t="shared" si="268"/>
        <v>28582.400000000001</v>
      </c>
      <c r="G2551" s="48">
        <f t="shared" si="269"/>
        <v>28582.400000000001</v>
      </c>
      <c r="H2551" s="21">
        <v>573004</v>
      </c>
      <c r="I2551" s="21" t="s">
        <v>3905</v>
      </c>
      <c r="J2551" s="21">
        <v>1</v>
      </c>
      <c r="K2551" s="21">
        <v>1</v>
      </c>
      <c r="L2551" s="21">
        <f t="shared" si="270"/>
        <v>0</v>
      </c>
      <c r="M2551" s="21" t="s">
        <v>3363</v>
      </c>
      <c r="N2551" s="30">
        <v>45906</v>
      </c>
      <c r="O2551" s="48">
        <v>43152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71"/>
        <v>2</v>
      </c>
      <c r="Z2551" s="21" t="str">
        <f t="shared" si="272"/>
        <v>Saturday</v>
      </c>
      <c r="AA2551" s="21" t="str">
        <f t="shared" si="273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2549</v>
      </c>
      <c r="B2552" s="21" t="s">
        <v>3334</v>
      </c>
      <c r="C2552" s="30">
        <v>45898</v>
      </c>
      <c r="D2552" s="30">
        <v>45904</v>
      </c>
      <c r="E2552" s="47">
        <v>62.3</v>
      </c>
      <c r="F2552" s="47">
        <f t="shared" si="268"/>
        <v>5482.4</v>
      </c>
      <c r="G2552" s="48">
        <f t="shared" si="269"/>
        <v>5482.4</v>
      </c>
      <c r="H2552" s="21">
        <v>585506</v>
      </c>
      <c r="I2552" s="21" t="s">
        <v>3906</v>
      </c>
      <c r="J2552" s="21">
        <v>1</v>
      </c>
      <c r="K2552" s="21">
        <v>1</v>
      </c>
      <c r="L2552" s="21">
        <f t="shared" si="270"/>
        <v>0</v>
      </c>
      <c r="M2552" s="21" t="s">
        <v>3355</v>
      </c>
      <c r="N2552" s="30">
        <v>45906</v>
      </c>
      <c r="O2552" s="48">
        <v>10070</v>
      </c>
      <c r="P2552" s="21" t="s">
        <v>288</v>
      </c>
      <c r="Q2552" s="21">
        <v>58155323855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Banglore</v>
      </c>
      <c r="W2552" s="38"/>
      <c r="X2552" s="30">
        <v>45908</v>
      </c>
      <c r="Y2552" s="21">
        <f t="shared" si="271"/>
        <v>2</v>
      </c>
      <c r="Z2552" s="21" t="str">
        <f t="shared" si="272"/>
        <v>Saturday</v>
      </c>
      <c r="AA2552" s="21" t="str">
        <f t="shared" si="273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2550</v>
      </c>
      <c r="B2553" s="21" t="s">
        <v>3334</v>
      </c>
      <c r="C2553" s="30">
        <v>45898</v>
      </c>
      <c r="D2553" s="30">
        <v>45904</v>
      </c>
      <c r="E2553" s="47">
        <v>111.3</v>
      </c>
      <c r="F2553" s="47">
        <f t="shared" si="268"/>
        <v>9794.4</v>
      </c>
      <c r="G2553" s="48">
        <f t="shared" si="269"/>
        <v>9794.4</v>
      </c>
      <c r="H2553" s="21">
        <v>654003</v>
      </c>
      <c r="I2553" s="21" t="s">
        <v>3907</v>
      </c>
      <c r="J2553" s="21">
        <v>1</v>
      </c>
      <c r="K2553" s="21">
        <v>1</v>
      </c>
      <c r="L2553" s="21">
        <f t="shared" si="270"/>
        <v>0</v>
      </c>
      <c r="M2553" s="21" t="s">
        <v>3404</v>
      </c>
      <c r="N2553" s="30">
        <v>45908</v>
      </c>
      <c r="O2553" s="48">
        <v>13594.5</v>
      </c>
      <c r="P2553" s="21" t="s">
        <v>3328</v>
      </c>
      <c r="Q2553" s="21" t="s">
        <v>2071</v>
      </c>
      <c r="R2553" s="21" t="s">
        <v>637</v>
      </c>
      <c r="S2553" s="3">
        <v>4</v>
      </c>
      <c r="T2553" s="37"/>
      <c r="U2553" s="21" t="s">
        <v>18</v>
      </c>
      <c r="V2553" s="21" t="str">
        <f>VLOOKUP(P2553,'Customer List'!B:C,2,)</f>
        <v>Delhi</v>
      </c>
      <c r="W2553" s="38"/>
      <c r="X2553" s="30">
        <f>IF(OR(R2553 = "PRIYANKA MADAM", R2553 = "DEEPAK", R2553 = "PORTER"),N2553,"")</f>
        <v>45908</v>
      </c>
      <c r="Y2553" s="21">
        <f t="shared" si="271"/>
        <v>0</v>
      </c>
      <c r="Z2553" s="21" t="str">
        <f t="shared" si="272"/>
        <v>Monday</v>
      </c>
      <c r="AA2553" s="21" t="str">
        <f t="shared" si="273"/>
        <v>Monday</v>
      </c>
      <c r="AB2553" s="21" t="str">
        <f>VLOOKUP(U2553,'Currency Sheet'!A:C,3,)</f>
        <v>DOLLAR</v>
      </c>
      <c r="AC2553" s="42" t="str">
        <f>VLOOKUP(P2553,'Customer List'!B:D,3,)</f>
        <v>Local</v>
      </c>
    </row>
    <row r="2554" spans="1:29" x14ac:dyDescent="0.25">
      <c r="A2554" s="21">
        <v>2551</v>
      </c>
      <c r="B2554" s="21" t="s">
        <v>3334</v>
      </c>
      <c r="C2554" s="30">
        <v>45898</v>
      </c>
      <c r="D2554" s="30">
        <v>45904</v>
      </c>
      <c r="E2554" s="47">
        <v>78.400000000000006</v>
      </c>
      <c r="F2554" s="47">
        <f t="shared" si="268"/>
        <v>6899.2000000000007</v>
      </c>
      <c r="G2554" s="48">
        <f t="shared" si="269"/>
        <v>6899.2000000000007</v>
      </c>
      <c r="H2554" s="21">
        <v>801702</v>
      </c>
      <c r="I2554" s="21" t="s">
        <v>3908</v>
      </c>
      <c r="J2554" s="21">
        <v>1</v>
      </c>
      <c r="K2554" s="21">
        <v>1</v>
      </c>
      <c r="L2554" s="21">
        <f t="shared" si="270"/>
        <v>0</v>
      </c>
      <c r="M2554" s="21" t="s">
        <v>3369</v>
      </c>
      <c r="N2554" s="30">
        <v>45905</v>
      </c>
      <c r="O2554" s="48">
        <v>10640</v>
      </c>
      <c r="P2554" s="21" t="s">
        <v>2280</v>
      </c>
      <c r="Q2554" s="21" t="s">
        <v>1127</v>
      </c>
      <c r="R2554" s="21" t="s">
        <v>1127</v>
      </c>
      <c r="S2554" s="3">
        <v>4</v>
      </c>
      <c r="T2554" s="37"/>
      <c r="U2554" s="21" t="s">
        <v>18</v>
      </c>
      <c r="V2554" s="21" t="str">
        <f>VLOOKUP(P2554,'Customer List'!B:C,2,)</f>
        <v>GURUGRAM</v>
      </c>
      <c r="W2554" s="38"/>
      <c r="X2554" s="30">
        <f>IF(OR(R2554 = "PRIYANKA MADAM", R2554 = "DEEPAK", R2554 = "PORTER"),N2554,"")</f>
        <v>45905</v>
      </c>
      <c r="Y2554" s="21">
        <f t="shared" si="271"/>
        <v>0</v>
      </c>
      <c r="Z2554" s="21" t="str">
        <f t="shared" si="272"/>
        <v>Friday</v>
      </c>
      <c r="AA2554" s="21" t="str">
        <f t="shared" si="273"/>
        <v>Friday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2552</v>
      </c>
      <c r="B2555" s="21" t="s">
        <v>3334</v>
      </c>
      <c r="C2555" s="30">
        <v>45898</v>
      </c>
      <c r="D2555" s="30">
        <v>45904</v>
      </c>
      <c r="E2555" s="47">
        <v>120.4</v>
      </c>
      <c r="F2555" s="47">
        <f t="shared" si="268"/>
        <v>10595.2</v>
      </c>
      <c r="G2555" s="48">
        <f t="shared" si="269"/>
        <v>10595.2</v>
      </c>
      <c r="H2555" s="21">
        <v>901523</v>
      </c>
      <c r="I2555" s="21" t="s">
        <v>3909</v>
      </c>
      <c r="J2555" s="21">
        <v>1</v>
      </c>
      <c r="K2555" s="21">
        <v>1</v>
      </c>
      <c r="L2555" s="21">
        <f t="shared" si="270"/>
        <v>0</v>
      </c>
      <c r="M2555" s="21" t="s">
        <v>3351</v>
      </c>
      <c r="N2555" s="30">
        <v>45906</v>
      </c>
      <c r="O2555" s="48">
        <v>18060</v>
      </c>
      <c r="P2555" s="21" t="s">
        <v>1895</v>
      </c>
      <c r="Q2555" s="21">
        <v>58155324894</v>
      </c>
      <c r="R2555" s="21" t="s">
        <v>40</v>
      </c>
      <c r="S2555" s="3">
        <v>4</v>
      </c>
      <c r="T2555" s="37"/>
      <c r="U2555" s="21" t="s">
        <v>18</v>
      </c>
      <c r="V2555" s="21" t="str">
        <f>VLOOKUP(P2555,'Customer List'!B:C,2,)</f>
        <v>Mumbai</v>
      </c>
      <c r="W2555" s="38"/>
      <c r="X2555" s="30">
        <v>45908</v>
      </c>
      <c r="Y2555" s="21">
        <f t="shared" si="271"/>
        <v>2</v>
      </c>
      <c r="Z2555" s="21" t="str">
        <f t="shared" si="272"/>
        <v>Saturday</v>
      </c>
      <c r="AA2555" s="21" t="str">
        <f t="shared" si="273"/>
        <v>Monday</v>
      </c>
      <c r="AB2555" s="21" t="str">
        <f>VLOOKUP(U2555,'Currency Sheet'!A:C,3,)</f>
        <v>DOLLAR</v>
      </c>
      <c r="AC2555" s="42" t="str">
        <f>VLOOKUP(P2555,'Customer List'!B:D,3,)</f>
        <v>OutStation</v>
      </c>
    </row>
    <row r="2556" spans="1:29" x14ac:dyDescent="0.25">
      <c r="A2556" s="21">
        <v>2553</v>
      </c>
      <c r="B2556" s="21">
        <v>178223</v>
      </c>
      <c r="C2556" s="30">
        <v>45902</v>
      </c>
      <c r="D2556" s="30">
        <v>45905</v>
      </c>
      <c r="E2556" s="47">
        <v>2558.8000000000002</v>
      </c>
      <c r="F2556" s="47">
        <f t="shared" si="268"/>
        <v>225174.40000000002</v>
      </c>
      <c r="G2556" s="48">
        <f t="shared" si="269"/>
        <v>225174.40000000002</v>
      </c>
      <c r="H2556" s="21" t="s">
        <v>3341</v>
      </c>
      <c r="I2556" s="21" t="s">
        <v>4155</v>
      </c>
      <c r="J2556" s="21">
        <v>1</v>
      </c>
      <c r="K2556" s="21">
        <v>1</v>
      </c>
      <c r="L2556" s="21">
        <f t="shared" si="270"/>
        <v>0</v>
      </c>
      <c r="M2556" s="21" t="s">
        <v>3373</v>
      </c>
      <c r="N2556" s="30">
        <v>45906</v>
      </c>
      <c r="O2556" s="48">
        <v>320871.59999999998</v>
      </c>
      <c r="P2556" s="21" t="s">
        <v>460</v>
      </c>
      <c r="Q2556" s="21">
        <v>58155320355</v>
      </c>
      <c r="R2556" s="21" t="s">
        <v>40</v>
      </c>
      <c r="S2556" s="3">
        <v>4</v>
      </c>
      <c r="T2556" s="37"/>
      <c r="U2556" s="21" t="s">
        <v>423</v>
      </c>
      <c r="V2556" s="21" t="str">
        <f>VLOOKUP(P2556,'Customer List'!B:C,2,)</f>
        <v>Hyderabad</v>
      </c>
      <c r="W2556" s="38"/>
      <c r="X2556" s="30">
        <v>45908</v>
      </c>
      <c r="Y2556" s="21">
        <f t="shared" si="271"/>
        <v>2</v>
      </c>
      <c r="Z2556" s="21" t="str">
        <f t="shared" si="272"/>
        <v>Saturday</v>
      </c>
      <c r="AA2556" s="21" t="str">
        <f t="shared" si="273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2554</v>
      </c>
      <c r="B2557" s="21">
        <v>178223</v>
      </c>
      <c r="C2557" s="30">
        <v>45902</v>
      </c>
      <c r="D2557" s="30">
        <v>45905</v>
      </c>
      <c r="E2557" s="47">
        <v>172</v>
      </c>
      <c r="F2557" s="47">
        <f t="shared" si="268"/>
        <v>15136</v>
      </c>
      <c r="G2557" s="48">
        <f t="shared" si="269"/>
        <v>15136</v>
      </c>
      <c r="H2557" s="21" t="s">
        <v>3342</v>
      </c>
      <c r="I2557" s="21" t="s">
        <v>4156</v>
      </c>
      <c r="J2557" s="21">
        <v>1</v>
      </c>
      <c r="K2557" s="21">
        <v>1</v>
      </c>
      <c r="L2557" s="21">
        <f t="shared" si="270"/>
        <v>0</v>
      </c>
      <c r="M2557" s="21" t="s">
        <v>3374</v>
      </c>
      <c r="N2557" s="30">
        <v>45906</v>
      </c>
      <c r="O2557" s="48">
        <v>12642</v>
      </c>
      <c r="P2557" s="21" t="s">
        <v>2069</v>
      </c>
      <c r="Q2557" s="21">
        <v>58155324010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Kolkata</v>
      </c>
      <c r="W2557" s="38"/>
      <c r="X2557" s="30">
        <v>45908</v>
      </c>
      <c r="Y2557" s="21">
        <f t="shared" si="271"/>
        <v>2</v>
      </c>
      <c r="Z2557" s="21" t="str">
        <f t="shared" si="272"/>
        <v>Saturday</v>
      </c>
      <c r="AA2557" s="21" t="str">
        <f t="shared" si="273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2555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68"/>
        <v>15136</v>
      </c>
      <c r="G2558" s="48">
        <f t="shared" si="269"/>
        <v>15136</v>
      </c>
      <c r="H2558" s="21" t="s">
        <v>3343</v>
      </c>
      <c r="I2558" s="21" t="s">
        <v>4157</v>
      </c>
      <c r="J2558" s="21">
        <v>1</v>
      </c>
      <c r="K2558" s="21">
        <v>1</v>
      </c>
      <c r="L2558" s="21">
        <f t="shared" si="270"/>
        <v>0</v>
      </c>
      <c r="M2558" s="21" t="s">
        <v>3392</v>
      </c>
      <c r="N2558" s="30">
        <v>45908</v>
      </c>
      <c r="O2558" s="48">
        <v>12642</v>
      </c>
      <c r="P2558" s="21" t="s">
        <v>617</v>
      </c>
      <c r="Q2558" s="21">
        <v>58155355554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Bhuvneshwar</v>
      </c>
      <c r="W2558" s="38"/>
      <c r="X2558" s="30">
        <v>45910</v>
      </c>
      <c r="Y2558" s="21">
        <f t="shared" si="271"/>
        <v>2</v>
      </c>
      <c r="Z2558" s="21" t="str">
        <f t="shared" si="272"/>
        <v>Monday</v>
      </c>
      <c r="AA2558" s="21" t="str">
        <f t="shared" si="273"/>
        <v>Wednesday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2556</v>
      </c>
      <c r="B2559" s="21">
        <v>20821</v>
      </c>
      <c r="C2559" s="30">
        <v>45902</v>
      </c>
      <c r="D2559" s="30">
        <v>45905</v>
      </c>
      <c r="E2559" s="47">
        <v>519.79999999999995</v>
      </c>
      <c r="F2559" s="47">
        <f t="shared" si="268"/>
        <v>45742.399999999994</v>
      </c>
      <c r="G2559" s="48">
        <f t="shared" si="269"/>
        <v>45742.399999999994</v>
      </c>
      <c r="H2559" s="21" t="s">
        <v>590</v>
      </c>
      <c r="I2559" s="21" t="s">
        <v>591</v>
      </c>
      <c r="J2559" s="21">
        <v>1</v>
      </c>
      <c r="K2559" s="21">
        <v>1</v>
      </c>
      <c r="L2559" s="21">
        <f t="shared" si="270"/>
        <v>0</v>
      </c>
      <c r="M2559" s="21" t="s">
        <v>3372</v>
      </c>
      <c r="N2559" s="30">
        <v>45906</v>
      </c>
      <c r="O2559" s="48">
        <v>64355.199999999997</v>
      </c>
      <c r="P2559" s="21" t="s">
        <v>460</v>
      </c>
      <c r="Q2559" s="21">
        <v>58155320355</v>
      </c>
      <c r="R2559" s="21" t="s">
        <v>40</v>
      </c>
      <c r="S2559" s="3">
        <v>-20</v>
      </c>
      <c r="T2559" s="37"/>
      <c r="U2559" s="21" t="s">
        <v>611</v>
      </c>
      <c r="V2559" s="21" t="str">
        <f>VLOOKUP(P2559,'Customer List'!B:C,2,)</f>
        <v>Hyderabad</v>
      </c>
      <c r="W2559" s="38"/>
      <c r="X2559" s="30">
        <v>45908</v>
      </c>
      <c r="Y2559" s="21">
        <f t="shared" si="271"/>
        <v>2</v>
      </c>
      <c r="Z2559" s="21" t="str">
        <f t="shared" si="272"/>
        <v>Saturday</v>
      </c>
      <c r="AA2559" s="21" t="str">
        <f t="shared" si="273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2557</v>
      </c>
      <c r="B2560" s="21" t="s">
        <v>3344</v>
      </c>
      <c r="C2560" s="30">
        <v>45902</v>
      </c>
      <c r="D2560" s="30">
        <v>45905</v>
      </c>
      <c r="E2560" s="47">
        <v>514.5</v>
      </c>
      <c r="F2560" s="47">
        <f t="shared" si="268"/>
        <v>45276</v>
      </c>
      <c r="G2560" s="48">
        <f t="shared" si="269"/>
        <v>45276</v>
      </c>
      <c r="H2560" s="21" t="s">
        <v>3345</v>
      </c>
      <c r="I2560" s="21" t="s">
        <v>4158</v>
      </c>
      <c r="J2560" s="21">
        <v>1</v>
      </c>
      <c r="K2560" s="21">
        <v>1</v>
      </c>
      <c r="L2560" s="21">
        <f t="shared" si="270"/>
        <v>0</v>
      </c>
      <c r="M2560" s="21" t="s">
        <v>3402</v>
      </c>
      <c r="N2560" s="30">
        <v>45908</v>
      </c>
      <c r="O2560" s="48">
        <v>72030</v>
      </c>
      <c r="P2560" s="21" t="s">
        <v>944</v>
      </c>
      <c r="Q2560" s="21">
        <v>58155356346</v>
      </c>
      <c r="R2560" s="21" t="s">
        <v>40</v>
      </c>
      <c r="S2560" s="3">
        <v>4</v>
      </c>
      <c r="T2560" s="37"/>
      <c r="U2560" s="21" t="s">
        <v>3347</v>
      </c>
      <c r="V2560" s="21" t="str">
        <f>VLOOKUP(P2560,'Customer List'!B:C,2,)</f>
        <v>Banglore</v>
      </c>
      <c r="W2560" s="38"/>
      <c r="X2560" s="30">
        <v>45909</v>
      </c>
      <c r="Y2560" s="21">
        <f t="shared" si="271"/>
        <v>1</v>
      </c>
      <c r="Z2560" s="21" t="str">
        <f t="shared" si="272"/>
        <v>Monday</v>
      </c>
      <c r="AA2560" s="21" t="str">
        <f t="shared" si="273"/>
        <v>Tuesday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2558</v>
      </c>
      <c r="B2561" s="21" t="s">
        <v>3382</v>
      </c>
      <c r="C2561" s="30">
        <v>45902</v>
      </c>
      <c r="D2561" s="30">
        <v>45908</v>
      </c>
      <c r="E2561" s="47">
        <v>50</v>
      </c>
      <c r="F2561" s="47">
        <f t="shared" si="268"/>
        <v>4400</v>
      </c>
      <c r="G2561" s="48">
        <f t="shared" si="269"/>
        <v>4400</v>
      </c>
      <c r="H2561" s="21" t="s">
        <v>3383</v>
      </c>
      <c r="I2561" s="21"/>
      <c r="J2561" s="21">
        <v>1</v>
      </c>
      <c r="K2561" s="21">
        <v>1</v>
      </c>
      <c r="L2561" s="21">
        <f t="shared" si="270"/>
        <v>0</v>
      </c>
      <c r="M2561" s="21" t="s">
        <v>3399</v>
      </c>
      <c r="N2561" s="30">
        <v>45908</v>
      </c>
      <c r="O2561" s="48">
        <v>7000</v>
      </c>
      <c r="P2561" s="21" t="s">
        <v>172</v>
      </c>
      <c r="Q2561" s="21">
        <v>58155355834</v>
      </c>
      <c r="R2561" s="21" t="s">
        <v>40</v>
      </c>
      <c r="S2561" s="3">
        <v>-20</v>
      </c>
      <c r="T2561" s="37"/>
      <c r="U2561" s="21" t="s">
        <v>575</v>
      </c>
      <c r="V2561" s="21" t="str">
        <f>VLOOKUP(P2561,'Customer List'!B:C,2,)</f>
        <v>Kolkata</v>
      </c>
      <c r="W2561" s="38"/>
      <c r="X2561" s="30">
        <v>45909</v>
      </c>
      <c r="Y2561" s="21">
        <f t="shared" si="271"/>
        <v>1</v>
      </c>
      <c r="Z2561" s="21" t="str">
        <f t="shared" si="272"/>
        <v>Monday</v>
      </c>
      <c r="AA2561" s="21" t="str">
        <f t="shared" si="273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2559</v>
      </c>
      <c r="B2562" s="21" t="s">
        <v>3382</v>
      </c>
      <c r="C2562" s="30">
        <v>45902</v>
      </c>
      <c r="D2562" s="30">
        <v>45908</v>
      </c>
      <c r="E2562" s="47">
        <v>50</v>
      </c>
      <c r="F2562" s="47">
        <f t="shared" si="268"/>
        <v>4400</v>
      </c>
      <c r="G2562" s="48">
        <f t="shared" si="269"/>
        <v>4400</v>
      </c>
      <c r="H2562" s="21" t="s">
        <v>3384</v>
      </c>
      <c r="I2562" s="21"/>
      <c r="J2562" s="21">
        <v>1</v>
      </c>
      <c r="K2562" s="21">
        <v>1</v>
      </c>
      <c r="L2562" s="21">
        <f t="shared" si="270"/>
        <v>0</v>
      </c>
      <c r="M2562" s="21" t="s">
        <v>3399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si="271"/>
        <v>1</v>
      </c>
      <c r="Z2562" s="21" t="str">
        <f t="shared" si="272"/>
        <v>Monday</v>
      </c>
      <c r="AA2562" s="21" t="str">
        <f t="shared" si="273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2560</v>
      </c>
      <c r="B2563" s="21" t="s">
        <v>3378</v>
      </c>
      <c r="C2563" s="30">
        <v>45903</v>
      </c>
      <c r="D2563" s="30">
        <v>45908</v>
      </c>
      <c r="E2563" s="47">
        <v>40.799999999999997</v>
      </c>
      <c r="F2563" s="47">
        <f t="shared" si="268"/>
        <v>3590.3999999999996</v>
      </c>
      <c r="G2563" s="48">
        <f t="shared" si="269"/>
        <v>3590.3999999999996</v>
      </c>
      <c r="H2563" s="21" t="s">
        <v>3379</v>
      </c>
      <c r="I2563" s="21" t="s">
        <v>4160</v>
      </c>
      <c r="J2563" s="21">
        <v>1</v>
      </c>
      <c r="K2563" s="21">
        <v>1</v>
      </c>
      <c r="L2563" s="21">
        <f t="shared" si="270"/>
        <v>0</v>
      </c>
      <c r="M2563" s="21" t="s">
        <v>3389</v>
      </c>
      <c r="N2563" s="30">
        <v>45908</v>
      </c>
      <c r="O2563" s="48">
        <v>6165.9</v>
      </c>
      <c r="P2563" s="21" t="s">
        <v>3380</v>
      </c>
      <c r="Q2563" s="21">
        <v>58155354983</v>
      </c>
      <c r="R2563" s="21" t="s">
        <v>40</v>
      </c>
      <c r="S2563" s="3" t="s">
        <v>299</v>
      </c>
      <c r="T2563" s="37"/>
      <c r="U2563" s="21" t="s">
        <v>507</v>
      </c>
      <c r="V2563" s="21" t="str">
        <f>VLOOKUP(P2563,'Customer List'!B:C,2,)</f>
        <v>Chennai</v>
      </c>
      <c r="W2563" s="38"/>
      <c r="X2563" s="30">
        <v>45910</v>
      </c>
      <c r="Y2563" s="21">
        <f t="shared" si="271"/>
        <v>2</v>
      </c>
      <c r="Z2563" s="21" t="str">
        <f t="shared" si="272"/>
        <v>Monday</v>
      </c>
      <c r="AA2563" s="21" t="str">
        <f t="shared" si="273"/>
        <v>Wednesday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2561</v>
      </c>
      <c r="B2564" s="21" t="s">
        <v>3378</v>
      </c>
      <c r="C2564" s="30">
        <v>45903</v>
      </c>
      <c r="D2564" s="30">
        <v>45908</v>
      </c>
      <c r="E2564" s="47">
        <v>44.8</v>
      </c>
      <c r="F2564" s="47">
        <f t="shared" ref="F2564:F2627" si="274">IF(AB2564="DOLLAR",E2564*88,E2564)</f>
        <v>3942.3999999999996</v>
      </c>
      <c r="G2564" s="48">
        <f t="shared" ref="G2564:G2627" si="275">F2564*J2564</f>
        <v>7884.7999999999993</v>
      </c>
      <c r="H2564" s="21" t="s">
        <v>679</v>
      </c>
      <c r="I2564" s="21" t="s">
        <v>4120</v>
      </c>
      <c r="J2564" s="21">
        <v>2</v>
      </c>
      <c r="K2564" s="21">
        <v>2</v>
      </c>
      <c r="L2564" s="21">
        <f t="shared" ref="L2564:L2627" si="276">J2564-K2564</f>
        <v>0</v>
      </c>
      <c r="M2564" s="21" t="s">
        <v>3391</v>
      </c>
      <c r="N2564" s="30">
        <v>45908</v>
      </c>
      <c r="O2564" s="48">
        <v>12555</v>
      </c>
      <c r="P2564" s="21" t="s">
        <v>2490</v>
      </c>
      <c r="Q2564" s="21">
        <v>58155354832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45909</v>
      </c>
      <c r="Y2564" s="21">
        <f t="shared" ref="Y2564:Y2627" si="277">IF(X2564="", "", X2564-N2564)</f>
        <v>1</v>
      </c>
      <c r="Z2564" s="21" t="str">
        <f t="shared" ref="Z2564:Z2627" si="278">IF(N2564="", "", TEXT(N2564, "dddd"))</f>
        <v>Monday</v>
      </c>
      <c r="AA2564" s="21" t="str">
        <f t="shared" ref="AA2564:AA2627" si="279">IF(X2564="", "", TEXT(X2564, "dddd"))</f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2562</v>
      </c>
      <c r="B2565" s="21" t="s">
        <v>3344</v>
      </c>
      <c r="C2565" s="30">
        <v>45902</v>
      </c>
      <c r="D2565" s="30">
        <v>45908</v>
      </c>
      <c r="E2565" s="47">
        <v>1883</v>
      </c>
      <c r="F2565" s="47">
        <f t="shared" si="274"/>
        <v>165704</v>
      </c>
      <c r="G2565" s="48">
        <f t="shared" si="275"/>
        <v>165704</v>
      </c>
      <c r="H2565" s="21" t="s">
        <v>3346</v>
      </c>
      <c r="I2565" s="21" t="s">
        <v>4159</v>
      </c>
      <c r="J2565" s="21">
        <v>1</v>
      </c>
      <c r="K2565" s="21">
        <v>1</v>
      </c>
      <c r="L2565" s="21">
        <f t="shared" si="276"/>
        <v>0</v>
      </c>
      <c r="M2565" s="21" t="s">
        <v>3393</v>
      </c>
      <c r="N2565" s="30">
        <v>45908</v>
      </c>
      <c r="O2565" s="48">
        <v>282450</v>
      </c>
      <c r="P2565" s="21" t="s">
        <v>898</v>
      </c>
      <c r="Q2565" s="21">
        <v>58155355355</v>
      </c>
      <c r="R2565" s="21" t="s">
        <v>40</v>
      </c>
      <c r="S2565" s="3">
        <v>4</v>
      </c>
      <c r="T2565" s="37"/>
      <c r="U2565" s="21" t="s">
        <v>3347</v>
      </c>
      <c r="V2565" s="21" t="str">
        <f>VLOOKUP(P2565,'Customer List'!B:C,2,)</f>
        <v>Mumbai</v>
      </c>
      <c r="W2565" s="38"/>
      <c r="X2565" s="30">
        <v>45909</v>
      </c>
      <c r="Y2565" s="21">
        <f t="shared" si="277"/>
        <v>1</v>
      </c>
      <c r="Z2565" s="21" t="str">
        <f t="shared" si="278"/>
        <v>Monday</v>
      </c>
      <c r="AA2565" s="21" t="str">
        <f t="shared" si="279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2563</v>
      </c>
      <c r="B2566" s="21" t="s">
        <v>3421</v>
      </c>
      <c r="C2566" s="30">
        <v>45905</v>
      </c>
      <c r="D2566" s="30">
        <v>45910</v>
      </c>
      <c r="E2566" s="47">
        <v>65.8</v>
      </c>
      <c r="F2566" s="47">
        <f t="shared" si="274"/>
        <v>5790.4</v>
      </c>
      <c r="G2566" s="48">
        <f t="shared" si="275"/>
        <v>5790.4</v>
      </c>
      <c r="H2566" s="21">
        <v>100429</v>
      </c>
      <c r="I2566" s="21" t="s">
        <v>3910</v>
      </c>
      <c r="J2566" s="21">
        <v>1</v>
      </c>
      <c r="K2566" s="21">
        <v>1</v>
      </c>
      <c r="L2566" s="21">
        <f t="shared" si="276"/>
        <v>0</v>
      </c>
      <c r="M2566" s="21" t="s">
        <v>3520</v>
      </c>
      <c r="N2566" s="30">
        <v>45913</v>
      </c>
      <c r="O2566" s="48">
        <v>8037</v>
      </c>
      <c r="P2566" s="21" t="s">
        <v>617</v>
      </c>
      <c r="Q2566" s="21">
        <v>58155620725</v>
      </c>
      <c r="R2566" s="21" t="s">
        <v>40</v>
      </c>
      <c r="S2566" s="3">
        <v>4</v>
      </c>
      <c r="T2566" s="37"/>
      <c r="U2566" s="21" t="s">
        <v>18</v>
      </c>
      <c r="V2566" s="21" t="str">
        <f>VLOOKUP(P2566,'Customer List'!B:C,2,)</f>
        <v>Bhuvneshwar</v>
      </c>
      <c r="W2566" s="38"/>
      <c r="X2566" s="30">
        <v>45915</v>
      </c>
      <c r="Y2566" s="21">
        <f t="shared" si="277"/>
        <v>2</v>
      </c>
      <c r="Z2566" s="21" t="str">
        <f t="shared" si="278"/>
        <v>Saturday</v>
      </c>
      <c r="AA2566" s="21" t="str">
        <f t="shared" si="279"/>
        <v>Monday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2564</v>
      </c>
      <c r="B2567" s="21" t="s">
        <v>3421</v>
      </c>
      <c r="C2567" s="30">
        <v>45905</v>
      </c>
      <c r="D2567" s="30">
        <v>45910</v>
      </c>
      <c r="E2567" s="47">
        <v>61.6</v>
      </c>
      <c r="F2567" s="47">
        <f t="shared" si="274"/>
        <v>5420.8</v>
      </c>
      <c r="G2567" s="48">
        <f t="shared" si="275"/>
        <v>5420.8</v>
      </c>
      <c r="H2567" s="21">
        <v>100527</v>
      </c>
      <c r="I2567" s="21" t="s">
        <v>3911</v>
      </c>
      <c r="J2567" s="21">
        <v>1</v>
      </c>
      <c r="K2567" s="21">
        <v>1</v>
      </c>
      <c r="L2567" s="21">
        <f t="shared" si="276"/>
        <v>0</v>
      </c>
      <c r="M2567" s="21" t="s">
        <v>3616</v>
      </c>
      <c r="N2567" s="30">
        <v>45917</v>
      </c>
      <c r="O2567" s="48">
        <v>7106</v>
      </c>
      <c r="P2567" s="21" t="s">
        <v>42</v>
      </c>
      <c r="Q2567" s="21" t="s">
        <v>636</v>
      </c>
      <c r="R2567" s="21" t="s">
        <v>723</v>
      </c>
      <c r="S2567" s="3">
        <v>4</v>
      </c>
      <c r="T2567" s="37"/>
      <c r="U2567" s="21" t="s">
        <v>18</v>
      </c>
      <c r="V2567" s="21" t="str">
        <f>VLOOKUP(P2567,'Customer List'!B:C,2,)</f>
        <v>Faridabad</v>
      </c>
      <c r="W2567" s="38"/>
      <c r="X2567" s="30">
        <f>IF(OR(R2567 = "PRIYANKA MADAM", R2567 = "DEEPAK", R2567 = "PORTER"),N2567,"")</f>
        <v>45917</v>
      </c>
      <c r="Y2567" s="21">
        <f t="shared" si="277"/>
        <v>0</v>
      </c>
      <c r="Z2567" s="21" t="str">
        <f t="shared" si="278"/>
        <v>Wednesday</v>
      </c>
      <c r="AA2567" s="21" t="str">
        <f t="shared" si="279"/>
        <v>Wednesday</v>
      </c>
      <c r="AB2567" s="21" t="str">
        <f>VLOOKUP(U2567,'Currency Sheet'!A:C,3,)</f>
        <v>DOLLAR</v>
      </c>
      <c r="AC2567" s="42" t="str">
        <f>VLOOKUP(P2567,'Customer List'!B:D,3,)</f>
        <v>Local</v>
      </c>
    </row>
    <row r="2568" spans="1:29" x14ac:dyDescent="0.25">
      <c r="A2568" s="21">
        <v>2565</v>
      </c>
      <c r="B2568" s="21" t="s">
        <v>3421</v>
      </c>
      <c r="C2568" s="30">
        <v>45905</v>
      </c>
      <c r="D2568" s="30">
        <v>45910</v>
      </c>
      <c r="E2568" s="47">
        <v>156.75</v>
      </c>
      <c r="F2568" s="47">
        <f t="shared" si="274"/>
        <v>13794</v>
      </c>
      <c r="G2568" s="48">
        <f t="shared" si="275"/>
        <v>13794</v>
      </c>
      <c r="H2568" s="21">
        <v>100747</v>
      </c>
      <c r="I2568" s="21" t="s">
        <v>3912</v>
      </c>
      <c r="J2568" s="21">
        <v>1</v>
      </c>
      <c r="K2568" s="21">
        <v>1</v>
      </c>
      <c r="L2568" s="21">
        <f t="shared" si="276"/>
        <v>0</v>
      </c>
      <c r="M2568" s="21" t="s">
        <v>3520</v>
      </c>
      <c r="N2568" s="30">
        <v>45913</v>
      </c>
      <c r="O2568" s="48">
        <v>17869.5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7"/>
        <v>2</v>
      </c>
      <c r="Z2568" s="21" t="str">
        <f t="shared" si="278"/>
        <v>Saturday</v>
      </c>
      <c r="AA2568" s="21" t="str">
        <f t="shared" si="279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2566</v>
      </c>
      <c r="B2569" s="21" t="s">
        <v>3421</v>
      </c>
      <c r="C2569" s="30">
        <v>45905</v>
      </c>
      <c r="D2569" s="30">
        <v>45910</v>
      </c>
      <c r="E2569" s="47">
        <v>73.5</v>
      </c>
      <c r="F2569" s="47">
        <f t="shared" si="274"/>
        <v>6468</v>
      </c>
      <c r="G2569" s="48">
        <f t="shared" si="275"/>
        <v>6468</v>
      </c>
      <c r="H2569" s="21">
        <v>101212</v>
      </c>
      <c r="I2569" s="21" t="s">
        <v>3913</v>
      </c>
      <c r="J2569" s="21">
        <v>1</v>
      </c>
      <c r="K2569" s="21">
        <v>1</v>
      </c>
      <c r="L2569" s="21">
        <f t="shared" si="276"/>
        <v>0</v>
      </c>
      <c r="M2569" s="21" t="s">
        <v>3513</v>
      </c>
      <c r="N2569" s="30">
        <v>45913</v>
      </c>
      <c r="O2569" s="48">
        <v>11718</v>
      </c>
      <c r="P2569" s="21" t="s">
        <v>3422</v>
      </c>
      <c r="Q2569" s="21">
        <v>58155615291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BANGALORE</v>
      </c>
      <c r="W2569" s="38"/>
      <c r="X2569" s="30">
        <v>45915</v>
      </c>
      <c r="Y2569" s="21">
        <f t="shared" si="277"/>
        <v>2</v>
      </c>
      <c r="Z2569" s="21" t="str">
        <f t="shared" si="278"/>
        <v>Saturday</v>
      </c>
      <c r="AA2569" s="21" t="str">
        <f t="shared" si="279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2567</v>
      </c>
      <c r="B2570" s="21" t="s">
        <v>3421</v>
      </c>
      <c r="C2570" s="30">
        <v>45905</v>
      </c>
      <c r="D2570" s="30">
        <v>45910</v>
      </c>
      <c r="E2570" s="47">
        <v>25.2</v>
      </c>
      <c r="F2570" s="47">
        <f t="shared" si="274"/>
        <v>2217.6</v>
      </c>
      <c r="G2570" s="48">
        <f t="shared" si="275"/>
        <v>2217.6</v>
      </c>
      <c r="H2570" s="21">
        <v>101301</v>
      </c>
      <c r="I2570" s="21" t="s">
        <v>3914</v>
      </c>
      <c r="J2570" s="21">
        <v>1</v>
      </c>
      <c r="K2570" s="21">
        <v>1</v>
      </c>
      <c r="L2570" s="21">
        <f t="shared" si="276"/>
        <v>0</v>
      </c>
      <c r="M2570" s="21" t="s">
        <v>3539</v>
      </c>
      <c r="N2570" s="30">
        <v>45915</v>
      </c>
      <c r="O2570" s="48">
        <v>4464</v>
      </c>
      <c r="P2570" s="21" t="s">
        <v>3423</v>
      </c>
      <c r="Q2570" s="21" t="s">
        <v>636</v>
      </c>
      <c r="R2570" s="21" t="s">
        <v>637</v>
      </c>
      <c r="S2570" s="3">
        <v>4</v>
      </c>
      <c r="T2570" s="37"/>
      <c r="U2570" s="21" t="s">
        <v>18</v>
      </c>
      <c r="V2570" s="21" t="str">
        <f>VLOOKUP(P2570,'Customer List'!B:C,2,)</f>
        <v>DELHI</v>
      </c>
      <c r="W2570" s="38"/>
      <c r="X2570" s="30">
        <f>IF(OR(R2570 = "PRIYANKA MADAM", R2570 = "DEEPAK", R2570 = "PORTER"),N2570,"")</f>
        <v>45915</v>
      </c>
      <c r="Y2570" s="21">
        <f t="shared" si="277"/>
        <v>0</v>
      </c>
      <c r="Z2570" s="21" t="str">
        <f t="shared" si="278"/>
        <v>Monday</v>
      </c>
      <c r="AA2570" s="21" t="str">
        <f t="shared" si="279"/>
        <v>Monday</v>
      </c>
      <c r="AB2570" s="21" t="str">
        <f>VLOOKUP(U2570,'Currency Sheet'!A:C,3,)</f>
        <v>DOLLAR</v>
      </c>
      <c r="AC2570" s="42" t="str">
        <f>VLOOKUP(P2570,'Customer List'!B:D,3,)</f>
        <v>Local</v>
      </c>
    </row>
    <row r="2571" spans="1:29" x14ac:dyDescent="0.25">
      <c r="A2571" s="21">
        <v>2568</v>
      </c>
      <c r="B2571" s="21" t="s">
        <v>3421</v>
      </c>
      <c r="C2571" s="30">
        <v>45905</v>
      </c>
      <c r="D2571" s="30">
        <v>45910</v>
      </c>
      <c r="E2571" s="47">
        <v>86.8</v>
      </c>
      <c r="F2571" s="47">
        <f t="shared" si="274"/>
        <v>7638.4</v>
      </c>
      <c r="G2571" s="48">
        <f t="shared" si="275"/>
        <v>7638.4</v>
      </c>
      <c r="H2571" s="21">
        <v>101911</v>
      </c>
      <c r="I2571" s="21" t="s">
        <v>3915</v>
      </c>
      <c r="J2571" s="21">
        <v>1</v>
      </c>
      <c r="K2571" s="21">
        <v>1</v>
      </c>
      <c r="L2571" s="21">
        <f t="shared" si="276"/>
        <v>0</v>
      </c>
      <c r="M2571" s="21" t="s">
        <v>3588</v>
      </c>
      <c r="N2571" s="30">
        <v>45917</v>
      </c>
      <c r="O2571" s="48">
        <v>18259</v>
      </c>
      <c r="P2571" s="21" t="s">
        <v>30</v>
      </c>
      <c r="Q2571" s="21"/>
      <c r="R2571" s="21"/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 t="str">
        <f>IF(OR(R2571 = "PRIYANKA MADAM", R2571 = "DEEPAK", R2571 = "PORTER"),N2571,"")</f>
        <v/>
      </c>
      <c r="Y2571" s="21" t="str">
        <f t="shared" si="277"/>
        <v/>
      </c>
      <c r="Z2571" s="21" t="str">
        <f t="shared" si="278"/>
        <v>Wednesday</v>
      </c>
      <c r="AA2571" s="21" t="str">
        <f t="shared" si="279"/>
        <v/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2569</v>
      </c>
      <c r="B2572" s="21" t="s">
        <v>3421</v>
      </c>
      <c r="C2572" s="30">
        <v>45905</v>
      </c>
      <c r="D2572" s="30">
        <v>45910</v>
      </c>
      <c r="E2572" s="47">
        <v>109.2</v>
      </c>
      <c r="F2572" s="47">
        <f t="shared" si="274"/>
        <v>9609.6</v>
      </c>
      <c r="G2572" s="48">
        <f t="shared" si="275"/>
        <v>9609.6</v>
      </c>
      <c r="H2572" s="21">
        <v>102012</v>
      </c>
      <c r="I2572" s="21" t="s">
        <v>3916</v>
      </c>
      <c r="J2572" s="21">
        <v>1</v>
      </c>
      <c r="K2572" s="21">
        <v>1</v>
      </c>
      <c r="L2572" s="21">
        <f t="shared" si="276"/>
        <v>0</v>
      </c>
      <c r="M2572" s="21" t="s">
        <v>3518</v>
      </c>
      <c r="N2572" s="30">
        <v>45913</v>
      </c>
      <c r="O2572" s="48">
        <v>11849.76</v>
      </c>
      <c r="P2572" s="21" t="s">
        <v>276</v>
      </c>
      <c r="Q2572" s="21">
        <v>58155615501</v>
      </c>
      <c r="R2572" s="21" t="s">
        <v>40</v>
      </c>
      <c r="S2572" s="3">
        <v>4</v>
      </c>
      <c r="T2572" s="37"/>
      <c r="U2572" s="21" t="s">
        <v>18</v>
      </c>
      <c r="V2572" s="21" t="str">
        <f>VLOOKUP(P2572,'Customer List'!B:C,2,)</f>
        <v>Pune</v>
      </c>
      <c r="W2572" s="38"/>
      <c r="X2572" s="30">
        <v>45915</v>
      </c>
      <c r="Y2572" s="21">
        <f t="shared" si="277"/>
        <v>2</v>
      </c>
      <c r="Z2572" s="21" t="str">
        <f t="shared" si="278"/>
        <v>Saturday</v>
      </c>
      <c r="AA2572" s="21" t="str">
        <f t="shared" si="279"/>
        <v>Monday</v>
      </c>
      <c r="AB2572" s="21" t="str">
        <f>VLOOKUP(U2572,'Currency Sheet'!A:C,3,)</f>
        <v>DOLLAR</v>
      </c>
      <c r="AC2572" s="42" t="str">
        <f>VLOOKUP(P2572,'Customer List'!B:D,3,)</f>
        <v>OutStation</v>
      </c>
    </row>
    <row r="2573" spans="1:29" x14ac:dyDescent="0.25">
      <c r="A2573" s="21">
        <v>2570</v>
      </c>
      <c r="B2573" s="21" t="s">
        <v>3421</v>
      </c>
      <c r="C2573" s="30">
        <v>45905</v>
      </c>
      <c r="D2573" s="30">
        <v>45910</v>
      </c>
      <c r="E2573" s="47">
        <v>160.30000000000001</v>
      </c>
      <c r="F2573" s="47">
        <f t="shared" si="274"/>
        <v>14106.400000000001</v>
      </c>
      <c r="G2573" s="48">
        <f t="shared" si="275"/>
        <v>14106.400000000001</v>
      </c>
      <c r="H2573" s="21">
        <v>102020</v>
      </c>
      <c r="I2573" s="21" t="s">
        <v>3917</v>
      </c>
      <c r="J2573" s="21">
        <v>1</v>
      </c>
      <c r="K2573" s="21">
        <v>1</v>
      </c>
      <c r="L2573" s="21">
        <f t="shared" si="276"/>
        <v>0</v>
      </c>
      <c r="M2573" s="21" t="s">
        <v>3518</v>
      </c>
      <c r="N2573" s="30">
        <v>45913</v>
      </c>
      <c r="O2573" s="48">
        <v>17394.84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77"/>
        <v>2</v>
      </c>
      <c r="Z2573" s="21" t="str">
        <f t="shared" si="278"/>
        <v>Saturday</v>
      </c>
      <c r="AA2573" s="21" t="str">
        <f t="shared" si="279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2571</v>
      </c>
      <c r="B2574" s="21" t="s">
        <v>3421</v>
      </c>
      <c r="C2574" s="30">
        <v>45905</v>
      </c>
      <c r="D2574" s="30">
        <v>45910</v>
      </c>
      <c r="E2574" s="47">
        <v>85.4</v>
      </c>
      <c r="F2574" s="47">
        <f t="shared" si="274"/>
        <v>7515.2000000000007</v>
      </c>
      <c r="G2574" s="48">
        <f t="shared" si="275"/>
        <v>7515.2000000000007</v>
      </c>
      <c r="H2574" s="21">
        <v>102507</v>
      </c>
      <c r="I2574" s="21" t="s">
        <v>3918</v>
      </c>
      <c r="J2574" s="21">
        <v>1</v>
      </c>
      <c r="K2574" s="21">
        <v>1</v>
      </c>
      <c r="L2574" s="21">
        <f t="shared" si="276"/>
        <v>0</v>
      </c>
      <c r="M2574" s="21" t="s">
        <v>3513</v>
      </c>
      <c r="N2574" s="30">
        <v>45913</v>
      </c>
      <c r="O2574" s="48">
        <v>13615.2</v>
      </c>
      <c r="P2574" s="21" t="s">
        <v>3422</v>
      </c>
      <c r="Q2574" s="21">
        <v>58155615291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BANGALORE</v>
      </c>
      <c r="W2574" s="38"/>
      <c r="X2574" s="30">
        <v>45915</v>
      </c>
      <c r="Y2574" s="21">
        <f t="shared" si="277"/>
        <v>2</v>
      </c>
      <c r="Z2574" s="21" t="str">
        <f t="shared" si="278"/>
        <v>Saturday</v>
      </c>
      <c r="AA2574" s="21" t="str">
        <f t="shared" si="279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2572</v>
      </c>
      <c r="B2575" s="21" t="s">
        <v>3421</v>
      </c>
      <c r="C2575" s="30">
        <v>45905</v>
      </c>
      <c r="D2575" s="30">
        <v>45910</v>
      </c>
      <c r="E2575" s="47">
        <v>123.2</v>
      </c>
      <c r="F2575" s="47">
        <f t="shared" si="274"/>
        <v>10841.6</v>
      </c>
      <c r="G2575" s="48">
        <f t="shared" si="275"/>
        <v>10841.6</v>
      </c>
      <c r="H2575" s="21">
        <v>102913</v>
      </c>
      <c r="I2575" s="21" t="s">
        <v>3919</v>
      </c>
      <c r="J2575" s="21">
        <v>1</v>
      </c>
      <c r="K2575" s="21">
        <v>1</v>
      </c>
      <c r="L2575" s="21">
        <f t="shared" si="276"/>
        <v>0</v>
      </c>
      <c r="M2575" s="21" t="s">
        <v>3513</v>
      </c>
      <c r="N2575" s="30">
        <v>45913</v>
      </c>
      <c r="O2575" s="48">
        <v>19641</v>
      </c>
      <c r="P2575" s="21" t="s">
        <v>3422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77"/>
        <v>2</v>
      </c>
      <c r="Z2575" s="21" t="str">
        <f t="shared" si="278"/>
        <v>Saturday</v>
      </c>
      <c r="AA2575" s="21" t="str">
        <f t="shared" si="279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2573</v>
      </c>
      <c r="B2576" s="21" t="s">
        <v>3421</v>
      </c>
      <c r="C2576" s="30">
        <v>45905</v>
      </c>
      <c r="D2576" s="30">
        <v>45910</v>
      </c>
      <c r="E2576" s="47">
        <v>32.9</v>
      </c>
      <c r="F2576" s="47">
        <f t="shared" si="274"/>
        <v>2895.2</v>
      </c>
      <c r="G2576" s="48">
        <f t="shared" si="275"/>
        <v>2895.2</v>
      </c>
      <c r="H2576" s="21">
        <v>103005</v>
      </c>
      <c r="I2576" s="21" t="s">
        <v>3920</v>
      </c>
      <c r="J2576" s="21">
        <v>1</v>
      </c>
      <c r="K2576" s="21">
        <v>1</v>
      </c>
      <c r="L2576" s="21">
        <f t="shared" si="276"/>
        <v>0</v>
      </c>
      <c r="M2576" s="21" t="s">
        <v>3616</v>
      </c>
      <c r="N2576" s="30">
        <v>45917</v>
      </c>
      <c r="O2576" s="48">
        <v>3795.25</v>
      </c>
      <c r="P2576" s="21" t="s">
        <v>42</v>
      </c>
      <c r="Q2576" s="21" t="s">
        <v>636</v>
      </c>
      <c r="R2576" s="21" t="s">
        <v>723</v>
      </c>
      <c r="S2576" s="3">
        <v>4</v>
      </c>
      <c r="T2576" s="37"/>
      <c r="U2576" s="21" t="s">
        <v>18</v>
      </c>
      <c r="V2576" s="21" t="str">
        <f>VLOOKUP(P2576,'Customer List'!B:C,2,)</f>
        <v>Faridabad</v>
      </c>
      <c r="W2576" s="38"/>
      <c r="X2576" s="30">
        <f>IF(OR(R2576 = "PRIYANKA MADAM", R2576 = "DEEPAK", R2576 = "PORTER"),N2576,"")</f>
        <v>45917</v>
      </c>
      <c r="Y2576" s="21">
        <f t="shared" si="277"/>
        <v>0</v>
      </c>
      <c r="Z2576" s="21" t="str">
        <f t="shared" si="278"/>
        <v>Wednesday</v>
      </c>
      <c r="AA2576" s="21" t="str">
        <f t="shared" si="279"/>
        <v>Wednesday</v>
      </c>
      <c r="AB2576" s="21" t="str">
        <f>VLOOKUP(U2576,'Currency Sheet'!A:C,3,)</f>
        <v>DOLLAR</v>
      </c>
      <c r="AC2576" s="42" t="str">
        <f>VLOOKUP(P2576,'Customer List'!B:D,3,)</f>
        <v>Local</v>
      </c>
    </row>
    <row r="2577" spans="1:29" x14ac:dyDescent="0.25">
      <c r="A2577" s="21">
        <v>2574</v>
      </c>
      <c r="B2577" s="21" t="s">
        <v>3421</v>
      </c>
      <c r="C2577" s="30">
        <v>45905</v>
      </c>
      <c r="D2577" s="30">
        <v>45910</v>
      </c>
      <c r="E2577" s="47">
        <v>173.6</v>
      </c>
      <c r="F2577" s="47">
        <f t="shared" si="274"/>
        <v>15276.8</v>
      </c>
      <c r="G2577" s="48">
        <f t="shared" si="275"/>
        <v>15276.8</v>
      </c>
      <c r="H2577" s="21">
        <v>103028</v>
      </c>
      <c r="I2577" s="21" t="s">
        <v>3921</v>
      </c>
      <c r="J2577" s="21">
        <v>1</v>
      </c>
      <c r="K2577" s="21">
        <v>1</v>
      </c>
      <c r="L2577" s="21">
        <f t="shared" si="276"/>
        <v>0</v>
      </c>
      <c r="M2577" s="21" t="s">
        <v>3518</v>
      </c>
      <c r="N2577" s="30">
        <v>45913</v>
      </c>
      <c r="O2577" s="48">
        <v>18838.080000000002</v>
      </c>
      <c r="P2577" s="21" t="s">
        <v>276</v>
      </c>
      <c r="Q2577" s="21">
        <v>58155615501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Pune</v>
      </c>
      <c r="W2577" s="38"/>
      <c r="X2577" s="30">
        <v>45915</v>
      </c>
      <c r="Y2577" s="21">
        <f t="shared" si="277"/>
        <v>2</v>
      </c>
      <c r="Z2577" s="21" t="str">
        <f t="shared" si="278"/>
        <v>Saturday</v>
      </c>
      <c r="AA2577" s="21" t="str">
        <f t="shared" si="279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2575</v>
      </c>
      <c r="B2578" s="21" t="s">
        <v>3421</v>
      </c>
      <c r="C2578" s="30">
        <v>45905</v>
      </c>
      <c r="D2578" s="30">
        <v>45910</v>
      </c>
      <c r="E2578" s="47">
        <v>78.400000000000006</v>
      </c>
      <c r="F2578" s="47">
        <f t="shared" si="274"/>
        <v>6899.2000000000007</v>
      </c>
      <c r="G2578" s="48">
        <f t="shared" si="275"/>
        <v>6899.2000000000007</v>
      </c>
      <c r="H2578" s="21">
        <v>103031</v>
      </c>
      <c r="I2578" s="21" t="s">
        <v>3922</v>
      </c>
      <c r="J2578" s="21">
        <v>1</v>
      </c>
      <c r="K2578" s="21">
        <v>1</v>
      </c>
      <c r="L2578" s="21">
        <f t="shared" si="276"/>
        <v>0</v>
      </c>
      <c r="M2578" s="21" t="s">
        <v>3520</v>
      </c>
      <c r="N2578" s="30">
        <v>45913</v>
      </c>
      <c r="O2578" s="48">
        <v>9576</v>
      </c>
      <c r="P2578" s="21" t="s">
        <v>617</v>
      </c>
      <c r="Q2578" s="21">
        <v>58155620725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Bhuvneshwar</v>
      </c>
      <c r="W2578" s="38"/>
      <c r="X2578" s="30">
        <v>45915</v>
      </c>
      <c r="Y2578" s="21">
        <f t="shared" si="277"/>
        <v>2</v>
      </c>
      <c r="Z2578" s="21" t="str">
        <f t="shared" si="278"/>
        <v>Saturday</v>
      </c>
      <c r="AA2578" s="21" t="str">
        <f t="shared" si="279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2576</v>
      </c>
      <c r="B2579" s="21" t="s">
        <v>3421</v>
      </c>
      <c r="C2579" s="30">
        <v>45905</v>
      </c>
      <c r="D2579" s="30">
        <v>45910</v>
      </c>
      <c r="E2579" s="47">
        <v>65.8</v>
      </c>
      <c r="F2579" s="47">
        <f t="shared" si="274"/>
        <v>5790.4</v>
      </c>
      <c r="G2579" s="48">
        <f t="shared" si="275"/>
        <v>11580.8</v>
      </c>
      <c r="H2579" s="21">
        <v>103112</v>
      </c>
      <c r="I2579" s="21" t="s">
        <v>3923</v>
      </c>
      <c r="J2579" s="21">
        <v>2</v>
      </c>
      <c r="K2579" s="21">
        <v>2</v>
      </c>
      <c r="L2579" s="21">
        <f t="shared" si="276"/>
        <v>0</v>
      </c>
      <c r="M2579" s="21" t="s">
        <v>3513</v>
      </c>
      <c r="N2579" s="30">
        <v>45913</v>
      </c>
      <c r="O2579" s="48">
        <v>20980.799999999999</v>
      </c>
      <c r="P2579" s="21" t="s">
        <v>3422</v>
      </c>
      <c r="Q2579" s="21">
        <v>58155615291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BANGALORE</v>
      </c>
      <c r="W2579" s="38"/>
      <c r="X2579" s="30">
        <v>45915</v>
      </c>
      <c r="Y2579" s="21">
        <f t="shared" si="277"/>
        <v>2</v>
      </c>
      <c r="Z2579" s="21" t="str">
        <f t="shared" si="278"/>
        <v>Saturday</v>
      </c>
      <c r="AA2579" s="21" t="str">
        <f t="shared" si="279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2577</v>
      </c>
      <c r="B2580" s="21" t="s">
        <v>3421</v>
      </c>
      <c r="C2580" s="30">
        <v>45905</v>
      </c>
      <c r="D2580" s="30">
        <v>45910</v>
      </c>
      <c r="E2580" s="47">
        <v>137.19999999999999</v>
      </c>
      <c r="F2580" s="47">
        <f t="shared" si="274"/>
        <v>12073.599999999999</v>
      </c>
      <c r="G2580" s="48">
        <f t="shared" si="275"/>
        <v>12073.599999999999</v>
      </c>
      <c r="H2580" s="21">
        <v>103116</v>
      </c>
      <c r="I2580" s="21" t="s">
        <v>3924</v>
      </c>
      <c r="J2580" s="21">
        <v>1</v>
      </c>
      <c r="K2580" s="21">
        <v>1</v>
      </c>
      <c r="L2580" s="21">
        <f t="shared" si="276"/>
        <v>0</v>
      </c>
      <c r="M2580" s="21" t="s">
        <v>3520</v>
      </c>
      <c r="N2580" s="30">
        <v>45913</v>
      </c>
      <c r="O2580" s="48">
        <v>16758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7"/>
        <v>2</v>
      </c>
      <c r="Z2580" s="21" t="str">
        <f t="shared" si="278"/>
        <v>Saturday</v>
      </c>
      <c r="AA2580" s="21" t="str">
        <f t="shared" si="279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2578</v>
      </c>
      <c r="B2581" s="21" t="s">
        <v>3421</v>
      </c>
      <c r="C2581" s="30">
        <v>45905</v>
      </c>
      <c r="D2581" s="30">
        <v>45910</v>
      </c>
      <c r="E2581" s="47">
        <v>162.4</v>
      </c>
      <c r="F2581" s="47">
        <f t="shared" si="274"/>
        <v>14291.2</v>
      </c>
      <c r="G2581" s="48">
        <f t="shared" si="275"/>
        <v>14291.2</v>
      </c>
      <c r="H2581" s="21">
        <v>103226</v>
      </c>
      <c r="I2581" s="21" t="s">
        <v>3925</v>
      </c>
      <c r="J2581" s="21">
        <v>1</v>
      </c>
      <c r="K2581" s="21">
        <v>1</v>
      </c>
      <c r="L2581" s="21">
        <f t="shared" si="276"/>
        <v>0</v>
      </c>
      <c r="M2581" s="21" t="s">
        <v>3518</v>
      </c>
      <c r="N2581" s="30">
        <v>45913</v>
      </c>
      <c r="O2581" s="48">
        <v>17622.72</v>
      </c>
      <c r="P2581" s="21" t="s">
        <v>276</v>
      </c>
      <c r="Q2581" s="21">
        <v>58155615501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Pune</v>
      </c>
      <c r="W2581" s="38"/>
      <c r="X2581" s="30">
        <v>45915</v>
      </c>
      <c r="Y2581" s="21">
        <f t="shared" si="277"/>
        <v>2</v>
      </c>
      <c r="Z2581" s="21" t="str">
        <f t="shared" si="278"/>
        <v>Saturday</v>
      </c>
      <c r="AA2581" s="21" t="str">
        <f t="shared" si="279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2579</v>
      </c>
      <c r="B2582" s="21" t="s">
        <v>3421</v>
      </c>
      <c r="C2582" s="30">
        <v>45905</v>
      </c>
      <c r="D2582" s="30">
        <v>45910</v>
      </c>
      <c r="E2582" s="47">
        <v>196.5</v>
      </c>
      <c r="F2582" s="47">
        <f t="shared" si="274"/>
        <v>17292</v>
      </c>
      <c r="G2582" s="48">
        <f t="shared" si="275"/>
        <v>17292</v>
      </c>
      <c r="H2582" s="21">
        <v>104543</v>
      </c>
      <c r="I2582" s="21" t="s">
        <v>3926</v>
      </c>
      <c r="J2582" s="21">
        <v>1</v>
      </c>
      <c r="K2582" s="21">
        <v>1</v>
      </c>
      <c r="L2582" s="21">
        <f t="shared" si="276"/>
        <v>0</v>
      </c>
      <c r="M2582" s="21" t="s">
        <v>3518</v>
      </c>
      <c r="N2582" s="30">
        <v>45913</v>
      </c>
      <c r="O2582" s="48">
        <v>19901.52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77"/>
        <v>2</v>
      </c>
      <c r="Z2582" s="21" t="str">
        <f t="shared" si="278"/>
        <v>Saturday</v>
      </c>
      <c r="AA2582" s="21" t="str">
        <f t="shared" si="279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2580</v>
      </c>
      <c r="B2583" s="21" t="s">
        <v>3421</v>
      </c>
      <c r="C2583" s="30">
        <v>45905</v>
      </c>
      <c r="D2583" s="30">
        <v>45910</v>
      </c>
      <c r="E2583" s="47">
        <v>65.8</v>
      </c>
      <c r="F2583" s="47">
        <f t="shared" si="274"/>
        <v>5790.4</v>
      </c>
      <c r="G2583" s="48">
        <f t="shared" si="275"/>
        <v>5790.4</v>
      </c>
      <c r="H2583" s="21">
        <v>105015</v>
      </c>
      <c r="I2583" s="21" t="s">
        <v>3927</v>
      </c>
      <c r="J2583" s="21">
        <v>1</v>
      </c>
      <c r="K2583" s="21">
        <v>1</v>
      </c>
      <c r="L2583" s="21">
        <f t="shared" si="276"/>
        <v>0</v>
      </c>
      <c r="M2583" s="21" t="s">
        <v>3520</v>
      </c>
      <c r="N2583" s="30">
        <v>45913</v>
      </c>
      <c r="O2583" s="48">
        <v>8037</v>
      </c>
      <c r="P2583" s="21" t="s">
        <v>617</v>
      </c>
      <c r="Q2583" s="21">
        <v>58155620725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Bhuvneshwar</v>
      </c>
      <c r="W2583" s="38"/>
      <c r="X2583" s="30">
        <v>45915</v>
      </c>
      <c r="Y2583" s="21">
        <f t="shared" si="277"/>
        <v>2</v>
      </c>
      <c r="Z2583" s="21" t="str">
        <f t="shared" si="278"/>
        <v>Saturday</v>
      </c>
      <c r="AA2583" s="21" t="str">
        <f t="shared" si="279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2581</v>
      </c>
      <c r="B2584" s="21" t="s">
        <v>3421</v>
      </c>
      <c r="C2584" s="30">
        <v>45905</v>
      </c>
      <c r="D2584" s="30">
        <v>45910</v>
      </c>
      <c r="E2584" s="47">
        <v>30.8</v>
      </c>
      <c r="F2584" s="47">
        <f t="shared" si="274"/>
        <v>2710.4</v>
      </c>
      <c r="G2584" s="48">
        <f t="shared" si="275"/>
        <v>2710.4</v>
      </c>
      <c r="H2584" s="21">
        <v>115507</v>
      </c>
      <c r="I2584" s="21" t="s">
        <v>3928</v>
      </c>
      <c r="J2584" s="21">
        <v>1</v>
      </c>
      <c r="K2584" s="21">
        <v>1</v>
      </c>
      <c r="L2584" s="21">
        <f t="shared" si="276"/>
        <v>0</v>
      </c>
      <c r="M2584" s="21" t="s">
        <v>3520</v>
      </c>
      <c r="N2584" s="30">
        <v>45913</v>
      </c>
      <c r="O2584" s="48">
        <v>3762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77"/>
        <v>2</v>
      </c>
      <c r="Z2584" s="21" t="str">
        <f t="shared" si="278"/>
        <v>Saturday</v>
      </c>
      <c r="AA2584" s="21" t="str">
        <f t="shared" si="279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2582</v>
      </c>
      <c r="B2585" s="21" t="s">
        <v>3421</v>
      </c>
      <c r="C2585" s="30">
        <v>45905</v>
      </c>
      <c r="D2585" s="30">
        <v>45910</v>
      </c>
      <c r="E2585" s="47">
        <v>207.2</v>
      </c>
      <c r="F2585" s="47">
        <f t="shared" si="274"/>
        <v>18233.599999999999</v>
      </c>
      <c r="G2585" s="48">
        <f t="shared" si="275"/>
        <v>18233.599999999999</v>
      </c>
      <c r="H2585" s="21">
        <v>119808</v>
      </c>
      <c r="I2585" s="21" t="s">
        <v>3929</v>
      </c>
      <c r="J2585" s="21">
        <v>1</v>
      </c>
      <c r="K2585" s="21">
        <v>1</v>
      </c>
      <c r="L2585" s="21">
        <f t="shared" si="276"/>
        <v>0</v>
      </c>
      <c r="M2585" s="21" t="s">
        <v>3518</v>
      </c>
      <c r="N2585" s="30">
        <v>45913</v>
      </c>
      <c r="O2585" s="48">
        <v>22484.16</v>
      </c>
      <c r="P2585" s="21" t="s">
        <v>276</v>
      </c>
      <c r="Q2585" s="21">
        <v>58155615501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Pune</v>
      </c>
      <c r="W2585" s="38"/>
      <c r="X2585" s="30">
        <v>45915</v>
      </c>
      <c r="Y2585" s="21">
        <f t="shared" si="277"/>
        <v>2</v>
      </c>
      <c r="Z2585" s="21" t="str">
        <f t="shared" si="278"/>
        <v>Saturday</v>
      </c>
      <c r="AA2585" s="21" t="str">
        <f t="shared" si="279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2583</v>
      </c>
      <c r="B2586" s="21" t="s">
        <v>3421</v>
      </c>
      <c r="C2586" s="30">
        <v>45905</v>
      </c>
      <c r="D2586" s="30">
        <v>45910</v>
      </c>
      <c r="E2586" s="47">
        <v>185.5</v>
      </c>
      <c r="F2586" s="47">
        <f t="shared" si="274"/>
        <v>16324</v>
      </c>
      <c r="G2586" s="48">
        <f t="shared" si="275"/>
        <v>16324</v>
      </c>
      <c r="H2586" s="21">
        <v>121908</v>
      </c>
      <c r="I2586" s="21" t="s">
        <v>3930</v>
      </c>
      <c r="J2586" s="21">
        <v>1</v>
      </c>
      <c r="K2586" s="21">
        <v>1</v>
      </c>
      <c r="L2586" s="21">
        <f t="shared" si="276"/>
        <v>0</v>
      </c>
      <c r="M2586" s="21" t="s">
        <v>3518</v>
      </c>
      <c r="N2586" s="30">
        <v>45913</v>
      </c>
      <c r="O2586" s="48">
        <v>20129.400000000001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77"/>
        <v>2</v>
      </c>
      <c r="Z2586" s="21" t="str">
        <f t="shared" si="278"/>
        <v>Saturday</v>
      </c>
      <c r="AA2586" s="21" t="str">
        <f t="shared" si="279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2584</v>
      </c>
      <c r="B2587" s="21" t="s">
        <v>3421</v>
      </c>
      <c r="C2587" s="30">
        <v>45905</v>
      </c>
      <c r="D2587" s="30">
        <v>45910</v>
      </c>
      <c r="E2587" s="47">
        <v>206.25</v>
      </c>
      <c r="F2587" s="47">
        <f t="shared" si="274"/>
        <v>18150</v>
      </c>
      <c r="G2587" s="48">
        <f t="shared" si="275"/>
        <v>18150</v>
      </c>
      <c r="H2587" s="21">
        <v>123141</v>
      </c>
      <c r="I2587" s="21" t="s">
        <v>3931</v>
      </c>
      <c r="J2587" s="21">
        <v>1</v>
      </c>
      <c r="K2587" s="21">
        <v>1</v>
      </c>
      <c r="L2587" s="21">
        <f t="shared" si="276"/>
        <v>0</v>
      </c>
      <c r="M2587" s="21" t="s">
        <v>3506</v>
      </c>
      <c r="N2587" s="30">
        <v>45913</v>
      </c>
      <c r="O2587" s="48">
        <v>31968.75</v>
      </c>
      <c r="P2587" s="21" t="s">
        <v>2048</v>
      </c>
      <c r="Q2587" s="21">
        <v>58155617516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Hyderabad</v>
      </c>
      <c r="W2587" s="38"/>
      <c r="X2587" s="30">
        <v>45915</v>
      </c>
      <c r="Y2587" s="21">
        <f t="shared" si="277"/>
        <v>2</v>
      </c>
      <c r="Z2587" s="21" t="str">
        <f t="shared" si="278"/>
        <v>Saturday</v>
      </c>
      <c r="AA2587" s="21" t="str">
        <f t="shared" si="279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2585</v>
      </c>
      <c r="B2588" s="21" t="s">
        <v>3421</v>
      </c>
      <c r="C2588" s="30">
        <v>45905</v>
      </c>
      <c r="D2588" s="30">
        <v>45910</v>
      </c>
      <c r="E2588" s="47">
        <v>93.8</v>
      </c>
      <c r="F2588" s="47">
        <f t="shared" si="274"/>
        <v>8254.4</v>
      </c>
      <c r="G2588" s="48">
        <f t="shared" si="275"/>
        <v>8254.4</v>
      </c>
      <c r="H2588" s="21">
        <v>127607</v>
      </c>
      <c r="I2588" s="21" t="s">
        <v>3932</v>
      </c>
      <c r="J2588" s="21">
        <v>1</v>
      </c>
      <c r="K2588" s="21">
        <v>1</v>
      </c>
      <c r="L2588" s="21">
        <f t="shared" si="276"/>
        <v>0</v>
      </c>
      <c r="M2588" s="21" t="s">
        <v>3588</v>
      </c>
      <c r="N2588" s="30">
        <v>45917</v>
      </c>
      <c r="O2588" s="48">
        <v>19731.5</v>
      </c>
      <c r="P2588" s="21" t="s">
        <v>30</v>
      </c>
      <c r="Q2588" s="21"/>
      <c r="R2588" s="21"/>
      <c r="S2588" s="3">
        <v>4</v>
      </c>
      <c r="T2588" s="37"/>
      <c r="U2588" s="21" t="s">
        <v>18</v>
      </c>
      <c r="V2588" s="21" t="str">
        <f>VLOOKUP(P2588,'Customer List'!B:C,2,)</f>
        <v>Delhi</v>
      </c>
      <c r="W2588" s="38"/>
      <c r="X2588" s="30" t="str">
        <f>IF(OR(R2588 = "PRIYANKA MADAM", R2588 = "DEEPAK", R2588 = "PORTER"),N2588,"")</f>
        <v/>
      </c>
      <c r="Y2588" s="21" t="str">
        <f t="shared" si="277"/>
        <v/>
      </c>
      <c r="Z2588" s="21" t="str">
        <f t="shared" si="278"/>
        <v>Wednesday</v>
      </c>
      <c r="AA2588" s="21" t="str">
        <f t="shared" si="279"/>
        <v/>
      </c>
      <c r="AB2588" s="21" t="str">
        <f>VLOOKUP(U2588,'Currency Sheet'!A:C,3,)</f>
        <v>DOLLAR</v>
      </c>
      <c r="AC2588" s="42" t="str">
        <f>VLOOKUP(P2588,'Customer List'!B:D,3,)</f>
        <v>Local</v>
      </c>
    </row>
    <row r="2589" spans="1:29" x14ac:dyDescent="0.25">
      <c r="A2589" s="21">
        <v>2586</v>
      </c>
      <c r="B2589" s="21" t="s">
        <v>3421</v>
      </c>
      <c r="C2589" s="30">
        <v>45905</v>
      </c>
      <c r="D2589" s="30">
        <v>45910</v>
      </c>
      <c r="E2589" s="47">
        <v>93.8</v>
      </c>
      <c r="F2589" s="47">
        <f t="shared" si="274"/>
        <v>8254.4</v>
      </c>
      <c r="G2589" s="48">
        <f t="shared" si="275"/>
        <v>8254.4</v>
      </c>
      <c r="H2589" s="21">
        <v>128007</v>
      </c>
      <c r="I2589" s="21" t="s">
        <v>3933</v>
      </c>
      <c r="J2589" s="21">
        <v>1</v>
      </c>
      <c r="K2589" s="21">
        <v>1</v>
      </c>
      <c r="L2589" s="21">
        <f t="shared" si="276"/>
        <v>0</v>
      </c>
      <c r="M2589" s="21" t="s">
        <v>3520</v>
      </c>
      <c r="N2589" s="30">
        <v>45913</v>
      </c>
      <c r="O2589" s="48">
        <v>11457</v>
      </c>
      <c r="P2589" s="21" t="s">
        <v>617</v>
      </c>
      <c r="Q2589" s="21">
        <v>58155620725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Bhuvneshwar</v>
      </c>
      <c r="W2589" s="38"/>
      <c r="X2589" s="30">
        <v>45915</v>
      </c>
      <c r="Y2589" s="21">
        <f t="shared" si="277"/>
        <v>2</v>
      </c>
      <c r="Z2589" s="21" t="str">
        <f t="shared" si="278"/>
        <v>Saturday</v>
      </c>
      <c r="AA2589" s="21" t="str">
        <f t="shared" si="279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2587</v>
      </c>
      <c r="B2590" s="21" t="s">
        <v>3421</v>
      </c>
      <c r="C2590" s="30">
        <v>45905</v>
      </c>
      <c r="D2590" s="30">
        <v>45910</v>
      </c>
      <c r="E2590" s="47">
        <v>179.2</v>
      </c>
      <c r="F2590" s="47">
        <f t="shared" si="274"/>
        <v>15769.599999999999</v>
      </c>
      <c r="G2590" s="48">
        <f t="shared" si="275"/>
        <v>15769.599999999999</v>
      </c>
      <c r="H2590" s="21">
        <v>136402</v>
      </c>
      <c r="I2590" s="21" t="s">
        <v>3934</v>
      </c>
      <c r="J2590" s="21">
        <v>1</v>
      </c>
      <c r="K2590" s="21">
        <v>1</v>
      </c>
      <c r="L2590" s="21">
        <f t="shared" si="276"/>
        <v>0</v>
      </c>
      <c r="M2590" s="21" t="s">
        <v>3518</v>
      </c>
      <c r="N2590" s="30">
        <v>45913</v>
      </c>
      <c r="O2590" s="48">
        <v>19445.759999999998</v>
      </c>
      <c r="P2590" s="21" t="s">
        <v>276</v>
      </c>
      <c r="Q2590" s="21">
        <v>58155615501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Pune</v>
      </c>
      <c r="W2590" s="38"/>
      <c r="X2590" s="30">
        <v>45915</v>
      </c>
      <c r="Y2590" s="21">
        <f t="shared" si="277"/>
        <v>2</v>
      </c>
      <c r="Z2590" s="21" t="str">
        <f t="shared" si="278"/>
        <v>Saturday</v>
      </c>
      <c r="AA2590" s="21" t="str">
        <f t="shared" si="279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2588</v>
      </c>
      <c r="B2591" s="21" t="s">
        <v>3421</v>
      </c>
      <c r="C2591" s="30">
        <v>45905</v>
      </c>
      <c r="D2591" s="30">
        <v>45910</v>
      </c>
      <c r="E2591" s="47">
        <v>209.3</v>
      </c>
      <c r="F2591" s="47">
        <f t="shared" si="274"/>
        <v>18418.400000000001</v>
      </c>
      <c r="G2591" s="48">
        <f t="shared" si="275"/>
        <v>18418.400000000001</v>
      </c>
      <c r="H2591" s="21">
        <v>138214</v>
      </c>
      <c r="I2591" s="21" t="s">
        <v>3935</v>
      </c>
      <c r="J2591" s="21">
        <v>1</v>
      </c>
      <c r="K2591" s="21">
        <v>1</v>
      </c>
      <c r="L2591" s="21">
        <f t="shared" si="276"/>
        <v>0</v>
      </c>
      <c r="M2591" s="21" t="s">
        <v>3513</v>
      </c>
      <c r="N2591" s="30">
        <v>45913</v>
      </c>
      <c r="O2591" s="48">
        <v>33368.400000000001</v>
      </c>
      <c r="P2591" s="21" t="s">
        <v>3422</v>
      </c>
      <c r="Q2591" s="21">
        <v>58155615291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BANGALORE</v>
      </c>
      <c r="W2591" s="38"/>
      <c r="X2591" s="30">
        <v>45915</v>
      </c>
      <c r="Y2591" s="21">
        <f t="shared" si="277"/>
        <v>2</v>
      </c>
      <c r="Z2591" s="21" t="str">
        <f t="shared" si="278"/>
        <v>Saturday</v>
      </c>
      <c r="AA2591" s="21" t="str">
        <f t="shared" si="279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2589</v>
      </c>
      <c r="B2592" s="21" t="s">
        <v>3421</v>
      </c>
      <c r="C2592" s="30">
        <v>45905</v>
      </c>
      <c r="D2592" s="30">
        <v>45910</v>
      </c>
      <c r="E2592" s="47">
        <v>180.6</v>
      </c>
      <c r="F2592" s="47">
        <f t="shared" si="274"/>
        <v>15892.8</v>
      </c>
      <c r="G2592" s="48">
        <f t="shared" si="275"/>
        <v>15892.8</v>
      </c>
      <c r="H2592" s="21">
        <v>140902</v>
      </c>
      <c r="I2592" s="21" t="s">
        <v>3936</v>
      </c>
      <c r="J2592" s="21">
        <v>1</v>
      </c>
      <c r="K2592" s="21">
        <v>1</v>
      </c>
      <c r="L2592" s="21">
        <f t="shared" si="276"/>
        <v>0</v>
      </c>
      <c r="M2592" s="21" t="s">
        <v>3518</v>
      </c>
      <c r="N2592" s="30">
        <v>45913</v>
      </c>
      <c r="O2592" s="48">
        <v>19597.68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7"/>
        <v>2</v>
      </c>
      <c r="Z2592" s="21" t="str">
        <f t="shared" si="278"/>
        <v>Saturday</v>
      </c>
      <c r="AA2592" s="21" t="str">
        <f t="shared" si="279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2590</v>
      </c>
      <c r="B2593" s="21" t="s">
        <v>3421</v>
      </c>
      <c r="C2593" s="30">
        <v>45905</v>
      </c>
      <c r="D2593" s="30">
        <v>45910</v>
      </c>
      <c r="E2593" s="47">
        <v>95.2</v>
      </c>
      <c r="F2593" s="47">
        <f t="shared" si="274"/>
        <v>8377.6</v>
      </c>
      <c r="G2593" s="48">
        <f t="shared" si="275"/>
        <v>8377.6</v>
      </c>
      <c r="H2593" s="21">
        <v>141703</v>
      </c>
      <c r="I2593" s="21" t="s">
        <v>3937</v>
      </c>
      <c r="J2593" s="21">
        <v>1</v>
      </c>
      <c r="K2593" s="21">
        <v>1</v>
      </c>
      <c r="L2593" s="21">
        <f t="shared" si="276"/>
        <v>0</v>
      </c>
      <c r="M2593" s="21" t="s">
        <v>3520</v>
      </c>
      <c r="N2593" s="30">
        <v>45913</v>
      </c>
      <c r="O2593" s="48">
        <v>11628</v>
      </c>
      <c r="P2593" s="21" t="s">
        <v>617</v>
      </c>
      <c r="Q2593" s="21">
        <v>58155620725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Bhuvneshwar</v>
      </c>
      <c r="W2593" s="38"/>
      <c r="X2593" s="30">
        <v>45915</v>
      </c>
      <c r="Y2593" s="21">
        <f t="shared" si="277"/>
        <v>2</v>
      </c>
      <c r="Z2593" s="21" t="str">
        <f t="shared" si="278"/>
        <v>Saturday</v>
      </c>
      <c r="AA2593" s="21" t="str">
        <f t="shared" si="279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2591</v>
      </c>
      <c r="B2594" s="21" t="s">
        <v>3421</v>
      </c>
      <c r="C2594" s="30">
        <v>45905</v>
      </c>
      <c r="D2594" s="30">
        <v>45910</v>
      </c>
      <c r="E2594" s="47">
        <v>95.2</v>
      </c>
      <c r="F2594" s="47">
        <f t="shared" si="274"/>
        <v>8377.6</v>
      </c>
      <c r="G2594" s="48">
        <f t="shared" si="275"/>
        <v>8377.6</v>
      </c>
      <c r="H2594" s="21">
        <v>155512</v>
      </c>
      <c r="I2594" s="21" t="s">
        <v>3938</v>
      </c>
      <c r="J2594" s="21">
        <v>1</v>
      </c>
      <c r="K2594" s="21">
        <v>1</v>
      </c>
      <c r="L2594" s="21">
        <f t="shared" si="276"/>
        <v>0</v>
      </c>
      <c r="M2594" s="21" t="s">
        <v>3588</v>
      </c>
      <c r="N2594" s="30">
        <v>45917</v>
      </c>
      <c r="O2594" s="48">
        <v>20026</v>
      </c>
      <c r="P2594" s="21" t="s">
        <v>30</v>
      </c>
      <c r="Q2594" s="21"/>
      <c r="R2594" s="21"/>
      <c r="S2594" s="3">
        <v>4</v>
      </c>
      <c r="T2594" s="37"/>
      <c r="U2594" s="21" t="s">
        <v>18</v>
      </c>
      <c r="V2594" s="21" t="str">
        <f>VLOOKUP(P2594,'Customer List'!B:C,2,)</f>
        <v>Delhi</v>
      </c>
      <c r="W2594" s="38"/>
      <c r="X2594" s="30" t="str">
        <f>IF(OR(R2594 = "PRIYANKA MADAM", R2594 = "DEEPAK", R2594 = "PORTER"),N2594,"")</f>
        <v/>
      </c>
      <c r="Y2594" s="21" t="str">
        <f t="shared" si="277"/>
        <v/>
      </c>
      <c r="Z2594" s="21" t="str">
        <f t="shared" si="278"/>
        <v>Wednesday</v>
      </c>
      <c r="AA2594" s="21" t="str">
        <f t="shared" si="279"/>
        <v/>
      </c>
      <c r="AB2594" s="21" t="str">
        <f>VLOOKUP(U2594,'Currency Sheet'!A:C,3,)</f>
        <v>DOLLAR</v>
      </c>
      <c r="AC2594" s="42" t="str">
        <f>VLOOKUP(P2594,'Customer List'!B:D,3,)</f>
        <v>Local</v>
      </c>
    </row>
    <row r="2595" spans="1:29" x14ac:dyDescent="0.25">
      <c r="A2595" s="21">
        <v>2592</v>
      </c>
      <c r="B2595" s="21" t="s">
        <v>3421</v>
      </c>
      <c r="C2595" s="30">
        <v>45905</v>
      </c>
      <c r="D2595" s="30">
        <v>45910</v>
      </c>
      <c r="E2595" s="47">
        <v>81.900000000000006</v>
      </c>
      <c r="F2595" s="47">
        <f t="shared" si="274"/>
        <v>7207.2000000000007</v>
      </c>
      <c r="G2595" s="48">
        <f t="shared" si="275"/>
        <v>7207.2000000000007</v>
      </c>
      <c r="H2595" s="21">
        <v>155608</v>
      </c>
      <c r="I2595" s="21" t="s">
        <v>3939</v>
      </c>
      <c r="J2595" s="21">
        <v>1</v>
      </c>
      <c r="K2595" s="21">
        <v>1</v>
      </c>
      <c r="L2595" s="21">
        <f t="shared" si="276"/>
        <v>0</v>
      </c>
      <c r="M2595" s="21" t="s">
        <v>3520</v>
      </c>
      <c r="N2595" s="30">
        <v>45913</v>
      </c>
      <c r="O2595" s="48">
        <v>10003.5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7"/>
        <v>2</v>
      </c>
      <c r="Z2595" s="21" t="str">
        <f t="shared" si="278"/>
        <v>Saturday</v>
      </c>
      <c r="AA2595" s="21" t="str">
        <f t="shared" si="279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2593</v>
      </c>
      <c r="B2596" s="21" t="s">
        <v>3421</v>
      </c>
      <c r="C2596" s="30">
        <v>45905</v>
      </c>
      <c r="D2596" s="30">
        <v>45910</v>
      </c>
      <c r="E2596" s="47">
        <v>93.8</v>
      </c>
      <c r="F2596" s="47">
        <f t="shared" si="274"/>
        <v>8254.4</v>
      </c>
      <c r="G2596" s="48">
        <f t="shared" si="275"/>
        <v>8254.4</v>
      </c>
      <c r="H2596" s="21">
        <v>155903</v>
      </c>
      <c r="I2596" s="21" t="s">
        <v>3940</v>
      </c>
      <c r="J2596" s="21">
        <v>1</v>
      </c>
      <c r="K2596" s="21">
        <v>1</v>
      </c>
      <c r="L2596" s="21">
        <f t="shared" si="276"/>
        <v>0</v>
      </c>
      <c r="M2596" s="21" t="s">
        <v>3616</v>
      </c>
      <c r="N2596" s="30">
        <v>45917</v>
      </c>
      <c r="O2596" s="48">
        <v>10820</v>
      </c>
      <c r="P2596" s="21" t="s">
        <v>42</v>
      </c>
      <c r="Q2596" s="21" t="s">
        <v>636</v>
      </c>
      <c r="R2596" s="21" t="s">
        <v>723</v>
      </c>
      <c r="S2596" s="3">
        <v>4</v>
      </c>
      <c r="T2596" s="37"/>
      <c r="U2596" s="21" t="s">
        <v>18</v>
      </c>
      <c r="V2596" s="21" t="str">
        <f>VLOOKUP(P2596,'Customer List'!B:C,2,)</f>
        <v>Faridabad</v>
      </c>
      <c r="W2596" s="38"/>
      <c r="X2596" s="30">
        <f>IF(OR(R2596 = "PRIYANKA MADAM", R2596 = "DEEPAK", R2596 = "PORTER"),N2596,"")</f>
        <v>45917</v>
      </c>
      <c r="Y2596" s="21">
        <f t="shared" si="277"/>
        <v>0</v>
      </c>
      <c r="Z2596" s="21" t="str">
        <f t="shared" si="278"/>
        <v>Wednesday</v>
      </c>
      <c r="AA2596" s="21" t="str">
        <f t="shared" si="279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2594</v>
      </c>
      <c r="B2597" s="21" t="s">
        <v>3421</v>
      </c>
      <c r="C2597" s="30">
        <v>45905</v>
      </c>
      <c r="D2597" s="30">
        <v>45910</v>
      </c>
      <c r="E2597" s="47">
        <v>193.2</v>
      </c>
      <c r="F2597" s="47">
        <f t="shared" si="274"/>
        <v>17001.599999999999</v>
      </c>
      <c r="G2597" s="48">
        <f t="shared" si="275"/>
        <v>34003.199999999997</v>
      </c>
      <c r="H2597" s="21">
        <v>156604</v>
      </c>
      <c r="I2597" s="21" t="s">
        <v>3941</v>
      </c>
      <c r="J2597" s="21">
        <v>2</v>
      </c>
      <c r="K2597" s="21">
        <v>2</v>
      </c>
      <c r="L2597" s="21">
        <f t="shared" si="276"/>
        <v>0</v>
      </c>
      <c r="M2597" s="21" t="s">
        <v>3505</v>
      </c>
      <c r="N2597" s="30">
        <v>45913</v>
      </c>
      <c r="O2597" s="48">
        <v>58180.800000000003</v>
      </c>
      <c r="P2597" s="21" t="s">
        <v>2048</v>
      </c>
      <c r="Q2597" s="21">
        <v>58155617516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Hyderabad</v>
      </c>
      <c r="W2597" s="38"/>
      <c r="X2597" s="30">
        <v>45915</v>
      </c>
      <c r="Y2597" s="21">
        <f t="shared" si="277"/>
        <v>2</v>
      </c>
      <c r="Z2597" s="21" t="str">
        <f t="shared" si="278"/>
        <v>Saturday</v>
      </c>
      <c r="AA2597" s="21" t="str">
        <f t="shared" si="279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2595</v>
      </c>
      <c r="B2598" s="21" t="s">
        <v>3421</v>
      </c>
      <c r="C2598" s="30">
        <v>45905</v>
      </c>
      <c r="D2598" s="30">
        <v>45910</v>
      </c>
      <c r="E2598" s="47">
        <v>47.6</v>
      </c>
      <c r="F2598" s="47">
        <f t="shared" si="274"/>
        <v>4188.8</v>
      </c>
      <c r="G2598" s="48">
        <f t="shared" si="275"/>
        <v>4188.8</v>
      </c>
      <c r="H2598" s="21">
        <v>161203</v>
      </c>
      <c r="I2598" s="21" t="s">
        <v>3942</v>
      </c>
      <c r="J2598" s="21">
        <v>1</v>
      </c>
      <c r="K2598" s="21">
        <v>1</v>
      </c>
      <c r="L2598" s="21">
        <f t="shared" si="276"/>
        <v>0</v>
      </c>
      <c r="M2598" s="21" t="s">
        <v>3616</v>
      </c>
      <c r="N2598" s="30">
        <v>45917</v>
      </c>
      <c r="O2598" s="48">
        <v>5491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7"/>
        <v>0</v>
      </c>
      <c r="Z2598" s="21" t="str">
        <f t="shared" si="278"/>
        <v>Wednesday</v>
      </c>
      <c r="AA2598" s="21" t="str">
        <f t="shared" si="279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2596</v>
      </c>
      <c r="B2599" s="21" t="s">
        <v>3421</v>
      </c>
      <c r="C2599" s="30">
        <v>45905</v>
      </c>
      <c r="D2599" s="30">
        <v>45910</v>
      </c>
      <c r="E2599" s="47">
        <v>30.8</v>
      </c>
      <c r="F2599" s="47">
        <f t="shared" si="274"/>
        <v>2710.4</v>
      </c>
      <c r="G2599" s="48">
        <f t="shared" si="275"/>
        <v>2710.4</v>
      </c>
      <c r="H2599" s="21">
        <v>163503</v>
      </c>
      <c r="I2599" s="21" t="s">
        <v>3943</v>
      </c>
      <c r="J2599" s="21">
        <v>1</v>
      </c>
      <c r="K2599" s="21">
        <v>1</v>
      </c>
      <c r="L2599" s="21">
        <f t="shared" si="276"/>
        <v>0</v>
      </c>
      <c r="M2599" s="21" t="s">
        <v>3616</v>
      </c>
      <c r="N2599" s="30">
        <v>45917</v>
      </c>
      <c r="O2599" s="48">
        <v>3553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77"/>
        <v>0</v>
      </c>
      <c r="Z2599" s="21" t="str">
        <f t="shared" si="278"/>
        <v>Wednesday</v>
      </c>
      <c r="AA2599" s="21" t="str">
        <f t="shared" si="279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2597</v>
      </c>
      <c r="B2600" s="21" t="s">
        <v>3421</v>
      </c>
      <c r="C2600" s="30">
        <v>45905</v>
      </c>
      <c r="D2600" s="30">
        <v>45910</v>
      </c>
      <c r="E2600" s="47">
        <v>50.4</v>
      </c>
      <c r="F2600" s="47">
        <f t="shared" si="274"/>
        <v>4435.2</v>
      </c>
      <c r="G2600" s="48">
        <f t="shared" si="275"/>
        <v>4435.2</v>
      </c>
      <c r="H2600" s="21">
        <v>300412</v>
      </c>
      <c r="I2600" s="21" t="s">
        <v>3944</v>
      </c>
      <c r="J2600" s="21">
        <v>1</v>
      </c>
      <c r="K2600" s="21">
        <v>1</v>
      </c>
      <c r="L2600" s="21">
        <f t="shared" si="276"/>
        <v>0</v>
      </c>
      <c r="M2600" s="21" t="s">
        <v>3439</v>
      </c>
      <c r="N2600" s="30">
        <v>45911</v>
      </c>
      <c r="O2600" s="48">
        <v>6912</v>
      </c>
      <c r="P2600" s="21" t="s">
        <v>208</v>
      </c>
      <c r="Q2600" s="21" t="s">
        <v>1127</v>
      </c>
      <c r="R2600" s="21" t="s">
        <v>1127</v>
      </c>
      <c r="S2600" s="3">
        <v>4</v>
      </c>
      <c r="T2600" s="37"/>
      <c r="U2600" s="21" t="s">
        <v>18</v>
      </c>
      <c r="V2600" s="21" t="str">
        <f>VLOOKUP(P2600,'Customer List'!B:C,2,)</f>
        <v>Delhi</v>
      </c>
      <c r="W2600" s="38"/>
      <c r="X2600" s="30">
        <f>IF(OR(R2600 = "PRIYANKA MADAM", R2600 = "DEEPAK", R2600 = "PORTER"),N2600,"")</f>
        <v>45911</v>
      </c>
      <c r="Y2600" s="21">
        <f t="shared" si="277"/>
        <v>0</v>
      </c>
      <c r="Z2600" s="21" t="str">
        <f t="shared" si="278"/>
        <v>Thursday</v>
      </c>
      <c r="AA2600" s="21" t="str">
        <f t="shared" si="279"/>
        <v>Thursday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2598</v>
      </c>
      <c r="B2601" s="21" t="s">
        <v>3421</v>
      </c>
      <c r="C2601" s="30">
        <v>45905</v>
      </c>
      <c r="D2601" s="30">
        <v>45910</v>
      </c>
      <c r="E2601" s="47">
        <v>234.5</v>
      </c>
      <c r="F2601" s="47">
        <f t="shared" si="274"/>
        <v>20636</v>
      </c>
      <c r="G2601" s="48">
        <f t="shared" si="275"/>
        <v>20636</v>
      </c>
      <c r="H2601" s="21">
        <v>300428</v>
      </c>
      <c r="I2601" s="21" t="s">
        <v>3945</v>
      </c>
      <c r="J2601" s="21">
        <v>1</v>
      </c>
      <c r="K2601" s="21">
        <v>1</v>
      </c>
      <c r="L2601" s="21">
        <f t="shared" si="276"/>
        <v>0</v>
      </c>
      <c r="M2601" s="21" t="s">
        <v>3521</v>
      </c>
      <c r="N2601" s="30">
        <v>45913</v>
      </c>
      <c r="O2601" s="48">
        <v>31825</v>
      </c>
      <c r="P2601" s="21" t="s">
        <v>617</v>
      </c>
      <c r="Q2601" s="21">
        <v>58155620725</v>
      </c>
      <c r="R2601" s="21" t="s">
        <v>40</v>
      </c>
      <c r="S2601" s="3">
        <v>4</v>
      </c>
      <c r="T2601" s="37"/>
      <c r="U2601" s="21" t="s">
        <v>18</v>
      </c>
      <c r="V2601" s="21" t="str">
        <f>VLOOKUP(P2601,'Customer List'!B:C,2,)</f>
        <v>Bhuvneshwar</v>
      </c>
      <c r="W2601" s="38"/>
      <c r="X2601" s="30">
        <v>45915</v>
      </c>
      <c r="Y2601" s="21">
        <f t="shared" si="277"/>
        <v>2</v>
      </c>
      <c r="Z2601" s="21" t="str">
        <f t="shared" si="278"/>
        <v>Saturday</v>
      </c>
      <c r="AA2601" s="21" t="str">
        <f t="shared" si="279"/>
        <v>Monday</v>
      </c>
      <c r="AB2601" s="21" t="str">
        <f>VLOOKUP(U2601,'Currency Sheet'!A:C,3,)</f>
        <v>DOLLAR</v>
      </c>
      <c r="AC2601" s="42" t="str">
        <f>VLOOKUP(P2601,'Customer List'!B:D,3,)</f>
        <v>OutStation</v>
      </c>
    </row>
    <row r="2602" spans="1:29" x14ac:dyDescent="0.25">
      <c r="A2602" s="21">
        <v>2599</v>
      </c>
      <c r="B2602" s="21" t="s">
        <v>3421</v>
      </c>
      <c r="C2602" s="30">
        <v>45905</v>
      </c>
      <c r="D2602" s="30">
        <v>45910</v>
      </c>
      <c r="E2602" s="47">
        <v>46.2</v>
      </c>
      <c r="F2602" s="47">
        <f t="shared" si="274"/>
        <v>4065.6000000000004</v>
      </c>
      <c r="G2602" s="48">
        <f t="shared" si="275"/>
        <v>4065.6000000000004</v>
      </c>
      <c r="H2602" s="21">
        <v>300508</v>
      </c>
      <c r="I2602" s="21" t="s">
        <v>3946</v>
      </c>
      <c r="J2602" s="21">
        <v>1</v>
      </c>
      <c r="K2602" s="21">
        <v>1</v>
      </c>
      <c r="L2602" s="21">
        <f t="shared" si="276"/>
        <v>0</v>
      </c>
      <c r="M2602" s="21" t="s">
        <v>3439</v>
      </c>
      <c r="N2602" s="30">
        <v>45911</v>
      </c>
      <c r="O2602" s="48">
        <v>6336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7"/>
        <v>0</v>
      </c>
      <c r="Z2602" s="21" t="str">
        <f t="shared" si="278"/>
        <v>Thursday</v>
      </c>
      <c r="AA2602" s="21" t="str">
        <f t="shared" si="279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2600</v>
      </c>
      <c r="B2603" s="21" t="s">
        <v>3421</v>
      </c>
      <c r="C2603" s="30">
        <v>45905</v>
      </c>
      <c r="D2603" s="30">
        <v>45910</v>
      </c>
      <c r="E2603" s="47">
        <v>35</v>
      </c>
      <c r="F2603" s="47">
        <f t="shared" si="274"/>
        <v>3080</v>
      </c>
      <c r="G2603" s="48">
        <f t="shared" si="275"/>
        <v>3080</v>
      </c>
      <c r="H2603" s="21">
        <v>301006</v>
      </c>
      <c r="I2603" s="21" t="s">
        <v>3947</v>
      </c>
      <c r="J2603" s="21">
        <v>1</v>
      </c>
      <c r="K2603" s="21">
        <v>1</v>
      </c>
      <c r="L2603" s="21">
        <f t="shared" si="276"/>
        <v>0</v>
      </c>
      <c r="M2603" s="21" t="s">
        <v>3439</v>
      </c>
      <c r="N2603" s="30">
        <v>45911</v>
      </c>
      <c r="O2603" s="48">
        <v>4800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77"/>
        <v>0</v>
      </c>
      <c r="Z2603" s="21" t="str">
        <f t="shared" si="278"/>
        <v>Thursday</v>
      </c>
      <c r="AA2603" s="21" t="str">
        <f t="shared" si="279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2601</v>
      </c>
      <c r="B2604" s="21" t="s">
        <v>3421</v>
      </c>
      <c r="C2604" s="30">
        <v>45905</v>
      </c>
      <c r="D2604" s="30">
        <v>45910</v>
      </c>
      <c r="E2604" s="47">
        <v>318</v>
      </c>
      <c r="F2604" s="47">
        <f t="shared" si="274"/>
        <v>27984</v>
      </c>
      <c r="G2604" s="48">
        <f t="shared" si="275"/>
        <v>27984</v>
      </c>
      <c r="H2604" s="21">
        <v>302262</v>
      </c>
      <c r="I2604" s="21" t="s">
        <v>3948</v>
      </c>
      <c r="J2604" s="21">
        <v>1</v>
      </c>
      <c r="K2604" s="21">
        <v>1</v>
      </c>
      <c r="L2604" s="21">
        <f t="shared" si="276"/>
        <v>0</v>
      </c>
      <c r="M2604" s="21" t="s">
        <v>3519</v>
      </c>
      <c r="N2604" s="30">
        <v>45913</v>
      </c>
      <c r="O2604" s="48">
        <v>40280</v>
      </c>
      <c r="P2604" s="21" t="s">
        <v>617</v>
      </c>
      <c r="Q2604" s="21">
        <v>58155620725</v>
      </c>
      <c r="R2604" s="21" t="s">
        <v>40</v>
      </c>
      <c r="S2604" s="3">
        <v>4</v>
      </c>
      <c r="T2604" s="37"/>
      <c r="U2604" s="21" t="s">
        <v>18</v>
      </c>
      <c r="V2604" s="21" t="str">
        <f>VLOOKUP(P2604,'Customer List'!B:C,2,)</f>
        <v>Bhuvneshwar</v>
      </c>
      <c r="W2604" s="38"/>
      <c r="X2604" s="30">
        <v>45915</v>
      </c>
      <c r="Y2604" s="21">
        <f t="shared" si="277"/>
        <v>2</v>
      </c>
      <c r="Z2604" s="21" t="str">
        <f t="shared" si="278"/>
        <v>Saturday</v>
      </c>
      <c r="AA2604" s="21" t="str">
        <f t="shared" si="279"/>
        <v>Monday</v>
      </c>
      <c r="AB2604" s="21" t="str">
        <f>VLOOKUP(U2604,'Currency Sheet'!A:C,3,)</f>
        <v>DOLLAR</v>
      </c>
      <c r="AC2604" s="42" t="str">
        <f>VLOOKUP(P2604,'Customer List'!B:D,3,)</f>
        <v>OutStation</v>
      </c>
    </row>
    <row r="2605" spans="1:29" x14ac:dyDescent="0.25">
      <c r="A2605" s="21">
        <v>2602</v>
      </c>
      <c r="B2605" s="21" t="s">
        <v>3421</v>
      </c>
      <c r="C2605" s="30">
        <v>45905</v>
      </c>
      <c r="D2605" s="30">
        <v>45910</v>
      </c>
      <c r="E2605" s="47">
        <v>267.39999999999998</v>
      </c>
      <c r="F2605" s="47">
        <f t="shared" si="274"/>
        <v>23531.199999999997</v>
      </c>
      <c r="G2605" s="48">
        <f t="shared" si="275"/>
        <v>23531.199999999997</v>
      </c>
      <c r="H2605" s="21">
        <v>303550</v>
      </c>
      <c r="I2605" s="21" t="s">
        <v>3949</v>
      </c>
      <c r="J2605" s="21">
        <v>1</v>
      </c>
      <c r="K2605" s="21">
        <v>1</v>
      </c>
      <c r="L2605" s="21">
        <f t="shared" si="276"/>
        <v>0</v>
      </c>
      <c r="M2605" s="21" t="s">
        <v>3519</v>
      </c>
      <c r="N2605" s="30">
        <v>45913</v>
      </c>
      <c r="O2605" s="48">
        <v>36290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77"/>
        <v>2</v>
      </c>
      <c r="Z2605" s="21" t="str">
        <f t="shared" si="278"/>
        <v>Saturday</v>
      </c>
      <c r="AA2605" s="21" t="str">
        <f t="shared" si="279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2603</v>
      </c>
      <c r="B2606" s="21" t="s">
        <v>3421</v>
      </c>
      <c r="C2606" s="30">
        <v>45905</v>
      </c>
      <c r="D2606" s="30">
        <v>45910</v>
      </c>
      <c r="E2606" s="47">
        <v>50.4</v>
      </c>
      <c r="F2606" s="47">
        <f t="shared" si="274"/>
        <v>4435.2</v>
      </c>
      <c r="G2606" s="48">
        <f t="shared" si="275"/>
        <v>8870.4</v>
      </c>
      <c r="H2606" s="21">
        <v>304006</v>
      </c>
      <c r="I2606" s="21" t="s">
        <v>3950</v>
      </c>
      <c r="J2606" s="21">
        <v>2</v>
      </c>
      <c r="K2606" s="21">
        <v>2</v>
      </c>
      <c r="L2606" s="21">
        <f t="shared" si="276"/>
        <v>0</v>
      </c>
      <c r="M2606" s="21" t="s">
        <v>3527</v>
      </c>
      <c r="N2606" s="30">
        <v>45913</v>
      </c>
      <c r="O2606" s="48">
        <v>15177.6</v>
      </c>
      <c r="P2606" s="21" t="s">
        <v>191</v>
      </c>
      <c r="Q2606" s="21" t="s">
        <v>3543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Chandigarh</v>
      </c>
      <c r="W2606" s="38"/>
      <c r="X2606" s="30">
        <v>45915</v>
      </c>
      <c r="Y2606" s="21">
        <f t="shared" si="277"/>
        <v>2</v>
      </c>
      <c r="Z2606" s="21" t="str">
        <f t="shared" si="278"/>
        <v>Saturday</v>
      </c>
      <c r="AA2606" s="21" t="str">
        <f t="shared" si="279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2604</v>
      </c>
      <c r="B2607" s="21" t="s">
        <v>3421</v>
      </c>
      <c r="C2607" s="30">
        <v>45905</v>
      </c>
      <c r="D2607" s="30">
        <v>45910</v>
      </c>
      <c r="E2607" s="47">
        <v>300.75</v>
      </c>
      <c r="F2607" s="47">
        <f t="shared" si="274"/>
        <v>26466</v>
      </c>
      <c r="G2607" s="48">
        <f t="shared" si="275"/>
        <v>26466</v>
      </c>
      <c r="H2607" s="21">
        <v>304044</v>
      </c>
      <c r="I2607" s="21" t="s">
        <v>3951</v>
      </c>
      <c r="J2607" s="21">
        <v>1</v>
      </c>
      <c r="K2607" s="21">
        <v>1</v>
      </c>
      <c r="L2607" s="21">
        <f t="shared" si="276"/>
        <v>0</v>
      </c>
      <c r="M2607" s="21" t="s">
        <v>3521</v>
      </c>
      <c r="N2607" s="30">
        <v>45913</v>
      </c>
      <c r="O2607" s="48">
        <v>38095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7"/>
        <v>2</v>
      </c>
      <c r="Z2607" s="21" t="str">
        <f t="shared" si="278"/>
        <v>Saturday</v>
      </c>
      <c r="AA2607" s="21" t="str">
        <f t="shared" si="279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2605</v>
      </c>
      <c r="B2608" s="21" t="s">
        <v>3421</v>
      </c>
      <c r="C2608" s="30">
        <v>45905</v>
      </c>
      <c r="D2608" s="30">
        <v>45910</v>
      </c>
      <c r="E2608" s="47">
        <v>205.1</v>
      </c>
      <c r="F2608" s="47">
        <f t="shared" si="274"/>
        <v>18048.8</v>
      </c>
      <c r="G2608" s="48">
        <f t="shared" si="275"/>
        <v>18048.8</v>
      </c>
      <c r="H2608" s="21">
        <v>305210</v>
      </c>
      <c r="I2608" s="21" t="s">
        <v>3952</v>
      </c>
      <c r="J2608" s="21">
        <v>1</v>
      </c>
      <c r="K2608" s="21">
        <v>1</v>
      </c>
      <c r="L2608" s="21">
        <f t="shared" si="276"/>
        <v>0</v>
      </c>
      <c r="M2608" s="21" t="s">
        <v>3519</v>
      </c>
      <c r="N2608" s="30">
        <v>45913</v>
      </c>
      <c r="O2608" s="48">
        <v>27835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77"/>
        <v>2</v>
      </c>
      <c r="Z2608" s="21" t="str">
        <f t="shared" si="278"/>
        <v>Saturday</v>
      </c>
      <c r="AA2608" s="21" t="str">
        <f t="shared" si="279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2606</v>
      </c>
      <c r="B2609" s="21" t="s">
        <v>3421</v>
      </c>
      <c r="C2609" s="30">
        <v>45905</v>
      </c>
      <c r="D2609" s="30">
        <v>45910</v>
      </c>
      <c r="E2609" s="47">
        <v>185.5</v>
      </c>
      <c r="F2609" s="47">
        <f t="shared" si="274"/>
        <v>16324</v>
      </c>
      <c r="G2609" s="48">
        <f t="shared" si="275"/>
        <v>16324</v>
      </c>
      <c r="H2609" s="21">
        <v>308110</v>
      </c>
      <c r="I2609" s="21" t="s">
        <v>3953</v>
      </c>
      <c r="J2609" s="21">
        <v>1</v>
      </c>
      <c r="K2609" s="21">
        <v>1</v>
      </c>
      <c r="L2609" s="21">
        <f t="shared" si="276"/>
        <v>0</v>
      </c>
      <c r="M2609" s="21" t="s">
        <v>3521</v>
      </c>
      <c r="N2609" s="30">
        <v>45913</v>
      </c>
      <c r="O2609" s="48">
        <v>25175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7"/>
        <v>2</v>
      </c>
      <c r="Z2609" s="21" t="str">
        <f t="shared" si="278"/>
        <v>Saturday</v>
      </c>
      <c r="AA2609" s="21" t="str">
        <f t="shared" si="279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2607</v>
      </c>
      <c r="B2610" s="21" t="s">
        <v>3421</v>
      </c>
      <c r="C2610" s="30">
        <v>45905</v>
      </c>
      <c r="D2610" s="30">
        <v>45910</v>
      </c>
      <c r="E2610" s="47">
        <v>259</v>
      </c>
      <c r="F2610" s="47">
        <f t="shared" si="274"/>
        <v>22792</v>
      </c>
      <c r="G2610" s="48">
        <f t="shared" si="275"/>
        <v>22792</v>
      </c>
      <c r="H2610" s="21">
        <v>309816</v>
      </c>
      <c r="I2610" s="21" t="s">
        <v>3954</v>
      </c>
      <c r="J2610" s="21">
        <v>1</v>
      </c>
      <c r="K2610" s="21">
        <v>1</v>
      </c>
      <c r="L2610" s="21">
        <f t="shared" si="276"/>
        <v>0</v>
      </c>
      <c r="M2610" s="21" t="s">
        <v>3440</v>
      </c>
      <c r="N2610" s="30">
        <v>45911</v>
      </c>
      <c r="O2610" s="48">
        <v>35150</v>
      </c>
      <c r="P2610" s="21" t="s">
        <v>213</v>
      </c>
      <c r="Q2610" s="21" t="s">
        <v>1127</v>
      </c>
      <c r="R2610" s="21" t="s">
        <v>1127</v>
      </c>
      <c r="S2610" s="3">
        <v>4</v>
      </c>
      <c r="T2610" s="37"/>
      <c r="U2610" s="21" t="s">
        <v>18</v>
      </c>
      <c r="V2610" s="21" t="str">
        <f>VLOOKUP(P2610,'Customer List'!B:C,2,)</f>
        <v>Delhi</v>
      </c>
      <c r="W2610" s="38"/>
      <c r="X2610" s="30">
        <f>IF(OR(R2610 = "PRIYANKA MADAM", R2610 = "DEEPAK", R2610 = "PORTER"),N2610,"")</f>
        <v>45911</v>
      </c>
      <c r="Y2610" s="21">
        <f t="shared" si="277"/>
        <v>0</v>
      </c>
      <c r="Z2610" s="21" t="str">
        <f t="shared" si="278"/>
        <v>Thursday</v>
      </c>
      <c r="AA2610" s="21" t="str">
        <f t="shared" si="279"/>
        <v>Thursday</v>
      </c>
      <c r="AB2610" s="21" t="str">
        <f>VLOOKUP(U2610,'Currency Sheet'!A:C,3,)</f>
        <v>DOLLAR</v>
      </c>
      <c r="AC2610" s="42" t="str">
        <f>VLOOKUP(P2610,'Customer List'!B:D,3,)</f>
        <v>Local</v>
      </c>
    </row>
    <row r="2611" spans="1:29" x14ac:dyDescent="0.25">
      <c r="A2611" s="21">
        <v>2608</v>
      </c>
      <c r="B2611" s="21" t="s">
        <v>3421</v>
      </c>
      <c r="C2611" s="30">
        <v>45905</v>
      </c>
      <c r="D2611" s="30">
        <v>45910</v>
      </c>
      <c r="E2611" s="47">
        <v>165.9</v>
      </c>
      <c r="F2611" s="47">
        <f t="shared" si="274"/>
        <v>14599.2</v>
      </c>
      <c r="G2611" s="48">
        <f t="shared" si="275"/>
        <v>14599.2</v>
      </c>
      <c r="H2611" s="21">
        <v>310916</v>
      </c>
      <c r="I2611" s="21" t="s">
        <v>3955</v>
      </c>
      <c r="J2611" s="21">
        <v>1</v>
      </c>
      <c r="K2611" s="21">
        <v>1</v>
      </c>
      <c r="L2611" s="21">
        <f t="shared" si="276"/>
        <v>0</v>
      </c>
      <c r="M2611" s="21" t="s">
        <v>3521</v>
      </c>
      <c r="N2611" s="30">
        <v>45913</v>
      </c>
      <c r="O2611" s="48">
        <v>22515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7"/>
        <v>2</v>
      </c>
      <c r="Z2611" s="21" t="str">
        <f t="shared" si="278"/>
        <v>Saturday</v>
      </c>
      <c r="AA2611" s="21" t="str">
        <f t="shared" si="279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2609</v>
      </c>
      <c r="B2612" s="21" t="s">
        <v>3421</v>
      </c>
      <c r="C2612" s="30">
        <v>45905</v>
      </c>
      <c r="D2612" s="30">
        <v>45910</v>
      </c>
      <c r="E2612" s="47">
        <v>297</v>
      </c>
      <c r="F2612" s="47">
        <f t="shared" si="274"/>
        <v>26136</v>
      </c>
      <c r="G2612" s="48">
        <f t="shared" si="275"/>
        <v>26136</v>
      </c>
      <c r="H2612" s="21">
        <v>310944</v>
      </c>
      <c r="I2612" s="21" t="s">
        <v>3956</v>
      </c>
      <c r="J2612" s="21">
        <v>1</v>
      </c>
      <c r="K2612" s="21">
        <v>1</v>
      </c>
      <c r="L2612" s="21">
        <f t="shared" si="276"/>
        <v>0</v>
      </c>
      <c r="M2612" s="21" t="s">
        <v>3440</v>
      </c>
      <c r="N2612" s="30">
        <v>45911</v>
      </c>
      <c r="O2612" s="48">
        <v>37620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7"/>
        <v>0</v>
      </c>
      <c r="Z2612" s="21" t="str">
        <f t="shared" si="278"/>
        <v>Thursday</v>
      </c>
      <c r="AA2612" s="21" t="str">
        <f t="shared" si="279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2610</v>
      </c>
      <c r="B2613" s="21" t="s">
        <v>3421</v>
      </c>
      <c r="C2613" s="30">
        <v>45905</v>
      </c>
      <c r="D2613" s="30">
        <v>45910</v>
      </c>
      <c r="E2613" s="47">
        <v>141.4</v>
      </c>
      <c r="F2613" s="47">
        <f t="shared" si="274"/>
        <v>12443.2</v>
      </c>
      <c r="G2613" s="48">
        <f t="shared" si="275"/>
        <v>12443.2</v>
      </c>
      <c r="H2613" s="21">
        <v>320007</v>
      </c>
      <c r="I2613" s="21" t="s">
        <v>3957</v>
      </c>
      <c r="J2613" s="21">
        <v>1</v>
      </c>
      <c r="K2613" s="21">
        <v>1</v>
      </c>
      <c r="L2613" s="21">
        <f t="shared" si="276"/>
        <v>0</v>
      </c>
      <c r="M2613" s="21" t="s">
        <v>3588</v>
      </c>
      <c r="N2613" s="30">
        <v>45917</v>
      </c>
      <c r="O2613" s="48">
        <v>29744.5</v>
      </c>
      <c r="P2613" s="21" t="s">
        <v>30</v>
      </c>
      <c r="Q2613" s="21"/>
      <c r="R2613" s="21"/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 t="str">
        <f>IF(OR(R2613 = "PRIYANKA MADAM", R2613 = "DEEPAK", R2613 = "PORTER"),N2613,"")</f>
        <v/>
      </c>
      <c r="Y2613" s="21" t="str">
        <f t="shared" si="277"/>
        <v/>
      </c>
      <c r="Z2613" s="21" t="str">
        <f t="shared" si="278"/>
        <v>Wednesday</v>
      </c>
      <c r="AA2613" s="21" t="str">
        <f t="shared" si="279"/>
        <v/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2611</v>
      </c>
      <c r="B2614" s="21" t="s">
        <v>3421</v>
      </c>
      <c r="C2614" s="30">
        <v>45905</v>
      </c>
      <c r="D2614" s="30">
        <v>45910</v>
      </c>
      <c r="E2614" s="47">
        <v>313.5</v>
      </c>
      <c r="F2614" s="47">
        <f t="shared" si="274"/>
        <v>27588</v>
      </c>
      <c r="G2614" s="48">
        <f t="shared" si="275"/>
        <v>27588</v>
      </c>
      <c r="H2614" s="21">
        <v>323034</v>
      </c>
      <c r="I2614" s="21" t="s">
        <v>3958</v>
      </c>
      <c r="J2614" s="21">
        <v>1</v>
      </c>
      <c r="K2614" s="21">
        <v>1</v>
      </c>
      <c r="L2614" s="21">
        <f t="shared" si="276"/>
        <v>0</v>
      </c>
      <c r="M2614" s="21" t="s">
        <v>3519</v>
      </c>
      <c r="N2614" s="30">
        <v>45913</v>
      </c>
      <c r="O2614" s="48">
        <v>39710</v>
      </c>
      <c r="P2614" s="21" t="s">
        <v>617</v>
      </c>
      <c r="Q2614" s="21">
        <v>58155620725</v>
      </c>
      <c r="R2614" s="21" t="s">
        <v>40</v>
      </c>
      <c r="S2614" s="3">
        <v>4</v>
      </c>
      <c r="T2614" s="37"/>
      <c r="U2614" s="21" t="s">
        <v>18</v>
      </c>
      <c r="V2614" s="21" t="str">
        <f>VLOOKUP(P2614,'Customer List'!B:C,2,)</f>
        <v>Bhuvneshwar</v>
      </c>
      <c r="W2614" s="38"/>
      <c r="X2614" s="30">
        <v>45915</v>
      </c>
      <c r="Y2614" s="21">
        <f t="shared" si="277"/>
        <v>2</v>
      </c>
      <c r="Z2614" s="21" t="str">
        <f t="shared" si="278"/>
        <v>Saturday</v>
      </c>
      <c r="AA2614" s="21" t="str">
        <f t="shared" si="279"/>
        <v>Monday</v>
      </c>
      <c r="AB2614" s="21" t="str">
        <f>VLOOKUP(U2614,'Currency Sheet'!A:C,3,)</f>
        <v>DOLLAR</v>
      </c>
      <c r="AC2614" s="42" t="str">
        <f>VLOOKUP(P2614,'Customer List'!B:D,3,)</f>
        <v>OutStation</v>
      </c>
    </row>
    <row r="2615" spans="1:29" x14ac:dyDescent="0.25">
      <c r="A2615" s="21">
        <v>2612</v>
      </c>
      <c r="B2615" s="21" t="s">
        <v>3421</v>
      </c>
      <c r="C2615" s="30">
        <v>45905</v>
      </c>
      <c r="D2615" s="30">
        <v>45910</v>
      </c>
      <c r="E2615" s="47">
        <v>164.5</v>
      </c>
      <c r="F2615" s="47">
        <f t="shared" si="274"/>
        <v>14476</v>
      </c>
      <c r="G2615" s="48">
        <f t="shared" si="275"/>
        <v>14476</v>
      </c>
      <c r="H2615" s="21">
        <v>324004</v>
      </c>
      <c r="I2615" s="21" t="s">
        <v>3959</v>
      </c>
      <c r="J2615" s="21">
        <v>1</v>
      </c>
      <c r="K2615" s="21">
        <v>1</v>
      </c>
      <c r="L2615" s="21">
        <f t="shared" si="276"/>
        <v>0</v>
      </c>
      <c r="M2615" s="21" t="s">
        <v>3512</v>
      </c>
      <c r="N2615" s="30">
        <v>45913</v>
      </c>
      <c r="O2615" s="48">
        <v>25498</v>
      </c>
      <c r="P2615" s="21" t="s">
        <v>630</v>
      </c>
      <c r="Q2615" s="21">
        <v>58155620983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Telangana</v>
      </c>
      <c r="W2615" s="38"/>
      <c r="X2615" s="30">
        <v>45915</v>
      </c>
      <c r="Y2615" s="21">
        <f t="shared" si="277"/>
        <v>2</v>
      </c>
      <c r="Z2615" s="21" t="str">
        <f t="shared" si="278"/>
        <v>Saturday</v>
      </c>
      <c r="AA2615" s="21" t="str">
        <f t="shared" si="279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2613</v>
      </c>
      <c r="B2616" s="21" t="s">
        <v>3421</v>
      </c>
      <c r="C2616" s="30">
        <v>45905</v>
      </c>
      <c r="D2616" s="30">
        <v>45910</v>
      </c>
      <c r="E2616" s="47">
        <v>267.39999999999998</v>
      </c>
      <c r="F2616" s="47">
        <f t="shared" si="274"/>
        <v>23531.199999999997</v>
      </c>
      <c r="G2616" s="48">
        <f t="shared" si="275"/>
        <v>23531.199999999997</v>
      </c>
      <c r="H2616" s="21">
        <v>329918</v>
      </c>
      <c r="I2616" s="21" t="s">
        <v>3960</v>
      </c>
      <c r="J2616" s="21">
        <v>1</v>
      </c>
      <c r="K2616" s="21">
        <v>1</v>
      </c>
      <c r="L2616" s="21">
        <f t="shared" si="276"/>
        <v>0</v>
      </c>
      <c r="M2616" s="21" t="s">
        <v>3510</v>
      </c>
      <c r="N2616" s="30">
        <v>45913</v>
      </c>
      <c r="O2616" s="48">
        <v>35526</v>
      </c>
      <c r="P2616" s="21" t="s">
        <v>891</v>
      </c>
      <c r="Q2616" s="21">
        <v>58155620762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Banglore</v>
      </c>
      <c r="W2616" s="38"/>
      <c r="X2616" s="30">
        <v>45915</v>
      </c>
      <c r="Y2616" s="21">
        <f t="shared" si="277"/>
        <v>2</v>
      </c>
      <c r="Z2616" s="21" t="str">
        <f t="shared" si="278"/>
        <v>Saturday</v>
      </c>
      <c r="AA2616" s="21" t="str">
        <f t="shared" si="279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2614</v>
      </c>
      <c r="B2617" s="21" t="s">
        <v>3421</v>
      </c>
      <c r="C2617" s="30">
        <v>45905</v>
      </c>
      <c r="D2617" s="30">
        <v>45910</v>
      </c>
      <c r="E2617" s="47">
        <v>334.5</v>
      </c>
      <c r="F2617" s="47">
        <f t="shared" si="274"/>
        <v>29436</v>
      </c>
      <c r="G2617" s="48">
        <f t="shared" si="275"/>
        <v>29436</v>
      </c>
      <c r="H2617" s="21">
        <v>329930</v>
      </c>
      <c r="I2617" s="21" t="s">
        <v>3745</v>
      </c>
      <c r="J2617" s="21">
        <v>1</v>
      </c>
      <c r="K2617" s="21">
        <v>1</v>
      </c>
      <c r="L2617" s="21">
        <f t="shared" si="276"/>
        <v>0</v>
      </c>
      <c r="M2617" s="21" t="s">
        <v>3440</v>
      </c>
      <c r="N2617" s="30">
        <v>45911</v>
      </c>
      <c r="O2617" s="48">
        <v>42370</v>
      </c>
      <c r="P2617" s="21" t="s">
        <v>213</v>
      </c>
      <c r="Q2617" s="21" t="s">
        <v>1127</v>
      </c>
      <c r="R2617" s="21" t="s">
        <v>1127</v>
      </c>
      <c r="S2617" s="3">
        <v>4</v>
      </c>
      <c r="T2617" s="37"/>
      <c r="U2617" s="21" t="s">
        <v>18</v>
      </c>
      <c r="V2617" s="21" t="str">
        <f>VLOOKUP(P2617,'Customer List'!B:C,2,)</f>
        <v>Delhi</v>
      </c>
      <c r="W2617" s="38"/>
      <c r="X2617" s="30">
        <f>IF(OR(R2617 = "PRIYANKA MADAM", R2617 = "DEEPAK", R2617 = "PORTER"),N2617,"")</f>
        <v>45911</v>
      </c>
      <c r="Y2617" s="21">
        <f t="shared" si="277"/>
        <v>0</v>
      </c>
      <c r="Z2617" s="21" t="str">
        <f t="shared" si="278"/>
        <v>Thursday</v>
      </c>
      <c r="AA2617" s="21" t="str">
        <f t="shared" si="279"/>
        <v>Thursday</v>
      </c>
      <c r="AB2617" s="21" t="str">
        <f>VLOOKUP(U2617,'Currency Sheet'!A:C,3,)</f>
        <v>DOLLAR</v>
      </c>
      <c r="AC2617" s="42" t="str">
        <f>VLOOKUP(P2617,'Customer List'!B:D,3,)</f>
        <v>Local</v>
      </c>
    </row>
    <row r="2618" spans="1:29" x14ac:dyDescent="0.25">
      <c r="A2618" s="21">
        <v>2615</v>
      </c>
      <c r="B2618" s="21" t="s">
        <v>3421</v>
      </c>
      <c r="C2618" s="30">
        <v>45905</v>
      </c>
      <c r="D2618" s="30">
        <v>45910</v>
      </c>
      <c r="E2618" s="47">
        <v>301.5</v>
      </c>
      <c r="F2618" s="47">
        <f t="shared" si="274"/>
        <v>26532</v>
      </c>
      <c r="G2618" s="48">
        <f t="shared" si="275"/>
        <v>26532</v>
      </c>
      <c r="H2618" s="21">
        <v>329932</v>
      </c>
      <c r="I2618" s="21" t="s">
        <v>3786</v>
      </c>
      <c r="J2618" s="21">
        <v>1</v>
      </c>
      <c r="K2618" s="21">
        <v>1</v>
      </c>
      <c r="L2618" s="21">
        <f t="shared" si="276"/>
        <v>0</v>
      </c>
      <c r="M2618" s="21" t="s">
        <v>3519</v>
      </c>
      <c r="N2618" s="30">
        <v>45913</v>
      </c>
      <c r="O2618" s="48">
        <v>38190</v>
      </c>
      <c r="P2618" s="21" t="s">
        <v>617</v>
      </c>
      <c r="Q2618" s="21">
        <v>58155620725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Bhuvneshwar</v>
      </c>
      <c r="W2618" s="38"/>
      <c r="X2618" s="30">
        <v>45915</v>
      </c>
      <c r="Y2618" s="21">
        <f t="shared" si="277"/>
        <v>2</v>
      </c>
      <c r="Z2618" s="21" t="str">
        <f t="shared" si="278"/>
        <v>Saturday</v>
      </c>
      <c r="AA2618" s="21" t="str">
        <f t="shared" si="279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2616</v>
      </c>
      <c r="B2619" s="21" t="s">
        <v>3421</v>
      </c>
      <c r="C2619" s="30">
        <v>45905</v>
      </c>
      <c r="D2619" s="30">
        <v>45910</v>
      </c>
      <c r="E2619" s="47">
        <v>254.8</v>
      </c>
      <c r="F2619" s="47">
        <f t="shared" si="274"/>
        <v>22422.400000000001</v>
      </c>
      <c r="G2619" s="48">
        <f t="shared" si="275"/>
        <v>22422.400000000001</v>
      </c>
      <c r="H2619" s="21">
        <v>330116</v>
      </c>
      <c r="I2619" s="21" t="s">
        <v>3961</v>
      </c>
      <c r="J2619" s="21">
        <v>1</v>
      </c>
      <c r="K2619" s="21">
        <v>1</v>
      </c>
      <c r="L2619" s="21">
        <f t="shared" si="276"/>
        <v>0</v>
      </c>
      <c r="M2619" s="21" t="s">
        <v>3519</v>
      </c>
      <c r="N2619" s="30">
        <v>45913</v>
      </c>
      <c r="O2619" s="48">
        <v>34580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77"/>
        <v>2</v>
      </c>
      <c r="Z2619" s="21" t="str">
        <f t="shared" si="278"/>
        <v>Saturday</v>
      </c>
      <c r="AA2619" s="21" t="str">
        <f t="shared" si="279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2617</v>
      </c>
      <c r="B2620" s="21" t="s">
        <v>3421</v>
      </c>
      <c r="C2620" s="30">
        <v>45905</v>
      </c>
      <c r="D2620" s="30">
        <v>45910</v>
      </c>
      <c r="E2620" s="47">
        <v>285</v>
      </c>
      <c r="F2620" s="47">
        <f t="shared" si="274"/>
        <v>25080</v>
      </c>
      <c r="G2620" s="48">
        <f t="shared" si="275"/>
        <v>25080</v>
      </c>
      <c r="H2620" s="21">
        <v>333628</v>
      </c>
      <c r="I2620" s="21" t="s">
        <v>3962</v>
      </c>
      <c r="J2620" s="21">
        <v>1</v>
      </c>
      <c r="K2620" s="21">
        <v>1</v>
      </c>
      <c r="L2620" s="21">
        <f t="shared" si="276"/>
        <v>0</v>
      </c>
      <c r="M2620" s="21" t="s">
        <v>3519</v>
      </c>
      <c r="N2620" s="30">
        <v>45913</v>
      </c>
      <c r="O2620" s="48">
        <v>36100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7"/>
        <v>2</v>
      </c>
      <c r="Z2620" s="21" t="str">
        <f t="shared" si="278"/>
        <v>Saturday</v>
      </c>
      <c r="AA2620" s="21" t="str">
        <f t="shared" si="279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2618</v>
      </c>
      <c r="B2621" s="21" t="s">
        <v>3421</v>
      </c>
      <c r="C2621" s="30">
        <v>45905</v>
      </c>
      <c r="D2621" s="30">
        <v>45910</v>
      </c>
      <c r="E2621" s="47">
        <v>70.7</v>
      </c>
      <c r="F2621" s="47">
        <f t="shared" si="274"/>
        <v>6221.6</v>
      </c>
      <c r="G2621" s="48">
        <f t="shared" si="275"/>
        <v>6221.6</v>
      </c>
      <c r="H2621" s="21">
        <v>334103</v>
      </c>
      <c r="I2621" s="21" t="s">
        <v>3963</v>
      </c>
      <c r="J2621" s="21">
        <v>1</v>
      </c>
      <c r="K2621" s="21">
        <v>1</v>
      </c>
      <c r="L2621" s="21">
        <f t="shared" si="276"/>
        <v>0</v>
      </c>
      <c r="M2621" s="21" t="s">
        <v>3441</v>
      </c>
      <c r="N2621" s="30">
        <v>45911</v>
      </c>
      <c r="O2621" s="48">
        <v>9595</v>
      </c>
      <c r="P2621" s="21" t="s">
        <v>213</v>
      </c>
      <c r="Q2621" s="21" t="s">
        <v>1127</v>
      </c>
      <c r="R2621" s="21" t="s">
        <v>1127</v>
      </c>
      <c r="S2621" s="3">
        <v>4</v>
      </c>
      <c r="T2621" s="37"/>
      <c r="U2621" s="21" t="s">
        <v>18</v>
      </c>
      <c r="V2621" s="21" t="str">
        <f>VLOOKUP(P2621,'Customer List'!B:C,2,)</f>
        <v>Delhi</v>
      </c>
      <c r="W2621" s="38"/>
      <c r="X2621" s="30">
        <f>IF(OR(R2621 = "PRIYANKA MADAM", R2621 = "DEEPAK", R2621 = "PORTER"),N2621,"")</f>
        <v>45911</v>
      </c>
      <c r="Y2621" s="21">
        <f t="shared" si="277"/>
        <v>0</v>
      </c>
      <c r="Z2621" s="21" t="str">
        <f t="shared" si="278"/>
        <v>Thursday</v>
      </c>
      <c r="AA2621" s="21" t="str">
        <f t="shared" si="279"/>
        <v>Thursday</v>
      </c>
      <c r="AB2621" s="21" t="str">
        <f>VLOOKUP(U2621,'Currency Sheet'!A:C,3,)</f>
        <v>DOLLAR</v>
      </c>
      <c r="AC2621" s="42" t="str">
        <f>VLOOKUP(P2621,'Customer List'!B:D,3,)</f>
        <v>Local</v>
      </c>
    </row>
    <row r="2622" spans="1:29" x14ac:dyDescent="0.25">
      <c r="A2622" s="21">
        <v>2619</v>
      </c>
      <c r="B2622" s="21" t="s">
        <v>3421</v>
      </c>
      <c r="C2622" s="30">
        <v>45905</v>
      </c>
      <c r="D2622" s="30">
        <v>45910</v>
      </c>
      <c r="E2622" s="47">
        <v>304.5</v>
      </c>
      <c r="F2622" s="47">
        <f t="shared" si="274"/>
        <v>26796</v>
      </c>
      <c r="G2622" s="48">
        <f t="shared" si="275"/>
        <v>26796</v>
      </c>
      <c r="H2622" s="21">
        <v>344836</v>
      </c>
      <c r="I2622" s="21" t="s">
        <v>3964</v>
      </c>
      <c r="J2622" s="21">
        <v>1</v>
      </c>
      <c r="K2622" s="21">
        <v>1</v>
      </c>
      <c r="L2622" s="21">
        <f t="shared" si="276"/>
        <v>0</v>
      </c>
      <c r="M2622" s="21" t="s">
        <v>3510</v>
      </c>
      <c r="N2622" s="30">
        <v>45913</v>
      </c>
      <c r="O2622" s="48">
        <v>37758</v>
      </c>
      <c r="P2622" s="21" t="s">
        <v>891</v>
      </c>
      <c r="Q2622" s="21">
        <v>58155620762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Banglore</v>
      </c>
      <c r="W2622" s="38"/>
      <c r="X2622" s="30">
        <v>45915</v>
      </c>
      <c r="Y2622" s="21">
        <f t="shared" si="277"/>
        <v>2</v>
      </c>
      <c r="Z2622" s="21" t="str">
        <f t="shared" si="278"/>
        <v>Saturday</v>
      </c>
      <c r="AA2622" s="21" t="str">
        <f t="shared" si="279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2620</v>
      </c>
      <c r="B2623" s="21" t="s">
        <v>3421</v>
      </c>
      <c r="C2623" s="30">
        <v>45905</v>
      </c>
      <c r="D2623" s="30">
        <v>45910</v>
      </c>
      <c r="E2623" s="47">
        <v>267.39999999999998</v>
      </c>
      <c r="F2623" s="47">
        <f t="shared" si="274"/>
        <v>23531.199999999997</v>
      </c>
      <c r="G2623" s="48">
        <f t="shared" si="275"/>
        <v>23531.199999999997</v>
      </c>
      <c r="H2623" s="21">
        <v>345016</v>
      </c>
      <c r="I2623" s="21" t="s">
        <v>3965</v>
      </c>
      <c r="J2623" s="21">
        <v>1</v>
      </c>
      <c r="K2623" s="21">
        <v>1</v>
      </c>
      <c r="L2623" s="21">
        <f t="shared" si="276"/>
        <v>0</v>
      </c>
      <c r="M2623" s="21" t="s">
        <v>3440</v>
      </c>
      <c r="N2623" s="30">
        <v>45911</v>
      </c>
      <c r="O2623" s="48">
        <v>36290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7"/>
        <v>0</v>
      </c>
      <c r="Z2623" s="21" t="str">
        <f t="shared" si="278"/>
        <v>Thursday</v>
      </c>
      <c r="AA2623" s="21" t="str">
        <f t="shared" si="279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2621</v>
      </c>
      <c r="B2624" s="21" t="s">
        <v>3421</v>
      </c>
      <c r="C2624" s="30">
        <v>45905</v>
      </c>
      <c r="D2624" s="30">
        <v>45910</v>
      </c>
      <c r="E2624" s="47">
        <v>318</v>
      </c>
      <c r="F2624" s="47">
        <f t="shared" si="274"/>
        <v>27984</v>
      </c>
      <c r="G2624" s="48">
        <f t="shared" si="275"/>
        <v>27984</v>
      </c>
      <c r="H2624" s="21">
        <v>345030</v>
      </c>
      <c r="I2624" s="21" t="s">
        <v>3966</v>
      </c>
      <c r="J2624" s="21">
        <v>1</v>
      </c>
      <c r="K2624" s="21">
        <v>1</v>
      </c>
      <c r="L2624" s="21">
        <f t="shared" si="276"/>
        <v>0</v>
      </c>
      <c r="M2624" s="21" t="s">
        <v>3510</v>
      </c>
      <c r="N2624" s="30">
        <v>45913</v>
      </c>
      <c r="O2624" s="48">
        <v>39432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7"/>
        <v>2</v>
      </c>
      <c r="Z2624" s="21" t="str">
        <f t="shared" si="278"/>
        <v>Saturday</v>
      </c>
      <c r="AA2624" s="21" t="str">
        <f t="shared" si="279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2622</v>
      </c>
      <c r="B2625" s="21" t="s">
        <v>3421</v>
      </c>
      <c r="C2625" s="30">
        <v>45905</v>
      </c>
      <c r="D2625" s="30">
        <v>45910</v>
      </c>
      <c r="E2625" s="47">
        <v>318</v>
      </c>
      <c r="F2625" s="47">
        <f t="shared" si="274"/>
        <v>27984</v>
      </c>
      <c r="G2625" s="48">
        <f t="shared" si="275"/>
        <v>27984</v>
      </c>
      <c r="H2625" s="21">
        <v>345030</v>
      </c>
      <c r="I2625" s="21" t="s">
        <v>3966</v>
      </c>
      <c r="J2625" s="21">
        <v>1</v>
      </c>
      <c r="K2625" s="21">
        <v>1</v>
      </c>
      <c r="L2625" s="21">
        <f t="shared" si="276"/>
        <v>0</v>
      </c>
      <c r="M2625" s="21" t="s">
        <v>3525</v>
      </c>
      <c r="N2625" s="30">
        <v>45913</v>
      </c>
      <c r="O2625" s="48">
        <v>36252</v>
      </c>
      <c r="P2625" s="21" t="s">
        <v>242</v>
      </c>
      <c r="Q2625" s="21">
        <v>58155615103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Mumbai</v>
      </c>
      <c r="W2625" s="38"/>
      <c r="X2625" s="30">
        <v>45915</v>
      </c>
      <c r="Y2625" s="21">
        <f t="shared" si="277"/>
        <v>2</v>
      </c>
      <c r="Z2625" s="21" t="str">
        <f t="shared" si="278"/>
        <v>Saturday</v>
      </c>
      <c r="AA2625" s="21" t="str">
        <f t="shared" si="279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2623</v>
      </c>
      <c r="B2626" s="21" t="s">
        <v>3421</v>
      </c>
      <c r="C2626" s="30">
        <v>45905</v>
      </c>
      <c r="D2626" s="30">
        <v>45910</v>
      </c>
      <c r="E2626" s="47">
        <v>72.8</v>
      </c>
      <c r="F2626" s="47">
        <f t="shared" si="274"/>
        <v>6406.4</v>
      </c>
      <c r="G2626" s="48">
        <f t="shared" si="275"/>
        <v>6406.4</v>
      </c>
      <c r="H2626" s="21">
        <v>349505</v>
      </c>
      <c r="I2626" s="21" t="s">
        <v>3967</v>
      </c>
      <c r="J2626" s="21">
        <v>1</v>
      </c>
      <c r="K2626" s="21">
        <v>1</v>
      </c>
      <c r="L2626" s="21">
        <f t="shared" si="276"/>
        <v>0</v>
      </c>
      <c r="M2626" s="21" t="s">
        <v>3532</v>
      </c>
      <c r="N2626" s="30">
        <v>45915</v>
      </c>
      <c r="O2626" s="48">
        <v>11284</v>
      </c>
      <c r="P2626" s="21" t="s">
        <v>224</v>
      </c>
      <c r="Q2626" s="21" t="s">
        <v>3547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Punjab</v>
      </c>
      <c r="W2626" s="38"/>
      <c r="X2626" s="30">
        <v>45917</v>
      </c>
      <c r="Y2626" s="21">
        <f t="shared" si="277"/>
        <v>2</v>
      </c>
      <c r="Z2626" s="21" t="str">
        <f t="shared" si="278"/>
        <v>Monday</v>
      </c>
      <c r="AA2626" s="21" t="str">
        <f t="shared" si="279"/>
        <v>Wednesday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2624</v>
      </c>
      <c r="B2627" s="21" t="s">
        <v>3421</v>
      </c>
      <c r="C2627" s="30">
        <v>45905</v>
      </c>
      <c r="D2627" s="30">
        <v>45910</v>
      </c>
      <c r="E2627" s="47">
        <v>267.39999999999998</v>
      </c>
      <c r="F2627" s="47">
        <f t="shared" si="274"/>
        <v>23531.199999999997</v>
      </c>
      <c r="G2627" s="48">
        <f t="shared" si="275"/>
        <v>23531.199999999997</v>
      </c>
      <c r="H2627" s="21">
        <v>349914</v>
      </c>
      <c r="I2627" s="21" t="s">
        <v>3968</v>
      </c>
      <c r="J2627" s="21">
        <v>1</v>
      </c>
      <c r="K2627" s="21">
        <v>1</v>
      </c>
      <c r="L2627" s="21">
        <f t="shared" si="276"/>
        <v>0</v>
      </c>
      <c r="M2627" s="21" t="s">
        <v>3521</v>
      </c>
      <c r="N2627" s="30">
        <v>45913</v>
      </c>
      <c r="O2627" s="48">
        <v>36290</v>
      </c>
      <c r="P2627" s="21" t="s">
        <v>617</v>
      </c>
      <c r="Q2627" s="21">
        <v>58155620725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Bhuvneshwar</v>
      </c>
      <c r="W2627" s="38"/>
      <c r="X2627" s="30">
        <v>45915</v>
      </c>
      <c r="Y2627" s="21">
        <f t="shared" si="277"/>
        <v>2</v>
      </c>
      <c r="Z2627" s="21" t="str">
        <f t="shared" si="278"/>
        <v>Saturday</v>
      </c>
      <c r="AA2627" s="21" t="str">
        <f t="shared" si="279"/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2625</v>
      </c>
      <c r="B2628" s="21" t="s">
        <v>3421</v>
      </c>
      <c r="C2628" s="30">
        <v>45905</v>
      </c>
      <c r="D2628" s="30">
        <v>45910</v>
      </c>
      <c r="E2628" s="47">
        <v>86.8</v>
      </c>
      <c r="F2628" s="47">
        <f t="shared" ref="F2628:F2691" si="280">IF(AB2628="DOLLAR",E2628*88,E2628)</f>
        <v>7638.4</v>
      </c>
      <c r="G2628" s="48">
        <f t="shared" ref="G2628:G2691" si="281">F2628*J2628</f>
        <v>7638.4</v>
      </c>
      <c r="H2628" s="21">
        <v>351703</v>
      </c>
      <c r="I2628" s="21" t="s">
        <v>3969</v>
      </c>
      <c r="J2628" s="21">
        <v>1</v>
      </c>
      <c r="K2628" s="21">
        <v>1</v>
      </c>
      <c r="L2628" s="21">
        <f t="shared" ref="L2628:L2691" si="282">J2628-K2628</f>
        <v>0</v>
      </c>
      <c r="M2628" s="21" t="s">
        <v>3528</v>
      </c>
      <c r="N2628" s="30">
        <v>45913</v>
      </c>
      <c r="O2628" s="48">
        <v>13454</v>
      </c>
      <c r="P2628" s="21" t="s">
        <v>630</v>
      </c>
      <c r="Q2628" s="21">
        <v>58155620983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Telangana</v>
      </c>
      <c r="W2628" s="38"/>
      <c r="X2628" s="30">
        <v>45915</v>
      </c>
      <c r="Y2628" s="21">
        <f t="shared" ref="Y2628:Y2691" si="283">IF(X2628="", "", X2628-N2628)</f>
        <v>2</v>
      </c>
      <c r="Z2628" s="21" t="str">
        <f t="shared" ref="Z2628:Z2691" si="284">IF(N2628="", "", TEXT(N2628, "dddd"))</f>
        <v>Saturday</v>
      </c>
      <c r="AA2628" s="21" t="str">
        <f t="shared" ref="AA2628:AA2691" si="285">IF(X2628="", "", TEXT(X2628, "dddd"))</f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2626</v>
      </c>
      <c r="B2629" s="21" t="s">
        <v>3421</v>
      </c>
      <c r="C2629" s="30">
        <v>45905</v>
      </c>
      <c r="D2629" s="30">
        <v>45910</v>
      </c>
      <c r="E2629" s="47">
        <v>267.39999999999998</v>
      </c>
      <c r="F2629" s="47">
        <f t="shared" si="280"/>
        <v>23531.199999999997</v>
      </c>
      <c r="G2629" s="48">
        <f t="shared" si="281"/>
        <v>23531.199999999997</v>
      </c>
      <c r="H2629" s="21">
        <v>354510</v>
      </c>
      <c r="I2629" s="21" t="s">
        <v>3970</v>
      </c>
      <c r="J2629" s="21">
        <v>1</v>
      </c>
      <c r="K2629" s="21">
        <v>1</v>
      </c>
      <c r="L2629" s="21">
        <f t="shared" si="282"/>
        <v>0</v>
      </c>
      <c r="M2629" s="21" t="s">
        <v>3614</v>
      </c>
      <c r="N2629" s="30">
        <v>45916</v>
      </c>
      <c r="O2629" s="48">
        <v>44407.5</v>
      </c>
      <c r="P2629" s="21" t="s">
        <v>3424</v>
      </c>
      <c r="Q2629" s="21" t="s">
        <v>636</v>
      </c>
      <c r="R2629" s="21" t="s">
        <v>637</v>
      </c>
      <c r="S2629" s="3">
        <v>4</v>
      </c>
      <c r="T2629" s="37"/>
      <c r="U2629" s="21" t="s">
        <v>18</v>
      </c>
      <c r="V2629" s="21" t="str">
        <f>VLOOKUP(P2629,'Customer List'!B:C,2,)</f>
        <v>DELHI</v>
      </c>
      <c r="W2629" s="38"/>
      <c r="X2629" s="30">
        <f>IF(OR(R2629 = "PRIYANKA MADAM", R2629 = "DEEPAK", R2629 = "PORTER"),N2629,"")</f>
        <v>45916</v>
      </c>
      <c r="Y2629" s="21">
        <f t="shared" si="283"/>
        <v>0</v>
      </c>
      <c r="Z2629" s="21" t="str">
        <f t="shared" si="284"/>
        <v>Tuesday</v>
      </c>
      <c r="AA2629" s="21" t="str">
        <f t="shared" si="285"/>
        <v>Tuesday</v>
      </c>
      <c r="AB2629" s="21" t="str">
        <f>VLOOKUP(U2629,'Currency Sheet'!A:C,3,)</f>
        <v>DOLLAR</v>
      </c>
      <c r="AC2629" s="42" t="str">
        <f>VLOOKUP(P2629,'Customer List'!B:D,3,)</f>
        <v>Local</v>
      </c>
    </row>
    <row r="2630" spans="1:29" x14ac:dyDescent="0.25">
      <c r="A2630" s="21">
        <v>2627</v>
      </c>
      <c r="B2630" s="21" t="s">
        <v>3421</v>
      </c>
      <c r="C2630" s="30">
        <v>45905</v>
      </c>
      <c r="D2630" s="30">
        <v>45910</v>
      </c>
      <c r="E2630" s="47">
        <v>116.2</v>
      </c>
      <c r="F2630" s="47">
        <f t="shared" si="280"/>
        <v>10225.6</v>
      </c>
      <c r="G2630" s="48">
        <f t="shared" si="281"/>
        <v>10225.6</v>
      </c>
      <c r="H2630" s="21">
        <v>357408</v>
      </c>
      <c r="I2630" s="21" t="s">
        <v>3971</v>
      </c>
      <c r="J2630" s="21">
        <v>1</v>
      </c>
      <c r="K2630" s="21">
        <v>1</v>
      </c>
      <c r="L2630" s="21">
        <f t="shared" si="282"/>
        <v>0</v>
      </c>
      <c r="M2630" s="21" t="s">
        <v>3521</v>
      </c>
      <c r="N2630" s="30">
        <v>45913</v>
      </c>
      <c r="O2630" s="48">
        <v>15770</v>
      </c>
      <c r="P2630" s="21" t="s">
        <v>617</v>
      </c>
      <c r="Q2630" s="21">
        <v>58155620725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Bhuvneshwar</v>
      </c>
      <c r="W2630" s="38"/>
      <c r="X2630" s="30">
        <v>45915</v>
      </c>
      <c r="Y2630" s="21">
        <f t="shared" si="283"/>
        <v>2</v>
      </c>
      <c r="Z2630" s="21" t="str">
        <f t="shared" si="284"/>
        <v>Saturday</v>
      </c>
      <c r="AA2630" s="21" t="str">
        <f t="shared" si="285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2628</v>
      </c>
      <c r="B2631" s="21" t="s">
        <v>3421</v>
      </c>
      <c r="C2631" s="30">
        <v>45905</v>
      </c>
      <c r="D2631" s="30">
        <v>45910</v>
      </c>
      <c r="E2631" s="47">
        <v>267.39999999999998</v>
      </c>
      <c r="F2631" s="47">
        <f t="shared" si="280"/>
        <v>23531.199999999997</v>
      </c>
      <c r="G2631" s="48">
        <f t="shared" si="281"/>
        <v>23531.199999999997</v>
      </c>
      <c r="H2631" s="21">
        <v>362578</v>
      </c>
      <c r="I2631" s="21" t="s">
        <v>3972</v>
      </c>
      <c r="J2631" s="21">
        <v>1</v>
      </c>
      <c r="K2631" s="21">
        <v>1</v>
      </c>
      <c r="L2631" s="21">
        <f t="shared" si="282"/>
        <v>0</v>
      </c>
      <c r="M2631" s="21" t="s">
        <v>3519</v>
      </c>
      <c r="N2631" s="30">
        <v>45913</v>
      </c>
      <c r="O2631" s="48">
        <v>36290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83"/>
        <v>2</v>
      </c>
      <c r="Z2631" s="21" t="str">
        <f t="shared" si="284"/>
        <v>Saturday</v>
      </c>
      <c r="AA2631" s="21" t="str">
        <f t="shared" si="285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2629</v>
      </c>
      <c r="B2632" s="21" t="s">
        <v>3421</v>
      </c>
      <c r="C2632" s="30">
        <v>45905</v>
      </c>
      <c r="D2632" s="30">
        <v>45910</v>
      </c>
      <c r="E2632" s="47">
        <v>111.3</v>
      </c>
      <c r="F2632" s="47">
        <f t="shared" si="280"/>
        <v>9794.4</v>
      </c>
      <c r="G2632" s="48">
        <f t="shared" si="281"/>
        <v>9794.4</v>
      </c>
      <c r="H2632" s="21">
        <v>369307</v>
      </c>
      <c r="I2632" s="21" t="s">
        <v>3973</v>
      </c>
      <c r="J2632" s="21">
        <v>1</v>
      </c>
      <c r="K2632" s="21">
        <v>1</v>
      </c>
      <c r="L2632" s="21">
        <f t="shared" si="282"/>
        <v>0</v>
      </c>
      <c r="M2632" s="21" t="s">
        <v>3512</v>
      </c>
      <c r="N2632" s="30">
        <v>45913</v>
      </c>
      <c r="O2632" s="48">
        <v>17252</v>
      </c>
      <c r="P2632" s="21" t="s">
        <v>630</v>
      </c>
      <c r="Q2632" s="21">
        <v>58155620983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Telangana</v>
      </c>
      <c r="W2632" s="38"/>
      <c r="X2632" s="30">
        <v>45915</v>
      </c>
      <c r="Y2632" s="21">
        <f t="shared" si="283"/>
        <v>2</v>
      </c>
      <c r="Z2632" s="21" t="str">
        <f t="shared" si="284"/>
        <v>Saturday</v>
      </c>
      <c r="AA2632" s="21" t="str">
        <f t="shared" si="285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2630</v>
      </c>
      <c r="B2633" s="21" t="s">
        <v>3421</v>
      </c>
      <c r="C2633" s="30">
        <v>45905</v>
      </c>
      <c r="D2633" s="30">
        <v>45910</v>
      </c>
      <c r="E2633" s="47">
        <v>275.10000000000002</v>
      </c>
      <c r="F2633" s="47">
        <f t="shared" si="280"/>
        <v>24208.800000000003</v>
      </c>
      <c r="G2633" s="48">
        <f t="shared" si="281"/>
        <v>24208.800000000003</v>
      </c>
      <c r="H2633" s="21">
        <v>369308</v>
      </c>
      <c r="I2633" s="21" t="s">
        <v>3974</v>
      </c>
      <c r="J2633" s="21">
        <v>1</v>
      </c>
      <c r="K2633" s="21">
        <v>1</v>
      </c>
      <c r="L2633" s="21">
        <f t="shared" si="282"/>
        <v>0</v>
      </c>
      <c r="M2633" s="21" t="s">
        <v>3512</v>
      </c>
      <c r="N2633" s="30">
        <v>45913</v>
      </c>
      <c r="O2633" s="48">
        <v>42641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83"/>
        <v>2</v>
      </c>
      <c r="Z2633" s="21" t="str">
        <f t="shared" si="284"/>
        <v>Saturday</v>
      </c>
      <c r="AA2633" s="21" t="str">
        <f t="shared" si="285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2631</v>
      </c>
      <c r="B2634" s="21" t="s">
        <v>3421</v>
      </c>
      <c r="C2634" s="30">
        <v>45905</v>
      </c>
      <c r="D2634" s="30">
        <v>45910</v>
      </c>
      <c r="E2634" s="47">
        <v>326.25</v>
      </c>
      <c r="F2634" s="47">
        <f t="shared" si="280"/>
        <v>28710</v>
      </c>
      <c r="G2634" s="48">
        <f t="shared" si="281"/>
        <v>28710</v>
      </c>
      <c r="H2634" s="21">
        <v>369624</v>
      </c>
      <c r="I2634" s="21" t="s">
        <v>3975</v>
      </c>
      <c r="J2634" s="21">
        <v>1</v>
      </c>
      <c r="K2634" s="21">
        <v>1</v>
      </c>
      <c r="L2634" s="21">
        <f t="shared" si="282"/>
        <v>0</v>
      </c>
      <c r="M2634" s="21" t="s">
        <v>3619</v>
      </c>
      <c r="N2634" s="30">
        <v>45918</v>
      </c>
      <c r="O2634" s="48">
        <v>43826.25</v>
      </c>
      <c r="P2634" s="21" t="s">
        <v>3425</v>
      </c>
      <c r="Q2634" s="21" t="s">
        <v>1127</v>
      </c>
      <c r="R2634" s="21" t="s">
        <v>1127</v>
      </c>
      <c r="S2634" s="3">
        <v>4</v>
      </c>
      <c r="T2634" s="37"/>
      <c r="U2634" s="21" t="s">
        <v>18</v>
      </c>
      <c r="V2634" s="21" t="str">
        <f>VLOOKUP(P2634,'Customer List'!B:C,2,)</f>
        <v>DELHI</v>
      </c>
      <c r="W2634" s="38"/>
      <c r="X2634" s="30">
        <f>IF(OR(R2634 = "PRIYANKA MADAM", R2634 = "DEEPAK", R2634 = "PORTER"),N2634,"")</f>
        <v>45918</v>
      </c>
      <c r="Y2634" s="21">
        <f t="shared" si="283"/>
        <v>0</v>
      </c>
      <c r="Z2634" s="21" t="str">
        <f t="shared" si="284"/>
        <v>Thursday</v>
      </c>
      <c r="AA2634" s="21" t="str">
        <f t="shared" si="285"/>
        <v>Thursday</v>
      </c>
      <c r="AB2634" s="21" t="str">
        <f>VLOOKUP(U2634,'Currency Sheet'!A:C,3,)</f>
        <v>DOLLAR</v>
      </c>
      <c r="AC2634" s="42" t="str">
        <f>VLOOKUP(P2634,'Customer List'!B:D,3,)</f>
        <v>Local</v>
      </c>
    </row>
    <row r="2635" spans="1:29" x14ac:dyDescent="0.25">
      <c r="A2635" s="21">
        <v>2632</v>
      </c>
      <c r="B2635" s="21" t="s">
        <v>3421</v>
      </c>
      <c r="C2635" s="30">
        <v>45905</v>
      </c>
      <c r="D2635" s="30">
        <v>45910</v>
      </c>
      <c r="E2635" s="47">
        <v>234.5</v>
      </c>
      <c r="F2635" s="47">
        <f t="shared" si="280"/>
        <v>20636</v>
      </c>
      <c r="G2635" s="48">
        <f t="shared" si="281"/>
        <v>20636</v>
      </c>
      <c r="H2635" s="21">
        <v>372208</v>
      </c>
      <c r="I2635" s="21" t="s">
        <v>3976</v>
      </c>
      <c r="J2635" s="21">
        <v>1</v>
      </c>
      <c r="K2635" s="21">
        <v>1</v>
      </c>
      <c r="L2635" s="21">
        <f t="shared" si="282"/>
        <v>0</v>
      </c>
      <c r="M2635" s="21" t="s">
        <v>3521</v>
      </c>
      <c r="N2635" s="30">
        <v>45913</v>
      </c>
      <c r="O2635" s="48">
        <v>31825</v>
      </c>
      <c r="P2635" s="21" t="s">
        <v>617</v>
      </c>
      <c r="Q2635" s="21">
        <v>58155620725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Bhuvneshwar</v>
      </c>
      <c r="W2635" s="38"/>
      <c r="X2635" s="30">
        <v>45915</v>
      </c>
      <c r="Y2635" s="21">
        <f t="shared" si="283"/>
        <v>2</v>
      </c>
      <c r="Z2635" s="21" t="str">
        <f t="shared" si="284"/>
        <v>Saturday</v>
      </c>
      <c r="AA2635" s="21" t="str">
        <f t="shared" si="285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2633</v>
      </c>
      <c r="B2636" s="21" t="s">
        <v>3421</v>
      </c>
      <c r="C2636" s="30">
        <v>45905</v>
      </c>
      <c r="D2636" s="30">
        <v>45910</v>
      </c>
      <c r="E2636" s="47">
        <v>1</v>
      </c>
      <c r="F2636" s="47">
        <f t="shared" si="280"/>
        <v>88</v>
      </c>
      <c r="G2636" s="48">
        <f t="shared" si="281"/>
        <v>88</v>
      </c>
      <c r="H2636" s="21">
        <v>387103</v>
      </c>
      <c r="I2636" s="21" t="s">
        <v>3977</v>
      </c>
      <c r="J2636" s="21">
        <v>1</v>
      </c>
      <c r="K2636" s="21">
        <v>1</v>
      </c>
      <c r="L2636" s="21">
        <f t="shared" si="282"/>
        <v>0</v>
      </c>
      <c r="M2636" s="21" t="s">
        <v>3665</v>
      </c>
      <c r="N2636" s="30">
        <v>45916</v>
      </c>
      <c r="O2636" s="48">
        <v>0</v>
      </c>
      <c r="P2636" s="21" t="s">
        <v>16</v>
      </c>
      <c r="Q2636" s="21" t="s">
        <v>636</v>
      </c>
      <c r="R2636" s="21" t="s">
        <v>637</v>
      </c>
      <c r="S2636" s="3">
        <v>4</v>
      </c>
      <c r="T2636" s="37" t="s">
        <v>3426</v>
      </c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45916</v>
      </c>
      <c r="Y2636" s="21">
        <f t="shared" si="283"/>
        <v>0</v>
      </c>
      <c r="Z2636" s="21" t="str">
        <f t="shared" si="284"/>
        <v>Tuesday</v>
      </c>
      <c r="AA2636" s="21" t="str">
        <f t="shared" si="285"/>
        <v>Tuesday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2634</v>
      </c>
      <c r="B2637" s="21" t="s">
        <v>3421</v>
      </c>
      <c r="C2637" s="30">
        <v>45905</v>
      </c>
      <c r="D2637" s="30">
        <v>45910</v>
      </c>
      <c r="E2637" s="47">
        <v>1</v>
      </c>
      <c r="F2637" s="47">
        <f t="shared" si="280"/>
        <v>88</v>
      </c>
      <c r="G2637" s="48">
        <f t="shared" si="281"/>
        <v>88</v>
      </c>
      <c r="H2637" s="21">
        <v>387203</v>
      </c>
      <c r="I2637" s="21" t="s">
        <v>3978</v>
      </c>
      <c r="J2637" s="21">
        <v>1</v>
      </c>
      <c r="K2637" s="21">
        <v>1</v>
      </c>
      <c r="L2637" s="21">
        <f t="shared" si="282"/>
        <v>0</v>
      </c>
      <c r="M2637" s="21" t="s">
        <v>3665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3426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83"/>
        <v>0</v>
      </c>
      <c r="Z2637" s="21" t="str">
        <f t="shared" si="284"/>
        <v>Tuesday</v>
      </c>
      <c r="AA2637" s="21" t="str">
        <f t="shared" si="285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2635</v>
      </c>
      <c r="B2638" s="21" t="s">
        <v>3421</v>
      </c>
      <c r="C2638" s="30">
        <v>45905</v>
      </c>
      <c r="D2638" s="30">
        <v>45910</v>
      </c>
      <c r="E2638" s="47">
        <v>246.4</v>
      </c>
      <c r="F2638" s="47">
        <f t="shared" si="280"/>
        <v>21683.200000000001</v>
      </c>
      <c r="G2638" s="48">
        <f t="shared" si="281"/>
        <v>21683.200000000001</v>
      </c>
      <c r="H2638" s="21">
        <v>392918</v>
      </c>
      <c r="I2638" s="21" t="s">
        <v>3979</v>
      </c>
      <c r="J2638" s="21">
        <v>1</v>
      </c>
      <c r="K2638" s="21">
        <v>1</v>
      </c>
      <c r="L2638" s="21">
        <f t="shared" si="282"/>
        <v>0</v>
      </c>
      <c r="M2638" s="21" t="s">
        <v>3519</v>
      </c>
      <c r="N2638" s="30">
        <v>45913</v>
      </c>
      <c r="O2638" s="48">
        <v>33440</v>
      </c>
      <c r="P2638" s="21" t="s">
        <v>617</v>
      </c>
      <c r="Q2638" s="21">
        <v>58155620725</v>
      </c>
      <c r="R2638" s="21" t="s">
        <v>40</v>
      </c>
      <c r="S2638" s="3">
        <v>4</v>
      </c>
      <c r="T2638" s="37"/>
      <c r="U2638" s="21" t="s">
        <v>18</v>
      </c>
      <c r="V2638" s="21" t="str">
        <f>VLOOKUP(P2638,'Customer List'!B:C,2,)</f>
        <v>Bhuvneshwar</v>
      </c>
      <c r="W2638" s="38"/>
      <c r="X2638" s="30">
        <v>45915</v>
      </c>
      <c r="Y2638" s="21">
        <f t="shared" si="283"/>
        <v>2</v>
      </c>
      <c r="Z2638" s="21" t="str">
        <f t="shared" si="284"/>
        <v>Saturday</v>
      </c>
      <c r="AA2638" s="21" t="str">
        <f t="shared" si="285"/>
        <v>Monday</v>
      </c>
      <c r="AB2638" s="21" t="str">
        <f>VLOOKUP(U2638,'Currency Sheet'!A:C,3,)</f>
        <v>DOLLAR</v>
      </c>
      <c r="AC2638" s="42" t="str">
        <f>VLOOKUP(P2638,'Customer List'!B:D,3,)</f>
        <v>OutStation</v>
      </c>
    </row>
    <row r="2639" spans="1:29" x14ac:dyDescent="0.25">
      <c r="A2639" s="21">
        <v>2636</v>
      </c>
      <c r="B2639" s="21" t="s">
        <v>3421</v>
      </c>
      <c r="C2639" s="30">
        <v>45905</v>
      </c>
      <c r="D2639" s="30">
        <v>45910</v>
      </c>
      <c r="E2639" s="47">
        <v>53.9</v>
      </c>
      <c r="F2639" s="47">
        <f t="shared" si="280"/>
        <v>4743.2</v>
      </c>
      <c r="G2639" s="48">
        <f t="shared" si="281"/>
        <v>4743.2</v>
      </c>
      <c r="H2639" s="21">
        <v>400112</v>
      </c>
      <c r="I2639" s="21" t="s">
        <v>3980</v>
      </c>
      <c r="J2639" s="21">
        <v>1</v>
      </c>
      <c r="K2639" s="21">
        <v>1</v>
      </c>
      <c r="L2639" s="21">
        <f t="shared" si="282"/>
        <v>0</v>
      </c>
      <c r="M2639" s="21" t="s">
        <v>3505</v>
      </c>
      <c r="N2639" s="30">
        <v>45913</v>
      </c>
      <c r="O2639" s="48">
        <v>8115.8</v>
      </c>
      <c r="P2639" s="21" t="s">
        <v>2048</v>
      </c>
      <c r="Q2639" s="21">
        <v>58155617516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Hyderabad</v>
      </c>
      <c r="W2639" s="38"/>
      <c r="X2639" s="30">
        <v>45915</v>
      </c>
      <c r="Y2639" s="21">
        <f t="shared" si="283"/>
        <v>2</v>
      </c>
      <c r="Z2639" s="21" t="str">
        <f t="shared" si="284"/>
        <v>Saturday</v>
      </c>
      <c r="AA2639" s="21" t="str">
        <f t="shared" si="285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2637</v>
      </c>
      <c r="B2640" s="21" t="s">
        <v>3421</v>
      </c>
      <c r="C2640" s="30">
        <v>45905</v>
      </c>
      <c r="D2640" s="30">
        <v>45910</v>
      </c>
      <c r="E2640" s="47">
        <v>125.3</v>
      </c>
      <c r="F2640" s="47">
        <f t="shared" si="280"/>
        <v>11026.4</v>
      </c>
      <c r="G2640" s="48">
        <f t="shared" si="281"/>
        <v>11026.4</v>
      </c>
      <c r="H2640" s="21">
        <v>400126</v>
      </c>
      <c r="I2640" s="21" t="s">
        <v>3981</v>
      </c>
      <c r="J2640" s="21">
        <v>1</v>
      </c>
      <c r="K2640" s="21">
        <v>1</v>
      </c>
      <c r="L2640" s="21">
        <f t="shared" si="282"/>
        <v>0</v>
      </c>
      <c r="M2640" s="21" t="s">
        <v>3521</v>
      </c>
      <c r="N2640" s="30">
        <v>45913</v>
      </c>
      <c r="O2640" s="48">
        <v>17005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83"/>
        <v>2</v>
      </c>
      <c r="Z2640" s="21" t="str">
        <f t="shared" si="284"/>
        <v>Saturday</v>
      </c>
      <c r="AA2640" s="21" t="str">
        <f t="shared" si="285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2638</v>
      </c>
      <c r="B2641" s="21" t="s">
        <v>3421</v>
      </c>
      <c r="C2641" s="30">
        <v>45905</v>
      </c>
      <c r="D2641" s="30">
        <v>45910</v>
      </c>
      <c r="E2641" s="47">
        <v>146.30000000000001</v>
      </c>
      <c r="F2641" s="47">
        <f t="shared" si="280"/>
        <v>12874.400000000001</v>
      </c>
      <c r="G2641" s="48">
        <f t="shared" si="281"/>
        <v>12874.400000000001</v>
      </c>
      <c r="H2641" s="21">
        <v>400129</v>
      </c>
      <c r="I2641" s="21" t="s">
        <v>3982</v>
      </c>
      <c r="J2641" s="21">
        <v>1</v>
      </c>
      <c r="K2641" s="21">
        <v>1</v>
      </c>
      <c r="L2641" s="21">
        <f t="shared" si="282"/>
        <v>0</v>
      </c>
      <c r="M2641" s="21" t="s">
        <v>3521</v>
      </c>
      <c r="N2641" s="30">
        <v>45913</v>
      </c>
      <c r="O2641" s="48">
        <v>19855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83"/>
        <v>2</v>
      </c>
      <c r="Z2641" s="21" t="str">
        <f t="shared" si="284"/>
        <v>Saturday</v>
      </c>
      <c r="AA2641" s="21" t="str">
        <f t="shared" si="285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2639</v>
      </c>
      <c r="B2642" s="21" t="s">
        <v>3421</v>
      </c>
      <c r="C2642" s="30">
        <v>45905</v>
      </c>
      <c r="D2642" s="30">
        <v>45910</v>
      </c>
      <c r="E2642" s="47">
        <v>90.3</v>
      </c>
      <c r="F2642" s="47">
        <f t="shared" si="280"/>
        <v>7946.4</v>
      </c>
      <c r="G2642" s="48">
        <f t="shared" si="281"/>
        <v>7946.4</v>
      </c>
      <c r="H2642" s="21">
        <v>400140</v>
      </c>
      <c r="I2642" s="21" t="s">
        <v>3983</v>
      </c>
      <c r="J2642" s="21">
        <v>1</v>
      </c>
      <c r="K2642" s="21">
        <v>1</v>
      </c>
      <c r="L2642" s="21">
        <f t="shared" si="282"/>
        <v>0</v>
      </c>
      <c r="M2642" s="21" t="s">
        <v>3521</v>
      </c>
      <c r="N2642" s="30">
        <v>45913</v>
      </c>
      <c r="O2642" s="48">
        <v>12255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83"/>
        <v>2</v>
      </c>
      <c r="Z2642" s="21" t="str">
        <f t="shared" si="284"/>
        <v>Saturday</v>
      </c>
      <c r="AA2642" s="21" t="str">
        <f t="shared" si="285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2640</v>
      </c>
      <c r="B2643" s="21" t="s">
        <v>3421</v>
      </c>
      <c r="C2643" s="30">
        <v>45905</v>
      </c>
      <c r="D2643" s="30">
        <v>45910</v>
      </c>
      <c r="E2643" s="47">
        <v>135.1</v>
      </c>
      <c r="F2643" s="47">
        <f t="shared" si="280"/>
        <v>11888.8</v>
      </c>
      <c r="G2643" s="48">
        <f t="shared" si="281"/>
        <v>11888.8</v>
      </c>
      <c r="H2643" s="21">
        <v>400144</v>
      </c>
      <c r="I2643" s="21" t="s">
        <v>3984</v>
      </c>
      <c r="J2643" s="21">
        <v>1</v>
      </c>
      <c r="K2643" s="21">
        <v>1</v>
      </c>
      <c r="L2643" s="21">
        <f t="shared" si="282"/>
        <v>0</v>
      </c>
      <c r="M2643" s="21" t="s">
        <v>3509</v>
      </c>
      <c r="N2643" s="30">
        <v>45913</v>
      </c>
      <c r="O2643" s="48">
        <v>20940.5</v>
      </c>
      <c r="P2643" s="21" t="s">
        <v>891</v>
      </c>
      <c r="Q2643" s="21">
        <v>58155620762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Banglore</v>
      </c>
      <c r="W2643" s="38"/>
      <c r="X2643" s="30">
        <v>45915</v>
      </c>
      <c r="Y2643" s="21">
        <f t="shared" si="283"/>
        <v>2</v>
      </c>
      <c r="Z2643" s="21" t="str">
        <f t="shared" si="284"/>
        <v>Saturday</v>
      </c>
      <c r="AA2643" s="21" t="str">
        <f t="shared" si="285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2641</v>
      </c>
      <c r="B2644" s="21" t="s">
        <v>3421</v>
      </c>
      <c r="C2644" s="30">
        <v>45905</v>
      </c>
      <c r="D2644" s="30">
        <v>45910</v>
      </c>
      <c r="E2644" s="47">
        <v>147.69999999999999</v>
      </c>
      <c r="F2644" s="47">
        <f t="shared" si="280"/>
        <v>12997.599999999999</v>
      </c>
      <c r="G2644" s="48">
        <f t="shared" si="281"/>
        <v>12997.599999999999</v>
      </c>
      <c r="H2644" s="21">
        <v>400148</v>
      </c>
      <c r="I2644" s="21" t="s">
        <v>3985</v>
      </c>
      <c r="J2644" s="21">
        <v>1</v>
      </c>
      <c r="K2644" s="21">
        <v>1</v>
      </c>
      <c r="L2644" s="21">
        <f t="shared" si="282"/>
        <v>0</v>
      </c>
      <c r="M2644" s="21" t="s">
        <v>3521</v>
      </c>
      <c r="N2644" s="30">
        <v>45913</v>
      </c>
      <c r="O2644" s="48">
        <v>20045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83"/>
        <v>2</v>
      </c>
      <c r="Z2644" s="21" t="str">
        <f t="shared" si="284"/>
        <v>Saturday</v>
      </c>
      <c r="AA2644" s="21" t="str">
        <f t="shared" si="285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2642</v>
      </c>
      <c r="B2645" s="21" t="s">
        <v>3421</v>
      </c>
      <c r="C2645" s="30">
        <v>45905</v>
      </c>
      <c r="D2645" s="30">
        <v>45910</v>
      </c>
      <c r="E2645" s="47">
        <v>268.5</v>
      </c>
      <c r="F2645" s="47">
        <f t="shared" si="280"/>
        <v>23628</v>
      </c>
      <c r="G2645" s="48">
        <f t="shared" si="281"/>
        <v>23628</v>
      </c>
      <c r="H2645" s="21">
        <v>400158</v>
      </c>
      <c r="I2645" s="21" t="s">
        <v>3805</v>
      </c>
      <c r="J2645" s="21">
        <v>1</v>
      </c>
      <c r="K2645" s="21">
        <v>1</v>
      </c>
      <c r="L2645" s="21">
        <f t="shared" si="282"/>
        <v>0</v>
      </c>
      <c r="M2645" s="21" t="s">
        <v>3509</v>
      </c>
      <c r="N2645" s="30">
        <v>45913</v>
      </c>
      <c r="O2645" s="48">
        <v>38843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83"/>
        <v>2</v>
      </c>
      <c r="Z2645" s="21" t="str">
        <f t="shared" si="284"/>
        <v>Saturday</v>
      </c>
      <c r="AA2645" s="21" t="str">
        <f t="shared" si="285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2643</v>
      </c>
      <c r="B2646" s="21" t="s">
        <v>3421</v>
      </c>
      <c r="C2646" s="30">
        <v>45905</v>
      </c>
      <c r="D2646" s="30">
        <v>45910</v>
      </c>
      <c r="E2646" s="47">
        <v>309.75</v>
      </c>
      <c r="F2646" s="47">
        <f t="shared" si="280"/>
        <v>27258</v>
      </c>
      <c r="G2646" s="48">
        <f t="shared" si="281"/>
        <v>54516</v>
      </c>
      <c r="H2646" s="21">
        <v>400162</v>
      </c>
      <c r="I2646" s="21" t="s">
        <v>3806</v>
      </c>
      <c r="J2646" s="21">
        <v>2</v>
      </c>
      <c r="K2646" s="21">
        <v>2</v>
      </c>
      <c r="L2646" s="21">
        <f t="shared" si="282"/>
        <v>0</v>
      </c>
      <c r="M2646" s="21" t="s">
        <v>3505</v>
      </c>
      <c r="N2646" s="30">
        <v>45913</v>
      </c>
      <c r="O2646" s="48">
        <v>87060.4</v>
      </c>
      <c r="P2646" s="21" t="s">
        <v>2048</v>
      </c>
      <c r="Q2646" s="21">
        <v>58155617516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Hyderabad</v>
      </c>
      <c r="W2646" s="38"/>
      <c r="X2646" s="30">
        <v>45915</v>
      </c>
      <c r="Y2646" s="21">
        <f t="shared" si="283"/>
        <v>2</v>
      </c>
      <c r="Z2646" s="21" t="str">
        <f t="shared" si="284"/>
        <v>Saturday</v>
      </c>
      <c r="AA2646" s="21" t="str">
        <f t="shared" si="285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2644</v>
      </c>
      <c r="B2647" s="21" t="s">
        <v>3421</v>
      </c>
      <c r="C2647" s="30">
        <v>45905</v>
      </c>
      <c r="D2647" s="30">
        <v>45910</v>
      </c>
      <c r="E2647" s="47">
        <v>309.75</v>
      </c>
      <c r="F2647" s="47">
        <f t="shared" si="280"/>
        <v>27258</v>
      </c>
      <c r="G2647" s="48">
        <f t="shared" si="281"/>
        <v>27258</v>
      </c>
      <c r="H2647" s="21">
        <v>400162</v>
      </c>
      <c r="I2647" s="21" t="s">
        <v>3806</v>
      </c>
      <c r="J2647" s="21">
        <v>1</v>
      </c>
      <c r="K2647" s="21">
        <v>1</v>
      </c>
      <c r="L2647" s="21">
        <f t="shared" si="282"/>
        <v>0</v>
      </c>
      <c r="M2647" s="21" t="s">
        <v>3509</v>
      </c>
      <c r="N2647" s="30">
        <v>45913</v>
      </c>
      <c r="O2647" s="48">
        <v>44810.5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83"/>
        <v>2</v>
      </c>
      <c r="Z2647" s="21" t="str">
        <f t="shared" si="284"/>
        <v>Saturday</v>
      </c>
      <c r="AA2647" s="21" t="str">
        <f t="shared" si="285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2645</v>
      </c>
      <c r="B2648" s="21" t="s">
        <v>3421</v>
      </c>
      <c r="C2648" s="30">
        <v>45905</v>
      </c>
      <c r="D2648" s="30">
        <v>45910</v>
      </c>
      <c r="E2648" s="47">
        <v>309.75</v>
      </c>
      <c r="F2648" s="47">
        <f t="shared" si="280"/>
        <v>27258</v>
      </c>
      <c r="G2648" s="48">
        <f t="shared" si="281"/>
        <v>27258</v>
      </c>
      <c r="H2648" s="21">
        <v>400164</v>
      </c>
      <c r="I2648" s="21" t="s">
        <v>3986</v>
      </c>
      <c r="J2648" s="21">
        <v>1</v>
      </c>
      <c r="K2648" s="21">
        <v>1</v>
      </c>
      <c r="L2648" s="21">
        <f t="shared" si="282"/>
        <v>0</v>
      </c>
      <c r="M2648" s="21" t="s">
        <v>3521</v>
      </c>
      <c r="N2648" s="30">
        <v>45913</v>
      </c>
      <c r="O2648" s="48">
        <v>39235</v>
      </c>
      <c r="P2648" s="21" t="s">
        <v>617</v>
      </c>
      <c r="Q2648" s="21">
        <v>58155620725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Bhuvneshwar</v>
      </c>
      <c r="W2648" s="38"/>
      <c r="X2648" s="30">
        <v>45915</v>
      </c>
      <c r="Y2648" s="21">
        <f t="shared" si="283"/>
        <v>2</v>
      </c>
      <c r="Z2648" s="21" t="str">
        <f t="shared" si="284"/>
        <v>Saturday</v>
      </c>
      <c r="AA2648" s="21" t="str">
        <f t="shared" si="285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2646</v>
      </c>
      <c r="B2649" s="21" t="s">
        <v>3421</v>
      </c>
      <c r="C2649" s="30">
        <v>45905</v>
      </c>
      <c r="D2649" s="30">
        <v>45910</v>
      </c>
      <c r="E2649" s="47">
        <v>309.75</v>
      </c>
      <c r="F2649" s="47">
        <f t="shared" si="280"/>
        <v>27258</v>
      </c>
      <c r="G2649" s="48">
        <f t="shared" si="281"/>
        <v>54516</v>
      </c>
      <c r="H2649" s="21">
        <v>400168</v>
      </c>
      <c r="I2649" s="21" t="s">
        <v>3987</v>
      </c>
      <c r="J2649" s="21">
        <v>2</v>
      </c>
      <c r="K2649" s="21">
        <v>2</v>
      </c>
      <c r="L2649" s="21">
        <f t="shared" si="282"/>
        <v>0</v>
      </c>
      <c r="M2649" s="21" t="s">
        <v>3505</v>
      </c>
      <c r="N2649" s="30">
        <v>45913</v>
      </c>
      <c r="O2649" s="48">
        <v>87060.4</v>
      </c>
      <c r="P2649" s="21" t="s">
        <v>2048</v>
      </c>
      <c r="Q2649" s="21">
        <v>58155617516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Hyderabad</v>
      </c>
      <c r="W2649" s="38"/>
      <c r="X2649" s="30">
        <v>45915</v>
      </c>
      <c r="Y2649" s="21">
        <f t="shared" si="283"/>
        <v>2</v>
      </c>
      <c r="Z2649" s="21" t="str">
        <f t="shared" si="284"/>
        <v>Saturday</v>
      </c>
      <c r="AA2649" s="21" t="str">
        <f t="shared" si="285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2647</v>
      </c>
      <c r="B2650" s="21" t="s">
        <v>3421</v>
      </c>
      <c r="C2650" s="30">
        <v>45905</v>
      </c>
      <c r="D2650" s="30">
        <v>45910</v>
      </c>
      <c r="E2650" s="47">
        <v>288.75</v>
      </c>
      <c r="F2650" s="47">
        <f t="shared" si="280"/>
        <v>25410</v>
      </c>
      <c r="G2650" s="48">
        <f t="shared" si="281"/>
        <v>25410</v>
      </c>
      <c r="H2650" s="21">
        <v>400172</v>
      </c>
      <c r="I2650" s="21" t="s">
        <v>3807</v>
      </c>
      <c r="J2650" s="21">
        <v>1</v>
      </c>
      <c r="K2650" s="21">
        <v>1</v>
      </c>
      <c r="L2650" s="21">
        <f t="shared" si="282"/>
        <v>0</v>
      </c>
      <c r="M2650" s="21" t="s">
        <v>3509</v>
      </c>
      <c r="N2650" s="30">
        <v>45913</v>
      </c>
      <c r="O2650" s="48">
        <v>41772.5</v>
      </c>
      <c r="P2650" s="21" t="s">
        <v>891</v>
      </c>
      <c r="Q2650" s="21">
        <v>58155620762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Banglore</v>
      </c>
      <c r="W2650" s="38"/>
      <c r="X2650" s="30">
        <v>45915</v>
      </c>
      <c r="Y2650" s="21">
        <f t="shared" si="283"/>
        <v>2</v>
      </c>
      <c r="Z2650" s="21" t="str">
        <f t="shared" si="284"/>
        <v>Saturday</v>
      </c>
      <c r="AA2650" s="21" t="str">
        <f t="shared" si="285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2648</v>
      </c>
      <c r="B2651" s="21" t="s">
        <v>3421</v>
      </c>
      <c r="C2651" s="30">
        <v>45905</v>
      </c>
      <c r="D2651" s="30">
        <v>45910</v>
      </c>
      <c r="E2651" s="47">
        <v>160.30000000000001</v>
      </c>
      <c r="F2651" s="47">
        <f t="shared" si="280"/>
        <v>14106.400000000001</v>
      </c>
      <c r="G2651" s="48">
        <f t="shared" si="281"/>
        <v>14106.400000000001</v>
      </c>
      <c r="H2651" s="21">
        <v>400176</v>
      </c>
      <c r="I2651" s="21" t="s">
        <v>3988</v>
      </c>
      <c r="J2651" s="21">
        <v>1</v>
      </c>
      <c r="K2651" s="21">
        <v>1</v>
      </c>
      <c r="L2651" s="21">
        <f t="shared" si="282"/>
        <v>0</v>
      </c>
      <c r="M2651" s="21" t="s">
        <v>3509</v>
      </c>
      <c r="N2651" s="30">
        <v>45913</v>
      </c>
      <c r="O2651" s="48">
        <v>24846.5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83"/>
        <v>2</v>
      </c>
      <c r="Z2651" s="21" t="str">
        <f t="shared" si="284"/>
        <v>Saturday</v>
      </c>
      <c r="AA2651" s="21" t="str">
        <f t="shared" si="285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2649</v>
      </c>
      <c r="B2652" s="21" t="s">
        <v>3421</v>
      </c>
      <c r="C2652" s="30">
        <v>45905</v>
      </c>
      <c r="D2652" s="30">
        <v>45910</v>
      </c>
      <c r="E2652" s="47">
        <v>144.19999999999999</v>
      </c>
      <c r="F2652" s="47">
        <f t="shared" si="280"/>
        <v>12689.599999999999</v>
      </c>
      <c r="G2652" s="48">
        <f t="shared" si="281"/>
        <v>12689.599999999999</v>
      </c>
      <c r="H2652" s="21">
        <v>400330</v>
      </c>
      <c r="I2652" s="21" t="s">
        <v>3989</v>
      </c>
      <c r="J2652" s="21">
        <v>1</v>
      </c>
      <c r="K2652" s="21">
        <v>1</v>
      </c>
      <c r="L2652" s="21">
        <f t="shared" si="282"/>
        <v>0</v>
      </c>
      <c r="M2652" s="21" t="s">
        <v>3521</v>
      </c>
      <c r="N2652" s="30">
        <v>45913</v>
      </c>
      <c r="O2652" s="48">
        <v>19570</v>
      </c>
      <c r="P2652" s="21" t="s">
        <v>617</v>
      </c>
      <c r="Q2652" s="21">
        <v>58155620725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Bhuvneshwar</v>
      </c>
      <c r="W2652" s="38"/>
      <c r="X2652" s="30">
        <v>45915</v>
      </c>
      <c r="Y2652" s="21">
        <f t="shared" si="283"/>
        <v>2</v>
      </c>
      <c r="Z2652" s="21" t="str">
        <f t="shared" si="284"/>
        <v>Saturday</v>
      </c>
      <c r="AA2652" s="21" t="str">
        <f t="shared" si="285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2650</v>
      </c>
      <c r="B2653" s="21" t="s">
        <v>3421</v>
      </c>
      <c r="C2653" s="30">
        <v>45905</v>
      </c>
      <c r="D2653" s="30">
        <v>45910</v>
      </c>
      <c r="E2653" s="47">
        <v>74.2</v>
      </c>
      <c r="F2653" s="47">
        <f t="shared" si="280"/>
        <v>6529.6</v>
      </c>
      <c r="G2653" s="48">
        <f t="shared" si="281"/>
        <v>6529.6</v>
      </c>
      <c r="H2653" s="21">
        <v>400506</v>
      </c>
      <c r="I2653" s="21" t="s">
        <v>3990</v>
      </c>
      <c r="J2653" s="21">
        <v>1</v>
      </c>
      <c r="K2653" s="21">
        <v>1</v>
      </c>
      <c r="L2653" s="21">
        <f t="shared" si="282"/>
        <v>0</v>
      </c>
      <c r="M2653" s="21" t="s">
        <v>3505</v>
      </c>
      <c r="N2653" s="30">
        <v>45913</v>
      </c>
      <c r="O2653" s="48">
        <v>11172.4</v>
      </c>
      <c r="P2653" s="21" t="s">
        <v>2048</v>
      </c>
      <c r="Q2653" s="21">
        <v>58155617516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Hyderabad</v>
      </c>
      <c r="W2653" s="38"/>
      <c r="X2653" s="30">
        <v>45915</v>
      </c>
      <c r="Y2653" s="21">
        <f t="shared" si="283"/>
        <v>2</v>
      </c>
      <c r="Z2653" s="21" t="str">
        <f t="shared" si="284"/>
        <v>Saturday</v>
      </c>
      <c r="AA2653" s="21" t="str">
        <f t="shared" si="285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2651</v>
      </c>
      <c r="B2654" s="21" t="s">
        <v>3421</v>
      </c>
      <c r="C2654" s="30">
        <v>45905</v>
      </c>
      <c r="D2654" s="30">
        <v>45910</v>
      </c>
      <c r="E2654" s="47">
        <v>123.2</v>
      </c>
      <c r="F2654" s="47">
        <f t="shared" si="280"/>
        <v>10841.6</v>
      </c>
      <c r="G2654" s="48">
        <f t="shared" si="281"/>
        <v>21683.200000000001</v>
      </c>
      <c r="H2654" s="21">
        <v>400522</v>
      </c>
      <c r="I2654" s="21" t="s">
        <v>3991</v>
      </c>
      <c r="J2654" s="21">
        <v>2</v>
      </c>
      <c r="K2654" s="21">
        <v>2</v>
      </c>
      <c r="L2654" s="21">
        <f t="shared" si="282"/>
        <v>0</v>
      </c>
      <c r="M2654" s="21" t="s">
        <v>3505</v>
      </c>
      <c r="N2654" s="30">
        <v>45913</v>
      </c>
      <c r="O2654" s="48">
        <v>37100.800000000003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83"/>
        <v>2</v>
      </c>
      <c r="Z2654" s="21" t="str">
        <f t="shared" si="284"/>
        <v>Saturday</v>
      </c>
      <c r="AA2654" s="21" t="str">
        <f t="shared" si="285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2652</v>
      </c>
      <c r="B2655" s="21" t="s">
        <v>3421</v>
      </c>
      <c r="C2655" s="30">
        <v>45905</v>
      </c>
      <c r="D2655" s="30">
        <v>45910</v>
      </c>
      <c r="E2655" s="47">
        <v>123.2</v>
      </c>
      <c r="F2655" s="47">
        <f t="shared" si="280"/>
        <v>10841.6</v>
      </c>
      <c r="G2655" s="48">
        <f t="shared" si="281"/>
        <v>10841.6</v>
      </c>
      <c r="H2655" s="21">
        <v>400524</v>
      </c>
      <c r="I2655" s="21" t="s">
        <v>3992</v>
      </c>
      <c r="J2655" s="21">
        <v>1</v>
      </c>
      <c r="K2655" s="21">
        <v>1</v>
      </c>
      <c r="L2655" s="21">
        <f t="shared" si="282"/>
        <v>0</v>
      </c>
      <c r="M2655" s="21" t="s">
        <v>3505</v>
      </c>
      <c r="N2655" s="30">
        <v>45913</v>
      </c>
      <c r="O2655" s="48">
        <v>18550.400000000001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83"/>
        <v>2</v>
      </c>
      <c r="Z2655" s="21" t="str">
        <f t="shared" si="284"/>
        <v>Saturday</v>
      </c>
      <c r="AA2655" s="21" t="str">
        <f t="shared" si="285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2653</v>
      </c>
      <c r="B2656" s="21" t="s">
        <v>3421</v>
      </c>
      <c r="C2656" s="30">
        <v>45905</v>
      </c>
      <c r="D2656" s="30">
        <v>45910</v>
      </c>
      <c r="E2656" s="47">
        <v>123.2</v>
      </c>
      <c r="F2656" s="47">
        <f t="shared" si="280"/>
        <v>10841.6</v>
      </c>
      <c r="G2656" s="48">
        <f t="shared" si="281"/>
        <v>21683.200000000001</v>
      </c>
      <c r="H2656" s="21">
        <v>400528</v>
      </c>
      <c r="I2656" s="21" t="s">
        <v>3993</v>
      </c>
      <c r="J2656" s="21">
        <v>2</v>
      </c>
      <c r="K2656" s="21">
        <v>2</v>
      </c>
      <c r="L2656" s="21">
        <f t="shared" si="282"/>
        <v>0</v>
      </c>
      <c r="M2656" s="21" t="s">
        <v>3505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83"/>
        <v>2</v>
      </c>
      <c r="Z2656" s="21" t="str">
        <f t="shared" si="284"/>
        <v>Saturday</v>
      </c>
      <c r="AA2656" s="21" t="str">
        <f t="shared" si="285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2654</v>
      </c>
      <c r="B2657" s="21" t="s">
        <v>3421</v>
      </c>
      <c r="C2657" s="30">
        <v>45905</v>
      </c>
      <c r="D2657" s="30">
        <v>45910</v>
      </c>
      <c r="E2657" s="47">
        <v>202.5</v>
      </c>
      <c r="F2657" s="47">
        <f t="shared" si="280"/>
        <v>17820</v>
      </c>
      <c r="G2657" s="48">
        <f t="shared" si="281"/>
        <v>53460</v>
      </c>
      <c r="H2657" s="21">
        <v>400551</v>
      </c>
      <c r="I2657" s="21" t="s">
        <v>3994</v>
      </c>
      <c r="J2657" s="21">
        <v>3</v>
      </c>
      <c r="K2657" s="21">
        <v>3</v>
      </c>
      <c r="L2657" s="21">
        <f t="shared" si="282"/>
        <v>0</v>
      </c>
      <c r="M2657" s="21" t="s">
        <v>3505</v>
      </c>
      <c r="N2657" s="30">
        <v>45913</v>
      </c>
      <c r="O2657" s="48">
        <v>85374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83"/>
        <v>2</v>
      </c>
      <c r="Z2657" s="21" t="str">
        <f t="shared" si="284"/>
        <v>Saturday</v>
      </c>
      <c r="AA2657" s="21" t="str">
        <f t="shared" si="285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2655</v>
      </c>
      <c r="B2658" s="21" t="s">
        <v>3421</v>
      </c>
      <c r="C2658" s="30">
        <v>45905</v>
      </c>
      <c r="D2658" s="30">
        <v>45910</v>
      </c>
      <c r="E2658" s="47">
        <v>79.099999999999994</v>
      </c>
      <c r="F2658" s="47">
        <f t="shared" si="280"/>
        <v>6960.7999999999993</v>
      </c>
      <c r="G2658" s="48">
        <f t="shared" si="281"/>
        <v>6960.7999999999993</v>
      </c>
      <c r="H2658" s="21">
        <v>400612</v>
      </c>
      <c r="I2658" s="21" t="s">
        <v>3995</v>
      </c>
      <c r="J2658" s="21">
        <v>1</v>
      </c>
      <c r="K2658" s="21">
        <v>1</v>
      </c>
      <c r="L2658" s="21">
        <f t="shared" si="282"/>
        <v>0</v>
      </c>
      <c r="M2658" s="21" t="s">
        <v>3521</v>
      </c>
      <c r="N2658" s="30">
        <v>45913</v>
      </c>
      <c r="O2658" s="48">
        <v>10735</v>
      </c>
      <c r="P2658" s="21" t="s">
        <v>617</v>
      </c>
      <c r="Q2658" s="21">
        <v>58155620725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Bhuvneshwar</v>
      </c>
      <c r="W2658" s="38"/>
      <c r="X2658" s="30">
        <v>45915</v>
      </c>
      <c r="Y2658" s="21">
        <f t="shared" si="283"/>
        <v>2</v>
      </c>
      <c r="Z2658" s="21" t="str">
        <f t="shared" si="284"/>
        <v>Saturday</v>
      </c>
      <c r="AA2658" s="21" t="str">
        <f t="shared" si="285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2656</v>
      </c>
      <c r="B2659" s="21" t="s">
        <v>3421</v>
      </c>
      <c r="C2659" s="30">
        <v>45905</v>
      </c>
      <c r="D2659" s="30">
        <v>45910</v>
      </c>
      <c r="E2659" s="47">
        <v>79.099999999999994</v>
      </c>
      <c r="F2659" s="47">
        <f t="shared" si="280"/>
        <v>6960.7999999999993</v>
      </c>
      <c r="G2659" s="48">
        <f t="shared" si="281"/>
        <v>6960.7999999999993</v>
      </c>
      <c r="H2659" s="21">
        <v>400612</v>
      </c>
      <c r="I2659" s="21" t="s">
        <v>3995</v>
      </c>
      <c r="J2659" s="21">
        <v>1</v>
      </c>
      <c r="K2659" s="21">
        <v>1</v>
      </c>
      <c r="L2659" s="21">
        <f t="shared" si="282"/>
        <v>0</v>
      </c>
      <c r="M2659" s="21" t="s">
        <v>3505</v>
      </c>
      <c r="N2659" s="30">
        <v>45913</v>
      </c>
      <c r="O2659" s="48">
        <v>11910.2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83"/>
        <v>2</v>
      </c>
      <c r="Z2659" s="21" t="str">
        <f t="shared" si="284"/>
        <v>Saturday</v>
      </c>
      <c r="AA2659" s="21" t="str">
        <f t="shared" si="285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2657</v>
      </c>
      <c r="B2660" s="21" t="s">
        <v>3421</v>
      </c>
      <c r="C2660" s="30">
        <v>45905</v>
      </c>
      <c r="D2660" s="30">
        <v>45910</v>
      </c>
      <c r="E2660" s="47">
        <v>68.600000000000009</v>
      </c>
      <c r="F2660" s="47">
        <f t="shared" si="280"/>
        <v>6036.8000000000011</v>
      </c>
      <c r="G2660" s="48">
        <f t="shared" si="281"/>
        <v>18110.400000000001</v>
      </c>
      <c r="H2660" s="21">
        <v>400636</v>
      </c>
      <c r="I2660" s="21" t="s">
        <v>3996</v>
      </c>
      <c r="J2660" s="21">
        <v>3</v>
      </c>
      <c r="K2660" s="21">
        <v>3</v>
      </c>
      <c r="L2660" s="21">
        <f t="shared" si="282"/>
        <v>0</v>
      </c>
      <c r="M2660" s="21" t="s">
        <v>3505</v>
      </c>
      <c r="N2660" s="30">
        <v>45913</v>
      </c>
      <c r="O2660" s="48">
        <v>30987.599999999999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83"/>
        <v>2</v>
      </c>
      <c r="Z2660" s="21" t="str">
        <f t="shared" si="284"/>
        <v>Saturday</v>
      </c>
      <c r="AA2660" s="21" t="str">
        <f t="shared" si="285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2658</v>
      </c>
      <c r="B2661" s="21" t="s">
        <v>3421</v>
      </c>
      <c r="C2661" s="30">
        <v>45905</v>
      </c>
      <c r="D2661" s="30">
        <v>45910</v>
      </c>
      <c r="E2661" s="47">
        <v>65.8</v>
      </c>
      <c r="F2661" s="47">
        <f t="shared" si="280"/>
        <v>5790.4</v>
      </c>
      <c r="G2661" s="48">
        <f t="shared" si="281"/>
        <v>11580.8</v>
      </c>
      <c r="H2661" s="21">
        <v>400723</v>
      </c>
      <c r="I2661" s="21" t="s">
        <v>3997</v>
      </c>
      <c r="J2661" s="21">
        <v>2</v>
      </c>
      <c r="K2661" s="21">
        <v>2</v>
      </c>
      <c r="L2661" s="21">
        <f t="shared" si="282"/>
        <v>0</v>
      </c>
      <c r="M2661" s="21" t="s">
        <v>3505</v>
      </c>
      <c r="N2661" s="30">
        <v>45913</v>
      </c>
      <c r="O2661" s="48">
        <v>19815.2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83"/>
        <v>2</v>
      </c>
      <c r="Z2661" s="21" t="str">
        <f t="shared" si="284"/>
        <v>Saturday</v>
      </c>
      <c r="AA2661" s="21" t="str">
        <f t="shared" si="285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2659</v>
      </c>
      <c r="B2662" s="21" t="s">
        <v>3421</v>
      </c>
      <c r="C2662" s="30">
        <v>45905</v>
      </c>
      <c r="D2662" s="30">
        <v>45910</v>
      </c>
      <c r="E2662" s="47">
        <v>206.25</v>
      </c>
      <c r="F2662" s="47">
        <f t="shared" si="280"/>
        <v>18150</v>
      </c>
      <c r="G2662" s="48">
        <f t="shared" si="281"/>
        <v>18150</v>
      </c>
      <c r="H2662" s="21">
        <v>400944</v>
      </c>
      <c r="I2662" s="21" t="s">
        <v>3998</v>
      </c>
      <c r="J2662" s="21">
        <v>1</v>
      </c>
      <c r="K2662" s="21">
        <v>1</v>
      </c>
      <c r="L2662" s="21">
        <f t="shared" si="282"/>
        <v>0</v>
      </c>
      <c r="M2662" s="21" t="s">
        <v>3505</v>
      </c>
      <c r="N2662" s="30">
        <v>45913</v>
      </c>
      <c r="O2662" s="48">
        <v>28985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83"/>
        <v>2</v>
      </c>
      <c r="Z2662" s="21" t="str">
        <f t="shared" si="284"/>
        <v>Saturday</v>
      </c>
      <c r="AA2662" s="21" t="str">
        <f t="shared" si="285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2660</v>
      </c>
      <c r="B2663" s="21" t="s">
        <v>3421</v>
      </c>
      <c r="C2663" s="30">
        <v>45905</v>
      </c>
      <c r="D2663" s="30">
        <v>45910</v>
      </c>
      <c r="E2663" s="47">
        <v>123.2</v>
      </c>
      <c r="F2663" s="47">
        <f t="shared" si="280"/>
        <v>10841.6</v>
      </c>
      <c r="G2663" s="48">
        <f t="shared" si="281"/>
        <v>10841.6</v>
      </c>
      <c r="H2663" s="21">
        <v>402210</v>
      </c>
      <c r="I2663" s="21" t="s">
        <v>3999</v>
      </c>
      <c r="J2663" s="21">
        <v>1</v>
      </c>
      <c r="K2663" s="21">
        <v>1</v>
      </c>
      <c r="L2663" s="21">
        <f t="shared" si="282"/>
        <v>0</v>
      </c>
      <c r="M2663" s="21" t="s">
        <v>3509</v>
      </c>
      <c r="N2663" s="30">
        <v>45913</v>
      </c>
      <c r="O2663" s="48">
        <v>19096</v>
      </c>
      <c r="P2663" s="21" t="s">
        <v>891</v>
      </c>
      <c r="Q2663" s="21">
        <v>58155620762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Banglore</v>
      </c>
      <c r="W2663" s="38"/>
      <c r="X2663" s="30">
        <v>45915</v>
      </c>
      <c r="Y2663" s="21">
        <f t="shared" si="283"/>
        <v>2</v>
      </c>
      <c r="Z2663" s="21" t="str">
        <f t="shared" si="284"/>
        <v>Saturday</v>
      </c>
      <c r="AA2663" s="21" t="str">
        <f t="shared" si="285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2661</v>
      </c>
      <c r="B2664" s="21" t="s">
        <v>3421</v>
      </c>
      <c r="C2664" s="30">
        <v>45905</v>
      </c>
      <c r="D2664" s="30">
        <v>45910</v>
      </c>
      <c r="E2664" s="47">
        <v>346.5</v>
      </c>
      <c r="F2664" s="47">
        <f t="shared" si="280"/>
        <v>30492</v>
      </c>
      <c r="G2664" s="48">
        <f t="shared" si="281"/>
        <v>304920</v>
      </c>
      <c r="H2664" s="21">
        <v>403702</v>
      </c>
      <c r="I2664" s="21" t="s">
        <v>4000</v>
      </c>
      <c r="J2664" s="21">
        <v>10</v>
      </c>
      <c r="K2664" s="21">
        <v>10</v>
      </c>
      <c r="L2664" s="21">
        <f t="shared" si="282"/>
        <v>0</v>
      </c>
      <c r="M2664" s="21" t="s">
        <v>3610</v>
      </c>
      <c r="N2664" s="30">
        <v>45913</v>
      </c>
      <c r="O2664" s="48">
        <v>537075</v>
      </c>
      <c r="P2664" s="21" t="s">
        <v>37</v>
      </c>
      <c r="Q2664" s="21">
        <v>58155621156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83"/>
        <v>2</v>
      </c>
      <c r="Z2664" s="21" t="str">
        <f t="shared" si="284"/>
        <v>Saturday</v>
      </c>
      <c r="AA2664" s="21" t="str">
        <f t="shared" si="285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2662</v>
      </c>
      <c r="B2665" s="21" t="s">
        <v>3421</v>
      </c>
      <c r="C2665" s="30">
        <v>45905</v>
      </c>
      <c r="D2665" s="30">
        <v>45910</v>
      </c>
      <c r="E2665" s="47">
        <v>144.75</v>
      </c>
      <c r="F2665" s="47">
        <f t="shared" si="280"/>
        <v>12738</v>
      </c>
      <c r="G2665" s="48">
        <f t="shared" si="281"/>
        <v>12738</v>
      </c>
      <c r="H2665" s="21">
        <v>405226</v>
      </c>
      <c r="I2665" s="21" t="s">
        <v>4001</v>
      </c>
      <c r="J2665" s="21">
        <v>1</v>
      </c>
      <c r="K2665" s="21">
        <v>1</v>
      </c>
      <c r="L2665" s="21">
        <f t="shared" si="282"/>
        <v>0</v>
      </c>
      <c r="M2665" s="21" t="s">
        <v>3504</v>
      </c>
      <c r="N2665" s="30">
        <v>45913</v>
      </c>
      <c r="O2665" s="48">
        <v>20940.5</v>
      </c>
      <c r="P2665" s="21" t="s">
        <v>2046</v>
      </c>
      <c r="Q2665" s="21">
        <v>58155618231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83"/>
        <v>2</v>
      </c>
      <c r="Z2665" s="21" t="str">
        <f t="shared" si="284"/>
        <v>Saturday</v>
      </c>
      <c r="AA2665" s="21" t="str">
        <f t="shared" si="285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2663</v>
      </c>
      <c r="B2666" s="21" t="s">
        <v>3421</v>
      </c>
      <c r="C2666" s="30">
        <v>45905</v>
      </c>
      <c r="D2666" s="30">
        <v>45910</v>
      </c>
      <c r="E2666" s="47">
        <v>245</v>
      </c>
      <c r="F2666" s="47">
        <f t="shared" si="280"/>
        <v>21560</v>
      </c>
      <c r="G2666" s="48">
        <f t="shared" si="281"/>
        <v>21560</v>
      </c>
      <c r="H2666" s="21">
        <v>405243</v>
      </c>
      <c r="I2666" s="21" t="s">
        <v>4002</v>
      </c>
      <c r="J2666" s="21">
        <v>1</v>
      </c>
      <c r="K2666" s="21">
        <v>1</v>
      </c>
      <c r="L2666" s="21">
        <f t="shared" si="282"/>
        <v>0</v>
      </c>
      <c r="M2666" s="21" t="s">
        <v>3513</v>
      </c>
      <c r="N2666" s="30">
        <v>45913</v>
      </c>
      <c r="O2666" s="48">
        <v>39060</v>
      </c>
      <c r="P2666" s="21" t="s">
        <v>3422</v>
      </c>
      <c r="Q2666" s="21">
        <v>58155615291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BANGALORE</v>
      </c>
      <c r="W2666" s="38"/>
      <c r="X2666" s="30">
        <v>45915</v>
      </c>
      <c r="Y2666" s="21">
        <f t="shared" si="283"/>
        <v>2</v>
      </c>
      <c r="Z2666" s="21" t="str">
        <f t="shared" si="284"/>
        <v>Saturday</v>
      </c>
      <c r="AA2666" s="21" t="str">
        <f t="shared" si="285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2664</v>
      </c>
      <c r="B2667" s="21" t="s">
        <v>3421</v>
      </c>
      <c r="C2667" s="30">
        <v>45905</v>
      </c>
      <c r="D2667" s="30">
        <v>45910</v>
      </c>
      <c r="E2667" s="47">
        <v>430.5</v>
      </c>
      <c r="F2667" s="47">
        <f t="shared" si="280"/>
        <v>37884</v>
      </c>
      <c r="G2667" s="48">
        <f t="shared" si="281"/>
        <v>37884</v>
      </c>
      <c r="H2667" s="21">
        <v>422604</v>
      </c>
      <c r="I2667" s="21" t="s">
        <v>4003</v>
      </c>
      <c r="J2667" s="21">
        <v>1</v>
      </c>
      <c r="K2667" s="21">
        <v>1</v>
      </c>
      <c r="L2667" s="21">
        <f t="shared" si="282"/>
        <v>0</v>
      </c>
      <c r="M2667" s="21" t="s">
        <v>3528</v>
      </c>
      <c r="N2667" s="30">
        <v>45913</v>
      </c>
      <c r="O2667" s="48">
        <v>66728</v>
      </c>
      <c r="P2667" s="21" t="s">
        <v>630</v>
      </c>
      <c r="Q2667" s="21">
        <v>58155620983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Telangana</v>
      </c>
      <c r="W2667" s="38"/>
      <c r="X2667" s="30">
        <v>45915</v>
      </c>
      <c r="Y2667" s="21">
        <f t="shared" si="283"/>
        <v>2</v>
      </c>
      <c r="Z2667" s="21" t="str">
        <f t="shared" si="284"/>
        <v>Saturday</v>
      </c>
      <c r="AA2667" s="21" t="str">
        <f t="shared" si="285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2665</v>
      </c>
      <c r="B2668" s="21" t="s">
        <v>3421</v>
      </c>
      <c r="C2668" s="30">
        <v>45905</v>
      </c>
      <c r="D2668" s="30">
        <v>45910</v>
      </c>
      <c r="E2668" s="47">
        <v>164.5</v>
      </c>
      <c r="F2668" s="47">
        <f t="shared" si="280"/>
        <v>14476</v>
      </c>
      <c r="G2668" s="48">
        <f t="shared" si="281"/>
        <v>14476</v>
      </c>
      <c r="H2668" s="21">
        <v>424602</v>
      </c>
      <c r="I2668" s="21" t="s">
        <v>3898</v>
      </c>
      <c r="J2668" s="21">
        <v>1</v>
      </c>
      <c r="K2668" s="21">
        <v>1</v>
      </c>
      <c r="L2668" s="21">
        <f t="shared" si="282"/>
        <v>0</v>
      </c>
      <c r="M2668" s="21" t="s">
        <v>3518</v>
      </c>
      <c r="N2668" s="30">
        <v>45913</v>
      </c>
      <c r="O2668" s="48">
        <v>17850.599999999999</v>
      </c>
      <c r="P2668" s="21" t="s">
        <v>276</v>
      </c>
      <c r="Q2668" s="21">
        <v>58155615501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Pune</v>
      </c>
      <c r="W2668" s="38"/>
      <c r="X2668" s="30">
        <v>45915</v>
      </c>
      <c r="Y2668" s="21">
        <f t="shared" si="283"/>
        <v>2</v>
      </c>
      <c r="Z2668" s="21" t="str">
        <f t="shared" si="284"/>
        <v>Saturday</v>
      </c>
      <c r="AA2668" s="21" t="str">
        <f t="shared" si="285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2666</v>
      </c>
      <c r="B2669" s="21" t="s">
        <v>3421</v>
      </c>
      <c r="C2669" s="30">
        <v>45905</v>
      </c>
      <c r="D2669" s="30">
        <v>45910</v>
      </c>
      <c r="E2669" s="47">
        <v>164.5</v>
      </c>
      <c r="F2669" s="47">
        <f t="shared" si="280"/>
        <v>14476</v>
      </c>
      <c r="G2669" s="48">
        <f t="shared" si="281"/>
        <v>14476</v>
      </c>
      <c r="H2669" s="21">
        <v>424602</v>
      </c>
      <c r="I2669" s="21" t="s">
        <v>3898</v>
      </c>
      <c r="J2669" s="21">
        <v>1</v>
      </c>
      <c r="K2669" s="21">
        <v>1</v>
      </c>
      <c r="L2669" s="21">
        <f t="shared" si="282"/>
        <v>0</v>
      </c>
      <c r="M2669" s="21" t="s">
        <v>3520</v>
      </c>
      <c r="N2669" s="30">
        <v>45913</v>
      </c>
      <c r="O2669" s="48">
        <v>20092.5</v>
      </c>
      <c r="P2669" s="21" t="s">
        <v>617</v>
      </c>
      <c r="Q2669" s="21">
        <v>58155620725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Bhuvneshwar</v>
      </c>
      <c r="W2669" s="38"/>
      <c r="X2669" s="30">
        <v>45915</v>
      </c>
      <c r="Y2669" s="21">
        <f t="shared" si="283"/>
        <v>2</v>
      </c>
      <c r="Z2669" s="21" t="str">
        <f t="shared" si="284"/>
        <v>Saturday</v>
      </c>
      <c r="AA2669" s="21" t="str">
        <f t="shared" si="285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2667</v>
      </c>
      <c r="B2670" s="21" t="s">
        <v>3421</v>
      </c>
      <c r="C2670" s="30">
        <v>45905</v>
      </c>
      <c r="D2670" s="30">
        <v>45910</v>
      </c>
      <c r="E2670" s="47">
        <v>213.5</v>
      </c>
      <c r="F2670" s="47">
        <f t="shared" si="280"/>
        <v>18788</v>
      </c>
      <c r="G2670" s="48">
        <f t="shared" si="281"/>
        <v>18788</v>
      </c>
      <c r="H2670" s="21">
        <v>430204</v>
      </c>
      <c r="I2670" s="21" t="s">
        <v>4004</v>
      </c>
      <c r="J2670" s="21">
        <v>1</v>
      </c>
      <c r="K2670" s="21">
        <v>1</v>
      </c>
      <c r="L2670" s="21">
        <f t="shared" si="282"/>
        <v>0</v>
      </c>
      <c r="M2670" s="21" t="s">
        <v>3508</v>
      </c>
      <c r="N2670" s="30">
        <v>45913</v>
      </c>
      <c r="O2670" s="48">
        <v>33792.5</v>
      </c>
      <c r="P2670" s="21" t="s">
        <v>1903</v>
      </c>
      <c r="Q2670" s="21">
        <v>58155614985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Kolkata</v>
      </c>
      <c r="W2670" s="38"/>
      <c r="X2670" s="30">
        <v>45915</v>
      </c>
      <c r="Y2670" s="21">
        <f t="shared" si="283"/>
        <v>2</v>
      </c>
      <c r="Z2670" s="21" t="str">
        <f t="shared" si="284"/>
        <v>Saturday</v>
      </c>
      <c r="AA2670" s="21" t="str">
        <f t="shared" si="285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2668</v>
      </c>
      <c r="B2671" s="21" t="s">
        <v>3421</v>
      </c>
      <c r="C2671" s="30">
        <v>45905</v>
      </c>
      <c r="D2671" s="30">
        <v>45910</v>
      </c>
      <c r="E2671" s="47">
        <v>213.5</v>
      </c>
      <c r="F2671" s="47">
        <f t="shared" si="280"/>
        <v>18788</v>
      </c>
      <c r="G2671" s="48">
        <f t="shared" si="281"/>
        <v>18788</v>
      </c>
      <c r="H2671" s="21">
        <v>430804</v>
      </c>
      <c r="I2671" s="21" t="s">
        <v>4005</v>
      </c>
      <c r="J2671" s="21">
        <v>1</v>
      </c>
      <c r="K2671" s="21">
        <v>1</v>
      </c>
      <c r="L2671" s="21">
        <f t="shared" si="282"/>
        <v>0</v>
      </c>
      <c r="M2671" s="21" t="s">
        <v>3518</v>
      </c>
      <c r="N2671" s="30">
        <v>45913</v>
      </c>
      <c r="O2671" s="48">
        <v>23167.8</v>
      </c>
      <c r="P2671" s="21" t="s">
        <v>276</v>
      </c>
      <c r="Q2671" s="21">
        <v>58155615501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Pune</v>
      </c>
      <c r="W2671" s="38"/>
      <c r="X2671" s="30">
        <v>45915</v>
      </c>
      <c r="Y2671" s="21">
        <f t="shared" si="283"/>
        <v>2</v>
      </c>
      <c r="Z2671" s="21" t="str">
        <f t="shared" si="284"/>
        <v>Saturday</v>
      </c>
      <c r="AA2671" s="21" t="str">
        <f t="shared" si="285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2669</v>
      </c>
      <c r="B2672" s="21" t="s">
        <v>3421</v>
      </c>
      <c r="C2672" s="30">
        <v>45905</v>
      </c>
      <c r="D2672" s="30">
        <v>45910</v>
      </c>
      <c r="E2672" s="47">
        <v>213.5</v>
      </c>
      <c r="F2672" s="47">
        <f t="shared" si="280"/>
        <v>18788</v>
      </c>
      <c r="G2672" s="48">
        <f t="shared" si="281"/>
        <v>18788</v>
      </c>
      <c r="H2672" s="21">
        <v>430904</v>
      </c>
      <c r="I2672" s="21" t="s">
        <v>4006</v>
      </c>
      <c r="J2672" s="21">
        <v>1</v>
      </c>
      <c r="K2672" s="21">
        <v>1</v>
      </c>
      <c r="L2672" s="21">
        <f t="shared" si="282"/>
        <v>0</v>
      </c>
      <c r="M2672" s="21" t="s">
        <v>3518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83"/>
        <v>2</v>
      </c>
      <c r="Z2672" s="21" t="str">
        <f t="shared" si="284"/>
        <v>Saturday</v>
      </c>
      <c r="AA2672" s="21" t="str">
        <f t="shared" si="285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2670</v>
      </c>
      <c r="B2673" s="21" t="s">
        <v>3421</v>
      </c>
      <c r="C2673" s="30">
        <v>45905</v>
      </c>
      <c r="D2673" s="30">
        <v>45910</v>
      </c>
      <c r="E2673" s="47">
        <v>242.9</v>
      </c>
      <c r="F2673" s="47">
        <f t="shared" si="280"/>
        <v>21375.200000000001</v>
      </c>
      <c r="G2673" s="48">
        <f t="shared" si="281"/>
        <v>21375.200000000001</v>
      </c>
      <c r="H2673" s="21">
        <v>436204</v>
      </c>
      <c r="I2673" s="21" t="s">
        <v>4007</v>
      </c>
      <c r="J2673" s="21">
        <v>1</v>
      </c>
      <c r="K2673" s="21">
        <v>1</v>
      </c>
      <c r="L2673" s="21">
        <f t="shared" si="282"/>
        <v>0</v>
      </c>
      <c r="M2673" s="21" t="s">
        <v>3518</v>
      </c>
      <c r="N2673" s="30">
        <v>45913</v>
      </c>
      <c r="O2673" s="48">
        <v>26358.12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83"/>
        <v>2</v>
      </c>
      <c r="Z2673" s="21" t="str">
        <f t="shared" si="284"/>
        <v>Saturday</v>
      </c>
      <c r="AA2673" s="21" t="str">
        <f t="shared" si="285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2671</v>
      </c>
      <c r="B2674" s="21" t="s">
        <v>3421</v>
      </c>
      <c r="C2674" s="30">
        <v>45905</v>
      </c>
      <c r="D2674" s="30">
        <v>45910</v>
      </c>
      <c r="E2674" s="47">
        <v>226.1</v>
      </c>
      <c r="F2674" s="47">
        <f t="shared" si="280"/>
        <v>19896.8</v>
      </c>
      <c r="G2674" s="48">
        <f t="shared" si="281"/>
        <v>19896.8</v>
      </c>
      <c r="H2674" s="21">
        <v>501114</v>
      </c>
      <c r="I2674" s="21" t="s">
        <v>4008</v>
      </c>
      <c r="J2674" s="21">
        <v>1</v>
      </c>
      <c r="K2674" s="21">
        <v>1</v>
      </c>
      <c r="L2674" s="21">
        <f t="shared" si="282"/>
        <v>0</v>
      </c>
      <c r="M2674" s="21" t="s">
        <v>3511</v>
      </c>
      <c r="N2674" s="30">
        <v>45913</v>
      </c>
      <c r="O2674" s="48">
        <v>35046</v>
      </c>
      <c r="P2674" s="21" t="s">
        <v>630</v>
      </c>
      <c r="Q2674" s="21">
        <v>58155620983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Telangana</v>
      </c>
      <c r="W2674" s="38"/>
      <c r="X2674" s="30">
        <v>45915</v>
      </c>
      <c r="Y2674" s="21">
        <f t="shared" si="283"/>
        <v>2</v>
      </c>
      <c r="Z2674" s="21" t="str">
        <f t="shared" si="284"/>
        <v>Saturday</v>
      </c>
      <c r="AA2674" s="21" t="str">
        <f t="shared" si="285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2672</v>
      </c>
      <c r="B2675" s="21" t="s">
        <v>3421</v>
      </c>
      <c r="C2675" s="30">
        <v>45905</v>
      </c>
      <c r="D2675" s="30">
        <v>45910</v>
      </c>
      <c r="E2675" s="47">
        <v>267.39999999999998</v>
      </c>
      <c r="F2675" s="47">
        <f t="shared" si="280"/>
        <v>23531.199999999997</v>
      </c>
      <c r="G2675" s="48">
        <f t="shared" si="281"/>
        <v>23531.199999999997</v>
      </c>
      <c r="H2675" s="21">
        <v>501418</v>
      </c>
      <c r="I2675" s="21" t="s">
        <v>4009</v>
      </c>
      <c r="J2675" s="21">
        <v>1</v>
      </c>
      <c r="K2675" s="21">
        <v>1</v>
      </c>
      <c r="L2675" s="21">
        <f t="shared" si="282"/>
        <v>0</v>
      </c>
      <c r="M2675" s="21" t="s">
        <v>3530</v>
      </c>
      <c r="N2675" s="30">
        <v>45915</v>
      </c>
      <c r="O2675" s="48">
        <v>41447</v>
      </c>
      <c r="P2675" s="21" t="s">
        <v>897</v>
      </c>
      <c r="Q2675" s="21" t="s">
        <v>3546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Chandigarh</v>
      </c>
      <c r="W2675" s="38"/>
      <c r="X2675" s="30">
        <v>45916</v>
      </c>
      <c r="Y2675" s="21">
        <f t="shared" si="283"/>
        <v>1</v>
      </c>
      <c r="Z2675" s="21" t="str">
        <f t="shared" si="284"/>
        <v>Monday</v>
      </c>
      <c r="AA2675" s="21" t="str">
        <f t="shared" si="285"/>
        <v>Tuesday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2673</v>
      </c>
      <c r="B2676" s="21" t="s">
        <v>3421</v>
      </c>
      <c r="C2676" s="30">
        <v>45905</v>
      </c>
      <c r="D2676" s="30">
        <v>45910</v>
      </c>
      <c r="E2676" s="47">
        <v>334.5</v>
      </c>
      <c r="F2676" s="47">
        <f t="shared" si="280"/>
        <v>29436</v>
      </c>
      <c r="G2676" s="48">
        <f t="shared" si="281"/>
        <v>58872</v>
      </c>
      <c r="H2676" s="21">
        <v>502536</v>
      </c>
      <c r="I2676" s="21" t="s">
        <v>4010</v>
      </c>
      <c r="J2676" s="21">
        <v>2</v>
      </c>
      <c r="K2676" s="21">
        <v>2</v>
      </c>
      <c r="L2676" s="21">
        <f t="shared" si="282"/>
        <v>0</v>
      </c>
      <c r="M2676" s="21" t="s">
        <v>3519</v>
      </c>
      <c r="N2676" s="30">
        <v>45913</v>
      </c>
      <c r="O2676" s="48">
        <v>84740</v>
      </c>
      <c r="P2676" s="21" t="s">
        <v>617</v>
      </c>
      <c r="Q2676" s="21">
        <v>58155620725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Bhuvneshwar</v>
      </c>
      <c r="W2676" s="38"/>
      <c r="X2676" s="30">
        <v>45915</v>
      </c>
      <c r="Y2676" s="21">
        <f t="shared" si="283"/>
        <v>2</v>
      </c>
      <c r="Z2676" s="21" t="str">
        <f t="shared" si="284"/>
        <v>Saturday</v>
      </c>
      <c r="AA2676" s="21" t="str">
        <f t="shared" si="285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2674</v>
      </c>
      <c r="B2677" s="21" t="s">
        <v>3421</v>
      </c>
      <c r="C2677" s="30">
        <v>45905</v>
      </c>
      <c r="D2677" s="30">
        <v>45910</v>
      </c>
      <c r="E2677" s="47">
        <v>61.6</v>
      </c>
      <c r="F2677" s="47">
        <f t="shared" si="280"/>
        <v>5420.8</v>
      </c>
      <c r="G2677" s="48">
        <f t="shared" si="281"/>
        <v>5420.8</v>
      </c>
      <c r="H2677" s="21">
        <v>504105</v>
      </c>
      <c r="I2677" s="21" t="s">
        <v>4011</v>
      </c>
      <c r="J2677" s="21">
        <v>1</v>
      </c>
      <c r="K2677" s="21">
        <v>1</v>
      </c>
      <c r="L2677" s="21">
        <f t="shared" si="282"/>
        <v>0</v>
      </c>
      <c r="M2677" s="21" t="s">
        <v>3539</v>
      </c>
      <c r="N2677" s="30">
        <v>45915</v>
      </c>
      <c r="O2677" s="48">
        <v>10912</v>
      </c>
      <c r="P2677" s="21" t="s">
        <v>3423</v>
      </c>
      <c r="Q2677" s="21" t="s">
        <v>636</v>
      </c>
      <c r="R2677" s="21" t="s">
        <v>637</v>
      </c>
      <c r="S2677" s="3">
        <v>4</v>
      </c>
      <c r="T2677" s="37"/>
      <c r="U2677" s="21" t="s">
        <v>18</v>
      </c>
      <c r="V2677" s="21" t="str">
        <f>VLOOKUP(P2677,'Customer List'!B:C,2,)</f>
        <v>DELHI</v>
      </c>
      <c r="W2677" s="38"/>
      <c r="X2677" s="30">
        <f>IF(OR(R2677 = "PRIYANKA MADAM", R2677 = "DEEPAK", R2677 = "PORTER"),N2677,"")</f>
        <v>45915</v>
      </c>
      <c r="Y2677" s="21">
        <f t="shared" si="283"/>
        <v>0</v>
      </c>
      <c r="Z2677" s="21" t="str">
        <f t="shared" si="284"/>
        <v>Monday</v>
      </c>
      <c r="AA2677" s="21" t="str">
        <f t="shared" si="285"/>
        <v>Monday</v>
      </c>
      <c r="AB2677" s="21" t="str">
        <f>VLOOKUP(U2677,'Currency Sheet'!A:C,3,)</f>
        <v>DOLLAR</v>
      </c>
      <c r="AC2677" s="42" t="str">
        <f>VLOOKUP(P2677,'Customer List'!B:D,3,)</f>
        <v>Local</v>
      </c>
    </row>
    <row r="2678" spans="1:29" x14ac:dyDescent="0.25">
      <c r="A2678" s="21">
        <v>2675</v>
      </c>
      <c r="B2678" s="21" t="s">
        <v>3421</v>
      </c>
      <c r="C2678" s="30">
        <v>45905</v>
      </c>
      <c r="D2678" s="30">
        <v>45910</v>
      </c>
      <c r="E2678" s="47">
        <v>158.19999999999999</v>
      </c>
      <c r="F2678" s="47">
        <f t="shared" si="280"/>
        <v>13921.599999999999</v>
      </c>
      <c r="G2678" s="48">
        <f t="shared" si="281"/>
        <v>13921.599999999999</v>
      </c>
      <c r="H2678" s="21">
        <v>505008</v>
      </c>
      <c r="I2678" s="21" t="s">
        <v>4012</v>
      </c>
      <c r="J2678" s="21">
        <v>1</v>
      </c>
      <c r="K2678" s="21">
        <v>1</v>
      </c>
      <c r="L2678" s="21">
        <f t="shared" si="282"/>
        <v>0</v>
      </c>
      <c r="M2678" s="21" t="s">
        <v>3519</v>
      </c>
      <c r="N2678" s="30">
        <v>45913</v>
      </c>
      <c r="O2678" s="48">
        <v>21470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83"/>
        <v>2</v>
      </c>
      <c r="Z2678" s="21" t="str">
        <f t="shared" si="284"/>
        <v>Saturday</v>
      </c>
      <c r="AA2678" s="21" t="str">
        <f t="shared" si="285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2676</v>
      </c>
      <c r="B2679" s="21" t="s">
        <v>3421</v>
      </c>
      <c r="C2679" s="30">
        <v>45905</v>
      </c>
      <c r="D2679" s="30">
        <v>45910</v>
      </c>
      <c r="E2679" s="47">
        <v>30.8</v>
      </c>
      <c r="F2679" s="47">
        <f t="shared" si="280"/>
        <v>2710.4</v>
      </c>
      <c r="G2679" s="48">
        <f t="shared" si="281"/>
        <v>2710.4</v>
      </c>
      <c r="H2679" s="21">
        <v>505809</v>
      </c>
      <c r="I2679" s="21" t="s">
        <v>4013</v>
      </c>
      <c r="J2679" s="21">
        <v>1</v>
      </c>
      <c r="K2679" s="21">
        <v>1</v>
      </c>
      <c r="L2679" s="21">
        <f t="shared" si="282"/>
        <v>0</v>
      </c>
      <c r="M2679" s="21" t="s">
        <v>3539</v>
      </c>
      <c r="N2679" s="30">
        <v>45915</v>
      </c>
      <c r="O2679" s="48">
        <v>5456</v>
      </c>
      <c r="P2679" s="21" t="s">
        <v>3423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83"/>
        <v>0</v>
      </c>
      <c r="Z2679" s="21" t="str">
        <f t="shared" si="284"/>
        <v>Monday</v>
      </c>
      <c r="AA2679" s="21" t="str">
        <f t="shared" si="285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2677</v>
      </c>
      <c r="B2680" s="21" t="s">
        <v>3421</v>
      </c>
      <c r="C2680" s="30">
        <v>45905</v>
      </c>
      <c r="D2680" s="30">
        <v>45910</v>
      </c>
      <c r="E2680" s="47">
        <v>92.4</v>
      </c>
      <c r="F2680" s="47">
        <f t="shared" si="280"/>
        <v>8131.2000000000007</v>
      </c>
      <c r="G2680" s="48">
        <f t="shared" si="281"/>
        <v>8131.2000000000007</v>
      </c>
      <c r="H2680" s="21">
        <v>505810</v>
      </c>
      <c r="I2680" s="21" t="s">
        <v>4014</v>
      </c>
      <c r="J2680" s="21">
        <v>1</v>
      </c>
      <c r="K2680" s="21">
        <v>1</v>
      </c>
      <c r="L2680" s="21">
        <f t="shared" si="282"/>
        <v>0</v>
      </c>
      <c r="M2680" s="21" t="s">
        <v>3520</v>
      </c>
      <c r="N2680" s="30">
        <v>45913</v>
      </c>
      <c r="O2680" s="48">
        <v>11286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83"/>
        <v>2</v>
      </c>
      <c r="Z2680" s="21" t="str">
        <f t="shared" si="284"/>
        <v>Saturday</v>
      </c>
      <c r="AA2680" s="21" t="str">
        <f t="shared" si="285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2678</v>
      </c>
      <c r="B2681" s="21" t="s">
        <v>3421</v>
      </c>
      <c r="C2681" s="30">
        <v>45905</v>
      </c>
      <c r="D2681" s="30">
        <v>45910</v>
      </c>
      <c r="E2681" s="47">
        <v>177.75</v>
      </c>
      <c r="F2681" s="47">
        <f t="shared" si="280"/>
        <v>15642</v>
      </c>
      <c r="G2681" s="48">
        <f t="shared" si="281"/>
        <v>15642</v>
      </c>
      <c r="H2681" s="21">
        <v>505837</v>
      </c>
      <c r="I2681" s="21" t="s">
        <v>4015</v>
      </c>
      <c r="J2681" s="21">
        <v>1</v>
      </c>
      <c r="K2681" s="21">
        <v>1</v>
      </c>
      <c r="L2681" s="21">
        <f t="shared" si="282"/>
        <v>0</v>
      </c>
      <c r="M2681" s="21" t="s">
        <v>3520</v>
      </c>
      <c r="N2681" s="30">
        <v>45913</v>
      </c>
      <c r="O2681" s="48">
        <v>20263.5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83"/>
        <v>2</v>
      </c>
      <c r="Z2681" s="21" t="str">
        <f t="shared" si="284"/>
        <v>Saturday</v>
      </c>
      <c r="AA2681" s="21" t="str">
        <f t="shared" si="285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2679</v>
      </c>
      <c r="B2682" s="21" t="s">
        <v>3421</v>
      </c>
      <c r="C2682" s="30">
        <v>45905</v>
      </c>
      <c r="D2682" s="30">
        <v>45910</v>
      </c>
      <c r="E2682" s="47">
        <v>204.75</v>
      </c>
      <c r="F2682" s="47">
        <f t="shared" si="280"/>
        <v>18018</v>
      </c>
      <c r="G2682" s="48">
        <f t="shared" si="281"/>
        <v>18018</v>
      </c>
      <c r="H2682" s="21">
        <v>506333</v>
      </c>
      <c r="I2682" s="21" t="s">
        <v>4016</v>
      </c>
      <c r="J2682" s="21">
        <v>1</v>
      </c>
      <c r="K2682" s="21">
        <v>1</v>
      </c>
      <c r="L2682" s="21">
        <f t="shared" si="282"/>
        <v>0</v>
      </c>
      <c r="M2682" s="21" t="s">
        <v>3520</v>
      </c>
      <c r="N2682" s="30">
        <v>45913</v>
      </c>
      <c r="O2682" s="48">
        <v>23341.5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83"/>
        <v>2</v>
      </c>
      <c r="Z2682" s="21" t="str">
        <f t="shared" si="284"/>
        <v>Saturday</v>
      </c>
      <c r="AA2682" s="21" t="str">
        <f t="shared" si="285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2680</v>
      </c>
      <c r="B2683" s="21" t="s">
        <v>3421</v>
      </c>
      <c r="C2683" s="30">
        <v>45905</v>
      </c>
      <c r="D2683" s="30">
        <v>45910</v>
      </c>
      <c r="E2683" s="47">
        <v>204.75</v>
      </c>
      <c r="F2683" s="47">
        <f t="shared" si="280"/>
        <v>18018</v>
      </c>
      <c r="G2683" s="48">
        <f t="shared" si="281"/>
        <v>18018</v>
      </c>
      <c r="H2683" s="21">
        <v>506349</v>
      </c>
      <c r="I2683" s="21" t="s">
        <v>4017</v>
      </c>
      <c r="J2683" s="21">
        <v>1</v>
      </c>
      <c r="K2683" s="21">
        <v>1</v>
      </c>
      <c r="L2683" s="21">
        <f t="shared" si="282"/>
        <v>0</v>
      </c>
      <c r="M2683" s="21" t="s">
        <v>3518</v>
      </c>
      <c r="N2683" s="30">
        <v>45913</v>
      </c>
      <c r="O2683" s="48">
        <v>20737.080000000002</v>
      </c>
      <c r="P2683" s="21" t="s">
        <v>276</v>
      </c>
      <c r="Q2683" s="21">
        <v>58155615501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Pune</v>
      </c>
      <c r="W2683" s="38"/>
      <c r="X2683" s="30">
        <v>45915</v>
      </c>
      <c r="Y2683" s="21">
        <f t="shared" si="283"/>
        <v>2</v>
      </c>
      <c r="Z2683" s="21" t="str">
        <f t="shared" si="284"/>
        <v>Saturday</v>
      </c>
      <c r="AA2683" s="21" t="str">
        <f t="shared" si="285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2681</v>
      </c>
      <c r="B2684" s="21" t="s">
        <v>3421</v>
      </c>
      <c r="C2684" s="30">
        <v>45905</v>
      </c>
      <c r="D2684" s="30">
        <v>45910</v>
      </c>
      <c r="E2684" s="47">
        <v>91.7</v>
      </c>
      <c r="F2684" s="47">
        <f t="shared" si="280"/>
        <v>8069.6</v>
      </c>
      <c r="G2684" s="48">
        <f t="shared" si="281"/>
        <v>8069.6</v>
      </c>
      <c r="H2684" s="21">
        <v>506915</v>
      </c>
      <c r="I2684" s="21" t="s">
        <v>4018</v>
      </c>
      <c r="J2684" s="21">
        <v>1</v>
      </c>
      <c r="K2684" s="21">
        <v>1</v>
      </c>
      <c r="L2684" s="21">
        <f t="shared" si="282"/>
        <v>0</v>
      </c>
      <c r="M2684" s="21" t="s">
        <v>3616</v>
      </c>
      <c r="N2684" s="30">
        <v>45917</v>
      </c>
      <c r="O2684" s="48">
        <v>10578.25</v>
      </c>
      <c r="P2684" s="21" t="s">
        <v>42</v>
      </c>
      <c r="Q2684" s="21" t="s">
        <v>636</v>
      </c>
      <c r="R2684" s="21" t="s">
        <v>723</v>
      </c>
      <c r="S2684" s="3">
        <v>4</v>
      </c>
      <c r="T2684" s="37"/>
      <c r="U2684" s="21" t="s">
        <v>18</v>
      </c>
      <c r="V2684" s="21" t="str">
        <f>VLOOKUP(P2684,'Customer List'!B:C,2,)</f>
        <v>Faridabad</v>
      </c>
      <c r="W2684" s="38"/>
      <c r="X2684" s="30">
        <f>IF(OR(R2684 = "PRIYANKA MADAM", R2684 = "DEEPAK", R2684 = "PORTER"),N2684,"")</f>
        <v>45917</v>
      </c>
      <c r="Y2684" s="21">
        <f t="shared" si="283"/>
        <v>0</v>
      </c>
      <c r="Z2684" s="21" t="str">
        <f t="shared" si="284"/>
        <v>Wednesday</v>
      </c>
      <c r="AA2684" s="21" t="str">
        <f t="shared" si="285"/>
        <v>Wednesday</v>
      </c>
      <c r="AB2684" s="21" t="str">
        <f>VLOOKUP(U2684,'Currency Sheet'!A:C,3,)</f>
        <v>DOLLAR</v>
      </c>
      <c r="AC2684" s="42" t="str">
        <f>VLOOKUP(P2684,'Customer List'!B:D,3,)</f>
        <v>Local</v>
      </c>
    </row>
    <row r="2685" spans="1:29" x14ac:dyDescent="0.25">
      <c r="A2685" s="21">
        <v>2682</v>
      </c>
      <c r="B2685" s="21" t="s">
        <v>3421</v>
      </c>
      <c r="C2685" s="30">
        <v>45905</v>
      </c>
      <c r="D2685" s="30">
        <v>45910</v>
      </c>
      <c r="E2685" s="47">
        <v>115.5</v>
      </c>
      <c r="F2685" s="47">
        <f t="shared" si="280"/>
        <v>10164</v>
      </c>
      <c r="G2685" s="48">
        <f t="shared" si="281"/>
        <v>10164</v>
      </c>
      <c r="H2685" s="21">
        <v>510003</v>
      </c>
      <c r="I2685" s="21" t="s">
        <v>4019</v>
      </c>
      <c r="J2685" s="21">
        <v>1</v>
      </c>
      <c r="K2685" s="21">
        <v>1</v>
      </c>
      <c r="L2685" s="21">
        <f t="shared" si="282"/>
        <v>0</v>
      </c>
      <c r="M2685" s="21" t="s">
        <v>3518</v>
      </c>
      <c r="N2685" s="30">
        <v>45913</v>
      </c>
      <c r="O2685" s="48">
        <v>12533.4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83"/>
        <v>2</v>
      </c>
      <c r="Z2685" s="21" t="str">
        <f t="shared" si="284"/>
        <v>Saturday</v>
      </c>
      <c r="AA2685" s="21" t="str">
        <f t="shared" si="285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2683</v>
      </c>
      <c r="B2686" s="21" t="s">
        <v>3421</v>
      </c>
      <c r="C2686" s="30">
        <v>45905</v>
      </c>
      <c r="D2686" s="30">
        <v>45910</v>
      </c>
      <c r="E2686" s="47">
        <v>248.5</v>
      </c>
      <c r="F2686" s="47">
        <f t="shared" si="280"/>
        <v>21868</v>
      </c>
      <c r="G2686" s="48">
        <f t="shared" si="281"/>
        <v>21868</v>
      </c>
      <c r="H2686" s="21">
        <v>514106</v>
      </c>
      <c r="I2686" s="21" t="s">
        <v>4020</v>
      </c>
      <c r="J2686" s="21">
        <v>1</v>
      </c>
      <c r="K2686" s="21">
        <v>1</v>
      </c>
      <c r="L2686" s="21">
        <f t="shared" si="282"/>
        <v>0</v>
      </c>
      <c r="M2686" s="21" t="s">
        <v>3619</v>
      </c>
      <c r="N2686" s="30">
        <v>45918</v>
      </c>
      <c r="O2686" s="48">
        <v>35766.25</v>
      </c>
      <c r="P2686" s="21" t="s">
        <v>3425</v>
      </c>
      <c r="Q2686" s="21" t="s">
        <v>1127</v>
      </c>
      <c r="R2686" s="21" t="s">
        <v>1127</v>
      </c>
      <c r="S2686" s="3">
        <v>4</v>
      </c>
      <c r="T2686" s="37"/>
      <c r="U2686" s="21" t="s">
        <v>18</v>
      </c>
      <c r="V2686" s="21" t="str">
        <f>VLOOKUP(P2686,'Customer List'!B:C,2,)</f>
        <v>DELHI</v>
      </c>
      <c r="W2686" s="38"/>
      <c r="X2686" s="30">
        <f>IF(OR(R2686 = "PRIYANKA MADAM", R2686 = "DEEPAK", R2686 = "PORTER"),N2686,"")</f>
        <v>45918</v>
      </c>
      <c r="Y2686" s="21">
        <f t="shared" si="283"/>
        <v>0</v>
      </c>
      <c r="Z2686" s="21" t="str">
        <f t="shared" si="284"/>
        <v>Thursday</v>
      </c>
      <c r="AA2686" s="21" t="str">
        <f t="shared" si="285"/>
        <v>Thursday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2684</v>
      </c>
      <c r="B2687" s="21" t="s">
        <v>3421</v>
      </c>
      <c r="C2687" s="30">
        <v>45905</v>
      </c>
      <c r="D2687" s="30">
        <v>45910</v>
      </c>
      <c r="E2687" s="47">
        <v>102.9</v>
      </c>
      <c r="F2687" s="47">
        <f t="shared" si="280"/>
        <v>9055.2000000000007</v>
      </c>
      <c r="G2687" s="48">
        <f t="shared" si="281"/>
        <v>9055.2000000000007</v>
      </c>
      <c r="H2687" s="21">
        <v>574302</v>
      </c>
      <c r="I2687" s="21" t="s">
        <v>4021</v>
      </c>
      <c r="J2687" s="21">
        <v>1</v>
      </c>
      <c r="K2687" s="21">
        <v>1</v>
      </c>
      <c r="L2687" s="21">
        <f t="shared" si="282"/>
        <v>0</v>
      </c>
      <c r="M2687" s="21" t="s">
        <v>3520</v>
      </c>
      <c r="N2687" s="30">
        <v>45913</v>
      </c>
      <c r="O2687" s="48">
        <v>12568.5</v>
      </c>
      <c r="P2687" s="21" t="s">
        <v>617</v>
      </c>
      <c r="Q2687" s="21">
        <v>58155620725</v>
      </c>
      <c r="R2687" s="21" t="s">
        <v>40</v>
      </c>
      <c r="S2687" s="3">
        <v>-20</v>
      </c>
      <c r="T2687" s="37"/>
      <c r="U2687" s="21" t="s">
        <v>18</v>
      </c>
      <c r="V2687" s="21" t="str">
        <f>VLOOKUP(P2687,'Customer List'!B:C,2,)</f>
        <v>Bhuvneshwar</v>
      </c>
      <c r="W2687" s="38"/>
      <c r="X2687" s="30">
        <v>45915</v>
      </c>
      <c r="Y2687" s="21">
        <f t="shared" si="283"/>
        <v>2</v>
      </c>
      <c r="Z2687" s="21" t="str">
        <f t="shared" si="284"/>
        <v>Saturday</v>
      </c>
      <c r="AA2687" s="21" t="str">
        <f t="shared" si="285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2685</v>
      </c>
      <c r="B2688" s="21" t="s">
        <v>3421</v>
      </c>
      <c r="C2688" s="30">
        <v>45905</v>
      </c>
      <c r="D2688" s="30">
        <v>45910</v>
      </c>
      <c r="E2688" s="47">
        <v>78.400000000000006</v>
      </c>
      <c r="F2688" s="47">
        <f t="shared" si="280"/>
        <v>6899.2000000000007</v>
      </c>
      <c r="G2688" s="48">
        <f t="shared" si="281"/>
        <v>6899.2000000000007</v>
      </c>
      <c r="H2688" s="21">
        <v>575304</v>
      </c>
      <c r="I2688" s="21" t="s">
        <v>4022</v>
      </c>
      <c r="J2688" s="21">
        <v>1</v>
      </c>
      <c r="K2688" s="21">
        <v>1</v>
      </c>
      <c r="L2688" s="21">
        <f t="shared" si="282"/>
        <v>0</v>
      </c>
      <c r="M2688" s="21" t="s">
        <v>3520</v>
      </c>
      <c r="N2688" s="30">
        <v>45913</v>
      </c>
      <c r="O2688" s="48">
        <v>9576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83"/>
        <v>2</v>
      </c>
      <c r="Z2688" s="21" t="str">
        <f t="shared" si="284"/>
        <v>Saturday</v>
      </c>
      <c r="AA2688" s="21" t="str">
        <f t="shared" si="285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2686</v>
      </c>
      <c r="B2689" s="21" t="s">
        <v>3421</v>
      </c>
      <c r="C2689" s="30">
        <v>45905</v>
      </c>
      <c r="D2689" s="30">
        <v>45910</v>
      </c>
      <c r="E2689" s="47">
        <v>107.1</v>
      </c>
      <c r="F2689" s="47">
        <f t="shared" si="280"/>
        <v>9424.7999999999993</v>
      </c>
      <c r="G2689" s="48">
        <f t="shared" si="281"/>
        <v>9424.7999999999993</v>
      </c>
      <c r="H2689" s="21">
        <v>576404</v>
      </c>
      <c r="I2689" s="21" t="s">
        <v>4023</v>
      </c>
      <c r="J2689" s="21">
        <v>1</v>
      </c>
      <c r="K2689" s="21">
        <v>1</v>
      </c>
      <c r="L2689" s="21">
        <f t="shared" si="282"/>
        <v>0</v>
      </c>
      <c r="M2689" s="21" t="s">
        <v>3518</v>
      </c>
      <c r="N2689" s="30">
        <v>45913</v>
      </c>
      <c r="O2689" s="48">
        <v>11621.88</v>
      </c>
      <c r="P2689" s="21" t="s">
        <v>276</v>
      </c>
      <c r="Q2689" s="21">
        <v>58155615501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Pune</v>
      </c>
      <c r="W2689" s="38"/>
      <c r="X2689" s="30">
        <v>45915</v>
      </c>
      <c r="Y2689" s="21">
        <f t="shared" si="283"/>
        <v>2</v>
      </c>
      <c r="Z2689" s="21" t="str">
        <f t="shared" si="284"/>
        <v>Saturday</v>
      </c>
      <c r="AA2689" s="21" t="str">
        <f t="shared" si="285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2687</v>
      </c>
      <c r="B2690" s="21" t="s">
        <v>3421</v>
      </c>
      <c r="C2690" s="30">
        <v>45905</v>
      </c>
      <c r="D2690" s="30">
        <v>45910</v>
      </c>
      <c r="E2690" s="47">
        <v>0.33333333333333331</v>
      </c>
      <c r="F2690" s="47">
        <f t="shared" si="280"/>
        <v>29.333333333333332</v>
      </c>
      <c r="G2690" s="48">
        <f t="shared" si="281"/>
        <v>58.666666666666664</v>
      </c>
      <c r="H2690" s="21">
        <v>740811</v>
      </c>
      <c r="I2690" s="21" t="s">
        <v>4024</v>
      </c>
      <c r="J2690" s="21">
        <v>2</v>
      </c>
      <c r="K2690" s="21"/>
      <c r="L2690" s="21">
        <f t="shared" si="282"/>
        <v>2</v>
      </c>
      <c r="M2690" s="21"/>
      <c r="N2690" s="30"/>
      <c r="O2690" s="48"/>
      <c r="P2690" s="21" t="s">
        <v>3688</v>
      </c>
      <c r="Q2690" s="21"/>
      <c r="R2690" s="21"/>
      <c r="S2690" s="3">
        <v>4</v>
      </c>
      <c r="T2690" s="37" t="s">
        <v>3602</v>
      </c>
      <c r="U2690" s="21" t="s">
        <v>18</v>
      </c>
      <c r="V2690" s="21" t="str">
        <f>VLOOKUP(P2690,'Customer List'!B:C,2,)</f>
        <v>Unknown</v>
      </c>
      <c r="W2690" s="38" t="s">
        <v>3591</v>
      </c>
      <c r="X2690" s="30" t="str">
        <f>IF(OR(R2690 = "PRIYANKA MADAM", R2690 = "DEEPAK", R2690 = "PORTER"),N2690,"")</f>
        <v/>
      </c>
      <c r="Y2690" s="21" t="str">
        <f t="shared" si="283"/>
        <v/>
      </c>
      <c r="Z2690" s="21" t="str">
        <f t="shared" si="284"/>
        <v/>
      </c>
      <c r="AA2690" s="21" t="str">
        <f t="shared" si="285"/>
        <v/>
      </c>
      <c r="AB2690" s="21" t="str">
        <f>VLOOKUP(U2690,'Currency Sheet'!A:C,3,)</f>
        <v>DOLLAR</v>
      </c>
      <c r="AC2690" s="42" t="str">
        <f>VLOOKUP(P2690,'Customer List'!B:D,3,)</f>
        <v>Unknown</v>
      </c>
    </row>
    <row r="2691" spans="1:29" x14ac:dyDescent="0.25">
      <c r="A2691" s="21">
        <v>2688</v>
      </c>
      <c r="B2691" s="21" t="s">
        <v>3421</v>
      </c>
      <c r="C2691" s="30">
        <v>45905</v>
      </c>
      <c r="D2691" s="30">
        <v>45910</v>
      </c>
      <c r="E2691" s="47">
        <v>0.33333333333333331</v>
      </c>
      <c r="F2691" s="47">
        <f t="shared" si="280"/>
        <v>29.333333333333332</v>
      </c>
      <c r="G2691" s="48">
        <f t="shared" si="281"/>
        <v>29.333333333333332</v>
      </c>
      <c r="H2691" s="21">
        <v>740811</v>
      </c>
      <c r="I2691" s="21" t="s">
        <v>4024</v>
      </c>
      <c r="J2691" s="21">
        <v>1</v>
      </c>
      <c r="K2691" s="21">
        <v>1</v>
      </c>
      <c r="L2691" s="21">
        <f t="shared" si="282"/>
        <v>0</v>
      </c>
      <c r="M2691" s="21" t="s">
        <v>3664</v>
      </c>
      <c r="N2691" s="30">
        <v>45920</v>
      </c>
      <c r="O2691" s="48">
        <v>0</v>
      </c>
      <c r="P2691" s="21" t="s">
        <v>2046</v>
      </c>
      <c r="Q2691" s="21">
        <v>58155918682</v>
      </c>
      <c r="R2691" s="21" t="s">
        <v>40</v>
      </c>
      <c r="S2691" s="3">
        <v>4</v>
      </c>
      <c r="T2691" s="37" t="s">
        <v>3602</v>
      </c>
      <c r="U2691" s="21" t="s">
        <v>18</v>
      </c>
      <c r="V2691" s="21" t="str">
        <f>VLOOKUP(P2691,'Customer List'!B:C,2,)</f>
        <v>Banglore</v>
      </c>
      <c r="W2691" s="38"/>
      <c r="X2691" s="30">
        <v>45922</v>
      </c>
      <c r="Y2691" s="21">
        <f t="shared" si="283"/>
        <v>2</v>
      </c>
      <c r="Z2691" s="21" t="str">
        <f t="shared" si="284"/>
        <v>Saturday</v>
      </c>
      <c r="AA2691" s="21" t="str">
        <f t="shared" si="285"/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2689</v>
      </c>
      <c r="B2692" s="21" t="s">
        <v>3421</v>
      </c>
      <c r="C2692" s="30">
        <v>45905</v>
      </c>
      <c r="D2692" s="30">
        <v>45910</v>
      </c>
      <c r="E2692" s="47">
        <v>205.8</v>
      </c>
      <c r="F2692" s="47">
        <f t="shared" ref="F2692:F2755" si="286">IF(AB2692="DOLLAR",E2692*88,E2692)</f>
        <v>18110.400000000001</v>
      </c>
      <c r="G2692" s="48">
        <f t="shared" ref="G2692:G2755" si="287">F2692*J2692</f>
        <v>18110.400000000001</v>
      </c>
      <c r="H2692" s="21">
        <v>741094</v>
      </c>
      <c r="I2692" s="21" t="s">
        <v>4025</v>
      </c>
      <c r="J2692" s="21">
        <v>1</v>
      </c>
      <c r="K2692" s="21">
        <v>1</v>
      </c>
      <c r="L2692" s="21">
        <f t="shared" ref="L2692:L2755" si="288">J2692-K2692</f>
        <v>0</v>
      </c>
      <c r="M2692" s="21" t="s">
        <v>3503</v>
      </c>
      <c r="N2692" s="30">
        <v>45913</v>
      </c>
      <c r="O2692" s="48">
        <v>31899</v>
      </c>
      <c r="P2692" s="21" t="s">
        <v>2046</v>
      </c>
      <c r="Q2692" s="21">
        <v>58155618231</v>
      </c>
      <c r="R2692" s="21" t="s">
        <v>40</v>
      </c>
      <c r="S2692" s="3">
        <v>4</v>
      </c>
      <c r="T2692" s="37"/>
      <c r="U2692" s="21" t="s">
        <v>18</v>
      </c>
      <c r="V2692" s="21" t="str">
        <f>VLOOKUP(P2692,'Customer List'!B:C,2,)</f>
        <v>Banglore</v>
      </c>
      <c r="W2692" s="38"/>
      <c r="X2692" s="30">
        <v>45915</v>
      </c>
      <c r="Y2692" s="21">
        <f t="shared" ref="Y2692:Y2755" si="289">IF(X2692="", "", X2692-N2692)</f>
        <v>2</v>
      </c>
      <c r="Z2692" s="21" t="str">
        <f t="shared" ref="Z2692:Z2755" si="290">IF(N2692="", "", TEXT(N2692, "dddd"))</f>
        <v>Saturday</v>
      </c>
      <c r="AA2692" s="21" t="str">
        <f t="shared" ref="AA2692:AA2755" si="291">IF(X2692="", "", TEXT(X2692, "dddd"))</f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2690</v>
      </c>
      <c r="B2693" s="21" t="s">
        <v>3421</v>
      </c>
      <c r="C2693" s="30">
        <v>45905</v>
      </c>
      <c r="D2693" s="30">
        <v>45910</v>
      </c>
      <c r="E2693" s="47">
        <v>41.3</v>
      </c>
      <c r="F2693" s="47">
        <f t="shared" si="286"/>
        <v>3634.3999999999996</v>
      </c>
      <c r="G2693" s="48">
        <f t="shared" si="287"/>
        <v>3634.3999999999996</v>
      </c>
      <c r="H2693" s="21">
        <v>741095</v>
      </c>
      <c r="I2693" s="21" t="s">
        <v>4026</v>
      </c>
      <c r="J2693" s="21">
        <v>1</v>
      </c>
      <c r="K2693" s="21">
        <v>1</v>
      </c>
      <c r="L2693" s="21">
        <f t="shared" si="288"/>
        <v>0</v>
      </c>
      <c r="M2693" s="21" t="s">
        <v>3503</v>
      </c>
      <c r="N2693" s="30">
        <v>45913</v>
      </c>
      <c r="O2693" s="48">
        <v>6401.5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89"/>
        <v>2</v>
      </c>
      <c r="Z2693" s="21" t="str">
        <f t="shared" si="290"/>
        <v>Saturday</v>
      </c>
      <c r="AA2693" s="21" t="str">
        <f t="shared" si="291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2691</v>
      </c>
      <c r="B2694" s="21" t="s">
        <v>3421</v>
      </c>
      <c r="C2694" s="30">
        <v>45905</v>
      </c>
      <c r="D2694" s="30">
        <v>45910</v>
      </c>
      <c r="E2694" s="47">
        <v>82.6</v>
      </c>
      <c r="F2694" s="47">
        <f t="shared" si="286"/>
        <v>7268.7999999999993</v>
      </c>
      <c r="G2694" s="48">
        <f t="shared" si="287"/>
        <v>7268.7999999999993</v>
      </c>
      <c r="H2694" s="21">
        <v>741096</v>
      </c>
      <c r="I2694" s="21" t="s">
        <v>4027</v>
      </c>
      <c r="J2694" s="21">
        <v>1</v>
      </c>
      <c r="K2694" s="21">
        <v>1</v>
      </c>
      <c r="L2694" s="21">
        <f t="shared" si="288"/>
        <v>0</v>
      </c>
      <c r="M2694" s="21" t="s">
        <v>3503</v>
      </c>
      <c r="N2694" s="30">
        <v>45913</v>
      </c>
      <c r="O2694" s="48">
        <v>12803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9"/>
        <v>2</v>
      </c>
      <c r="Z2694" s="21" t="str">
        <f t="shared" si="290"/>
        <v>Saturday</v>
      </c>
      <c r="AA2694" s="21" t="str">
        <f t="shared" si="291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2692</v>
      </c>
      <c r="B2695" s="21" t="s">
        <v>3421</v>
      </c>
      <c r="C2695" s="30">
        <v>45905</v>
      </c>
      <c r="D2695" s="30">
        <v>45910</v>
      </c>
      <c r="E2695" s="47">
        <v>82.6</v>
      </c>
      <c r="F2695" s="47">
        <f t="shared" si="286"/>
        <v>7268.7999999999993</v>
      </c>
      <c r="G2695" s="48">
        <f t="shared" si="287"/>
        <v>7268.7999999999993</v>
      </c>
      <c r="H2695" s="21">
        <v>741100</v>
      </c>
      <c r="I2695" s="21" t="s">
        <v>4028</v>
      </c>
      <c r="J2695" s="21">
        <v>1</v>
      </c>
      <c r="K2695" s="21">
        <v>1</v>
      </c>
      <c r="L2695" s="21">
        <f t="shared" si="288"/>
        <v>0</v>
      </c>
      <c r="M2695" s="21" t="s">
        <v>3503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9"/>
        <v>2</v>
      </c>
      <c r="Z2695" s="21" t="str">
        <f t="shared" si="290"/>
        <v>Saturday</v>
      </c>
      <c r="AA2695" s="21" t="str">
        <f t="shared" si="291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2693</v>
      </c>
      <c r="B2696" s="21" t="s">
        <v>3421</v>
      </c>
      <c r="C2696" s="30">
        <v>45905</v>
      </c>
      <c r="D2696" s="30">
        <v>45910</v>
      </c>
      <c r="E2696" s="47">
        <v>82.6</v>
      </c>
      <c r="F2696" s="47">
        <f t="shared" si="286"/>
        <v>7268.7999999999993</v>
      </c>
      <c r="G2696" s="48">
        <f t="shared" si="287"/>
        <v>7268.7999999999993</v>
      </c>
      <c r="H2696" s="21">
        <v>741101</v>
      </c>
      <c r="I2696" s="21" t="s">
        <v>4029</v>
      </c>
      <c r="J2696" s="21">
        <v>1</v>
      </c>
      <c r="K2696" s="21">
        <v>1</v>
      </c>
      <c r="L2696" s="21">
        <f t="shared" si="288"/>
        <v>0</v>
      </c>
      <c r="M2696" s="21" t="s">
        <v>3503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9"/>
        <v>2</v>
      </c>
      <c r="Z2696" s="21" t="str">
        <f t="shared" si="290"/>
        <v>Saturday</v>
      </c>
      <c r="AA2696" s="21" t="str">
        <f t="shared" si="291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2694</v>
      </c>
      <c r="B2697" s="21" t="s">
        <v>3421</v>
      </c>
      <c r="C2697" s="30">
        <v>45905</v>
      </c>
      <c r="D2697" s="30">
        <v>45910</v>
      </c>
      <c r="E2697" s="47">
        <v>82.6</v>
      </c>
      <c r="F2697" s="47">
        <f t="shared" si="286"/>
        <v>7268.7999999999993</v>
      </c>
      <c r="G2697" s="48">
        <f t="shared" si="287"/>
        <v>7268.7999999999993</v>
      </c>
      <c r="H2697" s="21">
        <v>741105</v>
      </c>
      <c r="I2697" s="21" t="s">
        <v>4030</v>
      </c>
      <c r="J2697" s="21">
        <v>1</v>
      </c>
      <c r="K2697" s="21">
        <v>1</v>
      </c>
      <c r="L2697" s="21">
        <f t="shared" si="288"/>
        <v>0</v>
      </c>
      <c r="M2697" s="21" t="s">
        <v>3503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9"/>
        <v>2</v>
      </c>
      <c r="Z2697" s="21" t="str">
        <f t="shared" si="290"/>
        <v>Saturday</v>
      </c>
      <c r="AA2697" s="21" t="str">
        <f t="shared" si="291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2695</v>
      </c>
      <c r="B2698" s="21" t="s">
        <v>3421</v>
      </c>
      <c r="C2698" s="30">
        <v>45905</v>
      </c>
      <c r="D2698" s="30">
        <v>45910</v>
      </c>
      <c r="E2698" s="47">
        <v>82.6</v>
      </c>
      <c r="F2698" s="47">
        <f t="shared" si="286"/>
        <v>7268.7999999999993</v>
      </c>
      <c r="G2698" s="48">
        <f t="shared" si="287"/>
        <v>7268.7999999999993</v>
      </c>
      <c r="H2698" s="21">
        <v>741108</v>
      </c>
      <c r="I2698" s="21" t="s">
        <v>4031</v>
      </c>
      <c r="J2698" s="21">
        <v>1</v>
      </c>
      <c r="K2698" s="21">
        <v>1</v>
      </c>
      <c r="L2698" s="21">
        <f t="shared" si="288"/>
        <v>0</v>
      </c>
      <c r="M2698" s="21" t="s">
        <v>3503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9"/>
        <v>2</v>
      </c>
      <c r="Z2698" s="21" t="str">
        <f t="shared" si="290"/>
        <v>Saturday</v>
      </c>
      <c r="AA2698" s="21" t="str">
        <f t="shared" si="291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2696</v>
      </c>
      <c r="B2699" s="21" t="s">
        <v>3421</v>
      </c>
      <c r="C2699" s="30">
        <v>45905</v>
      </c>
      <c r="D2699" s="30">
        <v>45910</v>
      </c>
      <c r="E2699" s="47">
        <v>82.6</v>
      </c>
      <c r="F2699" s="47">
        <f t="shared" si="286"/>
        <v>7268.7999999999993</v>
      </c>
      <c r="G2699" s="48">
        <f t="shared" si="287"/>
        <v>7268.7999999999993</v>
      </c>
      <c r="H2699" s="21">
        <v>741114</v>
      </c>
      <c r="I2699" s="21" t="s">
        <v>4032</v>
      </c>
      <c r="J2699" s="21">
        <v>1</v>
      </c>
      <c r="K2699" s="21">
        <v>1</v>
      </c>
      <c r="L2699" s="21">
        <f t="shared" si="288"/>
        <v>0</v>
      </c>
      <c r="M2699" s="21" t="s">
        <v>3503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9"/>
        <v>2</v>
      </c>
      <c r="Z2699" s="21" t="str">
        <f t="shared" si="290"/>
        <v>Saturday</v>
      </c>
      <c r="AA2699" s="21" t="str">
        <f t="shared" si="291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2697</v>
      </c>
      <c r="B2700" s="21" t="s">
        <v>3421</v>
      </c>
      <c r="C2700" s="30">
        <v>45905</v>
      </c>
      <c r="D2700" s="30">
        <v>45910</v>
      </c>
      <c r="E2700" s="47">
        <v>82.6</v>
      </c>
      <c r="F2700" s="47">
        <f t="shared" si="286"/>
        <v>7268.7999999999993</v>
      </c>
      <c r="G2700" s="48">
        <f t="shared" si="287"/>
        <v>7268.7999999999993</v>
      </c>
      <c r="H2700" s="21">
        <v>741121</v>
      </c>
      <c r="I2700" s="21" t="s">
        <v>4033</v>
      </c>
      <c r="J2700" s="21">
        <v>1</v>
      </c>
      <c r="K2700" s="21">
        <v>1</v>
      </c>
      <c r="L2700" s="21">
        <f t="shared" si="288"/>
        <v>0</v>
      </c>
      <c r="M2700" s="21" t="s">
        <v>3503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9"/>
        <v>2</v>
      </c>
      <c r="Z2700" s="21" t="str">
        <f t="shared" si="290"/>
        <v>Saturday</v>
      </c>
      <c r="AA2700" s="21" t="str">
        <f t="shared" si="291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2698</v>
      </c>
      <c r="B2701" s="21" t="s">
        <v>3421</v>
      </c>
      <c r="C2701" s="30">
        <v>45905</v>
      </c>
      <c r="D2701" s="30">
        <v>45910</v>
      </c>
      <c r="E2701" s="47">
        <v>0.33333333333333331</v>
      </c>
      <c r="F2701" s="47">
        <f t="shared" si="286"/>
        <v>29.333333333333332</v>
      </c>
      <c r="G2701" s="48">
        <f t="shared" si="287"/>
        <v>58.666666666666664</v>
      </c>
      <c r="H2701" s="21">
        <v>741146</v>
      </c>
      <c r="I2701" s="21" t="s">
        <v>4034</v>
      </c>
      <c r="J2701" s="21">
        <v>2</v>
      </c>
      <c r="K2701" s="21"/>
      <c r="L2701" s="21">
        <f t="shared" si="288"/>
        <v>2</v>
      </c>
      <c r="M2701" s="21"/>
      <c r="N2701" s="30"/>
      <c r="O2701" s="48"/>
      <c r="P2701" s="21" t="s">
        <v>3688</v>
      </c>
      <c r="Q2701" s="21"/>
      <c r="R2701" s="21"/>
      <c r="S2701" s="3">
        <v>4</v>
      </c>
      <c r="T2701" s="37" t="s">
        <v>3602</v>
      </c>
      <c r="U2701" s="21" t="s">
        <v>18</v>
      </c>
      <c r="V2701" s="21" t="str">
        <f>VLOOKUP(P2701,'Customer List'!B:C,2,)</f>
        <v>Unknown</v>
      </c>
      <c r="W2701" s="38" t="s">
        <v>3591</v>
      </c>
      <c r="X2701" s="30" t="str">
        <f>IF(OR(R2701 = "PRIYANKA MADAM", R2701 = "DEEPAK", R2701 = "PORTER"),N2701,"")</f>
        <v/>
      </c>
      <c r="Y2701" s="21" t="str">
        <f t="shared" si="289"/>
        <v/>
      </c>
      <c r="Z2701" s="21" t="str">
        <f t="shared" si="290"/>
        <v/>
      </c>
      <c r="AA2701" s="21" t="str">
        <f t="shared" si="291"/>
        <v/>
      </c>
      <c r="AB2701" s="21" t="str">
        <f>VLOOKUP(U2701,'Currency Sheet'!A:C,3,)</f>
        <v>DOLLAR</v>
      </c>
      <c r="AC2701" s="42" t="str">
        <f>VLOOKUP(P2701,'Customer List'!B:D,3,)</f>
        <v>Unknown</v>
      </c>
    </row>
    <row r="2702" spans="1:29" x14ac:dyDescent="0.25">
      <c r="A2702" s="21">
        <v>2699</v>
      </c>
      <c r="B2702" s="21" t="s">
        <v>3421</v>
      </c>
      <c r="C2702" s="30">
        <v>45905</v>
      </c>
      <c r="D2702" s="30">
        <v>45910</v>
      </c>
      <c r="E2702" s="47">
        <v>0.33333333333333331</v>
      </c>
      <c r="F2702" s="47">
        <f t="shared" si="286"/>
        <v>29.333333333333332</v>
      </c>
      <c r="G2702" s="48">
        <f t="shared" si="287"/>
        <v>29.333333333333332</v>
      </c>
      <c r="H2702" s="21">
        <v>741146</v>
      </c>
      <c r="I2702" s="21" t="s">
        <v>4034</v>
      </c>
      <c r="J2702" s="21">
        <v>1</v>
      </c>
      <c r="K2702" s="21">
        <v>1</v>
      </c>
      <c r="L2702" s="21">
        <f t="shared" si="288"/>
        <v>0</v>
      </c>
      <c r="M2702" s="21" t="s">
        <v>3664</v>
      </c>
      <c r="N2702" s="30">
        <v>45920</v>
      </c>
      <c r="O2702" s="48">
        <v>0</v>
      </c>
      <c r="P2702" s="21" t="s">
        <v>2046</v>
      </c>
      <c r="Q2702" s="21">
        <v>58155918682</v>
      </c>
      <c r="R2702" s="21" t="s">
        <v>40</v>
      </c>
      <c r="S2702" s="3">
        <v>4</v>
      </c>
      <c r="T2702" s="37" t="s">
        <v>3602</v>
      </c>
      <c r="U2702" s="21" t="s">
        <v>18</v>
      </c>
      <c r="V2702" s="21" t="str">
        <f>VLOOKUP(P2702,'Customer List'!B:C,2,)</f>
        <v>Banglore</v>
      </c>
      <c r="W2702" s="38"/>
      <c r="X2702" s="30">
        <v>45922</v>
      </c>
      <c r="Y2702" s="21">
        <f t="shared" si="289"/>
        <v>2</v>
      </c>
      <c r="Z2702" s="21" t="str">
        <f t="shared" si="290"/>
        <v>Saturday</v>
      </c>
      <c r="AA2702" s="21" t="str">
        <f t="shared" si="291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2700</v>
      </c>
      <c r="B2703" s="21" t="s">
        <v>3421</v>
      </c>
      <c r="C2703" s="30">
        <v>45905</v>
      </c>
      <c r="D2703" s="30">
        <v>45910</v>
      </c>
      <c r="E2703" s="47">
        <v>246.4</v>
      </c>
      <c r="F2703" s="47">
        <f t="shared" si="286"/>
        <v>21683.200000000001</v>
      </c>
      <c r="G2703" s="48">
        <f t="shared" si="287"/>
        <v>21683.200000000001</v>
      </c>
      <c r="H2703" s="21">
        <v>769404</v>
      </c>
      <c r="I2703" s="21" t="s">
        <v>4035</v>
      </c>
      <c r="J2703" s="21">
        <v>1</v>
      </c>
      <c r="K2703" s="21">
        <v>1</v>
      </c>
      <c r="L2703" s="21">
        <f t="shared" si="288"/>
        <v>0</v>
      </c>
      <c r="M2703" s="21" t="s">
        <v>3518</v>
      </c>
      <c r="N2703" s="30">
        <v>45913</v>
      </c>
      <c r="O2703" s="48">
        <v>26737.919999999998</v>
      </c>
      <c r="P2703" s="21" t="s">
        <v>276</v>
      </c>
      <c r="Q2703" s="21">
        <v>58155615501</v>
      </c>
      <c r="R2703" s="21" t="s">
        <v>40</v>
      </c>
      <c r="S2703" s="3">
        <v>-20</v>
      </c>
      <c r="T2703" s="37"/>
      <c r="U2703" s="21" t="s">
        <v>18</v>
      </c>
      <c r="V2703" s="21" t="str">
        <f>VLOOKUP(P2703,'Customer List'!B:C,2,)</f>
        <v>Pune</v>
      </c>
      <c r="W2703" s="38"/>
      <c r="X2703" s="30">
        <v>45915</v>
      </c>
      <c r="Y2703" s="21">
        <f t="shared" si="289"/>
        <v>2</v>
      </c>
      <c r="Z2703" s="21" t="str">
        <f t="shared" si="290"/>
        <v>Saturday</v>
      </c>
      <c r="AA2703" s="21" t="str">
        <f t="shared" si="291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2701</v>
      </c>
      <c r="B2704" s="21" t="s">
        <v>3421</v>
      </c>
      <c r="C2704" s="30">
        <v>45905</v>
      </c>
      <c r="D2704" s="30">
        <v>45910</v>
      </c>
      <c r="E2704" s="47">
        <v>389.2</v>
      </c>
      <c r="F2704" s="47">
        <f t="shared" si="286"/>
        <v>34249.599999999999</v>
      </c>
      <c r="G2704" s="48">
        <f t="shared" si="287"/>
        <v>34249.599999999999</v>
      </c>
      <c r="H2704" s="21">
        <v>902602</v>
      </c>
      <c r="I2704" s="21" t="s">
        <v>4036</v>
      </c>
      <c r="J2704" s="21">
        <v>1</v>
      </c>
      <c r="K2704" s="21">
        <v>1</v>
      </c>
      <c r="L2704" s="21">
        <f t="shared" si="288"/>
        <v>0</v>
      </c>
      <c r="M2704" s="21" t="s">
        <v>3507</v>
      </c>
      <c r="N2704" s="30">
        <v>45913</v>
      </c>
      <c r="O2704" s="48">
        <v>62049.599999999999</v>
      </c>
      <c r="P2704" s="21" t="s">
        <v>211</v>
      </c>
      <c r="Q2704" s="21">
        <v>58155613880</v>
      </c>
      <c r="R2704" s="21" t="s">
        <v>40</v>
      </c>
      <c r="S2704" s="3">
        <v>4</v>
      </c>
      <c r="T2704" s="37"/>
      <c r="U2704" s="21" t="s">
        <v>18</v>
      </c>
      <c r="V2704" s="21" t="str">
        <f>VLOOKUP(P2704,'Customer List'!B:C,2,)</f>
        <v>Banglore</v>
      </c>
      <c r="W2704" s="38"/>
      <c r="X2704" s="30">
        <v>45915</v>
      </c>
      <c r="Y2704" s="21">
        <f t="shared" si="289"/>
        <v>2</v>
      </c>
      <c r="Z2704" s="21" t="str">
        <f t="shared" si="290"/>
        <v>Saturday</v>
      </c>
      <c r="AA2704" s="21" t="str">
        <f t="shared" si="291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2702</v>
      </c>
      <c r="B2705" s="21" t="s">
        <v>3421</v>
      </c>
      <c r="C2705" s="30">
        <v>45905</v>
      </c>
      <c r="D2705" s="30">
        <v>45910</v>
      </c>
      <c r="E2705" s="47">
        <v>93.1</v>
      </c>
      <c r="F2705" s="47">
        <f t="shared" si="286"/>
        <v>8192.7999999999993</v>
      </c>
      <c r="G2705" s="48">
        <f t="shared" si="287"/>
        <v>8192.7999999999993</v>
      </c>
      <c r="H2705" s="21">
        <v>926506</v>
      </c>
      <c r="I2705" s="21" t="s">
        <v>4037</v>
      </c>
      <c r="J2705" s="21">
        <v>1</v>
      </c>
      <c r="K2705" s="21">
        <v>1</v>
      </c>
      <c r="L2705" s="21">
        <f t="shared" si="288"/>
        <v>0</v>
      </c>
      <c r="M2705" s="21" t="s">
        <v>3439</v>
      </c>
      <c r="N2705" s="30">
        <v>45911</v>
      </c>
      <c r="O2705" s="48">
        <v>12768</v>
      </c>
      <c r="P2705" s="21" t="s">
        <v>208</v>
      </c>
      <c r="Q2705" s="21" t="s">
        <v>1127</v>
      </c>
      <c r="R2705" s="21" t="s">
        <v>1127</v>
      </c>
      <c r="S2705" s="3">
        <v>4</v>
      </c>
      <c r="T2705" s="37"/>
      <c r="U2705" s="21" t="s">
        <v>18</v>
      </c>
      <c r="V2705" s="21" t="str">
        <f>VLOOKUP(P2705,'Customer List'!B:C,2,)</f>
        <v>Delhi</v>
      </c>
      <c r="W2705" s="38"/>
      <c r="X2705" s="30">
        <f>IF(OR(R2705 = "PRIYANKA MADAM", R2705 = "DEEPAK", R2705 = "PORTER"),N2705,"")</f>
        <v>45911</v>
      </c>
      <c r="Y2705" s="21">
        <f t="shared" si="289"/>
        <v>0</v>
      </c>
      <c r="Z2705" s="21" t="str">
        <f t="shared" si="290"/>
        <v>Thursday</v>
      </c>
      <c r="AA2705" s="21" t="str">
        <f t="shared" si="291"/>
        <v>Thursday</v>
      </c>
      <c r="AB2705" s="21" t="str">
        <f>VLOOKUP(U2705,'Currency Sheet'!A:C,3,)</f>
        <v>DOLLAR</v>
      </c>
      <c r="AC2705" s="42" t="str">
        <f>VLOOKUP(P2705,'Customer List'!B:D,3,)</f>
        <v>Local</v>
      </c>
    </row>
    <row r="2706" spans="1:29" x14ac:dyDescent="0.25">
      <c r="A2706" s="21">
        <v>2703</v>
      </c>
      <c r="B2706" s="21" t="s">
        <v>1950</v>
      </c>
      <c r="C2706" s="30" t="s">
        <v>13</v>
      </c>
      <c r="D2706" s="30">
        <v>45911</v>
      </c>
      <c r="E2706" s="47">
        <v>25.2</v>
      </c>
      <c r="F2706" s="47">
        <f t="shared" si="286"/>
        <v>2217.6</v>
      </c>
      <c r="G2706" s="48">
        <f t="shared" si="287"/>
        <v>6652.7999999999993</v>
      </c>
      <c r="H2706" s="21">
        <v>421101</v>
      </c>
      <c r="I2706" s="21" t="s">
        <v>4346</v>
      </c>
      <c r="J2706" s="21">
        <v>3</v>
      </c>
      <c r="K2706" s="21"/>
      <c r="L2706" s="21">
        <f t="shared" si="288"/>
        <v>3</v>
      </c>
      <c r="M2706" s="21"/>
      <c r="N2706" s="30"/>
      <c r="O2706" s="48"/>
      <c r="P2706" s="21" t="s">
        <v>1145</v>
      </c>
      <c r="Q2706" s="21"/>
      <c r="R2706" s="21"/>
      <c r="S2706" s="3">
        <v>4</v>
      </c>
      <c r="T2706" s="37"/>
      <c r="U2706" s="21" t="s">
        <v>18</v>
      </c>
      <c r="V2706" s="21" t="str">
        <f>VLOOKUP(P2706,'Customer List'!B:C,2,)</f>
        <v>STOCK</v>
      </c>
      <c r="W2706" s="38" t="s">
        <v>1145</v>
      </c>
      <c r="X2706" s="30" t="str">
        <f>IF(OR(R2706 = "PRIYANKA MADAM", R2706 = "DEEPAK", R2706 = "PORTER"),N2706,"")</f>
        <v/>
      </c>
      <c r="Y2706" s="21" t="str">
        <f t="shared" si="289"/>
        <v/>
      </c>
      <c r="Z2706" s="21" t="str">
        <f t="shared" si="290"/>
        <v/>
      </c>
      <c r="AA2706" s="21" t="str">
        <f t="shared" si="291"/>
        <v/>
      </c>
      <c r="AB2706" s="21" t="str">
        <f>VLOOKUP(U2706,'Currency Sheet'!A:C,3,)</f>
        <v>DOLLAR</v>
      </c>
      <c r="AC2706" s="42" t="str">
        <f>VLOOKUP(P2706,'Customer List'!B:D,3,)</f>
        <v>STOCK</v>
      </c>
    </row>
    <row r="2707" spans="1:29" x14ac:dyDescent="0.25">
      <c r="A2707" s="21">
        <v>2704</v>
      </c>
      <c r="B2707" s="21" t="s">
        <v>1950</v>
      </c>
      <c r="C2707" s="30" t="s">
        <v>13</v>
      </c>
      <c r="D2707" s="30">
        <v>45911</v>
      </c>
      <c r="E2707" s="47">
        <v>141</v>
      </c>
      <c r="F2707" s="47">
        <f t="shared" si="286"/>
        <v>12408</v>
      </c>
      <c r="G2707" s="48">
        <f t="shared" si="287"/>
        <v>12408</v>
      </c>
      <c r="H2707" s="21">
        <v>424602</v>
      </c>
      <c r="I2707" s="21" t="s">
        <v>3898</v>
      </c>
      <c r="J2707" s="21">
        <v>1</v>
      </c>
      <c r="K2707" s="21">
        <v>1</v>
      </c>
      <c r="L2707" s="21">
        <f t="shared" si="288"/>
        <v>0</v>
      </c>
      <c r="M2707" s="21" t="s">
        <v>5673</v>
      </c>
      <c r="N2707" s="30">
        <v>45962</v>
      </c>
      <c r="O2707" s="48">
        <v>25376</v>
      </c>
      <c r="P2707" s="21" t="s">
        <v>2479</v>
      </c>
      <c r="Q2707" s="21">
        <v>58157688713</v>
      </c>
      <c r="R2707" s="21" t="s">
        <v>40</v>
      </c>
      <c r="S2707" s="3">
        <v>4</v>
      </c>
      <c r="T2707" s="37"/>
      <c r="U2707" s="21" t="s">
        <v>18</v>
      </c>
      <c r="V2707" s="21" t="str">
        <f>VLOOKUP(P2707,'Customer List'!B:C,2,)</f>
        <v>Banglore</v>
      </c>
      <c r="W2707" s="38"/>
      <c r="X2707" s="30">
        <v>45964</v>
      </c>
      <c r="Y2707" s="21">
        <f t="shared" si="289"/>
        <v>2</v>
      </c>
      <c r="Z2707" s="21" t="str">
        <f t="shared" si="290"/>
        <v>Saturday</v>
      </c>
      <c r="AA2707" s="21" t="str">
        <f t="shared" si="291"/>
        <v>Monday</v>
      </c>
      <c r="AB2707" s="21" t="str">
        <f>VLOOKUP(U2707,'Currency Sheet'!A:C,3,)</f>
        <v>DOLLAR</v>
      </c>
      <c r="AC2707" s="42" t="str">
        <f>VLOOKUP(P2707,'Customer List'!B:D,3,)</f>
        <v>OutStation</v>
      </c>
    </row>
    <row r="2708" spans="1:29" x14ac:dyDescent="0.25">
      <c r="A2708" s="21">
        <v>2705</v>
      </c>
      <c r="B2708" s="21" t="s">
        <v>1950</v>
      </c>
      <c r="C2708" s="30" t="s">
        <v>13</v>
      </c>
      <c r="D2708" s="30">
        <v>45911</v>
      </c>
      <c r="E2708" s="47">
        <v>45.5</v>
      </c>
      <c r="F2708" s="47">
        <f t="shared" si="286"/>
        <v>4004</v>
      </c>
      <c r="G2708" s="48">
        <f t="shared" si="287"/>
        <v>8008</v>
      </c>
      <c r="H2708" s="21">
        <v>420301</v>
      </c>
      <c r="I2708" s="21" t="s">
        <v>2885</v>
      </c>
      <c r="J2708" s="21">
        <v>2</v>
      </c>
      <c r="K2708" s="21">
        <v>2</v>
      </c>
      <c r="L2708" s="21">
        <f t="shared" si="288"/>
        <v>0</v>
      </c>
      <c r="M2708" s="21" t="s">
        <v>3705</v>
      </c>
      <c r="N2708" s="30">
        <v>45924</v>
      </c>
      <c r="O2708" s="48">
        <v>13299</v>
      </c>
      <c r="P2708" s="21" t="s">
        <v>623</v>
      </c>
      <c r="Q2708" s="21" t="s">
        <v>636</v>
      </c>
      <c r="R2708" s="21" t="s">
        <v>637</v>
      </c>
      <c r="S2708" s="3">
        <v>4</v>
      </c>
      <c r="T2708" s="37"/>
      <c r="U2708" s="21" t="s">
        <v>18</v>
      </c>
      <c r="V2708" s="21" t="str">
        <f>VLOOKUP(P2708,'Customer List'!B:C,2,)</f>
        <v>Delhi</v>
      </c>
      <c r="W2708" s="38"/>
      <c r="X2708" s="30">
        <f>IF(OR(R2708 = "PRIYANKA MADAM", R2708 = "DEEPAK", R2708 = "PORTER"),N2708,"")</f>
        <v>45924</v>
      </c>
      <c r="Y2708" s="21">
        <f t="shared" si="289"/>
        <v>0</v>
      </c>
      <c r="Z2708" s="21" t="str">
        <f t="shared" si="290"/>
        <v>Wednesday</v>
      </c>
      <c r="AA2708" s="21" t="str">
        <f t="shared" si="291"/>
        <v>Wednesday</v>
      </c>
      <c r="AB2708" s="21" t="str">
        <f>VLOOKUP(U2708,'Currency Sheet'!A:C,3,)</f>
        <v>DOLLAR</v>
      </c>
      <c r="AC2708" s="42" t="str">
        <f>VLOOKUP(P2708,'Customer List'!B:D,3,)</f>
        <v>Local</v>
      </c>
    </row>
    <row r="2709" spans="1:29" x14ac:dyDescent="0.25">
      <c r="A2709" s="21">
        <v>2706</v>
      </c>
      <c r="B2709" s="21" t="s">
        <v>1950</v>
      </c>
      <c r="C2709" s="30" t="s">
        <v>13</v>
      </c>
      <c r="D2709" s="30">
        <v>45911</v>
      </c>
      <c r="E2709" s="47">
        <v>38.35</v>
      </c>
      <c r="F2709" s="47">
        <f t="shared" si="286"/>
        <v>3374.8</v>
      </c>
      <c r="G2709" s="48">
        <f t="shared" si="287"/>
        <v>3374.8</v>
      </c>
      <c r="H2709" s="21">
        <v>420801</v>
      </c>
      <c r="I2709" s="21" t="s">
        <v>1242</v>
      </c>
      <c r="J2709" s="21">
        <v>1</v>
      </c>
      <c r="K2709" s="21">
        <v>1</v>
      </c>
      <c r="L2709" s="21">
        <f t="shared" si="288"/>
        <v>0</v>
      </c>
      <c r="M2709" s="21" t="s">
        <v>4676</v>
      </c>
      <c r="N2709" s="30">
        <v>45933</v>
      </c>
      <c r="O2709" s="48">
        <v>0</v>
      </c>
      <c r="P2709" s="21" t="s">
        <v>16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45933</v>
      </c>
      <c r="Y2709" s="21">
        <f t="shared" si="289"/>
        <v>0</v>
      </c>
      <c r="Z2709" s="21" t="str">
        <f t="shared" si="290"/>
        <v>Friday</v>
      </c>
      <c r="AA2709" s="21" t="str">
        <f t="shared" si="291"/>
        <v>Friday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2707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86"/>
        <v>3374.8</v>
      </c>
      <c r="G2710" s="48">
        <f t="shared" si="287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88"/>
        <v>0</v>
      </c>
      <c r="M2710" s="21" t="s">
        <v>5314</v>
      </c>
      <c r="N2710" s="30">
        <v>45955</v>
      </c>
      <c r="O2710" s="48">
        <v>6584.4</v>
      </c>
      <c r="P2710" s="21" t="s">
        <v>2357</v>
      </c>
      <c r="Q2710" s="56">
        <v>58157406311</v>
      </c>
      <c r="R2710" s="21" t="s">
        <v>40</v>
      </c>
      <c r="S2710" s="3">
        <v>4</v>
      </c>
      <c r="T2710" s="37"/>
      <c r="U2710" s="21" t="s">
        <v>18</v>
      </c>
      <c r="V2710" s="21" t="str">
        <f>VLOOKUP(P2710,'Customer List'!B:C,2,)</f>
        <v>Pune</v>
      </c>
      <c r="W2710" s="38"/>
      <c r="X2710" s="30">
        <v>45957</v>
      </c>
      <c r="Y2710" s="21">
        <f t="shared" si="289"/>
        <v>2</v>
      </c>
      <c r="Z2710" s="21" t="str">
        <f t="shared" si="290"/>
        <v>Saturday</v>
      </c>
      <c r="AA2710" s="21" t="str">
        <f t="shared" si="291"/>
        <v>Monday</v>
      </c>
      <c r="AB2710" s="21" t="str">
        <f>VLOOKUP(U2710,'Currency Sheet'!A:C,3,)</f>
        <v>DOLLAR</v>
      </c>
      <c r="AC2710" s="42" t="str">
        <f>VLOOKUP(P2710,'Customer List'!B:D,3,)</f>
        <v>OutStation</v>
      </c>
    </row>
    <row r="2711" spans="1:29" x14ac:dyDescent="0.25">
      <c r="A2711" s="21">
        <v>2708</v>
      </c>
      <c r="B2711" s="21">
        <v>338804</v>
      </c>
      <c r="C2711" s="30">
        <v>45905</v>
      </c>
      <c r="D2711" s="30">
        <v>45911</v>
      </c>
      <c r="E2711" s="47">
        <v>72</v>
      </c>
      <c r="F2711" s="47">
        <f t="shared" si="286"/>
        <v>6336</v>
      </c>
      <c r="G2711" s="48">
        <f t="shared" si="287"/>
        <v>12672</v>
      </c>
      <c r="H2711" s="21" t="s">
        <v>3451</v>
      </c>
      <c r="I2711" s="21"/>
      <c r="J2711" s="21">
        <v>2</v>
      </c>
      <c r="K2711" s="21">
        <v>2</v>
      </c>
      <c r="L2711" s="21">
        <f t="shared" si="288"/>
        <v>0</v>
      </c>
      <c r="M2711" s="21" t="s">
        <v>3553</v>
      </c>
      <c r="N2711" s="30">
        <v>45916</v>
      </c>
      <c r="O2711" s="48">
        <v>10416</v>
      </c>
      <c r="P2711" s="21" t="s">
        <v>633</v>
      </c>
      <c r="Q2711" s="21" t="s">
        <v>636</v>
      </c>
      <c r="R2711" s="21" t="s">
        <v>723</v>
      </c>
      <c r="S2711" s="3" t="s">
        <v>299</v>
      </c>
      <c r="T2711" s="37"/>
      <c r="U2711" s="21" t="s">
        <v>511</v>
      </c>
      <c r="V2711" s="21" t="str">
        <f>VLOOKUP(P2711,'Customer List'!B:C,2,)</f>
        <v>Manesar</v>
      </c>
      <c r="W2711" s="38"/>
      <c r="X2711" s="30">
        <f>IF(OR(R2711 = "PRIYANKA MADAM", R2711 = "DEEPAK", R2711 = "PORTER"),N2711,"")</f>
        <v>45916</v>
      </c>
      <c r="Y2711" s="21">
        <f t="shared" si="289"/>
        <v>0</v>
      </c>
      <c r="Z2711" s="21" t="str">
        <f t="shared" si="290"/>
        <v>Tuesday</v>
      </c>
      <c r="AA2711" s="21" t="str">
        <f t="shared" si="291"/>
        <v>Tuesday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2709</v>
      </c>
      <c r="B2712" s="21">
        <v>338804</v>
      </c>
      <c r="C2712" s="30">
        <v>45905</v>
      </c>
      <c r="D2712" s="30">
        <v>45911</v>
      </c>
      <c r="E2712" s="47">
        <v>146.25</v>
      </c>
      <c r="F2712" s="47">
        <f t="shared" si="286"/>
        <v>12870</v>
      </c>
      <c r="G2712" s="48">
        <f t="shared" si="287"/>
        <v>12870</v>
      </c>
      <c r="H2712" s="21" t="s">
        <v>3452</v>
      </c>
      <c r="I2712" s="21"/>
      <c r="J2712" s="21">
        <v>1</v>
      </c>
      <c r="K2712" s="21">
        <v>1</v>
      </c>
      <c r="L2712" s="21">
        <f t="shared" si="288"/>
        <v>0</v>
      </c>
      <c r="M2712" s="21" t="s">
        <v>3540</v>
      </c>
      <c r="N2712" s="30">
        <v>45915</v>
      </c>
      <c r="O2712" s="48">
        <v>21762</v>
      </c>
      <c r="P2712" s="21" t="s">
        <v>49</v>
      </c>
      <c r="Q2712" s="21" t="s">
        <v>636</v>
      </c>
      <c r="R2712" s="21" t="s">
        <v>637</v>
      </c>
      <c r="S2712" s="3">
        <v>4</v>
      </c>
      <c r="T2712" s="37"/>
      <c r="U2712" s="21" t="s">
        <v>511</v>
      </c>
      <c r="V2712" s="21" t="str">
        <f>VLOOKUP(P2712,'Customer List'!B:C,2,)</f>
        <v>Delhi</v>
      </c>
      <c r="W2712" s="38"/>
      <c r="X2712" s="30">
        <f>IF(OR(R2712 = "PRIYANKA MADAM", R2712 = "DEEPAK", R2712 = "PORTER"),N2712,"")</f>
        <v>45915</v>
      </c>
      <c r="Y2712" s="21">
        <f t="shared" si="289"/>
        <v>0</v>
      </c>
      <c r="Z2712" s="21" t="str">
        <f t="shared" si="290"/>
        <v>Monday</v>
      </c>
      <c r="AA2712" s="21" t="str">
        <f t="shared" si="291"/>
        <v>Monday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2710</v>
      </c>
      <c r="B2713" s="21" t="s">
        <v>3449</v>
      </c>
      <c r="C2713" s="30">
        <v>45904</v>
      </c>
      <c r="D2713" s="30">
        <v>45911</v>
      </c>
      <c r="E2713" s="47">
        <v>10248</v>
      </c>
      <c r="F2713" s="47">
        <f t="shared" si="286"/>
        <v>10248</v>
      </c>
      <c r="G2713" s="48">
        <f t="shared" si="287"/>
        <v>10248</v>
      </c>
      <c r="H2713" s="21" t="s">
        <v>3447</v>
      </c>
      <c r="I2713" s="21"/>
      <c r="J2713" s="21">
        <v>1</v>
      </c>
      <c r="K2713" s="21">
        <v>1</v>
      </c>
      <c r="L2713" s="21">
        <f t="shared" si="288"/>
        <v>0</v>
      </c>
      <c r="M2713" s="21" t="s">
        <v>3522</v>
      </c>
      <c r="N2713" s="30">
        <v>45913</v>
      </c>
      <c r="O2713" s="48">
        <v>17526.32</v>
      </c>
      <c r="P2713" s="21" t="s">
        <v>460</v>
      </c>
      <c r="Q2713" s="21">
        <v>58155620121</v>
      </c>
      <c r="R2713" s="21" t="s">
        <v>40</v>
      </c>
      <c r="S2713" s="3">
        <v>-20</v>
      </c>
      <c r="T2713" s="37"/>
      <c r="U2713" s="21" t="s">
        <v>3450</v>
      </c>
      <c r="V2713" s="21" t="str">
        <f>VLOOKUP(P2713,'Customer List'!B:C,2,)</f>
        <v>Hyderabad</v>
      </c>
      <c r="W2713" s="38"/>
      <c r="X2713" s="30">
        <v>45915</v>
      </c>
      <c r="Y2713" s="21">
        <f t="shared" si="289"/>
        <v>2</v>
      </c>
      <c r="Z2713" s="21" t="str">
        <f t="shared" si="290"/>
        <v>Saturday</v>
      </c>
      <c r="AA2713" s="21" t="str">
        <f t="shared" si="291"/>
        <v>Monday</v>
      </c>
      <c r="AB2713" s="21" t="str">
        <f>VLOOKUP(U2713,'Currency Sheet'!A:C,3,)</f>
        <v>INR</v>
      </c>
      <c r="AC2713" s="42" t="str">
        <f>VLOOKUP(P2713,'Customer List'!B:D,3,)</f>
        <v>OutStation</v>
      </c>
    </row>
    <row r="2714" spans="1:29" x14ac:dyDescent="0.25">
      <c r="A2714" s="21">
        <v>2711</v>
      </c>
      <c r="B2714" s="21" t="s">
        <v>3449</v>
      </c>
      <c r="C2714" s="30">
        <v>45904</v>
      </c>
      <c r="D2714" s="30">
        <v>45911</v>
      </c>
      <c r="E2714" s="47">
        <v>15540</v>
      </c>
      <c r="F2714" s="47">
        <f t="shared" si="286"/>
        <v>15540</v>
      </c>
      <c r="G2714" s="48">
        <f t="shared" si="287"/>
        <v>15540</v>
      </c>
      <c r="H2714" s="21" t="s">
        <v>3448</v>
      </c>
      <c r="I2714" s="21"/>
      <c r="J2714" s="21">
        <v>1</v>
      </c>
      <c r="K2714" s="21">
        <v>1</v>
      </c>
      <c r="L2714" s="21">
        <f t="shared" si="288"/>
        <v>0</v>
      </c>
      <c r="M2714" s="21" t="s">
        <v>3522</v>
      </c>
      <c r="N2714" s="30">
        <v>45913</v>
      </c>
      <c r="O2714" s="48">
        <v>1157.9000000000001</v>
      </c>
      <c r="P2714" s="21" t="s">
        <v>460</v>
      </c>
      <c r="Q2714" s="57">
        <v>58155620121</v>
      </c>
      <c r="R2714" s="21" t="s">
        <v>40</v>
      </c>
      <c r="S2714" s="3">
        <v>-20</v>
      </c>
      <c r="T2714" s="37"/>
      <c r="U2714" s="21" t="s">
        <v>3450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89"/>
        <v>2</v>
      </c>
      <c r="Z2714" s="21" t="str">
        <f t="shared" si="290"/>
        <v>Saturday</v>
      </c>
      <c r="AA2714" s="21" t="str">
        <f t="shared" si="291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2712</v>
      </c>
      <c r="B2715" s="21">
        <v>178586</v>
      </c>
      <c r="C2715" s="30">
        <v>45909</v>
      </c>
      <c r="D2715" s="30">
        <v>45912</v>
      </c>
      <c r="E2715" s="47">
        <v>492</v>
      </c>
      <c r="F2715" s="47">
        <f t="shared" si="286"/>
        <v>43296</v>
      </c>
      <c r="G2715" s="48">
        <f t="shared" si="287"/>
        <v>43296</v>
      </c>
      <c r="H2715" s="21" t="s">
        <v>3471</v>
      </c>
      <c r="I2715" s="21" t="s">
        <v>4161</v>
      </c>
      <c r="J2715" s="21">
        <v>1</v>
      </c>
      <c r="K2715" s="21">
        <v>1</v>
      </c>
      <c r="L2715" s="21">
        <f t="shared" si="288"/>
        <v>0</v>
      </c>
      <c r="M2715" s="21" t="s">
        <v>3526</v>
      </c>
      <c r="N2715" s="30">
        <v>45913</v>
      </c>
      <c r="O2715" s="48">
        <v>12642</v>
      </c>
      <c r="P2715" s="21" t="s">
        <v>460</v>
      </c>
      <c r="Q2715" s="21">
        <v>58155620121</v>
      </c>
      <c r="R2715" s="21" t="s">
        <v>40</v>
      </c>
      <c r="S2715" s="3">
        <v>4</v>
      </c>
      <c r="T2715" s="37"/>
      <c r="U2715" s="21" t="s">
        <v>423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9"/>
        <v>2</v>
      </c>
      <c r="Z2715" s="21" t="str">
        <f t="shared" si="290"/>
        <v>Saturday</v>
      </c>
      <c r="AA2715" s="21" t="str">
        <f t="shared" si="291"/>
        <v>Monday</v>
      </c>
      <c r="AB2715" s="21" t="str">
        <f>VLOOKUP(U2715,'Currency Sheet'!A:C,3,)</f>
        <v>DOLLAR</v>
      </c>
      <c r="AC2715" s="42" t="str">
        <f>VLOOKUP(P2715,'Customer List'!B:D,3,)</f>
        <v>OutStation</v>
      </c>
    </row>
    <row r="2716" spans="1:29" x14ac:dyDescent="0.25">
      <c r="A2716" s="21">
        <v>2713</v>
      </c>
      <c r="B2716" s="21">
        <v>178586</v>
      </c>
      <c r="C2716" s="30">
        <v>45909</v>
      </c>
      <c r="D2716" s="30">
        <v>45912</v>
      </c>
      <c r="E2716" s="47">
        <v>103.2</v>
      </c>
      <c r="F2716" s="47">
        <f t="shared" si="286"/>
        <v>9081.6</v>
      </c>
      <c r="G2716" s="48">
        <f t="shared" si="287"/>
        <v>9081.6</v>
      </c>
      <c r="H2716" s="21" t="s">
        <v>3472</v>
      </c>
      <c r="I2716" s="21" t="s">
        <v>4162</v>
      </c>
      <c r="J2716" s="21">
        <v>1</v>
      </c>
      <c r="K2716" s="21">
        <v>1</v>
      </c>
      <c r="L2716" s="21">
        <f t="shared" si="288"/>
        <v>0</v>
      </c>
      <c r="M2716" s="21" t="s">
        <v>3618</v>
      </c>
      <c r="N2716" s="30">
        <v>45917</v>
      </c>
      <c r="O2716" s="48">
        <v>68880.36</v>
      </c>
      <c r="P2716" s="21" t="s">
        <v>254</v>
      </c>
      <c r="Q2716" s="21" t="s">
        <v>636</v>
      </c>
      <c r="R2716" s="21" t="s">
        <v>723</v>
      </c>
      <c r="S2716" s="3">
        <v>4</v>
      </c>
      <c r="T2716" s="37"/>
      <c r="U2716" s="21" t="s">
        <v>423</v>
      </c>
      <c r="V2716" s="21" t="str">
        <f>VLOOKUP(P2716,'Customer List'!B:C,2,)</f>
        <v>Delhi</v>
      </c>
      <c r="W2716" s="38"/>
      <c r="X2716" s="30">
        <f>IF(OR(R2716 = "PRIYANKA MADAM", R2716 = "DEEPAK", R2716 = "PORTER"),N2716,"")</f>
        <v>45917</v>
      </c>
      <c r="Y2716" s="21">
        <f t="shared" si="289"/>
        <v>0</v>
      </c>
      <c r="Z2716" s="21" t="str">
        <f t="shared" si="290"/>
        <v>Wednesday</v>
      </c>
      <c r="AA2716" s="21" t="str">
        <f t="shared" si="291"/>
        <v>Wednesday</v>
      </c>
      <c r="AB2716" s="21" t="str">
        <f>VLOOKUP(U2716,'Currency Sheet'!A:C,3,)</f>
        <v>DOLLAR</v>
      </c>
      <c r="AC2716" s="42" t="str">
        <f>VLOOKUP(P2716,'Customer List'!B:D,3,)</f>
        <v>Local</v>
      </c>
    </row>
    <row r="2717" spans="1:29" x14ac:dyDescent="0.25">
      <c r="A2717" s="21">
        <v>2714</v>
      </c>
      <c r="B2717" s="21">
        <v>20914</v>
      </c>
      <c r="C2717" s="30">
        <v>45909</v>
      </c>
      <c r="D2717" s="30">
        <v>45912</v>
      </c>
      <c r="E2717" s="47">
        <v>870.98</v>
      </c>
      <c r="F2717" s="47">
        <f t="shared" si="286"/>
        <v>76646.240000000005</v>
      </c>
      <c r="G2717" s="48">
        <f t="shared" si="287"/>
        <v>76646.240000000005</v>
      </c>
      <c r="H2717" s="21" t="s">
        <v>3453</v>
      </c>
      <c r="I2717" s="37" t="s">
        <v>5259</v>
      </c>
      <c r="J2717" s="21">
        <v>1</v>
      </c>
      <c r="K2717" s="21">
        <v>1</v>
      </c>
      <c r="L2717" s="21">
        <f t="shared" si="288"/>
        <v>0</v>
      </c>
      <c r="M2717" s="21" t="s">
        <v>3640</v>
      </c>
      <c r="N2717" s="30">
        <v>45920</v>
      </c>
      <c r="O2717" s="48">
        <v>107835.52</v>
      </c>
      <c r="P2717" s="21" t="s">
        <v>3454</v>
      </c>
      <c r="Q2717" s="21">
        <v>58155920362</v>
      </c>
      <c r="R2717" s="21" t="s">
        <v>40</v>
      </c>
      <c r="S2717" s="3">
        <v>4</v>
      </c>
      <c r="T2717" s="37"/>
      <c r="U2717" s="21" t="s">
        <v>611</v>
      </c>
      <c r="V2717" s="21" t="str">
        <f>VLOOKUP(P2717,'Customer List'!B:C,2,)</f>
        <v>PUNE</v>
      </c>
      <c r="W2717" s="38"/>
      <c r="X2717" s="30">
        <v>45922</v>
      </c>
      <c r="Y2717" s="21">
        <f t="shared" si="289"/>
        <v>2</v>
      </c>
      <c r="Z2717" s="21" t="str">
        <f t="shared" si="290"/>
        <v>Saturday</v>
      </c>
      <c r="AA2717" s="21" t="str">
        <f t="shared" si="291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2715</v>
      </c>
      <c r="B2718" s="21" t="s">
        <v>3455</v>
      </c>
      <c r="C2718" s="30">
        <v>45910</v>
      </c>
      <c r="D2718" s="30">
        <v>45912</v>
      </c>
      <c r="E2718" s="47">
        <v>27</v>
      </c>
      <c r="F2718" s="47">
        <f t="shared" si="286"/>
        <v>2376</v>
      </c>
      <c r="G2718" s="48">
        <f t="shared" si="287"/>
        <v>2376</v>
      </c>
      <c r="H2718" s="21" t="s">
        <v>3456</v>
      </c>
      <c r="I2718" s="21"/>
      <c r="J2718" s="21">
        <v>1</v>
      </c>
      <c r="K2718" s="21">
        <v>1</v>
      </c>
      <c r="L2718" s="21">
        <f t="shared" si="288"/>
        <v>0</v>
      </c>
      <c r="M2718" s="21" t="s">
        <v>3524</v>
      </c>
      <c r="N2718" s="30">
        <v>45913</v>
      </c>
      <c r="O2718" s="48">
        <v>4364.5</v>
      </c>
      <c r="P2718" s="21" t="s">
        <v>1030</v>
      </c>
      <c r="Q2718" s="21">
        <v>58155614005</v>
      </c>
      <c r="R2718" s="21" t="s">
        <v>40</v>
      </c>
      <c r="S2718" s="3">
        <v>-20</v>
      </c>
      <c r="T2718" s="37"/>
      <c r="U2718" s="21" t="s">
        <v>520</v>
      </c>
      <c r="V2718" s="21" t="str">
        <f>VLOOKUP(P2718,'Customer List'!B:C,2,)</f>
        <v>Kerala</v>
      </c>
      <c r="W2718" s="38"/>
      <c r="X2718" s="30">
        <v>45915</v>
      </c>
      <c r="Y2718" s="21">
        <f t="shared" si="289"/>
        <v>2</v>
      </c>
      <c r="Z2718" s="21" t="str">
        <f t="shared" si="290"/>
        <v>Saturday</v>
      </c>
      <c r="AA2718" s="21" t="str">
        <f t="shared" si="291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2716</v>
      </c>
      <c r="B2719" s="21" t="s">
        <v>3455</v>
      </c>
      <c r="C2719" s="30">
        <v>45910</v>
      </c>
      <c r="D2719" s="30">
        <v>45912</v>
      </c>
      <c r="E2719" s="47">
        <v>25.8</v>
      </c>
      <c r="F2719" s="47">
        <f t="shared" si="286"/>
        <v>2270.4</v>
      </c>
      <c r="G2719" s="48">
        <f t="shared" si="287"/>
        <v>2270.4</v>
      </c>
      <c r="H2719" s="21" t="s">
        <v>3457</v>
      </c>
      <c r="I2719" s="21"/>
      <c r="J2719" s="21">
        <v>1</v>
      </c>
      <c r="K2719" s="21">
        <v>1</v>
      </c>
      <c r="L2719" s="21">
        <f t="shared" si="288"/>
        <v>0</v>
      </c>
      <c r="M2719" s="21" t="s">
        <v>3524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89"/>
        <v>2</v>
      </c>
      <c r="Z2719" s="21" t="str">
        <f t="shared" si="290"/>
        <v>Saturday</v>
      </c>
      <c r="AA2719" s="21" t="str">
        <f t="shared" si="291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2717</v>
      </c>
      <c r="B2720" s="21" t="s">
        <v>3455</v>
      </c>
      <c r="C2720" s="30">
        <v>45910</v>
      </c>
      <c r="D2720" s="30">
        <v>45912</v>
      </c>
      <c r="E2720" s="47">
        <v>43.8</v>
      </c>
      <c r="F2720" s="47">
        <f t="shared" si="286"/>
        <v>3854.3999999999996</v>
      </c>
      <c r="G2720" s="48">
        <f t="shared" si="287"/>
        <v>3854.3999999999996</v>
      </c>
      <c r="H2720" s="21" t="s">
        <v>3458</v>
      </c>
      <c r="I2720" s="21"/>
      <c r="J2720" s="21">
        <v>1</v>
      </c>
      <c r="K2720" s="21">
        <v>1</v>
      </c>
      <c r="L2720" s="21">
        <f t="shared" si="288"/>
        <v>0</v>
      </c>
      <c r="M2720" s="21" t="s">
        <v>3524</v>
      </c>
      <c r="N2720" s="30">
        <v>45913</v>
      </c>
      <c r="O2720" s="48">
        <v>7409.5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9"/>
        <v>2</v>
      </c>
      <c r="Z2720" s="21" t="str">
        <f t="shared" si="290"/>
        <v>Saturday</v>
      </c>
      <c r="AA2720" s="21" t="str">
        <f t="shared" si="291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2718</v>
      </c>
      <c r="B2721" s="21" t="s">
        <v>3455</v>
      </c>
      <c r="C2721" s="30">
        <v>45910</v>
      </c>
      <c r="D2721" s="30">
        <v>45912</v>
      </c>
      <c r="E2721" s="47">
        <v>18</v>
      </c>
      <c r="F2721" s="47">
        <f t="shared" si="286"/>
        <v>1584</v>
      </c>
      <c r="G2721" s="48">
        <f t="shared" si="287"/>
        <v>1584</v>
      </c>
      <c r="H2721" s="21" t="s">
        <v>3459</v>
      </c>
      <c r="I2721" s="21"/>
      <c r="J2721" s="21">
        <v>1</v>
      </c>
      <c r="K2721" s="21">
        <v>1</v>
      </c>
      <c r="L2721" s="21">
        <f t="shared" si="288"/>
        <v>0</v>
      </c>
      <c r="M2721" s="21" t="s">
        <v>3517</v>
      </c>
      <c r="N2721" s="30">
        <v>45913</v>
      </c>
      <c r="O2721" s="48">
        <v>3360</v>
      </c>
      <c r="P2721" s="21" t="s">
        <v>3460</v>
      </c>
      <c r="Q2721" s="21">
        <v>58155614370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PUNE</v>
      </c>
      <c r="W2721" s="38"/>
      <c r="X2721" s="30">
        <v>45915</v>
      </c>
      <c r="Y2721" s="21">
        <f t="shared" si="289"/>
        <v>2</v>
      </c>
      <c r="Z2721" s="21" t="str">
        <f t="shared" si="290"/>
        <v>Saturday</v>
      </c>
      <c r="AA2721" s="21" t="str">
        <f t="shared" si="291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2719</v>
      </c>
      <c r="B2722" s="21" t="s">
        <v>3461</v>
      </c>
      <c r="C2722" s="30">
        <v>45910</v>
      </c>
      <c r="D2722" s="30">
        <v>45912</v>
      </c>
      <c r="E2722" s="47">
        <v>193.2</v>
      </c>
      <c r="F2722" s="47">
        <f t="shared" si="286"/>
        <v>17001.599999999999</v>
      </c>
      <c r="G2722" s="48">
        <f t="shared" si="287"/>
        <v>17001.599999999999</v>
      </c>
      <c r="H2722" s="21" t="s">
        <v>3462</v>
      </c>
      <c r="I2722" s="21"/>
      <c r="J2722" s="21">
        <v>1</v>
      </c>
      <c r="K2722" s="21">
        <v>1</v>
      </c>
      <c r="L2722" s="21">
        <f t="shared" si="288"/>
        <v>0</v>
      </c>
      <c r="M2722" s="21" t="s">
        <v>3515</v>
      </c>
      <c r="N2722" s="30">
        <v>45913</v>
      </c>
      <c r="O2722" s="48">
        <v>30348.5</v>
      </c>
      <c r="P2722" s="21" t="s">
        <v>629</v>
      </c>
      <c r="Q2722" s="21">
        <v>58155619712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Gujrat</v>
      </c>
      <c r="W2722" s="38"/>
      <c r="X2722" s="30">
        <v>45915</v>
      </c>
      <c r="Y2722" s="21">
        <f t="shared" si="289"/>
        <v>2</v>
      </c>
      <c r="Z2722" s="21" t="str">
        <f t="shared" si="290"/>
        <v>Saturday</v>
      </c>
      <c r="AA2722" s="21" t="str">
        <f t="shared" si="291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2720</v>
      </c>
      <c r="B2723" s="21" t="s">
        <v>3463</v>
      </c>
      <c r="C2723" s="30">
        <v>45910</v>
      </c>
      <c r="D2723" s="30">
        <v>45912</v>
      </c>
      <c r="E2723" s="47">
        <v>21</v>
      </c>
      <c r="F2723" s="47">
        <f t="shared" si="286"/>
        <v>1848</v>
      </c>
      <c r="G2723" s="48">
        <f t="shared" si="287"/>
        <v>1848</v>
      </c>
      <c r="H2723" s="21" t="s">
        <v>3464</v>
      </c>
      <c r="I2723" s="21"/>
      <c r="J2723" s="21">
        <v>1</v>
      </c>
      <c r="K2723" s="21">
        <v>1</v>
      </c>
      <c r="L2723" s="21">
        <f t="shared" si="288"/>
        <v>0</v>
      </c>
      <c r="M2723" s="21" t="s">
        <v>3523</v>
      </c>
      <c r="N2723" s="30">
        <v>45913</v>
      </c>
      <c r="O2723" s="48">
        <v>3298.75</v>
      </c>
      <c r="P2723" s="21" t="s">
        <v>460</v>
      </c>
      <c r="Q2723" s="21">
        <v>58155620121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Hyderabad</v>
      </c>
      <c r="W2723" s="38"/>
      <c r="X2723" s="30">
        <v>45915</v>
      </c>
      <c r="Y2723" s="21">
        <f t="shared" si="289"/>
        <v>2</v>
      </c>
      <c r="Z2723" s="21" t="str">
        <f t="shared" si="290"/>
        <v>Saturday</v>
      </c>
      <c r="AA2723" s="21" t="str">
        <f t="shared" si="291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2721</v>
      </c>
      <c r="B2724" s="21" t="s">
        <v>3463</v>
      </c>
      <c r="C2724" s="30">
        <v>45910</v>
      </c>
      <c r="D2724" s="30">
        <v>45912</v>
      </c>
      <c r="E2724" s="47">
        <v>88.2</v>
      </c>
      <c r="F2724" s="47">
        <f t="shared" si="286"/>
        <v>7761.6</v>
      </c>
      <c r="G2724" s="48">
        <f t="shared" si="287"/>
        <v>7761.6</v>
      </c>
      <c r="H2724" s="21" t="s">
        <v>3465</v>
      </c>
      <c r="I2724" s="21"/>
      <c r="J2724" s="21">
        <v>1</v>
      </c>
      <c r="K2724" s="21">
        <v>1</v>
      </c>
      <c r="L2724" s="21">
        <f t="shared" si="288"/>
        <v>0</v>
      </c>
      <c r="M2724" s="21" t="s">
        <v>3523</v>
      </c>
      <c r="N2724" s="30">
        <v>45913</v>
      </c>
      <c r="O2724" s="48">
        <v>13854.75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89"/>
        <v>2</v>
      </c>
      <c r="Z2724" s="21" t="str">
        <f t="shared" si="290"/>
        <v>Saturday</v>
      </c>
      <c r="AA2724" s="21" t="str">
        <f t="shared" si="291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2722</v>
      </c>
      <c r="B2725" s="21" t="s">
        <v>3500</v>
      </c>
      <c r="C2725" s="30">
        <v>45911</v>
      </c>
      <c r="D2725" s="30">
        <v>45913</v>
      </c>
      <c r="E2725" s="47">
        <v>105.46</v>
      </c>
      <c r="F2725" s="47">
        <f t="shared" si="286"/>
        <v>9280.48</v>
      </c>
      <c r="G2725" s="48">
        <f t="shared" si="287"/>
        <v>9280.48</v>
      </c>
      <c r="H2725" s="21" t="s">
        <v>3473</v>
      </c>
      <c r="I2725" s="21" t="s">
        <v>4163</v>
      </c>
      <c r="J2725" s="21">
        <v>1</v>
      </c>
      <c r="K2725" s="21">
        <v>1</v>
      </c>
      <c r="L2725" s="21">
        <f t="shared" si="288"/>
        <v>0</v>
      </c>
      <c r="M2725" s="21" t="s">
        <v>3535</v>
      </c>
      <c r="N2725" s="30">
        <v>45915</v>
      </c>
      <c r="O2725" s="48">
        <v>15140.33</v>
      </c>
      <c r="P2725" s="21" t="s">
        <v>383</v>
      </c>
      <c r="Q2725" s="21">
        <v>58155668325</v>
      </c>
      <c r="R2725" s="21" t="s">
        <v>40</v>
      </c>
      <c r="S2725" s="3">
        <v>-20</v>
      </c>
      <c r="T2725" s="37"/>
      <c r="U2725" s="21" t="s">
        <v>320</v>
      </c>
      <c r="V2725" s="21" t="str">
        <f>VLOOKUP(P2725,'Customer List'!B:C,2,)</f>
        <v>Pune</v>
      </c>
      <c r="W2725" s="38"/>
      <c r="X2725" s="30">
        <v>45917</v>
      </c>
      <c r="Y2725" s="21">
        <f t="shared" si="289"/>
        <v>2</v>
      </c>
      <c r="Z2725" s="21" t="str">
        <f t="shared" si="290"/>
        <v>Monday</v>
      </c>
      <c r="AA2725" s="21" t="str">
        <f t="shared" si="291"/>
        <v>Wednesday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2723</v>
      </c>
      <c r="B2726" s="21" t="s">
        <v>3500</v>
      </c>
      <c r="C2726" s="30">
        <v>45911</v>
      </c>
      <c r="D2726" s="30">
        <v>45913</v>
      </c>
      <c r="E2726" s="47">
        <v>105.46</v>
      </c>
      <c r="F2726" s="47">
        <f t="shared" si="286"/>
        <v>9280.48</v>
      </c>
      <c r="G2726" s="48">
        <f t="shared" si="287"/>
        <v>9280.48</v>
      </c>
      <c r="H2726" s="21" t="s">
        <v>3474</v>
      </c>
      <c r="I2726" s="21" t="s">
        <v>4164</v>
      </c>
      <c r="J2726" s="21">
        <v>1</v>
      </c>
      <c r="K2726" s="21">
        <v>1</v>
      </c>
      <c r="L2726" s="21">
        <f t="shared" si="288"/>
        <v>0</v>
      </c>
      <c r="M2726" s="21" t="s">
        <v>3535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89"/>
        <v>2</v>
      </c>
      <c r="Z2726" s="21" t="str">
        <f t="shared" si="290"/>
        <v>Monday</v>
      </c>
      <c r="AA2726" s="21" t="str">
        <f t="shared" si="291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2724</v>
      </c>
      <c r="B2727" s="21" t="s">
        <v>3500</v>
      </c>
      <c r="C2727" s="30">
        <v>45911</v>
      </c>
      <c r="D2727" s="30">
        <v>45913</v>
      </c>
      <c r="E2727" s="47">
        <v>105.46</v>
      </c>
      <c r="F2727" s="47">
        <f t="shared" si="286"/>
        <v>9280.48</v>
      </c>
      <c r="G2727" s="48">
        <f t="shared" si="287"/>
        <v>9280.48</v>
      </c>
      <c r="H2727" s="21" t="s">
        <v>3475</v>
      </c>
      <c r="I2727" s="21" t="s">
        <v>4165</v>
      </c>
      <c r="J2727" s="21">
        <v>1</v>
      </c>
      <c r="K2727" s="21">
        <v>1</v>
      </c>
      <c r="L2727" s="21">
        <f t="shared" si="288"/>
        <v>0</v>
      </c>
      <c r="M2727" s="21" t="s">
        <v>3535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9"/>
        <v>2</v>
      </c>
      <c r="Z2727" s="21" t="str">
        <f t="shared" si="290"/>
        <v>Monday</v>
      </c>
      <c r="AA2727" s="21" t="str">
        <f t="shared" si="291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2725</v>
      </c>
      <c r="B2728" s="21" t="s">
        <v>3500</v>
      </c>
      <c r="C2728" s="30">
        <v>45911</v>
      </c>
      <c r="D2728" s="30">
        <v>45913</v>
      </c>
      <c r="E2728" s="47">
        <v>105.46</v>
      </c>
      <c r="F2728" s="47">
        <f t="shared" si="286"/>
        <v>9280.48</v>
      </c>
      <c r="G2728" s="48">
        <f t="shared" si="287"/>
        <v>9280.48</v>
      </c>
      <c r="H2728" s="21" t="s">
        <v>3476</v>
      </c>
      <c r="I2728" s="21" t="s">
        <v>4166</v>
      </c>
      <c r="J2728" s="21">
        <v>1</v>
      </c>
      <c r="K2728" s="21">
        <v>1</v>
      </c>
      <c r="L2728" s="21">
        <f t="shared" si="288"/>
        <v>0</v>
      </c>
      <c r="M2728" s="21" t="s">
        <v>3535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9"/>
        <v>2</v>
      </c>
      <c r="Z2728" s="21" t="str">
        <f t="shared" si="290"/>
        <v>Monday</v>
      </c>
      <c r="AA2728" s="21" t="str">
        <f t="shared" si="291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2726</v>
      </c>
      <c r="B2729" s="21" t="s">
        <v>3500</v>
      </c>
      <c r="C2729" s="30">
        <v>45911</v>
      </c>
      <c r="D2729" s="30">
        <v>45913</v>
      </c>
      <c r="E2729" s="47">
        <v>105.46</v>
      </c>
      <c r="F2729" s="47">
        <f t="shared" si="286"/>
        <v>9280.48</v>
      </c>
      <c r="G2729" s="48">
        <f t="shared" si="287"/>
        <v>9280.48</v>
      </c>
      <c r="H2729" s="21" t="s">
        <v>3477</v>
      </c>
      <c r="I2729" s="21" t="s">
        <v>4167</v>
      </c>
      <c r="J2729" s="21">
        <v>1</v>
      </c>
      <c r="K2729" s="21">
        <v>1</v>
      </c>
      <c r="L2729" s="21">
        <f t="shared" si="288"/>
        <v>0</v>
      </c>
      <c r="M2729" s="21" t="s">
        <v>3535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9"/>
        <v>2</v>
      </c>
      <c r="Z2729" s="21" t="str">
        <f t="shared" si="290"/>
        <v>Monday</v>
      </c>
      <c r="AA2729" s="21" t="str">
        <f t="shared" si="291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2727</v>
      </c>
      <c r="B2730" s="21" t="s">
        <v>3500</v>
      </c>
      <c r="C2730" s="30">
        <v>45911</v>
      </c>
      <c r="D2730" s="30">
        <v>45913</v>
      </c>
      <c r="E2730" s="47">
        <v>105.46</v>
      </c>
      <c r="F2730" s="47">
        <f t="shared" si="286"/>
        <v>9280.48</v>
      </c>
      <c r="G2730" s="48">
        <f t="shared" si="287"/>
        <v>9280.48</v>
      </c>
      <c r="H2730" s="21" t="s">
        <v>3478</v>
      </c>
      <c r="I2730" s="21" t="s">
        <v>4168</v>
      </c>
      <c r="J2730" s="21">
        <v>1</v>
      </c>
      <c r="K2730" s="21">
        <v>1</v>
      </c>
      <c r="L2730" s="21">
        <f t="shared" si="288"/>
        <v>0</v>
      </c>
      <c r="M2730" s="21" t="s">
        <v>3535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9"/>
        <v>2</v>
      </c>
      <c r="Z2730" s="21" t="str">
        <f t="shared" si="290"/>
        <v>Monday</v>
      </c>
      <c r="AA2730" s="21" t="str">
        <f t="shared" si="291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2728</v>
      </c>
      <c r="B2731" s="21" t="s">
        <v>3500</v>
      </c>
      <c r="C2731" s="30">
        <v>45911</v>
      </c>
      <c r="D2731" s="30">
        <v>45913</v>
      </c>
      <c r="E2731" s="47">
        <v>105.46</v>
      </c>
      <c r="F2731" s="47">
        <f t="shared" si="286"/>
        <v>9280.48</v>
      </c>
      <c r="G2731" s="48">
        <f t="shared" si="287"/>
        <v>9280.48</v>
      </c>
      <c r="H2731" s="21" t="s">
        <v>3479</v>
      </c>
      <c r="I2731" s="21" t="s">
        <v>4169</v>
      </c>
      <c r="J2731" s="21">
        <v>1</v>
      </c>
      <c r="K2731" s="21">
        <v>1</v>
      </c>
      <c r="L2731" s="21">
        <f t="shared" si="288"/>
        <v>0</v>
      </c>
      <c r="M2731" s="21" t="s">
        <v>3535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9"/>
        <v>2</v>
      </c>
      <c r="Z2731" s="21" t="str">
        <f t="shared" si="290"/>
        <v>Monday</v>
      </c>
      <c r="AA2731" s="21" t="str">
        <f t="shared" si="291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2729</v>
      </c>
      <c r="B2732" s="21" t="s">
        <v>3500</v>
      </c>
      <c r="C2732" s="30">
        <v>45911</v>
      </c>
      <c r="D2732" s="30">
        <v>45913</v>
      </c>
      <c r="E2732" s="47">
        <v>105.46</v>
      </c>
      <c r="F2732" s="47">
        <f t="shared" si="286"/>
        <v>9280.48</v>
      </c>
      <c r="G2732" s="48">
        <f t="shared" si="287"/>
        <v>9280.48</v>
      </c>
      <c r="H2732" s="21" t="s">
        <v>3480</v>
      </c>
      <c r="I2732" s="21" t="s">
        <v>4170</v>
      </c>
      <c r="J2732" s="21">
        <v>1</v>
      </c>
      <c r="K2732" s="21">
        <v>1</v>
      </c>
      <c r="L2732" s="21">
        <f t="shared" si="288"/>
        <v>0</v>
      </c>
      <c r="M2732" s="21" t="s">
        <v>3535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9"/>
        <v>2</v>
      </c>
      <c r="Z2732" s="21" t="str">
        <f t="shared" si="290"/>
        <v>Monday</v>
      </c>
      <c r="AA2732" s="21" t="str">
        <f t="shared" si="291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2730</v>
      </c>
      <c r="B2733" s="21" t="s">
        <v>3500</v>
      </c>
      <c r="C2733" s="30">
        <v>45911</v>
      </c>
      <c r="D2733" s="30">
        <v>45913</v>
      </c>
      <c r="E2733" s="47">
        <v>105.46</v>
      </c>
      <c r="F2733" s="47">
        <f t="shared" si="286"/>
        <v>9280.48</v>
      </c>
      <c r="G2733" s="48">
        <f t="shared" si="287"/>
        <v>9280.48</v>
      </c>
      <c r="H2733" s="21" t="s">
        <v>3481</v>
      </c>
      <c r="I2733" s="21" t="s">
        <v>4171</v>
      </c>
      <c r="J2733" s="21">
        <v>1</v>
      </c>
      <c r="K2733" s="21">
        <v>1</v>
      </c>
      <c r="L2733" s="21">
        <f t="shared" si="288"/>
        <v>0</v>
      </c>
      <c r="M2733" s="21" t="s">
        <v>3535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9"/>
        <v>2</v>
      </c>
      <c r="Z2733" s="21" t="str">
        <f t="shared" si="290"/>
        <v>Monday</v>
      </c>
      <c r="AA2733" s="21" t="str">
        <f t="shared" si="291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2731</v>
      </c>
      <c r="B2734" s="21" t="s">
        <v>3500</v>
      </c>
      <c r="C2734" s="30">
        <v>45911</v>
      </c>
      <c r="D2734" s="30">
        <v>45913</v>
      </c>
      <c r="E2734" s="47">
        <v>105.46</v>
      </c>
      <c r="F2734" s="47">
        <f t="shared" si="286"/>
        <v>9280.48</v>
      </c>
      <c r="G2734" s="48">
        <f t="shared" si="287"/>
        <v>9280.48</v>
      </c>
      <c r="H2734" s="21" t="s">
        <v>3482</v>
      </c>
      <c r="I2734" s="21" t="s">
        <v>4172</v>
      </c>
      <c r="J2734" s="21">
        <v>1</v>
      </c>
      <c r="K2734" s="21">
        <v>1</v>
      </c>
      <c r="L2734" s="21">
        <f t="shared" si="288"/>
        <v>0</v>
      </c>
      <c r="M2734" s="21" t="s">
        <v>3535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9"/>
        <v>2</v>
      </c>
      <c r="Z2734" s="21" t="str">
        <f t="shared" si="290"/>
        <v>Monday</v>
      </c>
      <c r="AA2734" s="21" t="str">
        <f t="shared" si="291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2732</v>
      </c>
      <c r="B2735" s="21" t="s">
        <v>3500</v>
      </c>
      <c r="C2735" s="30">
        <v>45911</v>
      </c>
      <c r="D2735" s="30">
        <v>45913</v>
      </c>
      <c r="E2735" s="47">
        <v>105.46</v>
      </c>
      <c r="F2735" s="47">
        <f t="shared" si="286"/>
        <v>9280.48</v>
      </c>
      <c r="G2735" s="48">
        <f t="shared" si="287"/>
        <v>9280.48</v>
      </c>
      <c r="H2735" s="21" t="s">
        <v>3483</v>
      </c>
      <c r="I2735" s="21" t="s">
        <v>4173</v>
      </c>
      <c r="J2735" s="21">
        <v>1</v>
      </c>
      <c r="K2735" s="21">
        <v>1</v>
      </c>
      <c r="L2735" s="21">
        <f t="shared" si="288"/>
        <v>0</v>
      </c>
      <c r="M2735" s="21" t="s">
        <v>3535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9"/>
        <v>2</v>
      </c>
      <c r="Z2735" s="21" t="str">
        <f t="shared" si="290"/>
        <v>Monday</v>
      </c>
      <c r="AA2735" s="21" t="str">
        <f t="shared" si="291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2733</v>
      </c>
      <c r="B2736" s="21" t="s">
        <v>3500</v>
      </c>
      <c r="C2736" s="30">
        <v>45911</v>
      </c>
      <c r="D2736" s="30">
        <v>45913</v>
      </c>
      <c r="E2736" s="47">
        <v>126.88</v>
      </c>
      <c r="F2736" s="47">
        <f t="shared" si="286"/>
        <v>11165.439999999999</v>
      </c>
      <c r="G2736" s="48">
        <f t="shared" si="287"/>
        <v>11165.439999999999</v>
      </c>
      <c r="H2736" s="21" t="s">
        <v>3484</v>
      </c>
      <c r="I2736" s="21" t="s">
        <v>4174</v>
      </c>
      <c r="J2736" s="21">
        <v>1</v>
      </c>
      <c r="K2736" s="21">
        <v>1</v>
      </c>
      <c r="L2736" s="21">
        <f t="shared" si="288"/>
        <v>0</v>
      </c>
      <c r="M2736" s="21" t="s">
        <v>3617</v>
      </c>
      <c r="N2736" s="30">
        <v>45917</v>
      </c>
      <c r="O2736" s="48">
        <v>15496.88</v>
      </c>
      <c r="P2736" s="21" t="s">
        <v>254</v>
      </c>
      <c r="Q2736" s="21" t="s">
        <v>636</v>
      </c>
      <c r="R2736" s="21" t="s">
        <v>723</v>
      </c>
      <c r="S2736" s="3">
        <v>-20</v>
      </c>
      <c r="T2736" s="37"/>
      <c r="U2736" s="21" t="s">
        <v>320</v>
      </c>
      <c r="V2736" s="21" t="str">
        <f>VLOOKUP(P2736,'Customer List'!B:C,2,)</f>
        <v>Delhi</v>
      </c>
      <c r="W2736" s="38"/>
      <c r="X2736" s="30">
        <f t="shared" ref="X2736:X2747" si="292">IF(OR(R2736 = "PRIYANKA MADAM", R2736 = "DEEPAK", R2736 = "PORTER"),N2736,"")</f>
        <v>45917</v>
      </c>
      <c r="Y2736" s="21">
        <f t="shared" si="289"/>
        <v>0</v>
      </c>
      <c r="Z2736" s="21" t="str">
        <f t="shared" si="290"/>
        <v>Wednesday</v>
      </c>
      <c r="AA2736" s="21" t="str">
        <f t="shared" si="291"/>
        <v>Wednesday</v>
      </c>
      <c r="AB2736" s="21" t="str">
        <f>VLOOKUP(U2736,'Currency Sheet'!A:C,3,)</f>
        <v>DOLLAR</v>
      </c>
      <c r="AC2736" s="42" t="str">
        <f>VLOOKUP(P2736,'Customer List'!B:D,3,)</f>
        <v>Local</v>
      </c>
    </row>
    <row r="2737" spans="1:29" x14ac:dyDescent="0.25">
      <c r="A2737" s="21">
        <v>2734</v>
      </c>
      <c r="B2737" s="21" t="s">
        <v>3500</v>
      </c>
      <c r="C2737" s="30">
        <v>45911</v>
      </c>
      <c r="D2737" s="30">
        <v>45913</v>
      </c>
      <c r="E2737" s="47">
        <v>137.58000000000001</v>
      </c>
      <c r="F2737" s="47">
        <f t="shared" si="286"/>
        <v>12107.04</v>
      </c>
      <c r="G2737" s="48">
        <f t="shared" si="287"/>
        <v>12107.04</v>
      </c>
      <c r="H2737" s="21" t="s">
        <v>3485</v>
      </c>
      <c r="I2737" s="21" t="s">
        <v>4175</v>
      </c>
      <c r="J2737" s="21">
        <v>1</v>
      </c>
      <c r="K2737" s="21">
        <v>1</v>
      </c>
      <c r="L2737" s="21">
        <f t="shared" si="288"/>
        <v>0</v>
      </c>
      <c r="M2737" s="21" t="s">
        <v>3617</v>
      </c>
      <c r="N2737" s="30">
        <v>45917</v>
      </c>
      <c r="O2737" s="48">
        <v>16805.03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si="292"/>
        <v>45917</v>
      </c>
      <c r="Y2737" s="21">
        <f t="shared" si="289"/>
        <v>0</v>
      </c>
      <c r="Z2737" s="21" t="str">
        <f t="shared" si="290"/>
        <v>Wednesday</v>
      </c>
      <c r="AA2737" s="21" t="str">
        <f t="shared" si="291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2735</v>
      </c>
      <c r="B2738" s="21" t="s">
        <v>3500</v>
      </c>
      <c r="C2738" s="30">
        <v>45911</v>
      </c>
      <c r="D2738" s="30">
        <v>45913</v>
      </c>
      <c r="E2738" s="47">
        <v>126.88</v>
      </c>
      <c r="F2738" s="47">
        <f t="shared" si="286"/>
        <v>11165.439999999999</v>
      </c>
      <c r="G2738" s="48">
        <f t="shared" si="287"/>
        <v>11165.439999999999</v>
      </c>
      <c r="H2738" s="21" t="s">
        <v>3486</v>
      </c>
      <c r="I2738" s="21" t="s">
        <v>4176</v>
      </c>
      <c r="J2738" s="21">
        <v>1</v>
      </c>
      <c r="K2738" s="21">
        <v>1</v>
      </c>
      <c r="L2738" s="21">
        <f t="shared" si="288"/>
        <v>0</v>
      </c>
      <c r="M2738" s="21" t="s">
        <v>3617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92"/>
        <v>45917</v>
      </c>
      <c r="Y2738" s="21">
        <f t="shared" si="289"/>
        <v>0</v>
      </c>
      <c r="Z2738" s="21" t="str">
        <f t="shared" si="290"/>
        <v>Wednesday</v>
      </c>
      <c r="AA2738" s="21" t="str">
        <f t="shared" si="291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2736</v>
      </c>
      <c r="B2739" s="21" t="s">
        <v>3500</v>
      </c>
      <c r="C2739" s="30">
        <v>45911</v>
      </c>
      <c r="D2739" s="30">
        <v>45913</v>
      </c>
      <c r="E2739" s="47">
        <v>105.46</v>
      </c>
      <c r="F2739" s="47">
        <f t="shared" si="286"/>
        <v>9280.48</v>
      </c>
      <c r="G2739" s="48">
        <f t="shared" si="287"/>
        <v>9280.48</v>
      </c>
      <c r="H2739" s="21" t="s">
        <v>3487</v>
      </c>
      <c r="I2739" s="21" t="s">
        <v>4177</v>
      </c>
      <c r="J2739" s="21">
        <v>1</v>
      </c>
      <c r="K2739" s="21">
        <v>1</v>
      </c>
      <c r="L2739" s="21">
        <f t="shared" si="288"/>
        <v>0</v>
      </c>
      <c r="M2739" s="21" t="s">
        <v>3617</v>
      </c>
      <c r="N2739" s="30">
        <v>45917</v>
      </c>
      <c r="O2739" s="48">
        <v>12880.58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92"/>
        <v>45917</v>
      </c>
      <c r="Y2739" s="21">
        <f t="shared" si="289"/>
        <v>0</v>
      </c>
      <c r="Z2739" s="21" t="str">
        <f t="shared" si="290"/>
        <v>Wednesday</v>
      </c>
      <c r="AA2739" s="21" t="str">
        <f t="shared" si="291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2737</v>
      </c>
      <c r="B2740" s="21" t="s">
        <v>3500</v>
      </c>
      <c r="C2740" s="30">
        <v>45911</v>
      </c>
      <c r="D2740" s="30">
        <v>45913</v>
      </c>
      <c r="E2740" s="47">
        <v>116.16</v>
      </c>
      <c r="F2740" s="47">
        <f t="shared" si="286"/>
        <v>10222.08</v>
      </c>
      <c r="G2740" s="48">
        <f t="shared" si="287"/>
        <v>10222.08</v>
      </c>
      <c r="H2740" s="21" t="s">
        <v>3488</v>
      </c>
      <c r="I2740" s="21" t="s">
        <v>4178</v>
      </c>
      <c r="J2740" s="21">
        <v>1</v>
      </c>
      <c r="K2740" s="21">
        <v>1</v>
      </c>
      <c r="L2740" s="21">
        <f t="shared" si="288"/>
        <v>0</v>
      </c>
      <c r="M2740" s="21" t="s">
        <v>3617</v>
      </c>
      <c r="N2740" s="30">
        <v>45917</v>
      </c>
      <c r="O2740" s="48">
        <v>14188.73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92"/>
        <v>45917</v>
      </c>
      <c r="Y2740" s="21">
        <f t="shared" si="289"/>
        <v>0</v>
      </c>
      <c r="Z2740" s="21" t="str">
        <f t="shared" si="290"/>
        <v>Wednesday</v>
      </c>
      <c r="AA2740" s="21" t="str">
        <f t="shared" si="291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2738</v>
      </c>
      <c r="B2741" s="21" t="s">
        <v>3500</v>
      </c>
      <c r="C2741" s="30">
        <v>45911</v>
      </c>
      <c r="D2741" s="30">
        <v>45913</v>
      </c>
      <c r="E2741" s="47">
        <v>126.88</v>
      </c>
      <c r="F2741" s="47">
        <f t="shared" si="286"/>
        <v>11165.439999999999</v>
      </c>
      <c r="G2741" s="48">
        <f t="shared" si="287"/>
        <v>11165.439999999999</v>
      </c>
      <c r="H2741" s="21" t="s">
        <v>3489</v>
      </c>
      <c r="I2741" s="21" t="s">
        <v>4179</v>
      </c>
      <c r="J2741" s="21">
        <v>1</v>
      </c>
      <c r="K2741" s="21">
        <v>1</v>
      </c>
      <c r="L2741" s="21">
        <f t="shared" si="288"/>
        <v>0</v>
      </c>
      <c r="M2741" s="21" t="s">
        <v>3617</v>
      </c>
      <c r="N2741" s="30">
        <v>45917</v>
      </c>
      <c r="O2741" s="48">
        <v>15496.88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92"/>
        <v>45917</v>
      </c>
      <c r="Y2741" s="21">
        <f t="shared" si="289"/>
        <v>0</v>
      </c>
      <c r="Z2741" s="21" t="str">
        <f t="shared" si="290"/>
        <v>Wednesday</v>
      </c>
      <c r="AA2741" s="21" t="str">
        <f t="shared" si="291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2739</v>
      </c>
      <c r="B2742" s="21" t="s">
        <v>3500</v>
      </c>
      <c r="C2742" s="30">
        <v>45911</v>
      </c>
      <c r="D2742" s="30">
        <v>45913</v>
      </c>
      <c r="E2742" s="47">
        <v>279.82</v>
      </c>
      <c r="F2742" s="47">
        <f t="shared" si="286"/>
        <v>24624.16</v>
      </c>
      <c r="G2742" s="48">
        <f t="shared" si="287"/>
        <v>24624.16</v>
      </c>
      <c r="H2742" s="21" t="s">
        <v>3490</v>
      </c>
      <c r="I2742" s="21" t="s">
        <v>4180</v>
      </c>
      <c r="J2742" s="21">
        <v>1</v>
      </c>
      <c r="K2742" s="21">
        <v>1</v>
      </c>
      <c r="L2742" s="21">
        <f t="shared" si="288"/>
        <v>0</v>
      </c>
      <c r="M2742" s="21" t="s">
        <v>3617</v>
      </c>
      <c r="N2742" s="30">
        <v>45917</v>
      </c>
      <c r="O2742" s="48">
        <v>34177.769999999997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92"/>
        <v>45917</v>
      </c>
      <c r="Y2742" s="21">
        <f t="shared" si="289"/>
        <v>0</v>
      </c>
      <c r="Z2742" s="21" t="str">
        <f t="shared" si="290"/>
        <v>Wednesday</v>
      </c>
      <c r="AA2742" s="21" t="str">
        <f t="shared" si="291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2740</v>
      </c>
      <c r="B2743" s="21" t="s">
        <v>3500</v>
      </c>
      <c r="C2743" s="30">
        <v>45911</v>
      </c>
      <c r="D2743" s="30">
        <v>45913</v>
      </c>
      <c r="E2743" s="47">
        <v>269.11</v>
      </c>
      <c r="F2743" s="47">
        <f t="shared" si="286"/>
        <v>23681.68</v>
      </c>
      <c r="G2743" s="48">
        <f t="shared" si="287"/>
        <v>23681.68</v>
      </c>
      <c r="H2743" s="21" t="s">
        <v>3491</v>
      </c>
      <c r="I2743" s="21" t="s">
        <v>4181</v>
      </c>
      <c r="J2743" s="21">
        <v>1</v>
      </c>
      <c r="K2743" s="21">
        <v>1</v>
      </c>
      <c r="L2743" s="21">
        <f t="shared" si="288"/>
        <v>0</v>
      </c>
      <c r="M2743" s="21" t="s">
        <v>3617</v>
      </c>
      <c r="N2743" s="30">
        <v>45917</v>
      </c>
      <c r="O2743" s="48">
        <v>32869.620000000003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92"/>
        <v>45917</v>
      </c>
      <c r="Y2743" s="21">
        <f t="shared" si="289"/>
        <v>0</v>
      </c>
      <c r="Z2743" s="21" t="str">
        <f t="shared" si="290"/>
        <v>Wednesday</v>
      </c>
      <c r="AA2743" s="21" t="str">
        <f t="shared" si="291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2741</v>
      </c>
      <c r="B2744" s="21" t="s">
        <v>3500</v>
      </c>
      <c r="C2744" s="30">
        <v>45911</v>
      </c>
      <c r="D2744" s="30">
        <v>45913</v>
      </c>
      <c r="E2744" s="47">
        <v>269.11</v>
      </c>
      <c r="F2744" s="47">
        <f t="shared" si="286"/>
        <v>23681.68</v>
      </c>
      <c r="G2744" s="48">
        <f t="shared" si="287"/>
        <v>23681.68</v>
      </c>
      <c r="H2744" s="21" t="s">
        <v>3492</v>
      </c>
      <c r="I2744" s="21" t="s">
        <v>4182</v>
      </c>
      <c r="J2744" s="21">
        <v>1</v>
      </c>
      <c r="K2744" s="21">
        <v>1</v>
      </c>
      <c r="L2744" s="21">
        <f t="shared" si="288"/>
        <v>0</v>
      </c>
      <c r="M2744" s="21" t="s">
        <v>3617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92"/>
        <v>45917</v>
      </c>
      <c r="Y2744" s="21">
        <f t="shared" si="289"/>
        <v>0</v>
      </c>
      <c r="Z2744" s="21" t="str">
        <f t="shared" si="290"/>
        <v>Wednesday</v>
      </c>
      <c r="AA2744" s="21" t="str">
        <f t="shared" si="291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2742</v>
      </c>
      <c r="B2745" s="21" t="s">
        <v>3500</v>
      </c>
      <c r="C2745" s="30">
        <v>45911</v>
      </c>
      <c r="D2745" s="30">
        <v>45913</v>
      </c>
      <c r="E2745" s="47">
        <v>105.46</v>
      </c>
      <c r="F2745" s="47">
        <f t="shared" si="286"/>
        <v>9280.48</v>
      </c>
      <c r="G2745" s="48">
        <f t="shared" si="287"/>
        <v>9280.48</v>
      </c>
      <c r="H2745" s="21" t="s">
        <v>3493</v>
      </c>
      <c r="I2745" s="21" t="s">
        <v>4183</v>
      </c>
      <c r="J2745" s="21">
        <v>1</v>
      </c>
      <c r="K2745" s="21">
        <v>1</v>
      </c>
      <c r="L2745" s="21">
        <f t="shared" si="288"/>
        <v>0</v>
      </c>
      <c r="M2745" s="21" t="s">
        <v>3617</v>
      </c>
      <c r="N2745" s="30">
        <v>45917</v>
      </c>
      <c r="O2745" s="48">
        <v>12880.58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92"/>
        <v>45917</v>
      </c>
      <c r="Y2745" s="21">
        <f t="shared" si="289"/>
        <v>0</v>
      </c>
      <c r="Z2745" s="21" t="str">
        <f t="shared" si="290"/>
        <v>Wednesday</v>
      </c>
      <c r="AA2745" s="21" t="str">
        <f t="shared" si="291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2743</v>
      </c>
      <c r="B2746" s="21" t="s">
        <v>3500</v>
      </c>
      <c r="C2746" s="30">
        <v>45911</v>
      </c>
      <c r="D2746" s="30">
        <v>45913</v>
      </c>
      <c r="E2746" s="47">
        <v>148.30000000000001</v>
      </c>
      <c r="F2746" s="47">
        <f t="shared" si="286"/>
        <v>13050.400000000001</v>
      </c>
      <c r="G2746" s="48">
        <f t="shared" si="287"/>
        <v>13050.400000000001</v>
      </c>
      <c r="H2746" s="21" t="s">
        <v>3494</v>
      </c>
      <c r="I2746" s="21" t="s">
        <v>4184</v>
      </c>
      <c r="J2746" s="21">
        <v>1</v>
      </c>
      <c r="K2746" s="21">
        <v>1</v>
      </c>
      <c r="L2746" s="21">
        <f t="shared" si="288"/>
        <v>0</v>
      </c>
      <c r="M2746" s="21" t="s">
        <v>3617</v>
      </c>
      <c r="N2746" s="30">
        <v>45917</v>
      </c>
      <c r="O2746" s="48">
        <v>18113.18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92"/>
        <v>45917</v>
      </c>
      <c r="Y2746" s="21">
        <f t="shared" si="289"/>
        <v>0</v>
      </c>
      <c r="Z2746" s="21" t="str">
        <f t="shared" si="290"/>
        <v>Wednesday</v>
      </c>
      <c r="AA2746" s="21" t="str">
        <f t="shared" si="291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2744</v>
      </c>
      <c r="B2747" s="21" t="s">
        <v>3500</v>
      </c>
      <c r="C2747" s="30">
        <v>45911</v>
      </c>
      <c r="D2747" s="30">
        <v>45913</v>
      </c>
      <c r="E2747" s="47">
        <v>126.88</v>
      </c>
      <c r="F2747" s="47">
        <f t="shared" si="286"/>
        <v>11165.439999999999</v>
      </c>
      <c r="G2747" s="48">
        <f t="shared" si="287"/>
        <v>11165.439999999999</v>
      </c>
      <c r="H2747" s="21" t="s">
        <v>3495</v>
      </c>
      <c r="I2747" s="21" t="s">
        <v>4185</v>
      </c>
      <c r="J2747" s="21">
        <v>1</v>
      </c>
      <c r="K2747" s="21">
        <v>1</v>
      </c>
      <c r="L2747" s="21">
        <f t="shared" si="288"/>
        <v>0</v>
      </c>
      <c r="M2747" s="21" t="s">
        <v>3617</v>
      </c>
      <c r="N2747" s="30">
        <v>45917</v>
      </c>
      <c r="O2747" s="48">
        <v>15496.88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92"/>
        <v>45917</v>
      </c>
      <c r="Y2747" s="21">
        <f t="shared" si="289"/>
        <v>0</v>
      </c>
      <c r="Z2747" s="21" t="str">
        <f t="shared" si="290"/>
        <v>Wednesday</v>
      </c>
      <c r="AA2747" s="21" t="str">
        <f t="shared" si="291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2745</v>
      </c>
      <c r="B2748" s="21" t="s">
        <v>3500</v>
      </c>
      <c r="C2748" s="30">
        <v>45911</v>
      </c>
      <c r="D2748" s="30">
        <v>45913</v>
      </c>
      <c r="E2748" s="47">
        <v>374</v>
      </c>
      <c r="F2748" s="47">
        <f t="shared" si="286"/>
        <v>32912</v>
      </c>
      <c r="G2748" s="48">
        <f t="shared" si="287"/>
        <v>32912</v>
      </c>
      <c r="H2748" s="21" t="s">
        <v>3496</v>
      </c>
      <c r="I2748" s="21" t="s">
        <v>4186</v>
      </c>
      <c r="J2748" s="21">
        <v>1</v>
      </c>
      <c r="K2748" s="21">
        <v>1</v>
      </c>
      <c r="L2748" s="21">
        <f t="shared" si="288"/>
        <v>0</v>
      </c>
      <c r="M2748" s="21" t="s">
        <v>3531</v>
      </c>
      <c r="N2748" s="30">
        <v>45915</v>
      </c>
      <c r="O2748" s="48">
        <v>48060</v>
      </c>
      <c r="P2748" s="21" t="s">
        <v>2045</v>
      </c>
      <c r="Q2748" s="21">
        <v>58155667533</v>
      </c>
      <c r="R2748" s="21" t="s">
        <v>40</v>
      </c>
      <c r="S2748" s="3">
        <v>-20</v>
      </c>
      <c r="T2748" s="37"/>
      <c r="U2748" s="21" t="s">
        <v>320</v>
      </c>
      <c r="V2748" s="21" t="str">
        <f>VLOOKUP(P2748,'Customer List'!B:C,2,)</f>
        <v>Hyderabad</v>
      </c>
      <c r="W2748" s="38"/>
      <c r="X2748" s="30">
        <v>45916</v>
      </c>
      <c r="Y2748" s="21">
        <f t="shared" si="289"/>
        <v>1</v>
      </c>
      <c r="Z2748" s="21" t="str">
        <f t="shared" si="290"/>
        <v>Monday</v>
      </c>
      <c r="AA2748" s="21" t="str">
        <f t="shared" si="291"/>
        <v>Tuesday</v>
      </c>
      <c r="AB2748" s="21" t="str">
        <f>VLOOKUP(U2748,'Currency Sheet'!A:C,3,)</f>
        <v>DOLLAR</v>
      </c>
      <c r="AC2748" s="42" t="str">
        <f>VLOOKUP(P2748,'Customer List'!B:D,3,)</f>
        <v>OutStation</v>
      </c>
    </row>
    <row r="2749" spans="1:29" x14ac:dyDescent="0.25">
      <c r="A2749" s="21">
        <v>2746</v>
      </c>
      <c r="B2749" s="21" t="s">
        <v>3500</v>
      </c>
      <c r="C2749" s="30">
        <v>45911</v>
      </c>
      <c r="D2749" s="30">
        <v>45913</v>
      </c>
      <c r="E2749" s="47">
        <v>374</v>
      </c>
      <c r="F2749" s="47">
        <f t="shared" si="286"/>
        <v>32912</v>
      </c>
      <c r="G2749" s="48">
        <f t="shared" si="287"/>
        <v>32912</v>
      </c>
      <c r="H2749" s="21" t="s">
        <v>3497</v>
      </c>
      <c r="I2749" s="21" t="s">
        <v>4187</v>
      </c>
      <c r="J2749" s="21">
        <v>1</v>
      </c>
      <c r="K2749" s="21">
        <v>1</v>
      </c>
      <c r="L2749" s="21">
        <f t="shared" si="288"/>
        <v>0</v>
      </c>
      <c r="M2749" s="21" t="s">
        <v>3531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89"/>
        <v>1</v>
      </c>
      <c r="Z2749" s="21" t="str">
        <f t="shared" si="290"/>
        <v>Monday</v>
      </c>
      <c r="AA2749" s="21" t="str">
        <f t="shared" si="291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2747</v>
      </c>
      <c r="B2750" s="21" t="s">
        <v>3500</v>
      </c>
      <c r="C2750" s="30">
        <v>45911</v>
      </c>
      <c r="D2750" s="30">
        <v>45913</v>
      </c>
      <c r="E2750" s="47">
        <v>587</v>
      </c>
      <c r="F2750" s="47">
        <f t="shared" si="286"/>
        <v>51656</v>
      </c>
      <c r="G2750" s="48">
        <f t="shared" si="287"/>
        <v>51656</v>
      </c>
      <c r="H2750" s="21" t="s">
        <v>3498</v>
      </c>
      <c r="I2750" s="21" t="s">
        <v>4188</v>
      </c>
      <c r="J2750" s="21">
        <v>1</v>
      </c>
      <c r="K2750" s="21">
        <v>1</v>
      </c>
      <c r="L2750" s="21">
        <f t="shared" si="288"/>
        <v>0</v>
      </c>
      <c r="M2750" s="21" t="s">
        <v>3529</v>
      </c>
      <c r="N2750" s="30">
        <v>45915</v>
      </c>
      <c r="O2750" s="48">
        <v>84088.77</v>
      </c>
      <c r="P2750" s="21" t="s">
        <v>628</v>
      </c>
      <c r="Q2750" s="21">
        <v>58155667113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Banglore</v>
      </c>
      <c r="W2750" s="38"/>
      <c r="X2750" s="30">
        <v>45917</v>
      </c>
      <c r="Y2750" s="21">
        <f t="shared" si="289"/>
        <v>2</v>
      </c>
      <c r="Z2750" s="21" t="str">
        <f t="shared" si="290"/>
        <v>Monday</v>
      </c>
      <c r="AA2750" s="21" t="str">
        <f t="shared" si="291"/>
        <v>Wednesday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2748</v>
      </c>
      <c r="B2751" s="21" t="s">
        <v>3500</v>
      </c>
      <c r="C2751" s="30">
        <v>45911</v>
      </c>
      <c r="D2751" s="30">
        <v>45913</v>
      </c>
      <c r="E2751" s="47">
        <v>185</v>
      </c>
      <c r="F2751" s="47">
        <f t="shared" si="286"/>
        <v>16280</v>
      </c>
      <c r="G2751" s="48">
        <f t="shared" si="287"/>
        <v>16280</v>
      </c>
      <c r="H2751" s="21" t="s">
        <v>372</v>
      </c>
      <c r="I2751" s="21" t="s">
        <v>4124</v>
      </c>
      <c r="J2751" s="21">
        <v>1</v>
      </c>
      <c r="K2751" s="21">
        <v>1</v>
      </c>
      <c r="L2751" s="21">
        <f t="shared" si="288"/>
        <v>0</v>
      </c>
      <c r="M2751" s="21" t="s">
        <v>3529</v>
      </c>
      <c r="N2751" s="30">
        <v>45915</v>
      </c>
      <c r="O2751" s="48">
        <v>26960.53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89"/>
        <v>2</v>
      </c>
      <c r="Z2751" s="21" t="str">
        <f t="shared" si="290"/>
        <v>Monday</v>
      </c>
      <c r="AA2751" s="21" t="str">
        <f t="shared" si="291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2749</v>
      </c>
      <c r="B2752" s="21" t="s">
        <v>3500</v>
      </c>
      <c r="C2752" s="30">
        <v>45911</v>
      </c>
      <c r="D2752" s="30">
        <v>45913</v>
      </c>
      <c r="E2752" s="47">
        <v>393</v>
      </c>
      <c r="F2752" s="47">
        <f t="shared" si="286"/>
        <v>34584</v>
      </c>
      <c r="G2752" s="48">
        <f t="shared" si="287"/>
        <v>69168</v>
      </c>
      <c r="H2752" s="21" t="s">
        <v>364</v>
      </c>
      <c r="I2752" s="21" t="s">
        <v>4132</v>
      </c>
      <c r="J2752" s="21">
        <v>2</v>
      </c>
      <c r="K2752" s="21">
        <v>2</v>
      </c>
      <c r="L2752" s="21">
        <f t="shared" si="288"/>
        <v>0</v>
      </c>
      <c r="M2752" s="21" t="s">
        <v>3617</v>
      </c>
      <c r="N2752" s="30">
        <v>45917</v>
      </c>
      <c r="O2752" s="48">
        <v>96102</v>
      </c>
      <c r="P2752" s="21" t="s">
        <v>254</v>
      </c>
      <c r="Q2752" s="21" t="s">
        <v>636</v>
      </c>
      <c r="R2752" s="21" t="s">
        <v>723</v>
      </c>
      <c r="S2752" s="3">
        <v>4</v>
      </c>
      <c r="T2752" s="37"/>
      <c r="U2752" s="21" t="s">
        <v>320</v>
      </c>
      <c r="V2752" s="21" t="str">
        <f>VLOOKUP(P2752,'Customer List'!B:C,2,)</f>
        <v>Delhi</v>
      </c>
      <c r="W2752" s="38"/>
      <c r="X2752" s="30">
        <f>IF(OR(R2752 = "PRIYANKA MADAM", R2752 = "DEEPAK", R2752 = "PORTER"),N2752,"")</f>
        <v>45917</v>
      </c>
      <c r="Y2752" s="21">
        <f t="shared" si="289"/>
        <v>0</v>
      </c>
      <c r="Z2752" s="21" t="str">
        <f t="shared" si="290"/>
        <v>Wednesday</v>
      </c>
      <c r="AA2752" s="21" t="str">
        <f t="shared" si="291"/>
        <v>Wednesday</v>
      </c>
      <c r="AB2752" s="21" t="str">
        <f>VLOOKUP(U2752,'Currency Sheet'!A:C,3,)</f>
        <v>DOLLAR</v>
      </c>
      <c r="AC2752" s="42" t="str">
        <f>VLOOKUP(P2752,'Customer List'!B:D,3,)</f>
        <v>Local</v>
      </c>
    </row>
    <row r="2753" spans="1:29" x14ac:dyDescent="0.25">
      <c r="A2753" s="21">
        <v>2750</v>
      </c>
      <c r="B2753" s="21" t="s">
        <v>3500</v>
      </c>
      <c r="C2753" s="30">
        <v>45911</v>
      </c>
      <c r="D2753" s="30">
        <v>45913</v>
      </c>
      <c r="E2753" s="47">
        <v>3</v>
      </c>
      <c r="F2753" s="47">
        <f t="shared" si="286"/>
        <v>264</v>
      </c>
      <c r="G2753" s="48">
        <f t="shared" si="287"/>
        <v>264</v>
      </c>
      <c r="H2753" s="21" t="s">
        <v>3499</v>
      </c>
      <c r="I2753" s="21" t="s">
        <v>4422</v>
      </c>
      <c r="J2753" s="21">
        <v>1</v>
      </c>
      <c r="K2753" s="21">
        <v>1</v>
      </c>
      <c r="L2753" s="21">
        <f t="shared" si="288"/>
        <v>0</v>
      </c>
      <c r="M2753" s="21" t="s">
        <v>3663</v>
      </c>
      <c r="N2753" s="30">
        <v>45920</v>
      </c>
      <c r="O2753" s="48">
        <v>0</v>
      </c>
      <c r="P2753" s="21" t="s">
        <v>839</v>
      </c>
      <c r="Q2753" s="21">
        <v>58155927664</v>
      </c>
      <c r="R2753" s="21" t="s">
        <v>40</v>
      </c>
      <c r="S2753" s="3">
        <v>-20</v>
      </c>
      <c r="T2753" s="37" t="s">
        <v>609</v>
      </c>
      <c r="U2753" s="21" t="s">
        <v>320</v>
      </c>
      <c r="V2753" s="21" t="str">
        <f>VLOOKUP(P2753,'Customer List'!B:C,2,)</f>
        <v>Hyderabad</v>
      </c>
      <c r="W2753" s="38"/>
      <c r="X2753" s="30">
        <v>45922</v>
      </c>
      <c r="Y2753" s="21">
        <f t="shared" si="289"/>
        <v>2</v>
      </c>
      <c r="Z2753" s="21" t="str">
        <f t="shared" si="290"/>
        <v>Saturday</v>
      </c>
      <c r="AA2753" s="21" t="str">
        <f t="shared" si="291"/>
        <v>Monday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2751</v>
      </c>
      <c r="B2754" s="21" t="s">
        <v>3501</v>
      </c>
      <c r="C2754" s="30">
        <v>45912</v>
      </c>
      <c r="D2754" s="30">
        <v>45915</v>
      </c>
      <c r="E2754" s="47">
        <v>104.8</v>
      </c>
      <c r="F2754" s="47">
        <f t="shared" si="286"/>
        <v>9222.4</v>
      </c>
      <c r="G2754" s="48">
        <f t="shared" si="287"/>
        <v>9222.4</v>
      </c>
      <c r="H2754" s="21" t="s">
        <v>665</v>
      </c>
      <c r="I2754" s="21" t="s">
        <v>4121</v>
      </c>
      <c r="J2754" s="21">
        <v>1</v>
      </c>
      <c r="K2754" s="21">
        <v>1</v>
      </c>
      <c r="L2754" s="21">
        <f t="shared" si="288"/>
        <v>0</v>
      </c>
      <c r="M2754" s="21" t="s">
        <v>3534</v>
      </c>
      <c r="N2754" s="30">
        <v>45915</v>
      </c>
      <c r="O2754" s="48">
        <v>16244</v>
      </c>
      <c r="P2754" s="21" t="s">
        <v>3502</v>
      </c>
      <c r="Q2754" s="21">
        <v>58155667743</v>
      </c>
      <c r="R2754" s="21" t="s">
        <v>40</v>
      </c>
      <c r="S2754" s="3">
        <v>4</v>
      </c>
      <c r="T2754" s="37"/>
      <c r="U2754" s="21" t="s">
        <v>507</v>
      </c>
      <c r="V2754" s="21" t="str">
        <f>VLOOKUP(P2754,'Customer List'!B:C,2,)</f>
        <v>Mumbai</v>
      </c>
      <c r="W2754" s="38"/>
      <c r="X2754" s="30">
        <v>45916</v>
      </c>
      <c r="Y2754" s="21">
        <f t="shared" si="289"/>
        <v>1</v>
      </c>
      <c r="Z2754" s="21" t="str">
        <f t="shared" si="290"/>
        <v>Monday</v>
      </c>
      <c r="AA2754" s="21" t="str">
        <f t="shared" si="291"/>
        <v>Tuesday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2752</v>
      </c>
      <c r="B2755" s="21" t="s">
        <v>3501</v>
      </c>
      <c r="C2755" s="30">
        <v>45912</v>
      </c>
      <c r="D2755" s="30">
        <v>45915</v>
      </c>
      <c r="E2755" s="47">
        <v>112.8</v>
      </c>
      <c r="F2755" s="47">
        <f t="shared" si="286"/>
        <v>9926.4</v>
      </c>
      <c r="G2755" s="48">
        <f t="shared" si="287"/>
        <v>39705.599999999999</v>
      </c>
      <c r="H2755" s="21">
        <v>41003</v>
      </c>
      <c r="I2755" s="21" t="s">
        <v>4130</v>
      </c>
      <c r="J2755" s="21">
        <v>4</v>
      </c>
      <c r="K2755" s="21"/>
      <c r="L2755" s="21">
        <f t="shared" si="288"/>
        <v>4</v>
      </c>
      <c r="M2755" s="21"/>
      <c r="N2755" s="30"/>
      <c r="O2755" s="48"/>
      <c r="P2755" s="21" t="s">
        <v>1145</v>
      </c>
      <c r="Q2755" s="21"/>
      <c r="R2755" s="21"/>
      <c r="S2755" s="3" t="s">
        <v>299</v>
      </c>
      <c r="T2755" s="37"/>
      <c r="U2755" s="21" t="s">
        <v>507</v>
      </c>
      <c r="V2755" s="21" t="str">
        <f>VLOOKUP(P2755,'Customer List'!B:C,2,)</f>
        <v>STOCK</v>
      </c>
      <c r="W2755" s="38" t="s">
        <v>1145</v>
      </c>
      <c r="X2755" s="30" t="str">
        <f t="shared" ref="X2755:X2762" si="293">IF(OR(R2755 = "PRIYANKA MADAM", R2755 = "DEEPAK", R2755 = "PORTER"),N2755,"")</f>
        <v/>
      </c>
      <c r="Y2755" s="21" t="str">
        <f t="shared" si="289"/>
        <v/>
      </c>
      <c r="Z2755" s="21" t="str">
        <f t="shared" si="290"/>
        <v/>
      </c>
      <c r="AA2755" s="21" t="str">
        <f t="shared" si="291"/>
        <v/>
      </c>
      <c r="AB2755" s="21" t="str">
        <f>VLOOKUP(U2755,'Currency Sheet'!A:C,3,)</f>
        <v>DOLLAR</v>
      </c>
      <c r="AC2755" s="42" t="str">
        <f>VLOOKUP(P2755,'Customer List'!B:D,3,)</f>
        <v>STOCK</v>
      </c>
    </row>
    <row r="2756" spans="1:29" x14ac:dyDescent="0.25">
      <c r="A2756" s="21">
        <v>2753</v>
      </c>
      <c r="B2756" s="21" t="s">
        <v>3562</v>
      </c>
      <c r="C2756" s="30">
        <v>45912</v>
      </c>
      <c r="D2756" s="30">
        <v>45916</v>
      </c>
      <c r="E2756" s="47">
        <v>5747.5</v>
      </c>
      <c r="F2756" s="47">
        <f t="shared" ref="F2756:F2819" si="294">IF(AB2756="DOLLAR",E2756*88,E2756)</f>
        <v>505780</v>
      </c>
      <c r="G2756" s="48">
        <f t="shared" ref="G2756:G2819" si="295">F2756*J2756</f>
        <v>505780</v>
      </c>
      <c r="H2756" s="21">
        <v>78176</v>
      </c>
      <c r="I2756" s="21" t="s">
        <v>4189</v>
      </c>
      <c r="J2756" s="21">
        <v>1</v>
      </c>
      <c r="K2756" s="21">
        <v>1</v>
      </c>
      <c r="L2756" s="21">
        <f t="shared" ref="L2756:L2819" si="296">J2756-K2756</f>
        <v>0</v>
      </c>
      <c r="M2756" s="21" t="s">
        <v>3620</v>
      </c>
      <c r="N2756" s="30">
        <v>45918</v>
      </c>
      <c r="O2756" s="48">
        <v>1005812.5</v>
      </c>
      <c r="P2756" s="21" t="s">
        <v>3564</v>
      </c>
      <c r="Q2756" s="21" t="s">
        <v>636</v>
      </c>
      <c r="R2756" s="21" t="s">
        <v>3621</v>
      </c>
      <c r="S2756" s="3">
        <v>-80</v>
      </c>
      <c r="T2756" s="37"/>
      <c r="U2756" s="21" t="s">
        <v>492</v>
      </c>
      <c r="V2756" s="21" t="str">
        <f>VLOOKUP(P2756,'Customer List'!B:C,2,)</f>
        <v>DELHI</v>
      </c>
      <c r="W2756" s="38"/>
      <c r="X2756" s="30" t="str">
        <f t="shared" si="293"/>
        <v/>
      </c>
      <c r="Y2756" s="21" t="str">
        <f t="shared" ref="Y2756:Y2819" si="297">IF(X2756="", "", X2756-N2756)</f>
        <v/>
      </c>
      <c r="Z2756" s="21" t="str">
        <f t="shared" ref="Z2756:Z2819" si="298">IF(N2756="", "", TEXT(N2756, "dddd"))</f>
        <v>Thursday</v>
      </c>
      <c r="AA2756" s="21" t="str">
        <f t="shared" ref="AA2756:AA2819" si="299">IF(X2756="", "", TEXT(X2756, "dddd"))</f>
        <v/>
      </c>
      <c r="AB2756" s="21" t="str">
        <f>VLOOKUP(U2756,'Currency Sheet'!A:C,3,)</f>
        <v>DOLLAR</v>
      </c>
      <c r="AC2756" s="42" t="str">
        <f>VLOOKUP(P2756,'Customer List'!B:D,3,)</f>
        <v>Local</v>
      </c>
    </row>
    <row r="2757" spans="1:29" x14ac:dyDescent="0.25">
      <c r="A2757" s="21">
        <v>2754</v>
      </c>
      <c r="B2757" s="21" t="s">
        <v>3562</v>
      </c>
      <c r="C2757" s="30">
        <v>45912</v>
      </c>
      <c r="D2757" s="30">
        <v>45916</v>
      </c>
      <c r="E2757" s="47">
        <v>6112.5</v>
      </c>
      <c r="F2757" s="47">
        <f t="shared" si="294"/>
        <v>537900</v>
      </c>
      <c r="G2757" s="48">
        <f t="shared" si="295"/>
        <v>537900</v>
      </c>
      <c r="H2757" s="21">
        <v>78589</v>
      </c>
      <c r="I2757" s="21" t="s">
        <v>4190</v>
      </c>
      <c r="J2757" s="21">
        <v>1</v>
      </c>
      <c r="K2757" s="21">
        <v>1</v>
      </c>
      <c r="L2757" s="21">
        <f t="shared" si="296"/>
        <v>0</v>
      </c>
      <c r="M2757" s="21" t="s">
        <v>3620</v>
      </c>
      <c r="N2757" s="30">
        <v>45918</v>
      </c>
      <c r="O2757" s="48">
        <v>1069687.5</v>
      </c>
      <c r="P2757" s="21" t="s">
        <v>3564</v>
      </c>
      <c r="Q2757" s="21" t="s">
        <v>636</v>
      </c>
      <c r="R2757" s="21" t="s">
        <v>3621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93"/>
        <v/>
      </c>
      <c r="Y2757" s="21" t="str">
        <f t="shared" si="297"/>
        <v/>
      </c>
      <c r="Z2757" s="21" t="str">
        <f t="shared" si="298"/>
        <v>Thursday</v>
      </c>
      <c r="AA2757" s="21" t="str">
        <f t="shared" si="299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2755</v>
      </c>
      <c r="B2758" s="21" t="s">
        <v>3562</v>
      </c>
      <c r="C2758" s="30">
        <v>45912</v>
      </c>
      <c r="D2758" s="30">
        <v>45916</v>
      </c>
      <c r="E2758" s="47">
        <v>5</v>
      </c>
      <c r="F2758" s="47">
        <f t="shared" si="294"/>
        <v>440</v>
      </c>
      <c r="G2758" s="48">
        <f t="shared" si="295"/>
        <v>1320</v>
      </c>
      <c r="H2758" s="21" t="s">
        <v>3556</v>
      </c>
      <c r="I2758" s="21" t="s">
        <v>4191</v>
      </c>
      <c r="J2758" s="21">
        <v>3</v>
      </c>
      <c r="K2758" s="21">
        <v>3</v>
      </c>
      <c r="L2758" s="21">
        <f t="shared" si="296"/>
        <v>0</v>
      </c>
      <c r="M2758" s="21" t="s">
        <v>3620</v>
      </c>
      <c r="N2758" s="30">
        <v>45918</v>
      </c>
      <c r="O2758" s="48">
        <v>44625</v>
      </c>
      <c r="P2758" s="21" t="s">
        <v>3564</v>
      </c>
      <c r="Q2758" s="21" t="s">
        <v>636</v>
      </c>
      <c r="R2758" s="21" t="s">
        <v>3621</v>
      </c>
      <c r="S2758" s="3">
        <v>-20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3"/>
        <v/>
      </c>
      <c r="Y2758" s="21" t="str">
        <f t="shared" si="297"/>
        <v/>
      </c>
      <c r="Z2758" s="21" t="str">
        <f t="shared" si="298"/>
        <v>Thursday</v>
      </c>
      <c r="AA2758" s="21" t="str">
        <f t="shared" si="299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2756</v>
      </c>
      <c r="B2759" s="21" t="s">
        <v>3562</v>
      </c>
      <c r="C2759" s="30">
        <v>45912</v>
      </c>
      <c r="D2759" s="30">
        <v>45916</v>
      </c>
      <c r="E2759" s="47">
        <v>392.5</v>
      </c>
      <c r="F2759" s="47">
        <f t="shared" si="294"/>
        <v>34540</v>
      </c>
      <c r="G2759" s="48">
        <f t="shared" si="295"/>
        <v>103620</v>
      </c>
      <c r="H2759" s="21" t="s">
        <v>3557</v>
      </c>
      <c r="I2759" s="21" t="s">
        <v>4192</v>
      </c>
      <c r="J2759" s="21">
        <v>3</v>
      </c>
      <c r="K2759" s="21">
        <v>3</v>
      </c>
      <c r="L2759" s="21">
        <f t="shared" si="296"/>
        <v>0</v>
      </c>
      <c r="M2759" s="21" t="s">
        <v>3620</v>
      </c>
      <c r="N2759" s="30">
        <v>45918</v>
      </c>
      <c r="O2759" s="48">
        <v>206062.5</v>
      </c>
      <c r="P2759" s="21" t="s">
        <v>3564</v>
      </c>
      <c r="Q2759" s="21" t="s">
        <v>636</v>
      </c>
      <c r="R2759" s="21" t="s">
        <v>3621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3"/>
        <v/>
      </c>
      <c r="Y2759" s="21" t="str">
        <f t="shared" si="297"/>
        <v/>
      </c>
      <c r="Z2759" s="21" t="str">
        <f t="shared" si="298"/>
        <v>Thursday</v>
      </c>
      <c r="AA2759" s="21" t="str">
        <f t="shared" si="299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2757</v>
      </c>
      <c r="B2760" s="21" t="s">
        <v>3562</v>
      </c>
      <c r="C2760" s="30">
        <v>45912</v>
      </c>
      <c r="D2760" s="30">
        <v>45916</v>
      </c>
      <c r="E2760" s="47">
        <v>415</v>
      </c>
      <c r="F2760" s="47">
        <f t="shared" si="294"/>
        <v>36520</v>
      </c>
      <c r="G2760" s="48">
        <f t="shared" si="295"/>
        <v>109560</v>
      </c>
      <c r="H2760" s="21" t="s">
        <v>3558</v>
      </c>
      <c r="I2760" s="21" t="s">
        <v>4193</v>
      </c>
      <c r="J2760" s="21">
        <v>3</v>
      </c>
      <c r="K2760" s="21">
        <v>3</v>
      </c>
      <c r="L2760" s="21">
        <f t="shared" si="296"/>
        <v>0</v>
      </c>
      <c r="M2760" s="21" t="s">
        <v>3620</v>
      </c>
      <c r="N2760" s="30">
        <v>45918</v>
      </c>
      <c r="O2760" s="48">
        <v>217875</v>
      </c>
      <c r="P2760" s="21" t="s">
        <v>3564</v>
      </c>
      <c r="Q2760" s="21" t="s">
        <v>636</v>
      </c>
      <c r="R2760" s="21" t="s">
        <v>3621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3"/>
        <v/>
      </c>
      <c r="Y2760" s="21" t="str">
        <f t="shared" si="297"/>
        <v/>
      </c>
      <c r="Z2760" s="21" t="str">
        <f t="shared" si="298"/>
        <v>Thursday</v>
      </c>
      <c r="AA2760" s="21" t="str">
        <f t="shared" si="299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2758</v>
      </c>
      <c r="B2761" s="21" t="s">
        <v>3562</v>
      </c>
      <c r="C2761" s="30">
        <v>45912</v>
      </c>
      <c r="D2761" s="30">
        <v>45916</v>
      </c>
      <c r="E2761" s="47">
        <v>165</v>
      </c>
      <c r="F2761" s="47">
        <f t="shared" si="294"/>
        <v>14520</v>
      </c>
      <c r="G2761" s="48">
        <f t="shared" si="295"/>
        <v>43560</v>
      </c>
      <c r="H2761" s="21" t="s">
        <v>3559</v>
      </c>
      <c r="I2761" s="21" t="s">
        <v>4194</v>
      </c>
      <c r="J2761" s="21">
        <v>3</v>
      </c>
      <c r="K2761" s="21">
        <v>3</v>
      </c>
      <c r="L2761" s="21">
        <f t="shared" si="296"/>
        <v>0</v>
      </c>
      <c r="M2761" s="21" t="s">
        <v>3620</v>
      </c>
      <c r="N2761" s="30">
        <v>45918</v>
      </c>
      <c r="O2761" s="48">
        <v>86625</v>
      </c>
      <c r="P2761" s="21" t="s">
        <v>3564</v>
      </c>
      <c r="Q2761" s="21" t="s">
        <v>636</v>
      </c>
      <c r="R2761" s="21" t="s">
        <v>3621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3"/>
        <v/>
      </c>
      <c r="Y2761" s="21" t="str">
        <f t="shared" si="297"/>
        <v/>
      </c>
      <c r="Z2761" s="21" t="str">
        <f t="shared" si="298"/>
        <v>Thursday</v>
      </c>
      <c r="AA2761" s="21" t="str">
        <f t="shared" si="299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2759</v>
      </c>
      <c r="B2762" s="21" t="s">
        <v>3562</v>
      </c>
      <c r="C2762" s="30">
        <v>45912</v>
      </c>
      <c r="D2762" s="30">
        <v>45916</v>
      </c>
      <c r="E2762" s="47">
        <v>522.5</v>
      </c>
      <c r="F2762" s="47">
        <f t="shared" si="294"/>
        <v>45980</v>
      </c>
      <c r="G2762" s="48">
        <f t="shared" si="295"/>
        <v>229900</v>
      </c>
      <c r="H2762" s="21" t="s">
        <v>3560</v>
      </c>
      <c r="I2762" s="21" t="s">
        <v>4195</v>
      </c>
      <c r="J2762" s="21">
        <v>5</v>
      </c>
      <c r="K2762" s="21">
        <v>5</v>
      </c>
      <c r="L2762" s="21">
        <f t="shared" si="296"/>
        <v>0</v>
      </c>
      <c r="M2762" s="21" t="s">
        <v>3620</v>
      </c>
      <c r="N2762" s="30">
        <v>45918</v>
      </c>
      <c r="O2762" s="48">
        <v>457187.5</v>
      </c>
      <c r="P2762" s="21" t="s">
        <v>3564</v>
      </c>
      <c r="Q2762" s="21" t="s">
        <v>636</v>
      </c>
      <c r="R2762" s="21" t="s">
        <v>3621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3"/>
        <v/>
      </c>
      <c r="Y2762" s="21" t="str">
        <f t="shared" si="297"/>
        <v/>
      </c>
      <c r="Z2762" s="21" t="str">
        <f t="shared" si="298"/>
        <v>Thursday</v>
      </c>
      <c r="AA2762" s="21" t="str">
        <f t="shared" si="299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2760</v>
      </c>
      <c r="B2763" s="21" t="s">
        <v>3562</v>
      </c>
      <c r="C2763" s="30">
        <v>45912</v>
      </c>
      <c r="D2763" s="30">
        <v>45916</v>
      </c>
      <c r="E2763" s="47">
        <v>310</v>
      </c>
      <c r="F2763" s="47">
        <f t="shared" si="294"/>
        <v>27280</v>
      </c>
      <c r="G2763" s="48">
        <f t="shared" si="295"/>
        <v>27280</v>
      </c>
      <c r="H2763" s="21">
        <v>79700</v>
      </c>
      <c r="I2763" s="21" t="s">
        <v>4196</v>
      </c>
      <c r="J2763" s="21">
        <v>1</v>
      </c>
      <c r="K2763" s="21">
        <v>1</v>
      </c>
      <c r="L2763" s="21">
        <f t="shared" si="296"/>
        <v>0</v>
      </c>
      <c r="M2763" s="21" t="s">
        <v>3652</v>
      </c>
      <c r="N2763" s="30">
        <v>45920</v>
      </c>
      <c r="O2763" s="48">
        <v>75950</v>
      </c>
      <c r="P2763" s="21" t="s">
        <v>3563</v>
      </c>
      <c r="Q2763" s="21">
        <v>58155923000</v>
      </c>
      <c r="R2763" s="21" t="s">
        <v>40</v>
      </c>
      <c r="S2763" s="3">
        <v>-80</v>
      </c>
      <c r="T2763" s="37"/>
      <c r="U2763" s="21" t="s">
        <v>492</v>
      </c>
      <c r="V2763" s="21" t="str">
        <f>VLOOKUP(P2763,'Customer List'!B:C,2,)</f>
        <v>JAIPUR</v>
      </c>
      <c r="W2763" s="38"/>
      <c r="X2763" s="30">
        <v>45922</v>
      </c>
      <c r="Y2763" s="21">
        <f t="shared" si="297"/>
        <v>2</v>
      </c>
      <c r="Z2763" s="21" t="str">
        <f t="shared" si="298"/>
        <v>Saturday</v>
      </c>
      <c r="AA2763" s="21" t="str">
        <f t="shared" si="299"/>
        <v>Monday</v>
      </c>
      <c r="AB2763" s="21" t="str">
        <f>VLOOKUP(U2763,'Currency Sheet'!A:C,3,)</f>
        <v>DOLLAR</v>
      </c>
      <c r="AC2763" s="42" t="str">
        <f>VLOOKUP(P2763,'Customer List'!B:D,3,)</f>
        <v>OutStation</v>
      </c>
    </row>
    <row r="2764" spans="1:29" x14ac:dyDescent="0.25">
      <c r="A2764" s="21">
        <v>2761</v>
      </c>
      <c r="B2764" s="21" t="s">
        <v>3562</v>
      </c>
      <c r="C2764" s="30">
        <v>45912</v>
      </c>
      <c r="D2764" s="30">
        <v>45916</v>
      </c>
      <c r="E2764" s="47">
        <v>152.5</v>
      </c>
      <c r="F2764" s="47">
        <f t="shared" si="294"/>
        <v>13420</v>
      </c>
      <c r="G2764" s="48">
        <f t="shared" si="295"/>
        <v>13420</v>
      </c>
      <c r="H2764" s="21" t="s">
        <v>3561</v>
      </c>
      <c r="I2764" s="21" t="s">
        <v>4197</v>
      </c>
      <c r="J2764" s="21">
        <v>1</v>
      </c>
      <c r="K2764" s="21">
        <v>1</v>
      </c>
      <c r="L2764" s="21">
        <f t="shared" si="296"/>
        <v>0</v>
      </c>
      <c r="M2764" s="21" t="s">
        <v>3667</v>
      </c>
      <c r="N2764" s="30">
        <v>45918</v>
      </c>
      <c r="O2764" s="48">
        <v>0</v>
      </c>
      <c r="P2764" s="21" t="s">
        <v>3564</v>
      </c>
      <c r="Q2764" s="21" t="s">
        <v>636</v>
      </c>
      <c r="R2764" s="21" t="s">
        <v>3621</v>
      </c>
      <c r="S2764" s="3">
        <v>-80</v>
      </c>
      <c r="T2764" s="37" t="s">
        <v>609</v>
      </c>
      <c r="U2764" s="21" t="s">
        <v>492</v>
      </c>
      <c r="V2764" s="21" t="str">
        <f>VLOOKUP(P2764,'Customer List'!B:C,2,)</f>
        <v>DELHI</v>
      </c>
      <c r="W2764" s="38"/>
      <c r="X2764" s="30" t="str">
        <f>IF(OR(R2764 = "PRIYANKA MADAM", R2764 = "DEEPAK", R2764 = "PORTER"),N2764,"")</f>
        <v/>
      </c>
      <c r="Y2764" s="21" t="str">
        <f t="shared" si="297"/>
        <v/>
      </c>
      <c r="Z2764" s="21" t="str">
        <f t="shared" si="298"/>
        <v>Thursday</v>
      </c>
      <c r="AA2764" s="21" t="str">
        <f t="shared" si="299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2762</v>
      </c>
      <c r="B2765" s="21" t="s">
        <v>2650</v>
      </c>
      <c r="C2765" s="30">
        <v>45912</v>
      </c>
      <c r="D2765" s="30">
        <v>45916</v>
      </c>
      <c r="E2765" s="47">
        <v>0</v>
      </c>
      <c r="F2765" s="47">
        <f t="shared" si="294"/>
        <v>0</v>
      </c>
      <c r="G2765" s="48">
        <f t="shared" si="295"/>
        <v>0</v>
      </c>
      <c r="H2765" s="21" t="s">
        <v>3554</v>
      </c>
      <c r="I2765" s="21"/>
      <c r="J2765" s="21">
        <v>1</v>
      </c>
      <c r="K2765" s="21"/>
      <c r="L2765" s="21">
        <f t="shared" si="296"/>
        <v>1</v>
      </c>
      <c r="M2765" s="21"/>
      <c r="N2765" s="30"/>
      <c r="O2765" s="48"/>
      <c r="P2765" s="21" t="s">
        <v>622</v>
      </c>
      <c r="Q2765" s="21"/>
      <c r="R2765" s="21"/>
      <c r="S2765" s="3" t="s">
        <v>299</v>
      </c>
      <c r="T2765" s="37"/>
      <c r="U2765" s="21" t="s">
        <v>2296</v>
      </c>
      <c r="V2765" s="21" t="str">
        <f>VLOOKUP(P2765,'Customer List'!B:C,2,)</f>
        <v>Delhi</v>
      </c>
      <c r="W2765" s="38" t="s">
        <v>2650</v>
      </c>
      <c r="X2765" s="30" t="str">
        <f>IF(OR(R2765 = "PRIYANKA MADAM", R2765 = "DEEPAK", R2765 = "PORTER"),N2765,"")</f>
        <v/>
      </c>
      <c r="Y2765" s="21" t="str">
        <f t="shared" si="297"/>
        <v/>
      </c>
      <c r="Z2765" s="21" t="str">
        <f t="shared" si="298"/>
        <v/>
      </c>
      <c r="AA2765" s="21" t="str">
        <f t="shared" si="299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2763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94"/>
        <v>0</v>
      </c>
      <c r="G2766" s="48">
        <f t="shared" si="295"/>
        <v>0</v>
      </c>
      <c r="H2766" s="21" t="s">
        <v>3555</v>
      </c>
      <c r="I2766" s="21"/>
      <c r="J2766" s="21">
        <v>1</v>
      </c>
      <c r="K2766" s="21"/>
      <c r="L2766" s="21">
        <f t="shared" si="296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97"/>
        <v/>
      </c>
      <c r="Z2766" s="21" t="str">
        <f t="shared" si="298"/>
        <v/>
      </c>
      <c r="AA2766" s="21" t="str">
        <f t="shared" si="299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2764</v>
      </c>
      <c r="B2767" s="21">
        <v>44825</v>
      </c>
      <c r="C2767" s="30">
        <v>45911</v>
      </c>
      <c r="D2767" s="30">
        <v>45916</v>
      </c>
      <c r="E2767" s="47">
        <v>136.80000000000001</v>
      </c>
      <c r="F2767" s="47">
        <f t="shared" si="294"/>
        <v>12038.400000000001</v>
      </c>
      <c r="G2767" s="48">
        <f t="shared" si="295"/>
        <v>48153.600000000006</v>
      </c>
      <c r="H2767" s="21" t="s">
        <v>564</v>
      </c>
      <c r="I2767" s="21" t="s">
        <v>565</v>
      </c>
      <c r="J2767" s="21">
        <v>4</v>
      </c>
      <c r="K2767" s="21">
        <v>4</v>
      </c>
      <c r="L2767" s="21">
        <f t="shared" si="296"/>
        <v>0</v>
      </c>
      <c r="M2767" s="21" t="s">
        <v>3611</v>
      </c>
      <c r="N2767" s="30">
        <v>45920</v>
      </c>
      <c r="O2767" s="48">
        <v>60000</v>
      </c>
      <c r="P2767" s="21" t="s">
        <v>944</v>
      </c>
      <c r="Q2767" s="21">
        <v>58155928950</v>
      </c>
      <c r="R2767" s="21" t="s">
        <v>40</v>
      </c>
      <c r="S2767" s="3">
        <v>-20</v>
      </c>
      <c r="T2767" s="37"/>
      <c r="U2767" s="21" t="s">
        <v>3347</v>
      </c>
      <c r="V2767" s="21" t="str">
        <f>VLOOKUP(P2767,'Customer List'!B:C,2,)</f>
        <v>Banglore</v>
      </c>
      <c r="W2767" s="38"/>
      <c r="X2767" s="30">
        <v>45922</v>
      </c>
      <c r="Y2767" s="21">
        <f t="shared" si="297"/>
        <v>2</v>
      </c>
      <c r="Z2767" s="21" t="str">
        <f t="shared" si="298"/>
        <v>Saturday</v>
      </c>
      <c r="AA2767" s="21" t="str">
        <f t="shared" si="299"/>
        <v>Monday</v>
      </c>
      <c r="AB2767" s="21" t="str">
        <f>VLOOKUP(U2767,'Currency Sheet'!A:C,3,)</f>
        <v>DOLLAR</v>
      </c>
      <c r="AC2767" s="42" t="str">
        <f>VLOOKUP(P2767,'Customer List'!B:D,3,)</f>
        <v>OutStation</v>
      </c>
    </row>
    <row r="2768" spans="1:29" x14ac:dyDescent="0.25">
      <c r="A2768" s="21">
        <v>2765</v>
      </c>
      <c r="B2768" s="21">
        <v>44825</v>
      </c>
      <c r="C2768" s="30">
        <v>45911</v>
      </c>
      <c r="D2768" s="30">
        <v>45916</v>
      </c>
      <c r="E2768" s="47">
        <v>160</v>
      </c>
      <c r="F2768" s="47">
        <f t="shared" si="294"/>
        <v>14080</v>
      </c>
      <c r="G2768" s="48">
        <f t="shared" si="295"/>
        <v>56320</v>
      </c>
      <c r="H2768" s="21" t="s">
        <v>2780</v>
      </c>
      <c r="I2768" s="21" t="s">
        <v>4135</v>
      </c>
      <c r="J2768" s="21">
        <v>4</v>
      </c>
      <c r="K2768" s="21">
        <v>4</v>
      </c>
      <c r="L2768" s="21">
        <f t="shared" si="296"/>
        <v>0</v>
      </c>
      <c r="M2768" s="21" t="s">
        <v>3613</v>
      </c>
      <c r="N2768" s="30">
        <v>45916</v>
      </c>
      <c r="O2768" s="48">
        <v>84000</v>
      </c>
      <c r="P2768" s="21" t="s">
        <v>16</v>
      </c>
      <c r="Q2768" s="21" t="s">
        <v>636</v>
      </c>
      <c r="R2768" s="21" t="s">
        <v>637</v>
      </c>
      <c r="S2768" s="3">
        <v>-20</v>
      </c>
      <c r="T2768" s="37"/>
      <c r="U2768" s="21" t="s">
        <v>3347</v>
      </c>
      <c r="V2768" s="21" t="str">
        <f>VLOOKUP(P2768,'Customer List'!B:C,2,)</f>
        <v>Delhi</v>
      </c>
      <c r="W2768" s="38"/>
      <c r="X2768" s="30">
        <f t="shared" ref="X2768:X2799" si="300">IF(OR(R2768 = "PRIYANKA MADAM", R2768 = "DEEPAK", R2768 = "PORTER"),N2768,"")</f>
        <v>45916</v>
      </c>
      <c r="Y2768" s="21">
        <f t="shared" si="297"/>
        <v>0</v>
      </c>
      <c r="Z2768" s="21" t="str">
        <f t="shared" si="298"/>
        <v>Tuesday</v>
      </c>
      <c r="AA2768" s="21" t="str">
        <f t="shared" si="299"/>
        <v>Tuesday</v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2766</v>
      </c>
      <c r="B2769" s="21">
        <v>44825</v>
      </c>
      <c r="C2769" s="30">
        <v>45911</v>
      </c>
      <c r="D2769" s="30">
        <v>45916</v>
      </c>
      <c r="E2769" s="47">
        <v>682.5</v>
      </c>
      <c r="F2769" s="47">
        <f t="shared" si="294"/>
        <v>60060</v>
      </c>
      <c r="G2769" s="48">
        <f t="shared" si="295"/>
        <v>60060</v>
      </c>
      <c r="H2769" s="21" t="s">
        <v>3568</v>
      </c>
      <c r="I2769" s="21" t="s">
        <v>4198</v>
      </c>
      <c r="J2769" s="21">
        <v>1</v>
      </c>
      <c r="K2769" s="21">
        <v>1</v>
      </c>
      <c r="L2769" s="21">
        <f t="shared" si="296"/>
        <v>0</v>
      </c>
      <c r="M2769" s="21" t="s">
        <v>4677</v>
      </c>
      <c r="N2769" s="30">
        <v>45933</v>
      </c>
      <c r="O2769" s="48">
        <v>140562</v>
      </c>
      <c r="P2769" s="21" t="s">
        <v>1144</v>
      </c>
      <c r="Q2769" s="21" t="s">
        <v>636</v>
      </c>
      <c r="R2769" s="21" t="s">
        <v>637</v>
      </c>
      <c r="S2769" s="3">
        <v>4</v>
      </c>
      <c r="T2769" s="37" t="s">
        <v>4678</v>
      </c>
      <c r="U2769" s="21" t="s">
        <v>3347</v>
      </c>
      <c r="V2769" s="21" t="str">
        <f>VLOOKUP(P2769,'Customer List'!B:C,2,)</f>
        <v>DELHI</v>
      </c>
      <c r="W2769" s="38"/>
      <c r="X2769" s="30">
        <f t="shared" si="300"/>
        <v>45933</v>
      </c>
      <c r="Y2769" s="21">
        <f t="shared" si="297"/>
        <v>0</v>
      </c>
      <c r="Z2769" s="21" t="str">
        <f t="shared" si="298"/>
        <v>Friday</v>
      </c>
      <c r="AA2769" s="21" t="str">
        <f t="shared" si="299"/>
        <v>Friday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2767</v>
      </c>
      <c r="B2770" s="21" t="s">
        <v>3570</v>
      </c>
      <c r="C2770" s="30">
        <v>45912</v>
      </c>
      <c r="D2770" s="30">
        <v>45918</v>
      </c>
      <c r="E2770" s="47">
        <v>169.4</v>
      </c>
      <c r="F2770" s="47">
        <f t="shared" si="294"/>
        <v>14907.2</v>
      </c>
      <c r="G2770" s="48">
        <f t="shared" si="295"/>
        <v>14907.2</v>
      </c>
      <c r="H2770" s="21">
        <v>100222</v>
      </c>
      <c r="I2770" s="21" t="s">
        <v>4038</v>
      </c>
      <c r="J2770" s="21">
        <v>1</v>
      </c>
      <c r="K2770" s="21">
        <v>1</v>
      </c>
      <c r="L2770" s="21">
        <f t="shared" si="296"/>
        <v>0</v>
      </c>
      <c r="M2770" s="21" t="s">
        <v>3627</v>
      </c>
      <c r="N2770" s="30">
        <v>45919</v>
      </c>
      <c r="O2770" s="48">
        <v>18190.84</v>
      </c>
      <c r="P2770" s="21" t="s">
        <v>49</v>
      </c>
      <c r="Q2770" s="21" t="s">
        <v>2071</v>
      </c>
      <c r="R2770" s="21" t="s">
        <v>637</v>
      </c>
      <c r="S2770" s="3">
        <v>4</v>
      </c>
      <c r="T2770" s="37"/>
      <c r="U2770" s="21" t="s">
        <v>18</v>
      </c>
      <c r="V2770" s="21" t="str">
        <f>VLOOKUP(P2770,'Customer List'!B:C,2,)</f>
        <v>Delhi</v>
      </c>
      <c r="W2770" s="38"/>
      <c r="X2770" s="30">
        <f t="shared" si="300"/>
        <v>45919</v>
      </c>
      <c r="Y2770" s="21">
        <f t="shared" si="297"/>
        <v>0</v>
      </c>
      <c r="Z2770" s="21" t="str">
        <f t="shared" si="298"/>
        <v>Friday</v>
      </c>
      <c r="AA2770" s="21" t="str">
        <f t="shared" si="299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2768</v>
      </c>
      <c r="B2771" s="21" t="s">
        <v>3570</v>
      </c>
      <c r="C2771" s="30">
        <v>45912</v>
      </c>
      <c r="D2771" s="30">
        <v>45918</v>
      </c>
      <c r="E2771" s="47">
        <v>231.75</v>
      </c>
      <c r="F2771" s="47">
        <f t="shared" si="294"/>
        <v>20394</v>
      </c>
      <c r="G2771" s="48">
        <f t="shared" si="295"/>
        <v>20394</v>
      </c>
      <c r="H2771" s="21">
        <v>101243</v>
      </c>
      <c r="I2771" s="21" t="s">
        <v>4039</v>
      </c>
      <c r="J2771" s="21">
        <v>1</v>
      </c>
      <c r="K2771" s="21">
        <v>1</v>
      </c>
      <c r="L2771" s="21">
        <f t="shared" si="296"/>
        <v>0</v>
      </c>
      <c r="M2771" s="21" t="s">
        <v>3627</v>
      </c>
      <c r="N2771" s="30">
        <v>45919</v>
      </c>
      <c r="O2771" s="48">
        <v>23227.14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300"/>
        <v>45919</v>
      </c>
      <c r="Y2771" s="21">
        <f t="shared" si="297"/>
        <v>0</v>
      </c>
      <c r="Z2771" s="21" t="str">
        <f t="shared" si="298"/>
        <v>Friday</v>
      </c>
      <c r="AA2771" s="21" t="str">
        <f t="shared" si="299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2769</v>
      </c>
      <c r="B2772" s="21" t="s">
        <v>3570</v>
      </c>
      <c r="C2772" s="30">
        <v>45912</v>
      </c>
      <c r="D2772" s="30">
        <v>45918</v>
      </c>
      <c r="E2772" s="47">
        <v>226.8</v>
      </c>
      <c r="F2772" s="47">
        <f t="shared" si="294"/>
        <v>19958.400000000001</v>
      </c>
      <c r="G2772" s="48">
        <f t="shared" si="295"/>
        <v>19958.400000000001</v>
      </c>
      <c r="H2772" s="21">
        <v>103056</v>
      </c>
      <c r="I2772" s="21" t="s">
        <v>4040</v>
      </c>
      <c r="J2772" s="21">
        <v>1</v>
      </c>
      <c r="K2772" s="21">
        <v>1</v>
      </c>
      <c r="L2772" s="21">
        <f t="shared" si="296"/>
        <v>0</v>
      </c>
      <c r="M2772" s="21" t="s">
        <v>3627</v>
      </c>
      <c r="N2772" s="30">
        <v>45919</v>
      </c>
      <c r="O2772" s="48">
        <v>24354.68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300"/>
        <v>45919</v>
      </c>
      <c r="Y2772" s="21">
        <f t="shared" si="297"/>
        <v>0</v>
      </c>
      <c r="Z2772" s="21" t="str">
        <f t="shared" si="298"/>
        <v>Friday</v>
      </c>
      <c r="AA2772" s="21" t="str">
        <f t="shared" si="299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2770</v>
      </c>
      <c r="B2773" s="21" t="s">
        <v>3570</v>
      </c>
      <c r="C2773" s="30">
        <v>45912</v>
      </c>
      <c r="D2773" s="30">
        <v>45918</v>
      </c>
      <c r="E2773" s="47">
        <v>215.6</v>
      </c>
      <c r="F2773" s="47">
        <f t="shared" si="294"/>
        <v>18972.8</v>
      </c>
      <c r="G2773" s="48">
        <f t="shared" si="295"/>
        <v>18972.8</v>
      </c>
      <c r="H2773" s="21">
        <v>106310</v>
      </c>
      <c r="I2773" s="21" t="s">
        <v>4041</v>
      </c>
      <c r="J2773" s="21">
        <v>1</v>
      </c>
      <c r="K2773" s="21">
        <v>1</v>
      </c>
      <c r="L2773" s="21">
        <f t="shared" si="296"/>
        <v>0</v>
      </c>
      <c r="M2773" s="21" t="s">
        <v>3627</v>
      </c>
      <c r="N2773" s="30">
        <v>45919</v>
      </c>
      <c r="O2773" s="48">
        <v>23151.98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300"/>
        <v>45919</v>
      </c>
      <c r="Y2773" s="21">
        <f t="shared" si="297"/>
        <v>0</v>
      </c>
      <c r="Z2773" s="21" t="str">
        <f t="shared" si="298"/>
        <v>Friday</v>
      </c>
      <c r="AA2773" s="21" t="str">
        <f t="shared" si="299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2771</v>
      </c>
      <c r="B2774" s="21" t="s">
        <v>3570</v>
      </c>
      <c r="C2774" s="30">
        <v>45912</v>
      </c>
      <c r="D2774" s="30">
        <v>45918</v>
      </c>
      <c r="E2774" s="47">
        <v>177.75</v>
      </c>
      <c r="F2774" s="47">
        <f t="shared" si="294"/>
        <v>15642</v>
      </c>
      <c r="G2774" s="48">
        <f t="shared" si="295"/>
        <v>15642</v>
      </c>
      <c r="H2774" s="21">
        <v>107632</v>
      </c>
      <c r="I2774" s="21" t="s">
        <v>4042</v>
      </c>
      <c r="J2774" s="21">
        <v>1</v>
      </c>
      <c r="K2774" s="21">
        <v>1</v>
      </c>
      <c r="L2774" s="21">
        <f t="shared" si="296"/>
        <v>0</v>
      </c>
      <c r="M2774" s="21" t="s">
        <v>3627</v>
      </c>
      <c r="N2774" s="30">
        <v>45919</v>
      </c>
      <c r="O2774" s="48">
        <v>17814.990000000002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300"/>
        <v>45919</v>
      </c>
      <c r="Y2774" s="21">
        <f t="shared" si="297"/>
        <v>0</v>
      </c>
      <c r="Z2774" s="21" t="str">
        <f t="shared" si="298"/>
        <v>Friday</v>
      </c>
      <c r="AA2774" s="21" t="str">
        <f t="shared" si="299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2772</v>
      </c>
      <c r="B2775" s="21" t="s">
        <v>3570</v>
      </c>
      <c r="C2775" s="30">
        <v>45912</v>
      </c>
      <c r="D2775" s="30">
        <v>45918</v>
      </c>
      <c r="E2775" s="47">
        <v>37.799999999999997</v>
      </c>
      <c r="F2775" s="47">
        <f t="shared" si="294"/>
        <v>3326.3999999999996</v>
      </c>
      <c r="G2775" s="48">
        <f t="shared" si="295"/>
        <v>3326.3999999999996</v>
      </c>
      <c r="H2775" s="21">
        <v>115505</v>
      </c>
      <c r="I2775" s="21" t="s">
        <v>4043</v>
      </c>
      <c r="J2775" s="21">
        <v>1</v>
      </c>
      <c r="K2775" s="21">
        <v>1</v>
      </c>
      <c r="L2775" s="21">
        <f t="shared" si="296"/>
        <v>0</v>
      </c>
      <c r="M2775" s="21" t="s">
        <v>3627</v>
      </c>
      <c r="N2775" s="30">
        <v>45919</v>
      </c>
      <c r="O2775" s="48">
        <v>4059.11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300"/>
        <v>45919</v>
      </c>
      <c r="Y2775" s="21">
        <f t="shared" si="297"/>
        <v>0</v>
      </c>
      <c r="Z2775" s="21" t="str">
        <f t="shared" si="298"/>
        <v>Friday</v>
      </c>
      <c r="AA2775" s="21" t="str">
        <f t="shared" si="299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2773</v>
      </c>
      <c r="B2776" s="21" t="s">
        <v>3570</v>
      </c>
      <c r="C2776" s="30">
        <v>45912</v>
      </c>
      <c r="D2776" s="30">
        <v>45918</v>
      </c>
      <c r="E2776" s="47">
        <v>161.69999999999999</v>
      </c>
      <c r="F2776" s="47">
        <f t="shared" si="294"/>
        <v>14229.599999999999</v>
      </c>
      <c r="G2776" s="48">
        <f t="shared" si="295"/>
        <v>14229.599999999999</v>
      </c>
      <c r="H2776" s="21">
        <v>117318</v>
      </c>
      <c r="I2776" s="21" t="s">
        <v>4044</v>
      </c>
      <c r="J2776" s="21">
        <v>1</v>
      </c>
      <c r="K2776" s="21">
        <v>1</v>
      </c>
      <c r="L2776" s="21">
        <f t="shared" si="296"/>
        <v>0</v>
      </c>
      <c r="M2776" s="21" t="s">
        <v>3627</v>
      </c>
      <c r="N2776" s="30">
        <v>45919</v>
      </c>
      <c r="O2776" s="48">
        <v>17363.98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300"/>
        <v>45919</v>
      </c>
      <c r="Y2776" s="21">
        <f t="shared" si="297"/>
        <v>0</v>
      </c>
      <c r="Z2776" s="21" t="str">
        <f t="shared" si="298"/>
        <v>Friday</v>
      </c>
      <c r="AA2776" s="21" t="str">
        <f t="shared" si="299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2774</v>
      </c>
      <c r="B2777" s="21" t="s">
        <v>3570</v>
      </c>
      <c r="C2777" s="30">
        <v>45912</v>
      </c>
      <c r="D2777" s="30">
        <v>45918</v>
      </c>
      <c r="E2777" s="47">
        <v>227.25</v>
      </c>
      <c r="F2777" s="47">
        <f t="shared" si="294"/>
        <v>19998</v>
      </c>
      <c r="G2777" s="48">
        <f t="shared" si="295"/>
        <v>19998</v>
      </c>
      <c r="H2777" s="21">
        <v>119721</v>
      </c>
      <c r="I2777" s="21" t="s">
        <v>4045</v>
      </c>
      <c r="J2777" s="21">
        <v>1</v>
      </c>
      <c r="K2777" s="21">
        <v>1</v>
      </c>
      <c r="L2777" s="21">
        <f t="shared" si="296"/>
        <v>0</v>
      </c>
      <c r="M2777" s="21" t="s">
        <v>3627</v>
      </c>
      <c r="N2777" s="30">
        <v>45919</v>
      </c>
      <c r="O2777" s="48">
        <v>22776.13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300"/>
        <v>45919</v>
      </c>
      <c r="Y2777" s="21">
        <f t="shared" si="297"/>
        <v>0</v>
      </c>
      <c r="Z2777" s="21" t="str">
        <f t="shared" si="298"/>
        <v>Friday</v>
      </c>
      <c r="AA2777" s="21" t="str">
        <f t="shared" si="299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2775</v>
      </c>
      <c r="B2778" s="21" t="s">
        <v>3570</v>
      </c>
      <c r="C2778" s="30">
        <v>45912</v>
      </c>
      <c r="D2778" s="30">
        <v>45918</v>
      </c>
      <c r="E2778" s="47">
        <v>160.30000000000001</v>
      </c>
      <c r="F2778" s="47">
        <f t="shared" si="294"/>
        <v>14106.400000000001</v>
      </c>
      <c r="G2778" s="48">
        <f t="shared" si="295"/>
        <v>14106.400000000001</v>
      </c>
      <c r="H2778" s="21">
        <v>121610</v>
      </c>
      <c r="I2778" s="21" t="s">
        <v>4046</v>
      </c>
      <c r="J2778" s="21">
        <v>1</v>
      </c>
      <c r="K2778" s="21">
        <v>1</v>
      </c>
      <c r="L2778" s="21">
        <f t="shared" si="296"/>
        <v>0</v>
      </c>
      <c r="M2778" s="21" t="s">
        <v>3627</v>
      </c>
      <c r="N2778" s="30">
        <v>45919</v>
      </c>
      <c r="O2778" s="48">
        <v>17213.64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300"/>
        <v>45919</v>
      </c>
      <c r="Y2778" s="21">
        <f t="shared" si="297"/>
        <v>0</v>
      </c>
      <c r="Z2778" s="21" t="str">
        <f t="shared" si="298"/>
        <v>Friday</v>
      </c>
      <c r="AA2778" s="21" t="str">
        <f t="shared" si="299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2776</v>
      </c>
      <c r="B2779" s="21" t="s">
        <v>3570</v>
      </c>
      <c r="C2779" s="30">
        <v>45912</v>
      </c>
      <c r="D2779" s="30">
        <v>45918</v>
      </c>
      <c r="E2779" s="47">
        <v>30.1</v>
      </c>
      <c r="F2779" s="47">
        <f t="shared" si="294"/>
        <v>2648.8</v>
      </c>
      <c r="G2779" s="48">
        <f t="shared" si="295"/>
        <v>2648.8</v>
      </c>
      <c r="H2779" s="21">
        <v>123109</v>
      </c>
      <c r="I2779" s="21" t="s">
        <v>4047</v>
      </c>
      <c r="J2779" s="21">
        <v>1</v>
      </c>
      <c r="K2779" s="21">
        <v>1</v>
      </c>
      <c r="L2779" s="21">
        <f t="shared" si="296"/>
        <v>0</v>
      </c>
      <c r="M2779" s="21" t="s">
        <v>3627</v>
      </c>
      <c r="N2779" s="30">
        <v>45919</v>
      </c>
      <c r="O2779" s="48">
        <v>3232.36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300"/>
        <v>45919</v>
      </c>
      <c r="Y2779" s="21">
        <f t="shared" si="297"/>
        <v>0</v>
      </c>
      <c r="Z2779" s="21" t="str">
        <f t="shared" si="298"/>
        <v>Friday</v>
      </c>
      <c r="AA2779" s="21" t="str">
        <f t="shared" si="299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2777</v>
      </c>
      <c r="B2780" s="21" t="s">
        <v>3570</v>
      </c>
      <c r="C2780" s="30">
        <v>45912</v>
      </c>
      <c r="D2780" s="30">
        <v>45918</v>
      </c>
      <c r="E2780" s="47">
        <v>222.75</v>
      </c>
      <c r="F2780" s="47">
        <f t="shared" si="294"/>
        <v>19602</v>
      </c>
      <c r="G2780" s="48">
        <f t="shared" si="295"/>
        <v>39204</v>
      </c>
      <c r="H2780" s="21">
        <v>125219</v>
      </c>
      <c r="I2780" s="21" t="s">
        <v>4048</v>
      </c>
      <c r="J2780" s="21">
        <v>2</v>
      </c>
      <c r="K2780" s="21">
        <v>2</v>
      </c>
      <c r="L2780" s="21">
        <f t="shared" si="296"/>
        <v>0</v>
      </c>
      <c r="M2780" s="21" t="s">
        <v>3627</v>
      </c>
      <c r="N2780" s="30">
        <v>45919</v>
      </c>
      <c r="O2780" s="48">
        <f>22325.12*2</f>
        <v>44650.239999999998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300"/>
        <v>45919</v>
      </c>
      <c r="Y2780" s="21">
        <f t="shared" si="297"/>
        <v>0</v>
      </c>
      <c r="Z2780" s="21" t="str">
        <f t="shared" si="298"/>
        <v>Friday</v>
      </c>
      <c r="AA2780" s="21" t="str">
        <f t="shared" si="299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2778</v>
      </c>
      <c r="B2781" s="21" t="s">
        <v>3570</v>
      </c>
      <c r="C2781" s="30">
        <v>45912</v>
      </c>
      <c r="D2781" s="30">
        <v>45918</v>
      </c>
      <c r="E2781" s="47">
        <v>95.2</v>
      </c>
      <c r="F2781" s="47">
        <f t="shared" si="294"/>
        <v>8377.6</v>
      </c>
      <c r="G2781" s="48">
        <f t="shared" si="295"/>
        <v>8377.6</v>
      </c>
      <c r="H2781" s="21">
        <v>127647</v>
      </c>
      <c r="I2781" s="21" t="s">
        <v>4049</v>
      </c>
      <c r="J2781" s="21">
        <v>1</v>
      </c>
      <c r="K2781" s="21">
        <v>1</v>
      </c>
      <c r="L2781" s="21">
        <f t="shared" si="296"/>
        <v>0</v>
      </c>
      <c r="M2781" s="21" t="s">
        <v>3627</v>
      </c>
      <c r="N2781" s="30">
        <v>45919</v>
      </c>
      <c r="O2781" s="48">
        <v>10222.950000000001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300"/>
        <v>45919</v>
      </c>
      <c r="Y2781" s="21">
        <f t="shared" si="297"/>
        <v>0</v>
      </c>
      <c r="Z2781" s="21" t="str">
        <f t="shared" si="298"/>
        <v>Friday</v>
      </c>
      <c r="AA2781" s="21" t="str">
        <f t="shared" si="299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2779</v>
      </c>
      <c r="B2782" s="21" t="s">
        <v>3570</v>
      </c>
      <c r="C2782" s="30">
        <v>45912</v>
      </c>
      <c r="D2782" s="30">
        <v>45918</v>
      </c>
      <c r="E2782" s="47">
        <v>200.2</v>
      </c>
      <c r="F2782" s="47">
        <f t="shared" si="294"/>
        <v>17617.599999999999</v>
      </c>
      <c r="G2782" s="48">
        <f t="shared" si="295"/>
        <v>17617.599999999999</v>
      </c>
      <c r="H2782" s="21">
        <v>128016</v>
      </c>
      <c r="I2782" s="21" t="s">
        <v>4050</v>
      </c>
      <c r="J2782" s="21">
        <v>1</v>
      </c>
      <c r="K2782" s="21">
        <v>1</v>
      </c>
      <c r="L2782" s="21">
        <f t="shared" si="296"/>
        <v>0</v>
      </c>
      <c r="M2782" s="21" t="s">
        <v>3627</v>
      </c>
      <c r="N2782" s="30">
        <v>45919</v>
      </c>
      <c r="O2782" s="48">
        <v>21498.26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300"/>
        <v>45919</v>
      </c>
      <c r="Y2782" s="21">
        <f t="shared" si="297"/>
        <v>0</v>
      </c>
      <c r="Z2782" s="21" t="str">
        <f t="shared" si="298"/>
        <v>Friday</v>
      </c>
      <c r="AA2782" s="21" t="str">
        <f t="shared" si="299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2780</v>
      </c>
      <c r="B2783" s="21" t="s">
        <v>3570</v>
      </c>
      <c r="C2783" s="30">
        <v>45912</v>
      </c>
      <c r="D2783" s="30">
        <v>45918</v>
      </c>
      <c r="E2783" s="47">
        <v>212.1</v>
      </c>
      <c r="F2783" s="47">
        <f t="shared" si="294"/>
        <v>18664.8</v>
      </c>
      <c r="G2783" s="48">
        <f t="shared" si="295"/>
        <v>18664.8</v>
      </c>
      <c r="H2783" s="21">
        <v>133518</v>
      </c>
      <c r="I2783" s="21" t="s">
        <v>4051</v>
      </c>
      <c r="J2783" s="21">
        <v>1</v>
      </c>
      <c r="K2783" s="21">
        <v>1</v>
      </c>
      <c r="L2783" s="21">
        <f t="shared" si="296"/>
        <v>0</v>
      </c>
      <c r="M2783" s="21" t="s">
        <v>3627</v>
      </c>
      <c r="N2783" s="30">
        <v>45919</v>
      </c>
      <c r="O2783" s="48">
        <v>22776.13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300"/>
        <v>45919</v>
      </c>
      <c r="Y2783" s="21">
        <f t="shared" si="297"/>
        <v>0</v>
      </c>
      <c r="Z2783" s="21" t="str">
        <f t="shared" si="298"/>
        <v>Friday</v>
      </c>
      <c r="AA2783" s="21" t="str">
        <f t="shared" si="299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2781</v>
      </c>
      <c r="B2784" s="21" t="s">
        <v>3570</v>
      </c>
      <c r="C2784" s="30">
        <v>45912</v>
      </c>
      <c r="D2784" s="30">
        <v>45918</v>
      </c>
      <c r="E2784" s="47">
        <v>194.25</v>
      </c>
      <c r="F2784" s="47">
        <f t="shared" si="294"/>
        <v>17094</v>
      </c>
      <c r="G2784" s="48">
        <f t="shared" si="295"/>
        <v>17094</v>
      </c>
      <c r="H2784" s="21">
        <v>135221</v>
      </c>
      <c r="I2784" s="21" t="s">
        <v>4052</v>
      </c>
      <c r="J2784" s="21">
        <v>1</v>
      </c>
      <c r="K2784" s="21">
        <v>1</v>
      </c>
      <c r="L2784" s="21">
        <f t="shared" si="296"/>
        <v>0</v>
      </c>
      <c r="M2784" s="21" t="s">
        <v>3627</v>
      </c>
      <c r="N2784" s="30">
        <v>45919</v>
      </c>
      <c r="O2784" s="48">
        <v>19468.71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300"/>
        <v>45919</v>
      </c>
      <c r="Y2784" s="21">
        <f t="shared" si="297"/>
        <v>0</v>
      </c>
      <c r="Z2784" s="21" t="str">
        <f t="shared" si="298"/>
        <v>Friday</v>
      </c>
      <c r="AA2784" s="21" t="str">
        <f t="shared" si="299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2782</v>
      </c>
      <c r="B2785" s="21" t="s">
        <v>3570</v>
      </c>
      <c r="C2785" s="30">
        <v>45912</v>
      </c>
      <c r="D2785" s="30">
        <v>45918</v>
      </c>
      <c r="E2785" s="47">
        <v>259</v>
      </c>
      <c r="F2785" s="47">
        <f t="shared" si="294"/>
        <v>22792</v>
      </c>
      <c r="G2785" s="48">
        <f t="shared" si="295"/>
        <v>22792</v>
      </c>
      <c r="H2785" s="21">
        <v>149014</v>
      </c>
      <c r="I2785" s="21" t="s">
        <v>4053</v>
      </c>
      <c r="J2785" s="21">
        <v>1</v>
      </c>
      <c r="K2785" s="21">
        <v>1</v>
      </c>
      <c r="L2785" s="21">
        <f t="shared" si="296"/>
        <v>0</v>
      </c>
      <c r="M2785" s="21" t="s">
        <v>3627</v>
      </c>
      <c r="N2785" s="30">
        <v>45919</v>
      </c>
      <c r="O2785" s="48">
        <v>27812.44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300"/>
        <v>45919</v>
      </c>
      <c r="Y2785" s="21">
        <f t="shared" si="297"/>
        <v>0</v>
      </c>
      <c r="Z2785" s="21" t="str">
        <f t="shared" si="298"/>
        <v>Friday</v>
      </c>
      <c r="AA2785" s="21" t="str">
        <f t="shared" si="299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2783</v>
      </c>
      <c r="B2786" s="21" t="s">
        <v>3570</v>
      </c>
      <c r="C2786" s="30">
        <v>45912</v>
      </c>
      <c r="D2786" s="30">
        <v>45918</v>
      </c>
      <c r="E2786" s="47">
        <v>202.5</v>
      </c>
      <c r="F2786" s="47">
        <f t="shared" si="294"/>
        <v>17820</v>
      </c>
      <c r="G2786" s="48">
        <f t="shared" si="295"/>
        <v>17820</v>
      </c>
      <c r="H2786" s="21">
        <v>154319</v>
      </c>
      <c r="I2786" s="21" t="s">
        <v>4054</v>
      </c>
      <c r="J2786" s="21">
        <v>1</v>
      </c>
      <c r="K2786" s="21">
        <v>1</v>
      </c>
      <c r="L2786" s="21">
        <f t="shared" si="296"/>
        <v>0</v>
      </c>
      <c r="M2786" s="21" t="s">
        <v>3627</v>
      </c>
      <c r="N2786" s="30">
        <v>45919</v>
      </c>
      <c r="O2786" s="48">
        <v>20295.560000000001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300"/>
        <v>45919</v>
      </c>
      <c r="Y2786" s="21">
        <f t="shared" si="297"/>
        <v>0</v>
      </c>
      <c r="Z2786" s="21" t="str">
        <f t="shared" si="298"/>
        <v>Friday</v>
      </c>
      <c r="AA2786" s="21" t="str">
        <f t="shared" si="299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2784</v>
      </c>
      <c r="B2787" s="21" t="s">
        <v>3570</v>
      </c>
      <c r="C2787" s="30">
        <v>45912</v>
      </c>
      <c r="D2787" s="30">
        <v>45918</v>
      </c>
      <c r="E2787" s="47">
        <v>234.5</v>
      </c>
      <c r="F2787" s="47">
        <f t="shared" si="294"/>
        <v>20636</v>
      </c>
      <c r="G2787" s="48">
        <f t="shared" si="295"/>
        <v>20636</v>
      </c>
      <c r="H2787" s="21">
        <v>156104</v>
      </c>
      <c r="I2787" s="21" t="s">
        <v>4055</v>
      </c>
      <c r="J2787" s="21">
        <v>1</v>
      </c>
      <c r="K2787" s="21">
        <v>1</v>
      </c>
      <c r="L2787" s="21">
        <f t="shared" si="296"/>
        <v>0</v>
      </c>
      <c r="M2787" s="21" t="s">
        <v>3627</v>
      </c>
      <c r="N2787" s="30">
        <v>45919</v>
      </c>
      <c r="O2787" s="48">
        <v>25181.53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300"/>
        <v>45919</v>
      </c>
      <c r="Y2787" s="21">
        <f t="shared" si="297"/>
        <v>0</v>
      </c>
      <c r="Z2787" s="21" t="str">
        <f t="shared" si="298"/>
        <v>Friday</v>
      </c>
      <c r="AA2787" s="21" t="str">
        <f t="shared" si="299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2785</v>
      </c>
      <c r="B2788" s="21" t="s">
        <v>3570</v>
      </c>
      <c r="C2788" s="30">
        <v>45912</v>
      </c>
      <c r="D2788" s="30">
        <v>45918</v>
      </c>
      <c r="E2788" s="47">
        <v>210</v>
      </c>
      <c r="F2788" s="47">
        <f t="shared" si="294"/>
        <v>18480</v>
      </c>
      <c r="G2788" s="48">
        <f t="shared" si="295"/>
        <v>18480</v>
      </c>
      <c r="H2788" s="21">
        <v>156543</v>
      </c>
      <c r="I2788" s="21" t="s">
        <v>4056</v>
      </c>
      <c r="J2788" s="21">
        <v>1</v>
      </c>
      <c r="K2788" s="21">
        <v>1</v>
      </c>
      <c r="L2788" s="21">
        <f t="shared" si="296"/>
        <v>0</v>
      </c>
      <c r="M2788" s="21" t="s">
        <v>3627</v>
      </c>
      <c r="N2788" s="30">
        <v>45919</v>
      </c>
      <c r="O2788" s="48">
        <v>21047.25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300"/>
        <v>45919</v>
      </c>
      <c r="Y2788" s="21">
        <f t="shared" si="297"/>
        <v>0</v>
      </c>
      <c r="Z2788" s="21" t="str">
        <f t="shared" si="298"/>
        <v>Friday</v>
      </c>
      <c r="AA2788" s="21" t="str">
        <f t="shared" si="299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2786</v>
      </c>
      <c r="B2789" s="21" t="s">
        <v>3570</v>
      </c>
      <c r="C2789" s="30">
        <v>45912</v>
      </c>
      <c r="D2789" s="30">
        <v>45918</v>
      </c>
      <c r="E2789" s="47">
        <v>147</v>
      </c>
      <c r="F2789" s="47">
        <f t="shared" si="294"/>
        <v>12936</v>
      </c>
      <c r="G2789" s="48">
        <f t="shared" si="295"/>
        <v>12936</v>
      </c>
      <c r="H2789" s="21">
        <v>161214</v>
      </c>
      <c r="I2789" s="21" t="s">
        <v>4057</v>
      </c>
      <c r="J2789" s="21">
        <v>1</v>
      </c>
      <c r="K2789" s="21">
        <v>1</v>
      </c>
      <c r="L2789" s="21">
        <f t="shared" si="296"/>
        <v>0</v>
      </c>
      <c r="M2789" s="21" t="s">
        <v>3627</v>
      </c>
      <c r="N2789" s="30">
        <v>45919</v>
      </c>
      <c r="O2789" s="48">
        <v>15785.44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300"/>
        <v>45919</v>
      </c>
      <c r="Y2789" s="21">
        <f t="shared" si="297"/>
        <v>0</v>
      </c>
      <c r="Z2789" s="21" t="str">
        <f t="shared" si="298"/>
        <v>Friday</v>
      </c>
      <c r="AA2789" s="21" t="str">
        <f t="shared" si="299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2787</v>
      </c>
      <c r="B2790" s="21" t="s">
        <v>3570</v>
      </c>
      <c r="C2790" s="30">
        <v>45912</v>
      </c>
      <c r="D2790" s="30">
        <v>45918</v>
      </c>
      <c r="E2790" s="47">
        <v>90.3</v>
      </c>
      <c r="F2790" s="47">
        <f t="shared" si="294"/>
        <v>7946.4</v>
      </c>
      <c r="G2790" s="48">
        <f t="shared" si="295"/>
        <v>7946.4</v>
      </c>
      <c r="H2790" s="21">
        <v>302645</v>
      </c>
      <c r="I2790" s="21" t="s">
        <v>4058</v>
      </c>
      <c r="J2790" s="21">
        <v>1</v>
      </c>
      <c r="K2790" s="21">
        <v>1</v>
      </c>
      <c r="L2790" s="21">
        <f t="shared" si="296"/>
        <v>0</v>
      </c>
      <c r="M2790" s="21" t="s">
        <v>3626</v>
      </c>
      <c r="N2790" s="30">
        <v>45919</v>
      </c>
      <c r="O2790" s="48">
        <v>11636.12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300"/>
        <v>45919</v>
      </c>
      <c r="Y2790" s="21">
        <f t="shared" si="297"/>
        <v>0</v>
      </c>
      <c r="Z2790" s="21" t="str">
        <f t="shared" si="298"/>
        <v>Friday</v>
      </c>
      <c r="AA2790" s="21" t="str">
        <f t="shared" si="299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2788</v>
      </c>
      <c r="B2791" s="21" t="s">
        <v>3570</v>
      </c>
      <c r="C2791" s="30">
        <v>45912</v>
      </c>
      <c r="D2791" s="30">
        <v>45918</v>
      </c>
      <c r="E2791" s="47">
        <v>148.5</v>
      </c>
      <c r="F2791" s="47">
        <f t="shared" si="294"/>
        <v>13068</v>
      </c>
      <c r="G2791" s="48">
        <f t="shared" si="295"/>
        <v>13068</v>
      </c>
      <c r="H2791" s="21">
        <v>304035</v>
      </c>
      <c r="I2791" s="21" t="s">
        <v>4059</v>
      </c>
      <c r="J2791" s="21">
        <v>1</v>
      </c>
      <c r="K2791" s="21">
        <v>1</v>
      </c>
      <c r="L2791" s="21">
        <f t="shared" si="296"/>
        <v>0</v>
      </c>
      <c r="M2791" s="21" t="s">
        <v>3626</v>
      </c>
      <c r="N2791" s="30">
        <v>45919</v>
      </c>
      <c r="O2791" s="48">
        <v>17860.099999999999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300"/>
        <v>45919</v>
      </c>
      <c r="Y2791" s="21">
        <f t="shared" si="297"/>
        <v>0</v>
      </c>
      <c r="Z2791" s="21" t="str">
        <f t="shared" si="298"/>
        <v>Friday</v>
      </c>
      <c r="AA2791" s="21" t="str">
        <f t="shared" si="299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2789</v>
      </c>
      <c r="B2792" s="21" t="s">
        <v>3570</v>
      </c>
      <c r="C2792" s="30">
        <v>45912</v>
      </c>
      <c r="D2792" s="30">
        <v>45918</v>
      </c>
      <c r="E2792" s="47">
        <v>165</v>
      </c>
      <c r="F2792" s="47">
        <f t="shared" si="294"/>
        <v>14520</v>
      </c>
      <c r="G2792" s="48">
        <f t="shared" si="295"/>
        <v>14520</v>
      </c>
      <c r="H2792" s="21">
        <v>310933</v>
      </c>
      <c r="I2792" s="21" t="s">
        <v>4060</v>
      </c>
      <c r="J2792" s="21">
        <v>1</v>
      </c>
      <c r="K2792" s="21">
        <v>1</v>
      </c>
      <c r="L2792" s="21">
        <f t="shared" si="296"/>
        <v>0</v>
      </c>
      <c r="M2792" s="21" t="s">
        <v>3626</v>
      </c>
      <c r="N2792" s="30">
        <v>45919</v>
      </c>
      <c r="O2792" s="48">
        <v>19844.55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300"/>
        <v>45919</v>
      </c>
      <c r="Y2792" s="21">
        <f t="shared" si="297"/>
        <v>0</v>
      </c>
      <c r="Z2792" s="21" t="str">
        <f t="shared" si="298"/>
        <v>Friday</v>
      </c>
      <c r="AA2792" s="21" t="str">
        <f t="shared" si="299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2790</v>
      </c>
      <c r="B2793" s="21" t="s">
        <v>3570</v>
      </c>
      <c r="C2793" s="30">
        <v>45912</v>
      </c>
      <c r="D2793" s="30">
        <v>45918</v>
      </c>
      <c r="E2793" s="47">
        <v>86.8</v>
      </c>
      <c r="F2793" s="47">
        <f t="shared" si="294"/>
        <v>7638.4</v>
      </c>
      <c r="G2793" s="48">
        <f t="shared" si="295"/>
        <v>7638.4</v>
      </c>
      <c r="H2793" s="21">
        <v>317417</v>
      </c>
      <c r="I2793" s="21" t="s">
        <v>4061</v>
      </c>
      <c r="J2793" s="21">
        <v>1</v>
      </c>
      <c r="K2793" s="21">
        <v>1</v>
      </c>
      <c r="L2793" s="21">
        <f t="shared" si="296"/>
        <v>0</v>
      </c>
      <c r="M2793" s="21" t="s">
        <v>3626</v>
      </c>
      <c r="N2793" s="30">
        <v>45919</v>
      </c>
      <c r="O2793" s="48">
        <v>11185.11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300"/>
        <v>45919</v>
      </c>
      <c r="Y2793" s="21">
        <f t="shared" si="297"/>
        <v>0</v>
      </c>
      <c r="Z2793" s="21" t="str">
        <f t="shared" si="298"/>
        <v>Friday</v>
      </c>
      <c r="AA2793" s="21" t="str">
        <f t="shared" si="299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2791</v>
      </c>
      <c r="B2794" s="21" t="s">
        <v>3570</v>
      </c>
      <c r="C2794" s="30">
        <v>45912</v>
      </c>
      <c r="D2794" s="30">
        <v>45918</v>
      </c>
      <c r="E2794" s="47">
        <v>83.3</v>
      </c>
      <c r="F2794" s="47">
        <f t="shared" si="294"/>
        <v>7330.4</v>
      </c>
      <c r="G2794" s="48">
        <f t="shared" si="295"/>
        <v>7330.4</v>
      </c>
      <c r="H2794" s="21">
        <v>364102</v>
      </c>
      <c r="I2794" s="21" t="s">
        <v>4062</v>
      </c>
      <c r="J2794" s="21">
        <v>1</v>
      </c>
      <c r="K2794" s="21">
        <v>1</v>
      </c>
      <c r="L2794" s="21">
        <f t="shared" si="296"/>
        <v>0</v>
      </c>
      <c r="M2794" s="21" t="s">
        <v>3624</v>
      </c>
      <c r="N2794" s="30">
        <v>45919</v>
      </c>
      <c r="O2794" s="48">
        <v>10734.1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300"/>
        <v>45919</v>
      </c>
      <c r="Y2794" s="21">
        <f t="shared" si="297"/>
        <v>0</v>
      </c>
      <c r="Z2794" s="21" t="str">
        <f t="shared" si="298"/>
        <v>Friday</v>
      </c>
      <c r="AA2794" s="21" t="str">
        <f t="shared" si="299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2792</v>
      </c>
      <c r="B2795" s="21" t="s">
        <v>3570</v>
      </c>
      <c r="C2795" s="30">
        <v>45912</v>
      </c>
      <c r="D2795" s="30">
        <v>45918</v>
      </c>
      <c r="E2795" s="47">
        <v>430.5</v>
      </c>
      <c r="F2795" s="47">
        <f t="shared" si="294"/>
        <v>37884</v>
      </c>
      <c r="G2795" s="48">
        <f t="shared" si="295"/>
        <v>37884</v>
      </c>
      <c r="H2795" s="21">
        <v>422604</v>
      </c>
      <c r="I2795" s="21" t="s">
        <v>4003</v>
      </c>
      <c r="J2795" s="21">
        <v>1</v>
      </c>
      <c r="K2795" s="21">
        <v>1</v>
      </c>
      <c r="L2795" s="21">
        <f t="shared" si="296"/>
        <v>0</v>
      </c>
      <c r="M2795" s="21" t="s">
        <v>3624</v>
      </c>
      <c r="N2795" s="30">
        <v>45919</v>
      </c>
      <c r="O2795" s="48">
        <v>55474.54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300"/>
        <v>45919</v>
      </c>
      <c r="Y2795" s="21">
        <f t="shared" si="297"/>
        <v>0</v>
      </c>
      <c r="Z2795" s="21" t="str">
        <f t="shared" si="298"/>
        <v>Friday</v>
      </c>
      <c r="AA2795" s="21" t="str">
        <f t="shared" si="299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2793</v>
      </c>
      <c r="B2796" s="21" t="s">
        <v>3570</v>
      </c>
      <c r="C2796" s="30">
        <v>45912</v>
      </c>
      <c r="D2796" s="30">
        <v>45918</v>
      </c>
      <c r="E2796" s="47">
        <v>193.20000000000002</v>
      </c>
      <c r="F2796" s="47">
        <f t="shared" si="294"/>
        <v>17001.600000000002</v>
      </c>
      <c r="G2796" s="48">
        <f t="shared" si="295"/>
        <v>51004.800000000003</v>
      </c>
      <c r="H2796" s="21">
        <v>426803</v>
      </c>
      <c r="I2796" s="21" t="s">
        <v>4063</v>
      </c>
      <c r="J2796" s="21">
        <v>3</v>
      </c>
      <c r="K2796" s="21">
        <v>3</v>
      </c>
      <c r="L2796" s="21">
        <f t="shared" si="296"/>
        <v>0</v>
      </c>
      <c r="M2796" s="21" t="s">
        <v>3627</v>
      </c>
      <c r="N2796" s="30">
        <v>45919</v>
      </c>
      <c r="O2796" s="48">
        <v>62239.74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300"/>
        <v>45919</v>
      </c>
      <c r="Y2796" s="21">
        <f t="shared" si="297"/>
        <v>0</v>
      </c>
      <c r="Z2796" s="21" t="str">
        <f t="shared" si="298"/>
        <v>Friday</v>
      </c>
      <c r="AA2796" s="21" t="str">
        <f t="shared" si="299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2794</v>
      </c>
      <c r="B2797" s="21" t="s">
        <v>3570</v>
      </c>
      <c r="C2797" s="30">
        <v>45912</v>
      </c>
      <c r="D2797" s="30">
        <v>45918</v>
      </c>
      <c r="E2797" s="47">
        <v>212.25</v>
      </c>
      <c r="F2797" s="47">
        <f t="shared" si="294"/>
        <v>18678</v>
      </c>
      <c r="G2797" s="48">
        <f t="shared" si="295"/>
        <v>18678</v>
      </c>
      <c r="H2797" s="21">
        <v>505836</v>
      </c>
      <c r="I2797" s="21" t="s">
        <v>4064</v>
      </c>
      <c r="J2797" s="21">
        <v>1</v>
      </c>
      <c r="K2797" s="21">
        <v>1</v>
      </c>
      <c r="L2797" s="21">
        <f t="shared" si="296"/>
        <v>0</v>
      </c>
      <c r="M2797" s="21" t="s">
        <v>3627</v>
      </c>
      <c r="N2797" s="30">
        <v>45919</v>
      </c>
      <c r="O2797" s="48">
        <v>21272.76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300"/>
        <v>45919</v>
      </c>
      <c r="Y2797" s="21">
        <f t="shared" si="297"/>
        <v>0</v>
      </c>
      <c r="Z2797" s="21" t="str">
        <f t="shared" si="298"/>
        <v>Friday</v>
      </c>
      <c r="AA2797" s="21" t="str">
        <f t="shared" si="299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2795</v>
      </c>
      <c r="B2798" s="21" t="s">
        <v>3570</v>
      </c>
      <c r="C2798" s="30">
        <v>45912</v>
      </c>
      <c r="D2798" s="30">
        <v>45918</v>
      </c>
      <c r="E2798" s="47">
        <v>137.9</v>
      </c>
      <c r="F2798" s="47">
        <f t="shared" si="294"/>
        <v>12135.2</v>
      </c>
      <c r="G2798" s="48">
        <f t="shared" si="295"/>
        <v>12135.2</v>
      </c>
      <c r="H2798" s="21">
        <v>506304</v>
      </c>
      <c r="I2798" s="21" t="s">
        <v>4065</v>
      </c>
      <c r="J2798" s="21">
        <v>1</v>
      </c>
      <c r="K2798" s="21">
        <v>1</v>
      </c>
      <c r="L2798" s="21">
        <f t="shared" si="296"/>
        <v>0</v>
      </c>
      <c r="M2798" s="21" t="s">
        <v>3627</v>
      </c>
      <c r="N2798" s="30">
        <v>45919</v>
      </c>
      <c r="O2798" s="48">
        <v>14808.24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300"/>
        <v>45919</v>
      </c>
      <c r="Y2798" s="21">
        <f t="shared" si="297"/>
        <v>0</v>
      </c>
      <c r="Z2798" s="21" t="str">
        <f t="shared" si="298"/>
        <v>Friday</v>
      </c>
      <c r="AA2798" s="21" t="str">
        <f t="shared" si="299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2796</v>
      </c>
      <c r="B2799" s="21" t="s">
        <v>3570</v>
      </c>
      <c r="C2799" s="30">
        <v>45912</v>
      </c>
      <c r="D2799" s="30">
        <v>45918</v>
      </c>
      <c r="E2799" s="47">
        <v>349.3</v>
      </c>
      <c r="F2799" s="47">
        <f t="shared" si="294"/>
        <v>30738.400000000001</v>
      </c>
      <c r="G2799" s="48">
        <f t="shared" si="295"/>
        <v>30738.400000000001</v>
      </c>
      <c r="H2799" s="21">
        <v>576406</v>
      </c>
      <c r="I2799" s="21" t="s">
        <v>4066</v>
      </c>
      <c r="J2799" s="21">
        <v>1</v>
      </c>
      <c r="K2799" s="21">
        <v>1</v>
      </c>
      <c r="L2799" s="21">
        <f t="shared" si="296"/>
        <v>0</v>
      </c>
      <c r="M2799" s="21" t="s">
        <v>3625</v>
      </c>
      <c r="N2799" s="30">
        <v>45919</v>
      </c>
      <c r="O2799" s="48">
        <v>45011.05</v>
      </c>
      <c r="P2799" s="21" t="s">
        <v>49</v>
      </c>
      <c r="Q2799" s="21" t="s">
        <v>2071</v>
      </c>
      <c r="R2799" s="21" t="s">
        <v>637</v>
      </c>
      <c r="S2799" s="3">
        <v>-20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300"/>
        <v>45919</v>
      </c>
      <c r="Y2799" s="21">
        <f t="shared" si="297"/>
        <v>0</v>
      </c>
      <c r="Z2799" s="21" t="str">
        <f t="shared" si="298"/>
        <v>Friday</v>
      </c>
      <c r="AA2799" s="21" t="str">
        <f t="shared" si="299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2797</v>
      </c>
      <c r="B2800" s="21" t="s">
        <v>3571</v>
      </c>
      <c r="C2800" s="30">
        <v>45912</v>
      </c>
      <c r="D2800" s="30">
        <v>45918</v>
      </c>
      <c r="E2800" s="47">
        <v>121.1</v>
      </c>
      <c r="F2800" s="47">
        <f t="shared" si="294"/>
        <v>10656.8</v>
      </c>
      <c r="G2800" s="48">
        <f t="shared" si="295"/>
        <v>10656.8</v>
      </c>
      <c r="H2800" s="21">
        <v>101208</v>
      </c>
      <c r="I2800" s="21" t="s">
        <v>4067</v>
      </c>
      <c r="J2800" s="21">
        <v>1</v>
      </c>
      <c r="K2800" s="21">
        <v>1</v>
      </c>
      <c r="L2800" s="21">
        <f t="shared" si="296"/>
        <v>0</v>
      </c>
      <c r="M2800" s="21" t="s">
        <v>3634</v>
      </c>
      <c r="N2800" s="30">
        <v>45920</v>
      </c>
      <c r="O2800" s="48">
        <v>17429.75</v>
      </c>
      <c r="P2800" s="21" t="s">
        <v>2048</v>
      </c>
      <c r="Q2800" s="21">
        <v>58155928261</v>
      </c>
      <c r="R2800" s="21" t="s">
        <v>40</v>
      </c>
      <c r="S2800" s="3">
        <v>4</v>
      </c>
      <c r="T2800" s="37"/>
      <c r="U2800" s="21" t="s">
        <v>18</v>
      </c>
      <c r="V2800" s="21" t="str">
        <f>VLOOKUP(P2800,'Customer List'!B:C,2,)</f>
        <v>Hyderabad</v>
      </c>
      <c r="W2800" s="38"/>
      <c r="X2800" s="30">
        <v>45922</v>
      </c>
      <c r="Y2800" s="21">
        <f t="shared" si="297"/>
        <v>2</v>
      </c>
      <c r="Z2800" s="21" t="str">
        <f t="shared" si="298"/>
        <v>Saturday</v>
      </c>
      <c r="AA2800" s="21" t="str">
        <f t="shared" si="299"/>
        <v>Monday</v>
      </c>
      <c r="AB2800" s="21" t="str">
        <f>VLOOKUP(U2800,'Currency Sheet'!A:C,3,)</f>
        <v>DOLLAR</v>
      </c>
      <c r="AC2800" s="42" t="str">
        <f>VLOOKUP(P2800,'Customer List'!B:D,3,)</f>
        <v>OutStation</v>
      </c>
    </row>
    <row r="2801" spans="1:29" x14ac:dyDescent="0.25">
      <c r="A2801" s="21">
        <v>2798</v>
      </c>
      <c r="B2801" s="21" t="s">
        <v>3571</v>
      </c>
      <c r="C2801" s="30">
        <v>45912</v>
      </c>
      <c r="D2801" s="30">
        <v>45918</v>
      </c>
      <c r="E2801" s="47">
        <v>160.30000000000001</v>
      </c>
      <c r="F2801" s="47">
        <f t="shared" si="294"/>
        <v>14106.400000000001</v>
      </c>
      <c r="G2801" s="48">
        <f t="shared" si="295"/>
        <v>28212.800000000003</v>
      </c>
      <c r="H2801" s="21">
        <v>101320</v>
      </c>
      <c r="I2801" s="21" t="s">
        <v>4068</v>
      </c>
      <c r="J2801" s="21">
        <v>2</v>
      </c>
      <c r="K2801" s="21">
        <v>2</v>
      </c>
      <c r="L2801" s="21">
        <f t="shared" si="296"/>
        <v>0</v>
      </c>
      <c r="M2801" s="21" t="s">
        <v>3651</v>
      </c>
      <c r="N2801" s="30">
        <v>45920</v>
      </c>
      <c r="O2801" s="48">
        <v>42594</v>
      </c>
      <c r="P2801" s="21" t="s">
        <v>2045</v>
      </c>
      <c r="Q2801" s="21">
        <v>58155920056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97"/>
        <v>2</v>
      </c>
      <c r="Z2801" s="21" t="str">
        <f t="shared" si="298"/>
        <v>Saturday</v>
      </c>
      <c r="AA2801" s="21" t="str">
        <f t="shared" si="299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2799</v>
      </c>
      <c r="B2802" s="21" t="s">
        <v>3571</v>
      </c>
      <c r="C2802" s="30">
        <v>45912</v>
      </c>
      <c r="D2802" s="30">
        <v>45918</v>
      </c>
      <c r="E2802" s="47">
        <v>65.8</v>
      </c>
      <c r="F2802" s="47">
        <f t="shared" si="294"/>
        <v>5790.4</v>
      </c>
      <c r="G2802" s="48">
        <f t="shared" si="295"/>
        <v>5790.4</v>
      </c>
      <c r="H2802" s="21">
        <v>103112</v>
      </c>
      <c r="I2802" s="21" t="s">
        <v>3923</v>
      </c>
      <c r="J2802" s="21">
        <v>1</v>
      </c>
      <c r="K2802" s="21">
        <v>1</v>
      </c>
      <c r="L2802" s="21">
        <f t="shared" si="296"/>
        <v>0</v>
      </c>
      <c r="M2802" s="21" t="s">
        <v>3634</v>
      </c>
      <c r="N2802" s="30">
        <v>45920</v>
      </c>
      <c r="O2802" s="48">
        <v>9470.5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97"/>
        <v>2</v>
      </c>
      <c r="Z2802" s="21" t="str">
        <f t="shared" si="298"/>
        <v>Saturday</v>
      </c>
      <c r="AA2802" s="21" t="str">
        <f t="shared" si="299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2800</v>
      </c>
      <c r="B2803" s="21" t="s">
        <v>3571</v>
      </c>
      <c r="C2803" s="30">
        <v>45912</v>
      </c>
      <c r="D2803" s="30">
        <v>45918</v>
      </c>
      <c r="E2803" s="47">
        <v>137.19999999999999</v>
      </c>
      <c r="F2803" s="47">
        <f t="shared" si="294"/>
        <v>12073.599999999999</v>
      </c>
      <c r="G2803" s="48">
        <f t="shared" si="295"/>
        <v>12073.599999999999</v>
      </c>
      <c r="H2803" s="21">
        <v>103116</v>
      </c>
      <c r="I2803" s="21" t="s">
        <v>3924</v>
      </c>
      <c r="J2803" s="21">
        <v>1</v>
      </c>
      <c r="K2803" s="21">
        <v>1</v>
      </c>
      <c r="L2803" s="21">
        <f t="shared" si="296"/>
        <v>0</v>
      </c>
      <c r="M2803" s="21" t="s">
        <v>3651</v>
      </c>
      <c r="N2803" s="30">
        <v>45920</v>
      </c>
      <c r="O2803" s="48">
        <v>18228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97"/>
        <v>2</v>
      </c>
      <c r="Z2803" s="21" t="str">
        <f t="shared" si="298"/>
        <v>Saturday</v>
      </c>
      <c r="AA2803" s="21" t="str">
        <f t="shared" si="299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2801</v>
      </c>
      <c r="B2804" s="21" t="s">
        <v>3571</v>
      </c>
      <c r="C2804" s="30">
        <v>45912</v>
      </c>
      <c r="D2804" s="30">
        <v>45918</v>
      </c>
      <c r="E2804" s="47">
        <v>150.5</v>
      </c>
      <c r="F2804" s="47">
        <f t="shared" si="294"/>
        <v>13244</v>
      </c>
      <c r="G2804" s="48">
        <f t="shared" si="295"/>
        <v>39732</v>
      </c>
      <c r="H2804" s="21">
        <v>103227</v>
      </c>
      <c r="I2804" s="21" t="s">
        <v>4069</v>
      </c>
      <c r="J2804" s="21">
        <v>3</v>
      </c>
      <c r="K2804" s="21">
        <v>3</v>
      </c>
      <c r="L2804" s="21">
        <f t="shared" si="296"/>
        <v>0</v>
      </c>
      <c r="M2804" s="21" t="s">
        <v>3651</v>
      </c>
      <c r="N2804" s="30">
        <v>45920</v>
      </c>
      <c r="O2804" s="48">
        <v>59985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97"/>
        <v>2</v>
      </c>
      <c r="Z2804" s="21" t="str">
        <f t="shared" si="298"/>
        <v>Saturday</v>
      </c>
      <c r="AA2804" s="21" t="str">
        <f t="shared" si="299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2802</v>
      </c>
      <c r="B2805" s="21" t="s">
        <v>3571</v>
      </c>
      <c r="C2805" s="30">
        <v>45912</v>
      </c>
      <c r="D2805" s="30">
        <v>45918</v>
      </c>
      <c r="E2805" s="47">
        <v>226.1</v>
      </c>
      <c r="F2805" s="47">
        <f t="shared" si="294"/>
        <v>19896.8</v>
      </c>
      <c r="G2805" s="48">
        <f t="shared" si="295"/>
        <v>19896.8</v>
      </c>
      <c r="H2805" s="21">
        <v>116420</v>
      </c>
      <c r="I2805" s="21" t="s">
        <v>4070</v>
      </c>
      <c r="J2805" s="21">
        <v>1</v>
      </c>
      <c r="K2805" s="21">
        <v>1</v>
      </c>
      <c r="L2805" s="21">
        <f t="shared" si="296"/>
        <v>0</v>
      </c>
      <c r="M2805" s="21" t="s">
        <v>3634</v>
      </c>
      <c r="N2805" s="30">
        <v>45920</v>
      </c>
      <c r="O2805" s="48">
        <v>32542.25</v>
      </c>
      <c r="P2805" s="21" t="s">
        <v>2048</v>
      </c>
      <c r="Q2805" s="21">
        <v>58155928261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97"/>
        <v>2</v>
      </c>
      <c r="Z2805" s="21" t="str">
        <f t="shared" si="298"/>
        <v>Saturday</v>
      </c>
      <c r="AA2805" s="21" t="str">
        <f t="shared" si="299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2803</v>
      </c>
      <c r="B2806" s="21" t="s">
        <v>3571</v>
      </c>
      <c r="C2806" s="30">
        <v>45912</v>
      </c>
      <c r="D2806" s="30">
        <v>45918</v>
      </c>
      <c r="E2806" s="47">
        <v>231.75</v>
      </c>
      <c r="F2806" s="47">
        <f t="shared" si="294"/>
        <v>20394</v>
      </c>
      <c r="G2806" s="48">
        <f t="shared" si="295"/>
        <v>20394</v>
      </c>
      <c r="H2806" s="21">
        <v>117334</v>
      </c>
      <c r="I2806" s="21" t="s">
        <v>4071</v>
      </c>
      <c r="J2806" s="21">
        <v>1</v>
      </c>
      <c r="K2806" s="21">
        <v>1</v>
      </c>
      <c r="L2806" s="21">
        <f t="shared" si="296"/>
        <v>0</v>
      </c>
      <c r="M2806" s="21" t="s">
        <v>3634</v>
      </c>
      <c r="N2806" s="30">
        <v>45920</v>
      </c>
      <c r="O2806" s="48">
        <v>31131.75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97"/>
        <v>2</v>
      </c>
      <c r="Z2806" s="21" t="str">
        <f t="shared" si="298"/>
        <v>Saturday</v>
      </c>
      <c r="AA2806" s="21" t="str">
        <f t="shared" si="299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2804</v>
      </c>
      <c r="B2807" s="21" t="s">
        <v>3571</v>
      </c>
      <c r="C2807" s="30">
        <v>45912</v>
      </c>
      <c r="D2807" s="30">
        <v>45918</v>
      </c>
      <c r="E2807" s="47">
        <v>129.5</v>
      </c>
      <c r="F2807" s="47">
        <f t="shared" si="294"/>
        <v>11396</v>
      </c>
      <c r="G2807" s="48">
        <f t="shared" si="295"/>
        <v>11396</v>
      </c>
      <c r="H2807" s="21">
        <v>123108</v>
      </c>
      <c r="I2807" s="21" t="s">
        <v>4072</v>
      </c>
      <c r="J2807" s="21">
        <v>1</v>
      </c>
      <c r="K2807" s="21">
        <v>1</v>
      </c>
      <c r="L2807" s="21">
        <f t="shared" si="296"/>
        <v>0</v>
      </c>
      <c r="M2807" s="21" t="s">
        <v>3634</v>
      </c>
      <c r="N2807" s="30">
        <v>45920</v>
      </c>
      <c r="O2807" s="48">
        <v>18638.75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97"/>
        <v>2</v>
      </c>
      <c r="Z2807" s="21" t="str">
        <f t="shared" si="298"/>
        <v>Saturday</v>
      </c>
      <c r="AA2807" s="21" t="str">
        <f t="shared" si="299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2805</v>
      </c>
      <c r="B2808" s="21" t="s">
        <v>3571</v>
      </c>
      <c r="C2808" s="30">
        <v>45912</v>
      </c>
      <c r="D2808" s="30">
        <v>45918</v>
      </c>
      <c r="E2808" s="47">
        <v>212.1</v>
      </c>
      <c r="F2808" s="47">
        <f t="shared" si="294"/>
        <v>18664.8</v>
      </c>
      <c r="G2808" s="48">
        <f t="shared" si="295"/>
        <v>18664.8</v>
      </c>
      <c r="H2808" s="21">
        <v>127624</v>
      </c>
      <c r="I2808" s="21" t="s">
        <v>4073</v>
      </c>
      <c r="J2808" s="21">
        <v>1</v>
      </c>
      <c r="K2808" s="21">
        <v>1</v>
      </c>
      <c r="L2808" s="21">
        <f t="shared" si="296"/>
        <v>0</v>
      </c>
      <c r="M2808" s="21" t="s">
        <v>3634</v>
      </c>
      <c r="N2808" s="30">
        <v>45920</v>
      </c>
      <c r="O2808" s="48">
        <v>30527.25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97"/>
        <v>2</v>
      </c>
      <c r="Z2808" s="21" t="str">
        <f t="shared" si="298"/>
        <v>Saturday</v>
      </c>
      <c r="AA2808" s="21" t="str">
        <f t="shared" si="299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2806</v>
      </c>
      <c r="B2809" s="21" t="s">
        <v>3571</v>
      </c>
      <c r="C2809" s="30">
        <v>45912</v>
      </c>
      <c r="D2809" s="30">
        <v>45918</v>
      </c>
      <c r="E2809" s="47">
        <v>234.5</v>
      </c>
      <c r="F2809" s="47">
        <f t="shared" si="294"/>
        <v>20636</v>
      </c>
      <c r="G2809" s="48">
        <f t="shared" si="295"/>
        <v>20636</v>
      </c>
      <c r="H2809" s="21">
        <v>128012</v>
      </c>
      <c r="I2809" s="21" t="s">
        <v>4074</v>
      </c>
      <c r="J2809" s="21">
        <v>1</v>
      </c>
      <c r="K2809" s="21">
        <v>1</v>
      </c>
      <c r="L2809" s="21">
        <f t="shared" si="296"/>
        <v>0</v>
      </c>
      <c r="M2809" s="21" t="s">
        <v>3634</v>
      </c>
      <c r="N2809" s="30">
        <v>45920</v>
      </c>
      <c r="O2809" s="48">
        <v>33751.25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97"/>
        <v>2</v>
      </c>
      <c r="Z2809" s="21" t="str">
        <f t="shared" si="298"/>
        <v>Saturday</v>
      </c>
      <c r="AA2809" s="21" t="str">
        <f t="shared" si="299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2807</v>
      </c>
      <c r="B2810" s="21" t="s">
        <v>3571</v>
      </c>
      <c r="C2810" s="30">
        <v>45912</v>
      </c>
      <c r="D2810" s="30">
        <v>45918</v>
      </c>
      <c r="E2810" s="47">
        <v>227.25</v>
      </c>
      <c r="F2810" s="47">
        <f t="shared" si="294"/>
        <v>19998</v>
      </c>
      <c r="G2810" s="48">
        <f t="shared" si="295"/>
        <v>19998</v>
      </c>
      <c r="H2810" s="21">
        <v>141727</v>
      </c>
      <c r="I2810" s="21" t="s">
        <v>4075</v>
      </c>
      <c r="J2810" s="21">
        <v>1</v>
      </c>
      <c r="K2810" s="21">
        <v>1</v>
      </c>
      <c r="L2810" s="21">
        <f t="shared" si="296"/>
        <v>0</v>
      </c>
      <c r="M2810" s="21" t="s">
        <v>3634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97"/>
        <v>2</v>
      </c>
      <c r="Z2810" s="21" t="str">
        <f t="shared" si="298"/>
        <v>Saturday</v>
      </c>
      <c r="AA2810" s="21" t="str">
        <f t="shared" si="299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2808</v>
      </c>
      <c r="B2811" s="21" t="s">
        <v>3571</v>
      </c>
      <c r="C2811" s="30">
        <v>45912</v>
      </c>
      <c r="D2811" s="30">
        <v>45918</v>
      </c>
      <c r="E2811" s="47">
        <v>193.2</v>
      </c>
      <c r="F2811" s="47">
        <f t="shared" si="294"/>
        <v>17001.599999999999</v>
      </c>
      <c r="G2811" s="48">
        <f t="shared" si="295"/>
        <v>17001.599999999999</v>
      </c>
      <c r="H2811" s="21">
        <v>156604</v>
      </c>
      <c r="I2811" s="21" t="s">
        <v>3941</v>
      </c>
      <c r="J2811" s="21">
        <v>1</v>
      </c>
      <c r="K2811" s="21">
        <v>1</v>
      </c>
      <c r="L2811" s="21">
        <f t="shared" si="296"/>
        <v>0</v>
      </c>
      <c r="M2811" s="21" t="s">
        <v>3647</v>
      </c>
      <c r="N2811" s="30">
        <v>45920</v>
      </c>
      <c r="O2811" s="48">
        <v>20964.96</v>
      </c>
      <c r="P2811" s="21" t="s">
        <v>276</v>
      </c>
      <c r="Q2811" s="21">
        <v>58155927303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Pune</v>
      </c>
      <c r="W2811" s="38"/>
      <c r="X2811" s="30">
        <v>45923</v>
      </c>
      <c r="Y2811" s="21">
        <f t="shared" si="297"/>
        <v>3</v>
      </c>
      <c r="Z2811" s="21" t="str">
        <f t="shared" si="298"/>
        <v>Saturday</v>
      </c>
      <c r="AA2811" s="21" t="str">
        <f t="shared" si="299"/>
        <v>Tuesday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2809</v>
      </c>
      <c r="B2812" s="21" t="s">
        <v>3571</v>
      </c>
      <c r="C2812" s="30">
        <v>45912</v>
      </c>
      <c r="D2812" s="30">
        <v>45918</v>
      </c>
      <c r="E2812" s="47">
        <v>157.5</v>
      </c>
      <c r="F2812" s="47">
        <f t="shared" si="294"/>
        <v>13860</v>
      </c>
      <c r="G2812" s="48">
        <f t="shared" si="295"/>
        <v>27720</v>
      </c>
      <c r="H2812" s="21">
        <v>159214</v>
      </c>
      <c r="I2812" s="21" t="s">
        <v>4076</v>
      </c>
      <c r="J2812" s="21">
        <v>2</v>
      </c>
      <c r="K2812" s="21">
        <v>2</v>
      </c>
      <c r="L2812" s="21">
        <f t="shared" si="296"/>
        <v>0</v>
      </c>
      <c r="M2812" s="21" t="s">
        <v>3634</v>
      </c>
      <c r="N2812" s="30">
        <v>45920</v>
      </c>
      <c r="O2812" s="48">
        <v>45337.5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97"/>
        <v>2</v>
      </c>
      <c r="Z2812" s="21" t="str">
        <f t="shared" si="298"/>
        <v>Saturday</v>
      </c>
      <c r="AA2812" s="21" t="str">
        <f t="shared" si="299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2810</v>
      </c>
      <c r="B2813" s="21" t="s">
        <v>3571</v>
      </c>
      <c r="C2813" s="30">
        <v>45912</v>
      </c>
      <c r="D2813" s="30">
        <v>45918</v>
      </c>
      <c r="E2813" s="47">
        <v>68.599999999999994</v>
      </c>
      <c r="F2813" s="47">
        <f t="shared" si="294"/>
        <v>6036.7999999999993</v>
      </c>
      <c r="G2813" s="48">
        <f t="shared" si="295"/>
        <v>30183.999999999996</v>
      </c>
      <c r="H2813" s="21">
        <v>300602</v>
      </c>
      <c r="I2813" s="21" t="s">
        <v>4077</v>
      </c>
      <c r="J2813" s="21">
        <v>5</v>
      </c>
      <c r="K2813" s="21">
        <v>5</v>
      </c>
      <c r="L2813" s="21">
        <f t="shared" si="296"/>
        <v>0</v>
      </c>
      <c r="M2813" s="21" t="s">
        <v>3649</v>
      </c>
      <c r="N2813" s="30">
        <v>45920</v>
      </c>
      <c r="O2813" s="48">
        <v>53165</v>
      </c>
      <c r="P2813" s="21" t="s">
        <v>630</v>
      </c>
      <c r="Q2813" s="21">
        <v>58155919651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Telangana</v>
      </c>
      <c r="W2813" s="38"/>
      <c r="X2813" s="30">
        <v>45922</v>
      </c>
      <c r="Y2813" s="21">
        <f t="shared" si="297"/>
        <v>2</v>
      </c>
      <c r="Z2813" s="21" t="str">
        <f t="shared" si="298"/>
        <v>Saturday</v>
      </c>
      <c r="AA2813" s="21" t="str">
        <f t="shared" si="299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2811</v>
      </c>
      <c r="B2814" s="21" t="s">
        <v>3571</v>
      </c>
      <c r="C2814" s="30">
        <v>45912</v>
      </c>
      <c r="D2814" s="30">
        <v>45918</v>
      </c>
      <c r="E2814" s="47">
        <v>297</v>
      </c>
      <c r="F2814" s="47">
        <f t="shared" si="294"/>
        <v>26136</v>
      </c>
      <c r="G2814" s="48">
        <f t="shared" si="295"/>
        <v>78408</v>
      </c>
      <c r="H2814" s="21">
        <v>301044</v>
      </c>
      <c r="I2814" s="21" t="s">
        <v>4078</v>
      </c>
      <c r="J2814" s="21">
        <v>3</v>
      </c>
      <c r="K2814" s="21">
        <v>3</v>
      </c>
      <c r="L2814" s="21">
        <f t="shared" si="296"/>
        <v>0</v>
      </c>
      <c r="M2814" s="21" t="s">
        <v>3634</v>
      </c>
      <c r="N2814" s="30">
        <v>45920</v>
      </c>
      <c r="O2814" s="48">
        <v>119691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97"/>
        <v>2</v>
      </c>
      <c r="Z2814" s="21" t="str">
        <f t="shared" si="298"/>
        <v>Saturday</v>
      </c>
      <c r="AA2814" s="21" t="str">
        <f t="shared" si="299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2812</v>
      </c>
      <c r="B2815" s="21" t="s">
        <v>3571</v>
      </c>
      <c r="C2815" s="30">
        <v>45912</v>
      </c>
      <c r="D2815" s="30">
        <v>45918</v>
      </c>
      <c r="E2815" s="47">
        <v>207.9</v>
      </c>
      <c r="F2815" s="47">
        <f t="shared" si="294"/>
        <v>18295.2</v>
      </c>
      <c r="G2815" s="48">
        <f t="shared" si="295"/>
        <v>54885.600000000006</v>
      </c>
      <c r="H2815" s="21">
        <v>302910</v>
      </c>
      <c r="I2815" s="21" t="s">
        <v>4079</v>
      </c>
      <c r="J2815" s="21">
        <v>3</v>
      </c>
      <c r="K2815" s="21">
        <v>3</v>
      </c>
      <c r="L2815" s="21">
        <f t="shared" si="296"/>
        <v>0</v>
      </c>
      <c r="M2815" s="21" t="s">
        <v>3634</v>
      </c>
      <c r="N2815" s="30">
        <v>45920</v>
      </c>
      <c r="O2815" s="48">
        <v>89768.25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97"/>
        <v>2</v>
      </c>
      <c r="Z2815" s="21" t="str">
        <f t="shared" si="298"/>
        <v>Saturday</v>
      </c>
      <c r="AA2815" s="21" t="str">
        <f t="shared" si="299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2813</v>
      </c>
      <c r="B2816" s="21" t="s">
        <v>3571</v>
      </c>
      <c r="C2816" s="30">
        <v>45912</v>
      </c>
      <c r="D2816" s="30">
        <v>45918</v>
      </c>
      <c r="E2816" s="47">
        <v>153</v>
      </c>
      <c r="F2816" s="47">
        <f t="shared" si="294"/>
        <v>13464</v>
      </c>
      <c r="G2816" s="48">
        <f t="shared" si="295"/>
        <v>26928</v>
      </c>
      <c r="H2816" s="21">
        <v>303529</v>
      </c>
      <c r="I2816" s="21" t="s">
        <v>4080</v>
      </c>
      <c r="J2816" s="21">
        <v>2</v>
      </c>
      <c r="K2816" s="21">
        <v>2</v>
      </c>
      <c r="L2816" s="21">
        <f t="shared" si="296"/>
        <v>0</v>
      </c>
      <c r="M2816" s="21" t="s">
        <v>3628</v>
      </c>
      <c r="N2816" s="30">
        <v>45923</v>
      </c>
      <c r="O2816" s="48">
        <v>46165</v>
      </c>
      <c r="P2816" s="21" t="s">
        <v>652</v>
      </c>
      <c r="Q2816" s="21" t="s">
        <v>2071</v>
      </c>
      <c r="R2816" s="21" t="s">
        <v>637</v>
      </c>
      <c r="S2816" s="3">
        <v>4</v>
      </c>
      <c r="T2816" s="37" t="s">
        <v>3682</v>
      </c>
      <c r="U2816" s="21" t="s">
        <v>18</v>
      </c>
      <c r="V2816" s="21" t="str">
        <f>VLOOKUP(P2816,'Customer List'!B:C,2,)</f>
        <v>Delhi</v>
      </c>
      <c r="W2816" s="38"/>
      <c r="X2816" s="30">
        <f>IF(OR(R2816 = "PRIYANKA MADAM", R2816 = "DEEPAK", R2816 = "PORTER"),N2816,"")</f>
        <v>45923</v>
      </c>
      <c r="Y2816" s="21">
        <f t="shared" si="297"/>
        <v>0</v>
      </c>
      <c r="Z2816" s="21" t="str">
        <f t="shared" si="298"/>
        <v>Tuesday</v>
      </c>
      <c r="AA2816" s="21" t="str">
        <f t="shared" si="299"/>
        <v>Tuesday</v>
      </c>
      <c r="AB2816" s="21" t="str">
        <f>VLOOKUP(U2816,'Currency Sheet'!A:C,3,)</f>
        <v>DOLLAR</v>
      </c>
      <c r="AC2816" s="42" t="str">
        <f>VLOOKUP(P2816,'Customer List'!B:D,3,)</f>
        <v>Local</v>
      </c>
    </row>
    <row r="2817" spans="1:29" x14ac:dyDescent="0.25">
      <c r="A2817" s="21">
        <v>2814</v>
      </c>
      <c r="B2817" s="21" t="s">
        <v>3571</v>
      </c>
      <c r="C2817" s="30">
        <v>45912</v>
      </c>
      <c r="D2817" s="30">
        <v>45918</v>
      </c>
      <c r="E2817" s="47">
        <v>300.75</v>
      </c>
      <c r="F2817" s="47">
        <f t="shared" si="294"/>
        <v>26466</v>
      </c>
      <c r="G2817" s="48">
        <f t="shared" si="295"/>
        <v>79398</v>
      </c>
      <c r="H2817" s="21">
        <v>304042</v>
      </c>
      <c r="I2817" s="21" t="s">
        <v>3891</v>
      </c>
      <c r="J2817" s="21">
        <v>3</v>
      </c>
      <c r="K2817" s="21">
        <v>3</v>
      </c>
      <c r="L2817" s="21">
        <f t="shared" si="296"/>
        <v>0</v>
      </c>
      <c r="M2817" s="21" t="s">
        <v>3634</v>
      </c>
      <c r="N2817" s="30">
        <v>45920</v>
      </c>
      <c r="O2817" s="48">
        <v>121202.25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97"/>
        <v>2</v>
      </c>
      <c r="Z2817" s="21" t="str">
        <f t="shared" si="298"/>
        <v>Saturday</v>
      </c>
      <c r="AA2817" s="21" t="str">
        <f t="shared" si="299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2815</v>
      </c>
      <c r="B2818" s="21" t="s">
        <v>3571</v>
      </c>
      <c r="C2818" s="30">
        <v>45912</v>
      </c>
      <c r="D2818" s="30">
        <v>45918</v>
      </c>
      <c r="E2818" s="47">
        <v>185.5</v>
      </c>
      <c r="F2818" s="47">
        <f t="shared" si="294"/>
        <v>16324</v>
      </c>
      <c r="G2818" s="48">
        <f t="shared" si="295"/>
        <v>32648</v>
      </c>
      <c r="H2818" s="21">
        <v>304120</v>
      </c>
      <c r="I2818" s="21" t="s">
        <v>4081</v>
      </c>
      <c r="J2818" s="21">
        <v>2</v>
      </c>
      <c r="K2818" s="21">
        <v>2</v>
      </c>
      <c r="L2818" s="21">
        <f t="shared" si="296"/>
        <v>0</v>
      </c>
      <c r="M2818" s="21" t="s">
        <v>3634</v>
      </c>
      <c r="N2818" s="30">
        <v>45920</v>
      </c>
      <c r="O2818" s="48">
        <v>53397.5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si="297"/>
        <v>2</v>
      </c>
      <c r="Z2818" s="21" t="str">
        <f t="shared" si="298"/>
        <v>Saturday</v>
      </c>
      <c r="AA2818" s="21" t="str">
        <f t="shared" si="299"/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2816</v>
      </c>
      <c r="B2819" s="21" t="s">
        <v>3571</v>
      </c>
      <c r="C2819" s="30">
        <v>45912</v>
      </c>
      <c r="D2819" s="30">
        <v>45918</v>
      </c>
      <c r="E2819" s="47">
        <v>226.1</v>
      </c>
      <c r="F2819" s="47">
        <f t="shared" si="294"/>
        <v>19896.8</v>
      </c>
      <c r="G2819" s="48">
        <f t="shared" si="295"/>
        <v>59690.399999999994</v>
      </c>
      <c r="H2819" s="21">
        <v>305636</v>
      </c>
      <c r="I2819" s="21" t="s">
        <v>4082</v>
      </c>
      <c r="J2819" s="21">
        <v>3</v>
      </c>
      <c r="K2819" s="21">
        <v>3</v>
      </c>
      <c r="L2819" s="21">
        <f t="shared" si="296"/>
        <v>0</v>
      </c>
      <c r="M2819" s="21" t="s">
        <v>3634</v>
      </c>
      <c r="N2819" s="30">
        <v>45920</v>
      </c>
      <c r="O2819" s="48">
        <v>97626.75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7"/>
        <v>2</v>
      </c>
      <c r="Z2819" s="21" t="str">
        <f t="shared" si="298"/>
        <v>Saturday</v>
      </c>
      <c r="AA2819" s="21" t="str">
        <f t="shared" si="299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2817</v>
      </c>
      <c r="B2820" s="21" t="s">
        <v>3571</v>
      </c>
      <c r="C2820" s="30">
        <v>45912</v>
      </c>
      <c r="D2820" s="30">
        <v>45918</v>
      </c>
      <c r="E2820" s="47">
        <v>318</v>
      </c>
      <c r="F2820" s="47">
        <f t="shared" ref="F2820:F2883" si="301">IF(AB2820="DOLLAR",E2820*88,E2820)</f>
        <v>27984</v>
      </c>
      <c r="G2820" s="48">
        <f t="shared" ref="G2820:G2883" si="302">F2820*J2820</f>
        <v>27984</v>
      </c>
      <c r="H2820" s="21">
        <v>308120</v>
      </c>
      <c r="I2820" s="21" t="s">
        <v>4083</v>
      </c>
      <c r="J2820" s="21">
        <v>1</v>
      </c>
      <c r="K2820" s="21">
        <v>1</v>
      </c>
      <c r="L2820" s="21">
        <f t="shared" ref="L2820:L2883" si="303">J2820-K2820</f>
        <v>0</v>
      </c>
      <c r="M2820" s="21" t="s">
        <v>3666</v>
      </c>
      <c r="N2820" s="30">
        <v>45920</v>
      </c>
      <c r="O2820" s="48">
        <v>36252</v>
      </c>
      <c r="P2820" s="21" t="s">
        <v>242</v>
      </c>
      <c r="Q2820" s="21">
        <v>58155920465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Mumbai</v>
      </c>
      <c r="W2820" s="38"/>
      <c r="X2820" s="30">
        <v>45922</v>
      </c>
      <c r="Y2820" s="21">
        <f t="shared" ref="Y2820:Y2883" si="304">IF(X2820="", "", X2820-N2820)</f>
        <v>2</v>
      </c>
      <c r="Z2820" s="21" t="str">
        <f t="shared" ref="Z2820:Z2883" si="305">IF(N2820="", "", TEXT(N2820, "dddd"))</f>
        <v>Saturday</v>
      </c>
      <c r="AA2820" s="21" t="str">
        <f t="shared" ref="AA2820:AA2883" si="306">IF(X2820="", "", TEXT(X2820, "dddd"))</f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2818</v>
      </c>
      <c r="B2821" s="21" t="s">
        <v>3571</v>
      </c>
      <c r="C2821" s="30">
        <v>45912</v>
      </c>
      <c r="D2821" s="30">
        <v>45918</v>
      </c>
      <c r="E2821" s="47">
        <v>204.4</v>
      </c>
      <c r="F2821" s="47">
        <f t="shared" si="301"/>
        <v>17987.2</v>
      </c>
      <c r="G2821" s="48">
        <f t="shared" si="302"/>
        <v>53961.600000000006</v>
      </c>
      <c r="H2821" s="21">
        <v>324406</v>
      </c>
      <c r="I2821" s="21" t="s">
        <v>4084</v>
      </c>
      <c r="J2821" s="21">
        <v>3</v>
      </c>
      <c r="K2821" s="21">
        <v>3</v>
      </c>
      <c r="L2821" s="21">
        <f t="shared" si="303"/>
        <v>0</v>
      </c>
      <c r="M2821" s="21" t="s">
        <v>3634</v>
      </c>
      <c r="N2821" s="30">
        <v>45920</v>
      </c>
      <c r="O2821" s="48">
        <v>88257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304"/>
        <v>2</v>
      </c>
      <c r="Z2821" s="21" t="str">
        <f t="shared" si="305"/>
        <v>Saturday</v>
      </c>
      <c r="AA2821" s="21" t="str">
        <f t="shared" si="306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2819</v>
      </c>
      <c r="B2822" s="21" t="s">
        <v>3571</v>
      </c>
      <c r="C2822" s="30">
        <v>45912</v>
      </c>
      <c r="D2822" s="30">
        <v>45918</v>
      </c>
      <c r="E2822" s="47">
        <v>334.5</v>
      </c>
      <c r="F2822" s="47">
        <f t="shared" si="301"/>
        <v>29436</v>
      </c>
      <c r="G2822" s="48">
        <f t="shared" si="302"/>
        <v>88308</v>
      </c>
      <c r="H2822" s="21">
        <v>353230</v>
      </c>
      <c r="I2822" s="21" t="s">
        <v>4085</v>
      </c>
      <c r="J2822" s="21">
        <v>3</v>
      </c>
      <c r="K2822" s="21">
        <v>3</v>
      </c>
      <c r="L2822" s="21">
        <f t="shared" si="303"/>
        <v>0</v>
      </c>
      <c r="M2822" s="21" t="s">
        <v>3634</v>
      </c>
      <c r="N2822" s="30">
        <v>45920</v>
      </c>
      <c r="O2822" s="48">
        <v>134803.5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304"/>
        <v>2</v>
      </c>
      <c r="Z2822" s="21" t="str">
        <f t="shared" si="305"/>
        <v>Saturday</v>
      </c>
      <c r="AA2822" s="21" t="str">
        <f t="shared" si="306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2820</v>
      </c>
      <c r="B2823" s="21" t="s">
        <v>3571</v>
      </c>
      <c r="C2823" s="30">
        <v>45912</v>
      </c>
      <c r="D2823" s="30">
        <v>45918</v>
      </c>
      <c r="E2823" s="47">
        <v>156.75</v>
      </c>
      <c r="F2823" s="47">
        <f t="shared" si="301"/>
        <v>13794</v>
      </c>
      <c r="G2823" s="48">
        <f t="shared" si="302"/>
        <v>13794</v>
      </c>
      <c r="H2823" s="21">
        <v>356619</v>
      </c>
      <c r="I2823" s="21" t="s">
        <v>4086</v>
      </c>
      <c r="J2823" s="21">
        <v>1</v>
      </c>
      <c r="K2823" s="21">
        <v>1</v>
      </c>
      <c r="L2823" s="21">
        <f t="shared" si="303"/>
        <v>0</v>
      </c>
      <c r="M2823" s="21" t="s">
        <v>3639</v>
      </c>
      <c r="N2823" s="30">
        <v>45920</v>
      </c>
      <c r="O2823" s="48">
        <v>22676.5</v>
      </c>
      <c r="P2823" s="21" t="s">
        <v>266</v>
      </c>
      <c r="Q2823" s="21">
        <v>58155923210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Pune</v>
      </c>
      <c r="W2823" s="38"/>
      <c r="X2823" s="30">
        <v>45923</v>
      </c>
      <c r="Y2823" s="21">
        <f t="shared" si="304"/>
        <v>3</v>
      </c>
      <c r="Z2823" s="21" t="str">
        <f t="shared" si="305"/>
        <v>Saturday</v>
      </c>
      <c r="AA2823" s="21" t="str">
        <f t="shared" si="306"/>
        <v>Tuesday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2821</v>
      </c>
      <c r="B2824" s="21" t="s">
        <v>3571</v>
      </c>
      <c r="C2824" s="30">
        <v>45912</v>
      </c>
      <c r="D2824" s="30">
        <v>45918</v>
      </c>
      <c r="E2824" s="47">
        <v>136.5</v>
      </c>
      <c r="F2824" s="47">
        <f t="shared" si="301"/>
        <v>12012</v>
      </c>
      <c r="G2824" s="48">
        <f t="shared" si="302"/>
        <v>12012</v>
      </c>
      <c r="H2824" s="21">
        <v>359413</v>
      </c>
      <c r="I2824" s="21" t="s">
        <v>4087</v>
      </c>
      <c r="J2824" s="21">
        <v>1</v>
      </c>
      <c r="K2824" s="21">
        <v>1</v>
      </c>
      <c r="L2824" s="21">
        <f t="shared" si="303"/>
        <v>0</v>
      </c>
      <c r="M2824" s="21" t="s">
        <v>3639</v>
      </c>
      <c r="N2824" s="30">
        <v>45920</v>
      </c>
      <c r="O2824" s="48">
        <v>19747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304"/>
        <v>3</v>
      </c>
      <c r="Z2824" s="21" t="str">
        <f t="shared" si="305"/>
        <v>Saturday</v>
      </c>
      <c r="AA2824" s="21" t="str">
        <f t="shared" si="306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2822</v>
      </c>
      <c r="B2825" s="21" t="s">
        <v>3571</v>
      </c>
      <c r="C2825" s="30">
        <v>45912</v>
      </c>
      <c r="D2825" s="30">
        <v>45918</v>
      </c>
      <c r="E2825" s="47">
        <v>177.75</v>
      </c>
      <c r="F2825" s="47">
        <f t="shared" si="301"/>
        <v>15642</v>
      </c>
      <c r="G2825" s="48">
        <f t="shared" si="302"/>
        <v>15642</v>
      </c>
      <c r="H2825" s="21">
        <v>360731</v>
      </c>
      <c r="I2825" s="21" t="s">
        <v>4088</v>
      </c>
      <c r="J2825" s="21">
        <v>1</v>
      </c>
      <c r="K2825" s="21">
        <v>1</v>
      </c>
      <c r="L2825" s="21">
        <f t="shared" si="303"/>
        <v>0</v>
      </c>
      <c r="M2825" s="21" t="s">
        <v>3639</v>
      </c>
      <c r="N2825" s="30">
        <v>45920</v>
      </c>
      <c r="O2825" s="48">
        <v>25714.5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304"/>
        <v>3</v>
      </c>
      <c r="Z2825" s="21" t="str">
        <f t="shared" si="305"/>
        <v>Saturday</v>
      </c>
      <c r="AA2825" s="21" t="str">
        <f t="shared" si="306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2823</v>
      </c>
      <c r="B2826" s="21" t="s">
        <v>3571</v>
      </c>
      <c r="C2826" s="30">
        <v>45912</v>
      </c>
      <c r="D2826" s="30">
        <v>45918</v>
      </c>
      <c r="E2826" s="47">
        <v>259</v>
      </c>
      <c r="F2826" s="47">
        <f t="shared" si="301"/>
        <v>22792</v>
      </c>
      <c r="G2826" s="48">
        <f t="shared" si="302"/>
        <v>22792</v>
      </c>
      <c r="H2826" s="21">
        <v>369616</v>
      </c>
      <c r="I2826" s="21" t="s">
        <v>4089</v>
      </c>
      <c r="J2826" s="21">
        <v>1</v>
      </c>
      <c r="K2826" s="21">
        <v>1</v>
      </c>
      <c r="L2826" s="21">
        <f t="shared" si="303"/>
        <v>0</v>
      </c>
      <c r="M2826" s="21" t="s">
        <v>3643</v>
      </c>
      <c r="N2826" s="30">
        <v>45920</v>
      </c>
      <c r="O2826" s="48">
        <v>34410</v>
      </c>
      <c r="P2826" s="21" t="s">
        <v>891</v>
      </c>
      <c r="Q2826" s="21">
        <v>58155919286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Banglore</v>
      </c>
      <c r="W2826" s="38"/>
      <c r="X2826" s="30">
        <v>45922</v>
      </c>
      <c r="Y2826" s="21">
        <f t="shared" si="304"/>
        <v>2</v>
      </c>
      <c r="Z2826" s="21" t="str">
        <f t="shared" si="305"/>
        <v>Saturday</v>
      </c>
      <c r="AA2826" s="21" t="str">
        <f t="shared" si="306"/>
        <v>Monday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2824</v>
      </c>
      <c r="B2827" s="21" t="s">
        <v>3571</v>
      </c>
      <c r="C2827" s="30">
        <v>45912</v>
      </c>
      <c r="D2827" s="30">
        <v>45918</v>
      </c>
      <c r="E2827" s="47">
        <v>316.5</v>
      </c>
      <c r="F2827" s="47">
        <f t="shared" si="301"/>
        <v>27852</v>
      </c>
      <c r="G2827" s="48">
        <f t="shared" si="302"/>
        <v>55704</v>
      </c>
      <c r="H2827" s="21">
        <v>373746</v>
      </c>
      <c r="I2827" s="21" t="s">
        <v>4090</v>
      </c>
      <c r="J2827" s="21">
        <v>2</v>
      </c>
      <c r="K2827" s="21">
        <v>2</v>
      </c>
      <c r="L2827" s="21">
        <f t="shared" si="303"/>
        <v>0</v>
      </c>
      <c r="M2827" s="21" t="s">
        <v>3644</v>
      </c>
      <c r="N2827" s="30">
        <v>45920</v>
      </c>
      <c r="O2827" s="48">
        <v>91574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304"/>
        <v>2</v>
      </c>
      <c r="Z2827" s="21" t="str">
        <f t="shared" si="305"/>
        <v>Saturday</v>
      </c>
      <c r="AA2827" s="21" t="str">
        <f t="shared" si="306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2825</v>
      </c>
      <c r="B2828" s="21" t="s">
        <v>3571</v>
      </c>
      <c r="C2828" s="30">
        <v>45912</v>
      </c>
      <c r="D2828" s="30">
        <v>45918</v>
      </c>
      <c r="E2828" s="47">
        <v>99.4</v>
      </c>
      <c r="F2828" s="47">
        <f t="shared" si="301"/>
        <v>8747.2000000000007</v>
      </c>
      <c r="G2828" s="48">
        <f t="shared" si="302"/>
        <v>8747.2000000000007</v>
      </c>
      <c r="H2828" s="21">
        <v>379207</v>
      </c>
      <c r="I2828" s="21" t="s">
        <v>4091</v>
      </c>
      <c r="J2828" s="21">
        <v>1</v>
      </c>
      <c r="K2828" s="21">
        <v>1</v>
      </c>
      <c r="L2828" s="21">
        <f t="shared" si="303"/>
        <v>0</v>
      </c>
      <c r="M2828" s="21" t="s">
        <v>3639</v>
      </c>
      <c r="N2828" s="30">
        <v>45920</v>
      </c>
      <c r="O2828" s="48">
        <v>15407</v>
      </c>
      <c r="P2828" s="21" t="s">
        <v>266</v>
      </c>
      <c r="Q2828" s="21">
        <v>58155923210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Pune</v>
      </c>
      <c r="W2828" s="38"/>
      <c r="X2828" s="30">
        <v>45923</v>
      </c>
      <c r="Y2828" s="21">
        <f t="shared" si="304"/>
        <v>3</v>
      </c>
      <c r="Z2828" s="21" t="str">
        <f t="shared" si="305"/>
        <v>Saturday</v>
      </c>
      <c r="AA2828" s="21" t="str">
        <f t="shared" si="306"/>
        <v>Tuesday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2826</v>
      </c>
      <c r="B2829" s="21" t="s">
        <v>3571</v>
      </c>
      <c r="C2829" s="30">
        <v>45912</v>
      </c>
      <c r="D2829" s="30">
        <v>45918</v>
      </c>
      <c r="E2829" s="47">
        <v>199.5</v>
      </c>
      <c r="F2829" s="47">
        <f t="shared" si="301"/>
        <v>17556</v>
      </c>
      <c r="G2829" s="48">
        <f t="shared" si="302"/>
        <v>52668</v>
      </c>
      <c r="H2829" s="21">
        <v>384808</v>
      </c>
      <c r="I2829" s="21" t="s">
        <v>4092</v>
      </c>
      <c r="J2829" s="21">
        <v>3</v>
      </c>
      <c r="K2829" s="21">
        <v>3</v>
      </c>
      <c r="L2829" s="21">
        <f t="shared" si="303"/>
        <v>0</v>
      </c>
      <c r="M2829" s="21" t="s">
        <v>3634</v>
      </c>
      <c r="N2829" s="30">
        <v>45920</v>
      </c>
      <c r="O2829" s="48">
        <v>86141.25</v>
      </c>
      <c r="P2829" s="21" t="s">
        <v>2048</v>
      </c>
      <c r="Q2829" s="21">
        <v>58155928261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Hyderabad</v>
      </c>
      <c r="W2829" s="38"/>
      <c r="X2829" s="30">
        <v>45922</v>
      </c>
      <c r="Y2829" s="21">
        <f t="shared" si="304"/>
        <v>2</v>
      </c>
      <c r="Z2829" s="21" t="str">
        <f t="shared" si="305"/>
        <v>Saturday</v>
      </c>
      <c r="AA2829" s="21" t="str">
        <f t="shared" si="306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2827</v>
      </c>
      <c r="B2830" s="21" t="s">
        <v>3571</v>
      </c>
      <c r="C2830" s="30">
        <v>45912</v>
      </c>
      <c r="D2830" s="30">
        <v>45918</v>
      </c>
      <c r="E2830" s="47">
        <v>250.6</v>
      </c>
      <c r="F2830" s="47">
        <f t="shared" si="301"/>
        <v>22052.799999999999</v>
      </c>
      <c r="G2830" s="48">
        <f t="shared" si="302"/>
        <v>22052.799999999999</v>
      </c>
      <c r="H2830" s="21">
        <v>395004</v>
      </c>
      <c r="I2830" s="21" t="s">
        <v>4093</v>
      </c>
      <c r="J2830" s="21">
        <v>1</v>
      </c>
      <c r="K2830" s="21">
        <v>1</v>
      </c>
      <c r="L2830" s="21">
        <f t="shared" si="303"/>
        <v>0</v>
      </c>
      <c r="M2830" s="21" t="s">
        <v>3724</v>
      </c>
      <c r="N2830" s="30">
        <v>45929</v>
      </c>
      <c r="O2830" s="48">
        <v>38843</v>
      </c>
      <c r="P2830" s="21" t="s">
        <v>3723</v>
      </c>
      <c r="Q2830" s="21" t="s">
        <v>2071</v>
      </c>
      <c r="R2830" s="21" t="s">
        <v>637</v>
      </c>
      <c r="S2830" s="3">
        <v>4</v>
      </c>
      <c r="T2830" s="37"/>
      <c r="U2830" s="21" t="s">
        <v>18</v>
      </c>
      <c r="V2830" s="21" t="str">
        <f>VLOOKUP(P2830,'Customer List'!B:C,2,)</f>
        <v>Delhi</v>
      </c>
      <c r="W2830" s="38"/>
      <c r="X2830" s="30">
        <f>IF(OR(R2830 = "PRIYANKA MADAM", R2830 = "DEEPAK", R2830 = "PORTER"),N2830,"")</f>
        <v>45929</v>
      </c>
      <c r="Y2830" s="21">
        <f t="shared" si="304"/>
        <v>0</v>
      </c>
      <c r="Z2830" s="21" t="str">
        <f t="shared" si="305"/>
        <v>Monday</v>
      </c>
      <c r="AA2830" s="21" t="str">
        <f t="shared" si="306"/>
        <v>Monday</v>
      </c>
      <c r="AB2830" s="21" t="str">
        <f>VLOOKUP(U2830,'Currency Sheet'!A:C,3,)</f>
        <v>DOLLAR</v>
      </c>
      <c r="AC2830" s="42" t="str">
        <f>VLOOKUP(P2830,'Customer List'!B:D,3,)</f>
        <v>Local</v>
      </c>
    </row>
    <row r="2831" spans="1:29" x14ac:dyDescent="0.25">
      <c r="A2831" s="21">
        <v>2828</v>
      </c>
      <c r="B2831" s="21" t="s">
        <v>3571</v>
      </c>
      <c r="C2831" s="30">
        <v>45912</v>
      </c>
      <c r="D2831" s="30">
        <v>45918</v>
      </c>
      <c r="E2831" s="47">
        <v>116.89999999999999</v>
      </c>
      <c r="F2831" s="47">
        <f t="shared" si="301"/>
        <v>10287.199999999999</v>
      </c>
      <c r="G2831" s="48">
        <f t="shared" si="302"/>
        <v>30861.599999999999</v>
      </c>
      <c r="H2831" s="21">
        <v>400118</v>
      </c>
      <c r="I2831" s="21" t="s">
        <v>4094</v>
      </c>
      <c r="J2831" s="21">
        <v>3</v>
      </c>
      <c r="K2831" s="21">
        <v>3</v>
      </c>
      <c r="L2831" s="21">
        <f t="shared" si="303"/>
        <v>0</v>
      </c>
      <c r="M2831" s="21" t="s">
        <v>3634</v>
      </c>
      <c r="N2831" s="30">
        <v>45920</v>
      </c>
      <c r="O2831" s="48">
        <v>50475.75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304"/>
        <v>2</v>
      </c>
      <c r="Z2831" s="21" t="str">
        <f t="shared" si="305"/>
        <v>Saturday</v>
      </c>
      <c r="AA2831" s="21" t="str">
        <f t="shared" si="306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2829</v>
      </c>
      <c r="B2832" s="21" t="s">
        <v>3571</v>
      </c>
      <c r="C2832" s="30">
        <v>45912</v>
      </c>
      <c r="D2832" s="30">
        <v>45918</v>
      </c>
      <c r="E2832" s="47">
        <v>125.3</v>
      </c>
      <c r="F2832" s="47">
        <f t="shared" si="301"/>
        <v>11026.4</v>
      </c>
      <c r="G2832" s="48">
        <f t="shared" si="302"/>
        <v>33079.199999999997</v>
      </c>
      <c r="H2832" s="21">
        <v>400128</v>
      </c>
      <c r="I2832" s="21" t="s">
        <v>3803</v>
      </c>
      <c r="J2832" s="21">
        <v>3</v>
      </c>
      <c r="K2832" s="21">
        <v>3</v>
      </c>
      <c r="L2832" s="21">
        <f t="shared" si="303"/>
        <v>0</v>
      </c>
      <c r="M2832" s="21" t="s">
        <v>3634</v>
      </c>
      <c r="N2832" s="30">
        <v>45920</v>
      </c>
      <c r="O2832" s="48">
        <v>54102.75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304"/>
        <v>2</v>
      </c>
      <c r="Z2832" s="21" t="str">
        <f t="shared" si="305"/>
        <v>Saturday</v>
      </c>
      <c r="AA2832" s="21" t="str">
        <f t="shared" si="306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2830</v>
      </c>
      <c r="B2833" s="21" t="s">
        <v>3571</v>
      </c>
      <c r="C2833" s="30">
        <v>45912</v>
      </c>
      <c r="D2833" s="30">
        <v>45918</v>
      </c>
      <c r="E2833" s="47">
        <v>32.9</v>
      </c>
      <c r="F2833" s="47">
        <f t="shared" si="301"/>
        <v>2895.2</v>
      </c>
      <c r="G2833" s="48">
        <f t="shared" si="302"/>
        <v>2895.2</v>
      </c>
      <c r="H2833" s="21">
        <v>400137</v>
      </c>
      <c r="I2833" s="21" t="s">
        <v>4095</v>
      </c>
      <c r="J2833" s="21">
        <v>1</v>
      </c>
      <c r="K2833" s="21">
        <v>1</v>
      </c>
      <c r="L2833" s="21">
        <f t="shared" si="303"/>
        <v>0</v>
      </c>
      <c r="M2833" s="21" t="s">
        <v>3653</v>
      </c>
      <c r="N2833" s="30">
        <v>45920</v>
      </c>
      <c r="O2833" s="48">
        <v>4794</v>
      </c>
      <c r="P2833" s="21" t="s">
        <v>629</v>
      </c>
      <c r="Q2833" s="21">
        <v>58155918612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Gujrat</v>
      </c>
      <c r="W2833" s="38"/>
      <c r="X2833" s="30">
        <v>45922</v>
      </c>
      <c r="Y2833" s="21">
        <f t="shared" si="304"/>
        <v>2</v>
      </c>
      <c r="Z2833" s="21" t="str">
        <f t="shared" si="305"/>
        <v>Saturday</v>
      </c>
      <c r="AA2833" s="21" t="str">
        <f t="shared" si="306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2831</v>
      </c>
      <c r="B2834" s="21" t="s">
        <v>3571</v>
      </c>
      <c r="C2834" s="30">
        <v>45912</v>
      </c>
      <c r="D2834" s="30">
        <v>45918</v>
      </c>
      <c r="E2834" s="47">
        <v>82.6</v>
      </c>
      <c r="F2834" s="47">
        <f t="shared" si="301"/>
        <v>7268.7999999999993</v>
      </c>
      <c r="G2834" s="48">
        <f t="shared" si="302"/>
        <v>7268.7999999999993</v>
      </c>
      <c r="H2834" s="21">
        <v>400208</v>
      </c>
      <c r="I2834" s="21" t="s">
        <v>4096</v>
      </c>
      <c r="J2834" s="21">
        <v>1</v>
      </c>
      <c r="K2834" s="21">
        <v>1</v>
      </c>
      <c r="L2834" s="21">
        <f t="shared" si="303"/>
        <v>0</v>
      </c>
      <c r="M2834" s="21" t="s">
        <v>3634</v>
      </c>
      <c r="N2834" s="30">
        <v>45920</v>
      </c>
      <c r="O2834" s="48">
        <v>11888.5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304"/>
        <v>2</v>
      </c>
      <c r="Z2834" s="21" t="str">
        <f t="shared" si="305"/>
        <v>Saturday</v>
      </c>
      <c r="AA2834" s="21" t="str">
        <f t="shared" si="306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2832</v>
      </c>
      <c r="B2835" s="21" t="s">
        <v>3571</v>
      </c>
      <c r="C2835" s="30">
        <v>45912</v>
      </c>
      <c r="D2835" s="30">
        <v>45918</v>
      </c>
      <c r="E2835" s="47">
        <v>309.75</v>
      </c>
      <c r="F2835" s="47">
        <f t="shared" si="301"/>
        <v>27258</v>
      </c>
      <c r="G2835" s="48">
        <f t="shared" si="302"/>
        <v>81774</v>
      </c>
      <c r="H2835" s="21">
        <v>400274</v>
      </c>
      <c r="I2835" s="21" t="s">
        <v>4097</v>
      </c>
      <c r="J2835" s="21">
        <v>3</v>
      </c>
      <c r="K2835" s="21">
        <v>3</v>
      </c>
      <c r="L2835" s="21">
        <f t="shared" si="303"/>
        <v>0</v>
      </c>
      <c r="M2835" s="21" t="s">
        <v>3634</v>
      </c>
      <c r="N2835" s="30">
        <v>45920</v>
      </c>
      <c r="O2835" s="48">
        <v>124829.25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304"/>
        <v>2</v>
      </c>
      <c r="Z2835" s="21" t="str">
        <f t="shared" si="305"/>
        <v>Saturday</v>
      </c>
      <c r="AA2835" s="21" t="str">
        <f t="shared" si="306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2833</v>
      </c>
      <c r="B2836" s="21" t="s">
        <v>3571</v>
      </c>
      <c r="C2836" s="30">
        <v>45912</v>
      </c>
      <c r="D2836" s="30">
        <v>45918</v>
      </c>
      <c r="E2836" s="47">
        <v>135.1</v>
      </c>
      <c r="F2836" s="47">
        <f t="shared" si="301"/>
        <v>11888.8</v>
      </c>
      <c r="G2836" s="48">
        <f t="shared" si="302"/>
        <v>23777.599999999999</v>
      </c>
      <c r="H2836" s="21">
        <v>400334</v>
      </c>
      <c r="I2836" s="21" t="s">
        <v>3812</v>
      </c>
      <c r="J2836" s="21">
        <v>2</v>
      </c>
      <c r="K2836" s="21">
        <v>2</v>
      </c>
      <c r="L2836" s="21">
        <f t="shared" si="303"/>
        <v>0</v>
      </c>
      <c r="M2836" s="21" t="s">
        <v>3634</v>
      </c>
      <c r="N2836" s="30">
        <v>45920</v>
      </c>
      <c r="O2836" s="48">
        <v>38889.5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304"/>
        <v>2</v>
      </c>
      <c r="Z2836" s="21" t="str">
        <f t="shared" si="305"/>
        <v>Saturday</v>
      </c>
      <c r="AA2836" s="21" t="str">
        <f t="shared" si="306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2834</v>
      </c>
      <c r="B2837" s="21" t="s">
        <v>3571</v>
      </c>
      <c r="C2837" s="30">
        <v>45912</v>
      </c>
      <c r="D2837" s="30">
        <v>45918</v>
      </c>
      <c r="E2837" s="47">
        <v>346.5</v>
      </c>
      <c r="F2837" s="47">
        <f t="shared" si="301"/>
        <v>30492</v>
      </c>
      <c r="G2837" s="48">
        <f t="shared" si="302"/>
        <v>30492</v>
      </c>
      <c r="H2837" s="21">
        <v>405225</v>
      </c>
      <c r="I2837" s="21" t="s">
        <v>4098</v>
      </c>
      <c r="J2837" s="21">
        <v>1</v>
      </c>
      <c r="K2837" s="21">
        <v>1</v>
      </c>
      <c r="L2837" s="21">
        <f t="shared" si="303"/>
        <v>0</v>
      </c>
      <c r="M2837" s="21" t="s">
        <v>3635</v>
      </c>
      <c r="N2837" s="30">
        <v>45920</v>
      </c>
      <c r="O2837" s="48">
        <v>71610</v>
      </c>
      <c r="P2837" s="21" t="s">
        <v>3580</v>
      </c>
      <c r="Q2837" s="21">
        <v>58155920745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Bhopal</v>
      </c>
      <c r="W2837" s="38"/>
      <c r="X2837" s="30">
        <v>45922</v>
      </c>
      <c r="Y2837" s="21">
        <f t="shared" si="304"/>
        <v>2</v>
      </c>
      <c r="Z2837" s="21" t="str">
        <f t="shared" si="305"/>
        <v>Saturday</v>
      </c>
      <c r="AA2837" s="21" t="str">
        <f t="shared" si="306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2835</v>
      </c>
      <c r="B2838" s="21" t="s">
        <v>3571</v>
      </c>
      <c r="C2838" s="30">
        <v>45912</v>
      </c>
      <c r="D2838" s="30">
        <v>45918</v>
      </c>
      <c r="E2838" s="47">
        <v>160.29999999999998</v>
      </c>
      <c r="F2838" s="47">
        <f t="shared" si="301"/>
        <v>14106.399999999998</v>
      </c>
      <c r="G2838" s="48">
        <f t="shared" si="302"/>
        <v>42319.199999999997</v>
      </c>
      <c r="H2838" s="21">
        <v>422302</v>
      </c>
      <c r="I2838" s="21" t="s">
        <v>3813</v>
      </c>
      <c r="J2838" s="21">
        <v>3</v>
      </c>
      <c r="K2838" s="21">
        <v>3</v>
      </c>
      <c r="L2838" s="21">
        <f t="shared" si="303"/>
        <v>0</v>
      </c>
      <c r="M2838" s="21" t="s">
        <v>3634</v>
      </c>
      <c r="N2838" s="30">
        <v>45920</v>
      </c>
      <c r="O2838" s="48">
        <v>69215.25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304"/>
        <v>2</v>
      </c>
      <c r="Z2838" s="21" t="str">
        <f t="shared" si="305"/>
        <v>Saturday</v>
      </c>
      <c r="AA2838" s="21" t="str">
        <f t="shared" si="306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2836</v>
      </c>
      <c r="B2839" s="21" t="s">
        <v>3571</v>
      </c>
      <c r="C2839" s="30">
        <v>45912</v>
      </c>
      <c r="D2839" s="30">
        <v>45918</v>
      </c>
      <c r="E2839" s="47">
        <v>31.5</v>
      </c>
      <c r="F2839" s="47">
        <f t="shared" si="301"/>
        <v>2772</v>
      </c>
      <c r="G2839" s="48">
        <f t="shared" si="302"/>
        <v>11088</v>
      </c>
      <c r="H2839" s="21">
        <v>423201</v>
      </c>
      <c r="I2839" s="21" t="s">
        <v>4099</v>
      </c>
      <c r="J2839" s="21">
        <v>4</v>
      </c>
      <c r="K2839" s="21">
        <v>4</v>
      </c>
      <c r="L2839" s="21">
        <f t="shared" si="303"/>
        <v>0</v>
      </c>
      <c r="M2839" s="21" t="s">
        <v>3637</v>
      </c>
      <c r="N2839" s="30">
        <v>45920</v>
      </c>
      <c r="O2839" s="48">
        <v>18900</v>
      </c>
      <c r="P2839" s="21" t="s">
        <v>621</v>
      </c>
      <c r="Q2839" s="21">
        <v>58155918542</v>
      </c>
      <c r="R2839" s="21" t="s">
        <v>40</v>
      </c>
      <c r="S2839" s="3">
        <v>-20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304"/>
        <v>2</v>
      </c>
      <c r="Z2839" s="21" t="str">
        <f t="shared" si="305"/>
        <v>Saturday</v>
      </c>
      <c r="AA2839" s="21" t="str">
        <f t="shared" si="306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2837</v>
      </c>
      <c r="B2840" s="21" t="s">
        <v>3571</v>
      </c>
      <c r="C2840" s="30">
        <v>45912</v>
      </c>
      <c r="D2840" s="30">
        <v>45918</v>
      </c>
      <c r="E2840" s="47">
        <v>193.5</v>
      </c>
      <c r="F2840" s="47">
        <f t="shared" si="301"/>
        <v>17028</v>
      </c>
      <c r="G2840" s="48">
        <f t="shared" si="302"/>
        <v>17028</v>
      </c>
      <c r="H2840" s="21">
        <v>424902</v>
      </c>
      <c r="I2840" s="21" t="s">
        <v>4100</v>
      </c>
      <c r="J2840" s="21">
        <v>1</v>
      </c>
      <c r="K2840" s="21">
        <v>1</v>
      </c>
      <c r="L2840" s="21">
        <f t="shared" si="303"/>
        <v>0</v>
      </c>
      <c r="M2840" s="21" t="s">
        <v>3654</v>
      </c>
      <c r="N2840" s="30">
        <v>45920</v>
      </c>
      <c r="O2840" s="48">
        <v>27993</v>
      </c>
      <c r="P2840" s="21" t="s">
        <v>3582</v>
      </c>
      <c r="Q2840" s="21">
        <v>58155919916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304"/>
        <v>2</v>
      </c>
      <c r="Z2840" s="21" t="str">
        <f t="shared" si="305"/>
        <v>Saturday</v>
      </c>
      <c r="AA2840" s="21" t="str">
        <f t="shared" si="306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2838</v>
      </c>
      <c r="B2841" s="21" t="s">
        <v>3571</v>
      </c>
      <c r="C2841" s="30">
        <v>45912</v>
      </c>
      <c r="D2841" s="30">
        <v>45918</v>
      </c>
      <c r="E2841" s="47">
        <v>394.1</v>
      </c>
      <c r="F2841" s="47">
        <f t="shared" si="301"/>
        <v>34680.800000000003</v>
      </c>
      <c r="G2841" s="48">
        <f t="shared" si="302"/>
        <v>34680.800000000003</v>
      </c>
      <c r="H2841" s="21">
        <v>426103</v>
      </c>
      <c r="I2841" s="21" t="s">
        <v>4101</v>
      </c>
      <c r="J2841" s="21">
        <v>1</v>
      </c>
      <c r="K2841" s="21">
        <v>1</v>
      </c>
      <c r="L2841" s="21">
        <f t="shared" si="303"/>
        <v>0</v>
      </c>
      <c r="M2841" s="21" t="s">
        <v>3645</v>
      </c>
      <c r="N2841" s="30">
        <v>45920</v>
      </c>
      <c r="O2841" s="48">
        <v>61085.5</v>
      </c>
      <c r="P2841" s="21" t="s">
        <v>2281</v>
      </c>
      <c r="Q2841" s="21">
        <v>58155921154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Ahemedabad</v>
      </c>
      <c r="W2841" s="38"/>
      <c r="X2841" s="30">
        <v>45922</v>
      </c>
      <c r="Y2841" s="21">
        <f t="shared" si="304"/>
        <v>2</v>
      </c>
      <c r="Z2841" s="21" t="str">
        <f t="shared" si="305"/>
        <v>Saturday</v>
      </c>
      <c r="AA2841" s="21" t="str">
        <f t="shared" si="306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2839</v>
      </c>
      <c r="B2842" s="21" t="s">
        <v>3571</v>
      </c>
      <c r="C2842" s="30">
        <v>45912</v>
      </c>
      <c r="D2842" s="30">
        <v>45918</v>
      </c>
      <c r="E2842" s="47">
        <v>107.10000000000001</v>
      </c>
      <c r="F2842" s="47">
        <f t="shared" si="301"/>
        <v>9424.8000000000011</v>
      </c>
      <c r="G2842" s="48">
        <f t="shared" si="302"/>
        <v>56548.800000000003</v>
      </c>
      <c r="H2842" s="21">
        <v>426202</v>
      </c>
      <c r="I2842" s="21" t="s">
        <v>4102</v>
      </c>
      <c r="J2842" s="21">
        <v>6</v>
      </c>
      <c r="K2842" s="21">
        <v>6</v>
      </c>
      <c r="L2842" s="21">
        <f t="shared" si="303"/>
        <v>0</v>
      </c>
      <c r="M2842" s="21" t="s">
        <v>3646</v>
      </c>
      <c r="N2842" s="30">
        <v>45920</v>
      </c>
      <c r="O2842" s="48">
        <v>69731.28</v>
      </c>
      <c r="P2842" s="21" t="s">
        <v>276</v>
      </c>
      <c r="Q2842" s="21">
        <v>58155927303</v>
      </c>
      <c r="R2842" s="21" t="s">
        <v>40</v>
      </c>
      <c r="S2842" s="3" t="s">
        <v>299</v>
      </c>
      <c r="T2842" s="37"/>
      <c r="U2842" s="21" t="s">
        <v>18</v>
      </c>
      <c r="V2842" s="21" t="str">
        <f>VLOOKUP(P2842,'Customer List'!B:C,2,)</f>
        <v>Pune</v>
      </c>
      <c r="W2842" s="38"/>
      <c r="X2842" s="30">
        <v>45923</v>
      </c>
      <c r="Y2842" s="21">
        <f t="shared" si="304"/>
        <v>3</v>
      </c>
      <c r="Z2842" s="21" t="str">
        <f t="shared" si="305"/>
        <v>Saturday</v>
      </c>
      <c r="AA2842" s="21" t="str">
        <f t="shared" si="306"/>
        <v>Tuesday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2840</v>
      </c>
      <c r="B2843" s="21" t="s">
        <v>3571</v>
      </c>
      <c r="C2843" s="30">
        <v>45912</v>
      </c>
      <c r="D2843" s="30">
        <v>45918</v>
      </c>
      <c r="E2843" s="47">
        <v>78.400000000000006</v>
      </c>
      <c r="F2843" s="47">
        <f t="shared" si="301"/>
        <v>6899.2000000000007</v>
      </c>
      <c r="G2843" s="48">
        <f t="shared" si="302"/>
        <v>6899.2000000000007</v>
      </c>
      <c r="H2843" s="21">
        <v>575304</v>
      </c>
      <c r="I2843" s="21" t="s">
        <v>4022</v>
      </c>
      <c r="J2843" s="21">
        <v>1</v>
      </c>
      <c r="K2843" s="21">
        <v>1</v>
      </c>
      <c r="L2843" s="21">
        <f t="shared" si="303"/>
        <v>0</v>
      </c>
      <c r="M2843" s="21" t="s">
        <v>3641</v>
      </c>
      <c r="N2843" s="30">
        <v>45920</v>
      </c>
      <c r="O2843" s="48">
        <v>12152</v>
      </c>
      <c r="P2843" s="21" t="s">
        <v>295</v>
      </c>
      <c r="Q2843" s="21">
        <v>58155922554</v>
      </c>
      <c r="R2843" s="21" t="s">
        <v>40</v>
      </c>
      <c r="S2843" s="3">
        <v>-20</v>
      </c>
      <c r="T2843" s="37"/>
      <c r="U2843" s="21" t="s">
        <v>18</v>
      </c>
      <c r="V2843" s="21" t="str">
        <f>VLOOKUP(P2843,'Customer List'!B:C,2,)</f>
        <v>Kerala</v>
      </c>
      <c r="W2843" s="38"/>
      <c r="X2843" s="30">
        <v>45923</v>
      </c>
      <c r="Y2843" s="21">
        <f t="shared" si="304"/>
        <v>3</v>
      </c>
      <c r="Z2843" s="21" t="str">
        <f t="shared" si="305"/>
        <v>Saturday</v>
      </c>
      <c r="AA2843" s="21" t="str">
        <f t="shared" si="306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2841</v>
      </c>
      <c r="B2844" s="21" t="s">
        <v>3571</v>
      </c>
      <c r="C2844" s="30">
        <v>45912</v>
      </c>
      <c r="D2844" s="30">
        <v>45918</v>
      </c>
      <c r="E2844" s="47">
        <v>177.1</v>
      </c>
      <c r="F2844" s="47">
        <f t="shared" si="301"/>
        <v>15584.8</v>
      </c>
      <c r="G2844" s="48">
        <f t="shared" si="302"/>
        <v>15584.8</v>
      </c>
      <c r="H2844" s="21">
        <v>582304</v>
      </c>
      <c r="I2844" s="21" t="s">
        <v>4103</v>
      </c>
      <c r="J2844" s="21">
        <v>1</v>
      </c>
      <c r="K2844" s="21">
        <v>1</v>
      </c>
      <c r="L2844" s="21">
        <f t="shared" si="303"/>
        <v>0</v>
      </c>
      <c r="M2844" s="21" t="s">
        <v>3647</v>
      </c>
      <c r="N2844" s="30">
        <v>45920</v>
      </c>
      <c r="O2844" s="48">
        <v>19217.88</v>
      </c>
      <c r="P2844" s="21" t="s">
        <v>276</v>
      </c>
      <c r="Q2844" s="21">
        <v>58155927303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304"/>
        <v>3</v>
      </c>
      <c r="Z2844" s="21" t="str">
        <f t="shared" si="305"/>
        <v>Saturday</v>
      </c>
      <c r="AA2844" s="21" t="str">
        <f t="shared" si="306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2842</v>
      </c>
      <c r="B2845" s="21" t="s">
        <v>3571</v>
      </c>
      <c r="C2845" s="30">
        <v>45912</v>
      </c>
      <c r="D2845" s="30">
        <v>45918</v>
      </c>
      <c r="E2845" s="47">
        <v>267.39999999999998</v>
      </c>
      <c r="F2845" s="47">
        <f t="shared" si="301"/>
        <v>23531.199999999997</v>
      </c>
      <c r="G2845" s="48">
        <f t="shared" si="302"/>
        <v>23531.199999999997</v>
      </c>
      <c r="H2845" s="21">
        <v>626810</v>
      </c>
      <c r="I2845" s="21" t="s">
        <v>4104</v>
      </c>
      <c r="J2845" s="21">
        <v>1</v>
      </c>
      <c r="K2845" s="21">
        <v>1</v>
      </c>
      <c r="L2845" s="21">
        <f t="shared" si="303"/>
        <v>0</v>
      </c>
      <c r="M2845" s="21" t="s">
        <v>3633</v>
      </c>
      <c r="N2845" s="30">
        <v>45920</v>
      </c>
      <c r="O2845" s="48">
        <v>41447</v>
      </c>
      <c r="P2845" s="21" t="s">
        <v>2046</v>
      </c>
      <c r="Q2845" s="21">
        <v>58155918682</v>
      </c>
      <c r="R2845" s="21" t="s">
        <v>40</v>
      </c>
      <c r="S2845" s="3">
        <v>4</v>
      </c>
      <c r="T2845" s="37"/>
      <c r="U2845" s="21" t="s">
        <v>18</v>
      </c>
      <c r="V2845" s="21" t="str">
        <f>VLOOKUP(P2845,'Customer List'!B:C,2,)</f>
        <v>Banglore</v>
      </c>
      <c r="W2845" s="38"/>
      <c r="X2845" s="30">
        <v>45922</v>
      </c>
      <c r="Y2845" s="21">
        <f t="shared" si="304"/>
        <v>2</v>
      </c>
      <c r="Z2845" s="21" t="str">
        <f t="shared" si="305"/>
        <v>Saturday</v>
      </c>
      <c r="AA2845" s="21" t="str">
        <f t="shared" si="306"/>
        <v>Monday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2843</v>
      </c>
      <c r="B2846" s="21" t="s">
        <v>3571</v>
      </c>
      <c r="C2846" s="30">
        <v>45912</v>
      </c>
      <c r="D2846" s="30">
        <v>45918</v>
      </c>
      <c r="E2846" s="47">
        <v>82.6</v>
      </c>
      <c r="F2846" s="47">
        <f t="shared" si="301"/>
        <v>7268.7999999999993</v>
      </c>
      <c r="G2846" s="48">
        <f t="shared" si="302"/>
        <v>7268.7999999999993</v>
      </c>
      <c r="H2846" s="21">
        <v>740042</v>
      </c>
      <c r="I2846" s="21" t="s">
        <v>4105</v>
      </c>
      <c r="J2846" s="21">
        <v>1</v>
      </c>
      <c r="K2846" s="21">
        <v>1</v>
      </c>
      <c r="L2846" s="21">
        <f t="shared" si="303"/>
        <v>0</v>
      </c>
      <c r="M2846" s="21" t="s">
        <v>3648</v>
      </c>
      <c r="N2846" s="30">
        <v>45920</v>
      </c>
      <c r="O2846" s="48">
        <v>13717.5</v>
      </c>
      <c r="P2846" s="21" t="s">
        <v>1135</v>
      </c>
      <c r="Q2846" s="21">
        <v>58155921386</v>
      </c>
      <c r="R2846" s="21" t="s">
        <v>40</v>
      </c>
      <c r="S2846" s="3">
        <v>4</v>
      </c>
      <c r="T2846" s="37" t="s">
        <v>3601</v>
      </c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304"/>
        <v>2</v>
      </c>
      <c r="Z2846" s="21" t="str">
        <f t="shared" si="305"/>
        <v>Saturday</v>
      </c>
      <c r="AA2846" s="21" t="str">
        <f t="shared" si="306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2844</v>
      </c>
      <c r="B2847" s="21" t="s">
        <v>3571</v>
      </c>
      <c r="C2847" s="30">
        <v>45912</v>
      </c>
      <c r="D2847" s="30">
        <v>45918</v>
      </c>
      <c r="E2847" s="47">
        <v>82.6</v>
      </c>
      <c r="F2847" s="47">
        <f t="shared" si="301"/>
        <v>7268.7999999999993</v>
      </c>
      <c r="G2847" s="48">
        <f t="shared" si="302"/>
        <v>7268.7999999999993</v>
      </c>
      <c r="H2847" s="21">
        <v>740043</v>
      </c>
      <c r="I2847" s="21" t="s">
        <v>4106</v>
      </c>
      <c r="J2847" s="21">
        <v>1</v>
      </c>
      <c r="K2847" s="21">
        <v>1</v>
      </c>
      <c r="L2847" s="21">
        <f t="shared" si="303"/>
        <v>0</v>
      </c>
      <c r="M2847" s="21" t="s">
        <v>3648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3601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304"/>
        <v>2</v>
      </c>
      <c r="Z2847" s="21" t="str">
        <f t="shared" si="305"/>
        <v>Saturday</v>
      </c>
      <c r="AA2847" s="21" t="str">
        <f t="shared" si="306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2845</v>
      </c>
      <c r="B2848" s="21" t="s">
        <v>3571</v>
      </c>
      <c r="C2848" s="30">
        <v>45912</v>
      </c>
      <c r="D2848" s="30">
        <v>45918</v>
      </c>
      <c r="E2848" s="47">
        <v>82.6</v>
      </c>
      <c r="F2848" s="47">
        <f t="shared" si="301"/>
        <v>7268.7999999999993</v>
      </c>
      <c r="G2848" s="48">
        <f t="shared" si="302"/>
        <v>7268.7999999999993</v>
      </c>
      <c r="H2848" s="21">
        <v>740044</v>
      </c>
      <c r="I2848" s="21" t="s">
        <v>4107</v>
      </c>
      <c r="J2848" s="21">
        <v>1</v>
      </c>
      <c r="K2848" s="21">
        <v>1</v>
      </c>
      <c r="L2848" s="21">
        <f t="shared" si="303"/>
        <v>0</v>
      </c>
      <c r="M2848" s="21" t="s">
        <v>3648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3601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304"/>
        <v>2</v>
      </c>
      <c r="Z2848" s="21" t="str">
        <f t="shared" si="305"/>
        <v>Saturday</v>
      </c>
      <c r="AA2848" s="21" t="str">
        <f t="shared" si="306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2846</v>
      </c>
      <c r="B2849" s="21" t="s">
        <v>3571</v>
      </c>
      <c r="C2849" s="30">
        <v>45912</v>
      </c>
      <c r="D2849" s="30">
        <v>45918</v>
      </c>
      <c r="E2849" s="47">
        <v>82.6</v>
      </c>
      <c r="F2849" s="47">
        <f t="shared" si="301"/>
        <v>7268.7999999999993</v>
      </c>
      <c r="G2849" s="48">
        <f t="shared" si="302"/>
        <v>7268.7999999999993</v>
      </c>
      <c r="H2849" s="21">
        <v>740045</v>
      </c>
      <c r="I2849" s="21" t="s">
        <v>4108</v>
      </c>
      <c r="J2849" s="21">
        <v>1</v>
      </c>
      <c r="K2849" s="21">
        <v>1</v>
      </c>
      <c r="L2849" s="21">
        <f t="shared" si="303"/>
        <v>0</v>
      </c>
      <c r="M2849" s="21" t="s">
        <v>3648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3601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304"/>
        <v>2</v>
      </c>
      <c r="Z2849" s="21" t="str">
        <f t="shared" si="305"/>
        <v>Saturday</v>
      </c>
      <c r="AA2849" s="21" t="str">
        <f t="shared" si="306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2847</v>
      </c>
      <c r="B2850" s="21" t="s">
        <v>3571</v>
      </c>
      <c r="C2850" s="30">
        <v>45912</v>
      </c>
      <c r="D2850" s="30">
        <v>45918</v>
      </c>
      <c r="E2850" s="47">
        <v>82.6</v>
      </c>
      <c r="F2850" s="47">
        <f t="shared" si="301"/>
        <v>7268.7999999999993</v>
      </c>
      <c r="G2850" s="48">
        <f t="shared" si="302"/>
        <v>7268.7999999999993</v>
      </c>
      <c r="H2850" s="21">
        <v>740046</v>
      </c>
      <c r="I2850" s="21" t="s">
        <v>4109</v>
      </c>
      <c r="J2850" s="21">
        <v>1</v>
      </c>
      <c r="K2850" s="21">
        <v>1</v>
      </c>
      <c r="L2850" s="21">
        <f t="shared" si="303"/>
        <v>0</v>
      </c>
      <c r="M2850" s="21" t="s">
        <v>3648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3601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304"/>
        <v>2</v>
      </c>
      <c r="Z2850" s="21" t="str">
        <f t="shared" si="305"/>
        <v>Saturday</v>
      </c>
      <c r="AA2850" s="21" t="str">
        <f t="shared" si="306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2848</v>
      </c>
      <c r="B2851" s="21" t="s">
        <v>3571</v>
      </c>
      <c r="C2851" s="30">
        <v>45912</v>
      </c>
      <c r="D2851" s="30">
        <v>45918</v>
      </c>
      <c r="E2851" s="47">
        <v>82.6</v>
      </c>
      <c r="F2851" s="47">
        <f t="shared" si="301"/>
        <v>7268.7999999999993</v>
      </c>
      <c r="G2851" s="48">
        <f t="shared" si="302"/>
        <v>7268.7999999999993</v>
      </c>
      <c r="H2851" s="21">
        <v>740047</v>
      </c>
      <c r="I2851" s="21" t="s">
        <v>4110</v>
      </c>
      <c r="J2851" s="21">
        <v>1</v>
      </c>
      <c r="K2851" s="21">
        <v>1</v>
      </c>
      <c r="L2851" s="21">
        <f t="shared" si="303"/>
        <v>0</v>
      </c>
      <c r="M2851" s="21" t="s">
        <v>3648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3601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304"/>
        <v>2</v>
      </c>
      <c r="Z2851" s="21" t="str">
        <f t="shared" si="305"/>
        <v>Saturday</v>
      </c>
      <c r="AA2851" s="21" t="str">
        <f t="shared" si="306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2849</v>
      </c>
      <c r="B2852" s="21" t="s">
        <v>3571</v>
      </c>
      <c r="C2852" s="30">
        <v>45912</v>
      </c>
      <c r="D2852" s="30">
        <v>45918</v>
      </c>
      <c r="E2852" s="47">
        <v>82.6</v>
      </c>
      <c r="F2852" s="47">
        <f t="shared" si="301"/>
        <v>7268.7999999999993</v>
      </c>
      <c r="G2852" s="48">
        <f t="shared" si="302"/>
        <v>7268.7999999999993</v>
      </c>
      <c r="H2852" s="21">
        <v>740052</v>
      </c>
      <c r="I2852" s="21" t="s">
        <v>4111</v>
      </c>
      <c r="J2852" s="21">
        <v>1</v>
      </c>
      <c r="K2852" s="21">
        <v>1</v>
      </c>
      <c r="L2852" s="21">
        <f t="shared" si="303"/>
        <v>0</v>
      </c>
      <c r="M2852" s="21" t="s">
        <v>3648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3601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304"/>
        <v>2</v>
      </c>
      <c r="Z2852" s="21" t="str">
        <f t="shared" si="305"/>
        <v>Saturday</v>
      </c>
      <c r="AA2852" s="21" t="str">
        <f t="shared" si="306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2850</v>
      </c>
      <c r="B2853" s="21" t="s">
        <v>3571</v>
      </c>
      <c r="C2853" s="30">
        <v>45912</v>
      </c>
      <c r="D2853" s="30">
        <v>45918</v>
      </c>
      <c r="E2853" s="47">
        <v>82.6</v>
      </c>
      <c r="F2853" s="47">
        <f t="shared" si="301"/>
        <v>7268.7999999999993</v>
      </c>
      <c r="G2853" s="48">
        <f t="shared" si="302"/>
        <v>7268.7999999999993</v>
      </c>
      <c r="H2853" s="21">
        <v>740053</v>
      </c>
      <c r="I2853" s="21" t="s">
        <v>4112</v>
      </c>
      <c r="J2853" s="21">
        <v>1</v>
      </c>
      <c r="K2853" s="21">
        <v>1</v>
      </c>
      <c r="L2853" s="21">
        <f t="shared" si="303"/>
        <v>0</v>
      </c>
      <c r="M2853" s="21" t="s">
        <v>3648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3601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304"/>
        <v>2</v>
      </c>
      <c r="Z2853" s="21" t="str">
        <f t="shared" si="305"/>
        <v>Saturday</v>
      </c>
      <c r="AA2853" s="21" t="str">
        <f t="shared" si="306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2851</v>
      </c>
      <c r="B2854" s="21" t="s">
        <v>3571</v>
      </c>
      <c r="C2854" s="30">
        <v>45912</v>
      </c>
      <c r="D2854" s="30">
        <v>45918</v>
      </c>
      <c r="E2854" s="47">
        <v>82.6</v>
      </c>
      <c r="F2854" s="47">
        <f t="shared" si="301"/>
        <v>7268.7999999999993</v>
      </c>
      <c r="G2854" s="48">
        <f t="shared" si="302"/>
        <v>7268.7999999999993</v>
      </c>
      <c r="H2854" s="21">
        <v>740368</v>
      </c>
      <c r="I2854" s="21" t="s">
        <v>4113</v>
      </c>
      <c r="J2854" s="21">
        <v>1</v>
      </c>
      <c r="K2854" s="21">
        <v>1</v>
      </c>
      <c r="L2854" s="21">
        <f t="shared" si="303"/>
        <v>0</v>
      </c>
      <c r="M2854" s="21" t="s">
        <v>3648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3601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304"/>
        <v>2</v>
      </c>
      <c r="Z2854" s="21" t="str">
        <f t="shared" si="305"/>
        <v>Saturday</v>
      </c>
      <c r="AA2854" s="21" t="str">
        <f t="shared" si="306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2852</v>
      </c>
      <c r="B2855" s="21" t="s">
        <v>3571</v>
      </c>
      <c r="C2855" s="30">
        <v>45912</v>
      </c>
      <c r="D2855" s="30">
        <v>45918</v>
      </c>
      <c r="E2855" s="47">
        <v>82.6</v>
      </c>
      <c r="F2855" s="47">
        <f t="shared" si="301"/>
        <v>7268.7999999999993</v>
      </c>
      <c r="G2855" s="48">
        <f t="shared" si="302"/>
        <v>7268.7999999999993</v>
      </c>
      <c r="H2855" s="21">
        <v>740717</v>
      </c>
      <c r="I2855" s="21" t="s">
        <v>4114</v>
      </c>
      <c r="J2855" s="21">
        <v>1</v>
      </c>
      <c r="K2855" s="21">
        <v>1</v>
      </c>
      <c r="L2855" s="21">
        <f t="shared" si="303"/>
        <v>0</v>
      </c>
      <c r="M2855" s="21" t="s">
        <v>3648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3601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304"/>
        <v>2</v>
      </c>
      <c r="Z2855" s="21" t="str">
        <f t="shared" si="305"/>
        <v>Saturday</v>
      </c>
      <c r="AA2855" s="21" t="str">
        <f t="shared" si="306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2853</v>
      </c>
      <c r="B2856" s="21" t="s">
        <v>3571</v>
      </c>
      <c r="C2856" s="30">
        <v>45912</v>
      </c>
      <c r="D2856" s="30">
        <v>45918</v>
      </c>
      <c r="E2856" s="47">
        <v>1</v>
      </c>
      <c r="F2856" s="47">
        <f t="shared" si="301"/>
        <v>88</v>
      </c>
      <c r="G2856" s="48">
        <f t="shared" si="302"/>
        <v>88</v>
      </c>
      <c r="H2856" s="21">
        <v>740809</v>
      </c>
      <c r="I2856" s="21" t="s">
        <v>4115</v>
      </c>
      <c r="J2856" s="21">
        <v>1</v>
      </c>
      <c r="K2856" s="21">
        <v>1</v>
      </c>
      <c r="L2856" s="21">
        <f t="shared" si="303"/>
        <v>0</v>
      </c>
      <c r="M2856" s="21" t="s">
        <v>4965</v>
      </c>
      <c r="N2856" s="30">
        <v>45939</v>
      </c>
      <c r="O2856" s="48">
        <v>0</v>
      </c>
      <c r="P2856" s="21" t="s">
        <v>4850</v>
      </c>
      <c r="Q2856" s="21">
        <v>58156706370</v>
      </c>
      <c r="R2856" s="21" t="s">
        <v>40</v>
      </c>
      <c r="S2856" s="3">
        <v>4</v>
      </c>
      <c r="T2856" s="37" t="s">
        <v>3591</v>
      </c>
      <c r="U2856" s="21" t="s">
        <v>18</v>
      </c>
      <c r="V2856" s="21" t="str">
        <f>VLOOKUP(P2856,'Customer List'!B:C,2,)</f>
        <v>Banglore</v>
      </c>
      <c r="W2856" s="38"/>
      <c r="X2856" s="30">
        <v>45941</v>
      </c>
      <c r="Y2856" s="21">
        <f t="shared" si="304"/>
        <v>2</v>
      </c>
      <c r="Z2856" s="21" t="str">
        <f t="shared" si="305"/>
        <v>Thursday</v>
      </c>
      <c r="AA2856" s="21" t="str">
        <f t="shared" si="306"/>
        <v>Saturday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2854</v>
      </c>
      <c r="B2857" s="21" t="s">
        <v>3571</v>
      </c>
      <c r="C2857" s="30">
        <v>45912</v>
      </c>
      <c r="D2857" s="30">
        <v>45918</v>
      </c>
      <c r="E2857" s="47">
        <v>205.8</v>
      </c>
      <c r="F2857" s="47">
        <f t="shared" si="301"/>
        <v>18110.400000000001</v>
      </c>
      <c r="G2857" s="48">
        <f t="shared" si="302"/>
        <v>18110.400000000001</v>
      </c>
      <c r="H2857" s="21">
        <v>741041</v>
      </c>
      <c r="I2857" s="21" t="s">
        <v>4116</v>
      </c>
      <c r="J2857" s="21">
        <v>1</v>
      </c>
      <c r="K2857" s="21">
        <v>1</v>
      </c>
      <c r="L2857" s="21">
        <f t="shared" si="303"/>
        <v>0</v>
      </c>
      <c r="M2857" s="21" t="s">
        <v>3648</v>
      </c>
      <c r="N2857" s="30">
        <v>45920</v>
      </c>
      <c r="O2857" s="48">
        <v>34177.5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3601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304"/>
        <v>2</v>
      </c>
      <c r="Z2857" s="21" t="str">
        <f t="shared" si="305"/>
        <v>Saturday</v>
      </c>
      <c r="AA2857" s="21" t="str">
        <f t="shared" si="306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2855</v>
      </c>
      <c r="B2858" s="21" t="s">
        <v>3571</v>
      </c>
      <c r="C2858" s="30">
        <v>45912</v>
      </c>
      <c r="D2858" s="30">
        <v>45918</v>
      </c>
      <c r="E2858" s="47">
        <v>41.3</v>
      </c>
      <c r="F2858" s="47">
        <f t="shared" si="301"/>
        <v>3634.3999999999996</v>
      </c>
      <c r="G2858" s="48">
        <f t="shared" si="302"/>
        <v>3634.3999999999996</v>
      </c>
      <c r="H2858" s="21">
        <v>741042</v>
      </c>
      <c r="I2858" s="21" t="s">
        <v>4117</v>
      </c>
      <c r="J2858" s="21">
        <v>1</v>
      </c>
      <c r="K2858" s="21">
        <v>1</v>
      </c>
      <c r="L2858" s="21">
        <f t="shared" si="303"/>
        <v>0</v>
      </c>
      <c r="M2858" s="21" t="s">
        <v>3648</v>
      </c>
      <c r="N2858" s="30">
        <v>45920</v>
      </c>
      <c r="O2858" s="48">
        <v>6858.75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3601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304"/>
        <v>2</v>
      </c>
      <c r="Z2858" s="21" t="str">
        <f t="shared" si="305"/>
        <v>Saturday</v>
      </c>
      <c r="AA2858" s="21" t="str">
        <f t="shared" si="306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2856</v>
      </c>
      <c r="B2859" s="21" t="s">
        <v>3571</v>
      </c>
      <c r="C2859" s="30">
        <v>45912</v>
      </c>
      <c r="D2859" s="30">
        <v>45918</v>
      </c>
      <c r="E2859" s="47">
        <v>171.75</v>
      </c>
      <c r="F2859" s="47">
        <f t="shared" si="301"/>
        <v>15114</v>
      </c>
      <c r="G2859" s="48">
        <f t="shared" si="302"/>
        <v>15114</v>
      </c>
      <c r="H2859" s="21">
        <v>846102</v>
      </c>
      <c r="I2859" s="21" t="s">
        <v>4118</v>
      </c>
      <c r="J2859" s="21">
        <v>1</v>
      </c>
      <c r="K2859" s="21">
        <v>1</v>
      </c>
      <c r="L2859" s="21">
        <f t="shared" si="303"/>
        <v>0</v>
      </c>
      <c r="M2859" s="21" t="s">
        <v>3636</v>
      </c>
      <c r="N2859" s="30">
        <v>45920</v>
      </c>
      <c r="O2859" s="48">
        <v>24045</v>
      </c>
      <c r="P2859" s="21" t="s">
        <v>621</v>
      </c>
      <c r="Q2859" s="21">
        <v>58155918542</v>
      </c>
      <c r="R2859" s="21" t="s">
        <v>40</v>
      </c>
      <c r="S2859" s="3">
        <v>4</v>
      </c>
      <c r="T2859" s="37"/>
      <c r="U2859" s="21" t="s">
        <v>18</v>
      </c>
      <c r="V2859" s="21" t="str">
        <f>VLOOKUP(P2859,'Customer List'!B:C,2,)</f>
        <v>Hyderabad</v>
      </c>
      <c r="W2859" s="38"/>
      <c r="X2859" s="30">
        <v>45922</v>
      </c>
      <c r="Y2859" s="21">
        <f t="shared" si="304"/>
        <v>2</v>
      </c>
      <c r="Z2859" s="21" t="str">
        <f t="shared" si="305"/>
        <v>Saturday</v>
      </c>
      <c r="AA2859" s="21" t="str">
        <f t="shared" si="306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2857</v>
      </c>
      <c r="B2860" s="21" t="s">
        <v>3571</v>
      </c>
      <c r="C2860" s="30">
        <v>45912</v>
      </c>
      <c r="D2860" s="30">
        <v>45918</v>
      </c>
      <c r="E2860" s="47">
        <v>990</v>
      </c>
      <c r="F2860" s="47">
        <f t="shared" si="301"/>
        <v>87120</v>
      </c>
      <c r="G2860" s="48">
        <f t="shared" si="302"/>
        <v>174240</v>
      </c>
      <c r="H2860" s="21">
        <v>900007328</v>
      </c>
      <c r="I2860" s="21" t="s">
        <v>4208</v>
      </c>
      <c r="J2860" s="21">
        <v>2</v>
      </c>
      <c r="K2860" s="21">
        <v>2</v>
      </c>
      <c r="L2860" s="21">
        <f t="shared" si="303"/>
        <v>0</v>
      </c>
      <c r="M2860" s="21" t="s">
        <v>3632</v>
      </c>
      <c r="N2860" s="30">
        <v>45920</v>
      </c>
      <c r="O2860" s="48">
        <v>231660</v>
      </c>
      <c r="P2860" s="21" t="s">
        <v>3583</v>
      </c>
      <c r="Q2860" s="21">
        <v>58155928084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MADURAI</v>
      </c>
      <c r="W2860" s="38"/>
      <c r="X2860" s="30">
        <v>45922</v>
      </c>
      <c r="Y2860" s="21">
        <f t="shared" si="304"/>
        <v>2</v>
      </c>
      <c r="Z2860" s="21" t="str">
        <f t="shared" si="305"/>
        <v>Saturday</v>
      </c>
      <c r="AA2860" s="21" t="str">
        <f t="shared" si="306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2858</v>
      </c>
      <c r="B2861" s="21" t="s">
        <v>3571</v>
      </c>
      <c r="C2861" s="30">
        <v>45912</v>
      </c>
      <c r="D2861" s="30">
        <v>45918</v>
      </c>
      <c r="E2861" s="47">
        <v>1540</v>
      </c>
      <c r="F2861" s="47">
        <f t="shared" si="301"/>
        <v>135520</v>
      </c>
      <c r="G2861" s="48">
        <f t="shared" si="302"/>
        <v>271040</v>
      </c>
      <c r="H2861" s="21">
        <v>900007329</v>
      </c>
      <c r="I2861" s="21" t="s">
        <v>4209</v>
      </c>
      <c r="J2861" s="21">
        <v>2</v>
      </c>
      <c r="K2861" s="21">
        <v>2</v>
      </c>
      <c r="L2861" s="21">
        <f t="shared" si="303"/>
        <v>0</v>
      </c>
      <c r="M2861" s="21" t="s">
        <v>3632</v>
      </c>
      <c r="N2861" s="30">
        <v>45920</v>
      </c>
      <c r="O2861" s="48">
        <v>360360</v>
      </c>
      <c r="P2861" s="21" t="s">
        <v>3583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304"/>
        <v>2</v>
      </c>
      <c r="Z2861" s="21" t="str">
        <f t="shared" si="305"/>
        <v>Saturday</v>
      </c>
      <c r="AA2861" s="21" t="str">
        <f t="shared" si="306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2859</v>
      </c>
      <c r="B2862" s="21" t="s">
        <v>3571</v>
      </c>
      <c r="C2862" s="30">
        <v>45912</v>
      </c>
      <c r="D2862" s="30">
        <v>45918</v>
      </c>
      <c r="E2862" s="47">
        <v>62.3</v>
      </c>
      <c r="F2862" s="47">
        <f t="shared" si="301"/>
        <v>5482.4</v>
      </c>
      <c r="G2862" s="48">
        <f t="shared" si="302"/>
        <v>5482.4</v>
      </c>
      <c r="H2862" s="21">
        <v>906113</v>
      </c>
      <c r="I2862" s="21" t="s">
        <v>4210</v>
      </c>
      <c r="J2862" s="21">
        <v>1</v>
      </c>
      <c r="K2862" s="21">
        <v>1</v>
      </c>
      <c r="L2862" s="21">
        <f t="shared" si="303"/>
        <v>0</v>
      </c>
      <c r="M2862" s="21" t="s">
        <v>3636</v>
      </c>
      <c r="N2862" s="30">
        <v>45920</v>
      </c>
      <c r="O2862" s="48">
        <v>9345</v>
      </c>
      <c r="P2862" s="21" t="s">
        <v>621</v>
      </c>
      <c r="Q2862" s="21">
        <v>58155918542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Hyderabad</v>
      </c>
      <c r="W2862" s="38"/>
      <c r="X2862" s="30">
        <v>45922</v>
      </c>
      <c r="Y2862" s="21">
        <f t="shared" si="304"/>
        <v>2</v>
      </c>
      <c r="Z2862" s="21" t="str">
        <f t="shared" si="305"/>
        <v>Saturday</v>
      </c>
      <c r="AA2862" s="21" t="str">
        <f t="shared" si="306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2860</v>
      </c>
      <c r="B2863" s="21" t="s">
        <v>3571</v>
      </c>
      <c r="C2863" s="30">
        <v>45912</v>
      </c>
      <c r="D2863" s="30">
        <v>45918</v>
      </c>
      <c r="E2863" s="47">
        <v>152.6</v>
      </c>
      <c r="F2863" s="47">
        <f t="shared" si="301"/>
        <v>13428.8</v>
      </c>
      <c r="G2863" s="48">
        <f t="shared" si="302"/>
        <v>13428.8</v>
      </c>
      <c r="H2863" s="21">
        <v>921304</v>
      </c>
      <c r="I2863" s="21" t="s">
        <v>4211</v>
      </c>
      <c r="J2863" s="21">
        <v>1</v>
      </c>
      <c r="K2863" s="21">
        <v>1</v>
      </c>
      <c r="L2863" s="21">
        <f t="shared" si="303"/>
        <v>0</v>
      </c>
      <c r="M2863" s="21" t="s">
        <v>3646</v>
      </c>
      <c r="N2863" s="30">
        <v>45920</v>
      </c>
      <c r="O2863" s="48">
        <v>16559.28</v>
      </c>
      <c r="P2863" s="21" t="s">
        <v>276</v>
      </c>
      <c r="Q2863" s="21">
        <v>58155927303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Pune</v>
      </c>
      <c r="W2863" s="38"/>
      <c r="X2863" s="30">
        <v>45923</v>
      </c>
      <c r="Y2863" s="21">
        <f t="shared" si="304"/>
        <v>3</v>
      </c>
      <c r="Z2863" s="21" t="str">
        <f t="shared" si="305"/>
        <v>Saturday</v>
      </c>
      <c r="AA2863" s="21" t="str">
        <f t="shared" si="306"/>
        <v>Tuesday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2861</v>
      </c>
      <c r="B2864" s="21" t="s">
        <v>3571</v>
      </c>
      <c r="C2864" s="30">
        <v>45912</v>
      </c>
      <c r="D2864" s="30">
        <v>45918</v>
      </c>
      <c r="E2864" s="47">
        <v>88.9</v>
      </c>
      <c r="F2864" s="47">
        <f t="shared" si="301"/>
        <v>7823.2000000000007</v>
      </c>
      <c r="G2864" s="48">
        <f t="shared" si="302"/>
        <v>7823.2000000000007</v>
      </c>
      <c r="H2864" s="21">
        <v>926201</v>
      </c>
      <c r="I2864" s="21" t="s">
        <v>4212</v>
      </c>
      <c r="J2864" s="21">
        <v>1</v>
      </c>
      <c r="K2864" s="21">
        <v>1</v>
      </c>
      <c r="L2864" s="21">
        <f t="shared" si="303"/>
        <v>0</v>
      </c>
      <c r="M2864" s="21" t="s">
        <v>3646</v>
      </c>
      <c r="N2864" s="30">
        <v>45920</v>
      </c>
      <c r="O2864" s="48">
        <v>9646.92</v>
      </c>
      <c r="P2864" s="21" t="s">
        <v>276</v>
      </c>
      <c r="Q2864" s="21">
        <v>58155927303</v>
      </c>
      <c r="R2864" s="21" t="s">
        <v>40</v>
      </c>
      <c r="S2864" s="3" t="s">
        <v>299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304"/>
        <v>3</v>
      </c>
      <c r="Z2864" s="21" t="str">
        <f t="shared" si="305"/>
        <v>Saturday</v>
      </c>
      <c r="AA2864" s="21" t="str">
        <f t="shared" si="306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2862</v>
      </c>
      <c r="B2865" s="21" t="s">
        <v>3569</v>
      </c>
      <c r="C2865" s="30">
        <v>45913</v>
      </c>
      <c r="D2865" s="30">
        <v>45918</v>
      </c>
      <c r="E2865" s="47">
        <v>3348.95</v>
      </c>
      <c r="F2865" s="47">
        <f t="shared" si="301"/>
        <v>294707.59999999998</v>
      </c>
      <c r="G2865" s="48">
        <f t="shared" si="302"/>
        <v>294707.59999999998</v>
      </c>
      <c r="H2865" s="21" t="s">
        <v>3572</v>
      </c>
      <c r="I2865" s="21" t="s">
        <v>4200</v>
      </c>
      <c r="J2865" s="21">
        <v>1</v>
      </c>
      <c r="K2865" s="21">
        <v>1</v>
      </c>
      <c r="L2865" s="21">
        <f t="shared" si="303"/>
        <v>0</v>
      </c>
      <c r="M2865" s="21" t="s">
        <v>3609</v>
      </c>
      <c r="N2865" s="30">
        <v>45920</v>
      </c>
      <c r="O2865" s="48">
        <v>502342.05</v>
      </c>
      <c r="P2865" s="21" t="s">
        <v>370</v>
      </c>
      <c r="Q2865" s="21">
        <v>58155927841</v>
      </c>
      <c r="R2865" s="21" t="s">
        <v>40</v>
      </c>
      <c r="S2865" s="3">
        <v>-20</v>
      </c>
      <c r="T2865" s="37"/>
      <c r="U2865" s="21" t="s">
        <v>3581</v>
      </c>
      <c r="V2865" s="21" t="str">
        <f>VLOOKUP(P2865,'Customer List'!B:C,2,)</f>
        <v>Gujrat</v>
      </c>
      <c r="W2865" s="38"/>
      <c r="X2865" s="30">
        <v>45923</v>
      </c>
      <c r="Y2865" s="21">
        <f t="shared" si="304"/>
        <v>3</v>
      </c>
      <c r="Z2865" s="21" t="str">
        <f t="shared" si="305"/>
        <v>Saturday</v>
      </c>
      <c r="AA2865" s="21" t="str">
        <f t="shared" si="306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2863</v>
      </c>
      <c r="B2866" s="21" t="s">
        <v>3569</v>
      </c>
      <c r="C2866" s="30">
        <v>45913</v>
      </c>
      <c r="D2866" s="30">
        <v>45918</v>
      </c>
      <c r="E2866" s="47">
        <v>1679</v>
      </c>
      <c r="F2866" s="47">
        <f t="shared" si="301"/>
        <v>147752</v>
      </c>
      <c r="G2866" s="48">
        <f t="shared" si="302"/>
        <v>147752</v>
      </c>
      <c r="H2866" s="21" t="s">
        <v>3573</v>
      </c>
      <c r="I2866" s="21" t="s">
        <v>4201</v>
      </c>
      <c r="J2866" s="21">
        <v>1</v>
      </c>
      <c r="K2866" s="21">
        <v>1</v>
      </c>
      <c r="L2866" s="21">
        <f t="shared" si="303"/>
        <v>0</v>
      </c>
      <c r="M2866" s="21" t="s">
        <v>3622</v>
      </c>
      <c r="N2866" s="30">
        <v>45919</v>
      </c>
      <c r="O2866" s="48">
        <v>169150</v>
      </c>
      <c r="P2866" s="21" t="s">
        <v>254</v>
      </c>
      <c r="Q2866" s="21" t="s">
        <v>2071</v>
      </c>
      <c r="R2866" s="21" t="s">
        <v>847</v>
      </c>
      <c r="S2866" s="3">
        <v>-20</v>
      </c>
      <c r="T2866" s="37"/>
      <c r="U2866" s="21" t="s">
        <v>3581</v>
      </c>
      <c r="V2866" s="21" t="str">
        <f>VLOOKUP(P2866,'Customer List'!B:C,2,)</f>
        <v>Delhi</v>
      </c>
      <c r="W2866" s="38"/>
      <c r="X2866" s="30">
        <f>IF(OR(R2866 = "PRIYANKA MADAM", R2866 = "DEEPAK", R2866 = "PORTER"),N2866,"")</f>
        <v>45919</v>
      </c>
      <c r="Y2866" s="21">
        <f t="shared" si="304"/>
        <v>0</v>
      </c>
      <c r="Z2866" s="21" t="str">
        <f t="shared" si="305"/>
        <v>Friday</v>
      </c>
      <c r="AA2866" s="21" t="str">
        <f t="shared" si="306"/>
        <v>Friday</v>
      </c>
      <c r="AB2866" s="21" t="str">
        <f>VLOOKUP(U2866,'Currency Sheet'!A:C,3,)</f>
        <v>DOLLAR</v>
      </c>
      <c r="AC2866" s="42" t="str">
        <f>VLOOKUP(P2866,'Customer List'!B:D,3,)</f>
        <v>Local</v>
      </c>
    </row>
    <row r="2867" spans="1:29" x14ac:dyDescent="0.25">
      <c r="A2867" s="21">
        <v>2864</v>
      </c>
      <c r="B2867" s="21" t="s">
        <v>3569</v>
      </c>
      <c r="C2867" s="30">
        <v>45913</v>
      </c>
      <c r="D2867" s="30">
        <v>45918</v>
      </c>
      <c r="E2867" s="47">
        <v>1144</v>
      </c>
      <c r="F2867" s="47">
        <f t="shared" si="301"/>
        <v>100672</v>
      </c>
      <c r="G2867" s="48">
        <f t="shared" si="302"/>
        <v>100672</v>
      </c>
      <c r="H2867" s="21" t="s">
        <v>3574</v>
      </c>
      <c r="I2867" s="21" t="s">
        <v>4202</v>
      </c>
      <c r="J2867" s="21">
        <v>1</v>
      </c>
      <c r="K2867" s="21">
        <v>1</v>
      </c>
      <c r="L2867" s="21">
        <f t="shared" si="303"/>
        <v>0</v>
      </c>
      <c r="M2867" s="21" t="s">
        <v>3657</v>
      </c>
      <c r="N2867" s="30">
        <v>45920</v>
      </c>
      <c r="O2867" s="48">
        <v>162800</v>
      </c>
      <c r="P2867" s="21" t="s">
        <v>839</v>
      </c>
      <c r="Q2867" s="21">
        <v>58155927664</v>
      </c>
      <c r="R2867" s="21" t="s">
        <v>40</v>
      </c>
      <c r="S2867" s="3">
        <v>-20</v>
      </c>
      <c r="T2867" s="37"/>
      <c r="U2867" s="21" t="s">
        <v>3581</v>
      </c>
      <c r="V2867" s="21" t="str">
        <f>VLOOKUP(P2867,'Customer List'!B:C,2,)</f>
        <v>Hyderabad</v>
      </c>
      <c r="W2867" s="38"/>
      <c r="X2867" s="30">
        <v>45922</v>
      </c>
      <c r="Y2867" s="21">
        <f t="shared" si="304"/>
        <v>2</v>
      </c>
      <c r="Z2867" s="21" t="str">
        <f t="shared" si="305"/>
        <v>Saturday</v>
      </c>
      <c r="AA2867" s="21" t="str">
        <f t="shared" si="306"/>
        <v>Monday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2865</v>
      </c>
      <c r="B2868" s="21" t="s">
        <v>3569</v>
      </c>
      <c r="C2868" s="30">
        <v>45913</v>
      </c>
      <c r="D2868" s="30">
        <v>45918</v>
      </c>
      <c r="E2868" s="47">
        <v>1040</v>
      </c>
      <c r="F2868" s="47">
        <f t="shared" si="301"/>
        <v>91520</v>
      </c>
      <c r="G2868" s="48">
        <f t="shared" si="302"/>
        <v>91520</v>
      </c>
      <c r="H2868" s="21" t="s">
        <v>3575</v>
      </c>
      <c r="I2868" s="21" t="s">
        <v>4203</v>
      </c>
      <c r="J2868" s="21">
        <v>1</v>
      </c>
      <c r="K2868" s="21">
        <v>1</v>
      </c>
      <c r="L2868" s="21">
        <f t="shared" si="303"/>
        <v>0</v>
      </c>
      <c r="M2868" s="21" t="s">
        <v>3658</v>
      </c>
      <c r="N2868" s="30">
        <v>45920</v>
      </c>
      <c r="O2868" s="48">
        <v>148000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3581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304"/>
        <v>2</v>
      </c>
      <c r="Z2868" s="21" t="str">
        <f t="shared" si="305"/>
        <v>Saturday</v>
      </c>
      <c r="AA2868" s="21" t="str">
        <f t="shared" si="306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2866</v>
      </c>
      <c r="B2869" s="21" t="s">
        <v>3569</v>
      </c>
      <c r="C2869" s="30">
        <v>45913</v>
      </c>
      <c r="D2869" s="30">
        <v>45918</v>
      </c>
      <c r="E2869" s="47">
        <v>188</v>
      </c>
      <c r="F2869" s="47">
        <f t="shared" si="301"/>
        <v>16544</v>
      </c>
      <c r="G2869" s="48">
        <f t="shared" si="302"/>
        <v>33088</v>
      </c>
      <c r="H2869" s="21" t="s">
        <v>372</v>
      </c>
      <c r="I2869" s="21" t="s">
        <v>4124</v>
      </c>
      <c r="J2869" s="21">
        <v>2</v>
      </c>
      <c r="K2869" s="21">
        <v>2</v>
      </c>
      <c r="L2869" s="21">
        <f t="shared" si="303"/>
        <v>0</v>
      </c>
      <c r="M2869" s="21" t="s">
        <v>3659</v>
      </c>
      <c r="N2869" s="30">
        <v>45920</v>
      </c>
      <c r="O2869" s="48">
        <v>53800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3581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304"/>
        <v>2</v>
      </c>
      <c r="Z2869" s="21" t="str">
        <f t="shared" si="305"/>
        <v>Saturday</v>
      </c>
      <c r="AA2869" s="21" t="str">
        <f t="shared" si="306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2867</v>
      </c>
      <c r="B2870" s="21" t="s">
        <v>3569</v>
      </c>
      <c r="C2870" s="30">
        <v>45913</v>
      </c>
      <c r="D2870" s="30">
        <v>45918</v>
      </c>
      <c r="E2870" s="47">
        <v>132</v>
      </c>
      <c r="F2870" s="47">
        <f t="shared" si="301"/>
        <v>11616</v>
      </c>
      <c r="G2870" s="48">
        <f t="shared" si="302"/>
        <v>11616</v>
      </c>
      <c r="H2870" s="21" t="s">
        <v>3576</v>
      </c>
      <c r="I2870" s="21" t="s">
        <v>4204</v>
      </c>
      <c r="J2870" s="21">
        <v>1</v>
      </c>
      <c r="K2870" s="21">
        <v>1</v>
      </c>
      <c r="L2870" s="21">
        <f t="shared" si="303"/>
        <v>0</v>
      </c>
      <c r="M2870" s="21" t="s">
        <v>3650</v>
      </c>
      <c r="N2870" s="30">
        <v>45920</v>
      </c>
      <c r="O2870" s="48">
        <v>19740</v>
      </c>
      <c r="P2870" s="21" t="s">
        <v>165</v>
      </c>
      <c r="Q2870" s="21">
        <v>58155920130</v>
      </c>
      <c r="R2870" s="21" t="s">
        <v>40</v>
      </c>
      <c r="S2870" s="3">
        <v>-20</v>
      </c>
      <c r="T2870" s="37"/>
      <c r="U2870" s="21" t="s">
        <v>3581</v>
      </c>
      <c r="V2870" s="21" t="str">
        <f>VLOOKUP(P2870,'Customer List'!B:C,2,)</f>
        <v>Lucknow</v>
      </c>
      <c r="W2870" s="38"/>
      <c r="X2870" s="30">
        <v>45922</v>
      </c>
      <c r="Y2870" s="21">
        <f t="shared" si="304"/>
        <v>2</v>
      </c>
      <c r="Z2870" s="21" t="str">
        <f t="shared" si="305"/>
        <v>Saturday</v>
      </c>
      <c r="AA2870" s="21" t="str">
        <f t="shared" si="306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2868</v>
      </c>
      <c r="B2871" s="21" t="s">
        <v>3569</v>
      </c>
      <c r="C2871" s="30">
        <v>45913</v>
      </c>
      <c r="D2871" s="30">
        <v>45918</v>
      </c>
      <c r="E2871" s="47">
        <v>603</v>
      </c>
      <c r="F2871" s="47">
        <f t="shared" si="301"/>
        <v>53064</v>
      </c>
      <c r="G2871" s="48">
        <f t="shared" si="302"/>
        <v>53064</v>
      </c>
      <c r="H2871" s="21" t="s">
        <v>3577</v>
      </c>
      <c r="I2871" s="21" t="s">
        <v>4205</v>
      </c>
      <c r="J2871" s="21">
        <v>1</v>
      </c>
      <c r="K2871" s="21">
        <v>1</v>
      </c>
      <c r="L2871" s="21">
        <f t="shared" si="303"/>
        <v>0</v>
      </c>
      <c r="M2871" s="21" t="s">
        <v>3612</v>
      </c>
      <c r="N2871" s="30">
        <v>45920</v>
      </c>
      <c r="O2871" s="48">
        <v>90510</v>
      </c>
      <c r="P2871" s="21" t="s">
        <v>302</v>
      </c>
      <c r="Q2871" s="21">
        <v>58155928736</v>
      </c>
      <c r="R2871" s="21" t="s">
        <v>40</v>
      </c>
      <c r="S2871" s="3">
        <v>-80</v>
      </c>
      <c r="T2871" s="37"/>
      <c r="U2871" s="21" t="s">
        <v>3581</v>
      </c>
      <c r="V2871" s="21" t="str">
        <f>VLOOKUP(P2871,'Customer List'!B:C,2,)</f>
        <v>Banglore</v>
      </c>
      <c r="W2871" s="38"/>
      <c r="X2871" s="30">
        <v>45922</v>
      </c>
      <c r="Y2871" s="21">
        <f t="shared" si="304"/>
        <v>2</v>
      </c>
      <c r="Z2871" s="21" t="str">
        <f t="shared" si="305"/>
        <v>Saturday</v>
      </c>
      <c r="AA2871" s="21" t="str">
        <f t="shared" si="306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2869</v>
      </c>
      <c r="B2872" s="21" t="s">
        <v>3569</v>
      </c>
      <c r="C2872" s="30">
        <v>45913</v>
      </c>
      <c r="D2872" s="30">
        <v>45918</v>
      </c>
      <c r="E2872" s="47">
        <v>909</v>
      </c>
      <c r="F2872" s="47">
        <f t="shared" si="301"/>
        <v>79992</v>
      </c>
      <c r="G2872" s="48">
        <f t="shared" si="302"/>
        <v>79992</v>
      </c>
      <c r="H2872" s="21" t="s">
        <v>3578</v>
      </c>
      <c r="I2872" s="21" t="s">
        <v>4206</v>
      </c>
      <c r="J2872" s="21">
        <v>1</v>
      </c>
      <c r="K2872" s="21">
        <v>1</v>
      </c>
      <c r="L2872" s="21">
        <f t="shared" si="303"/>
        <v>0</v>
      </c>
      <c r="M2872" s="21" t="s">
        <v>3606</v>
      </c>
      <c r="N2872" s="30">
        <v>45920</v>
      </c>
      <c r="O2872" s="48">
        <v>146137.5</v>
      </c>
      <c r="P2872" s="21" t="s">
        <v>370</v>
      </c>
      <c r="Q2872" s="21">
        <v>58155927432</v>
      </c>
      <c r="R2872" s="21" t="s">
        <v>40</v>
      </c>
      <c r="S2872" s="3">
        <v>-80</v>
      </c>
      <c r="T2872" s="37"/>
      <c r="U2872" s="21" t="s">
        <v>3581</v>
      </c>
      <c r="V2872" s="21" t="str">
        <f>VLOOKUP(P2872,'Customer List'!B:C,2,)</f>
        <v>Gujrat</v>
      </c>
      <c r="W2872" s="38"/>
      <c r="X2872" s="30">
        <v>45922</v>
      </c>
      <c r="Y2872" s="21">
        <f t="shared" si="304"/>
        <v>2</v>
      </c>
      <c r="Z2872" s="21" t="str">
        <f t="shared" si="305"/>
        <v>Saturday</v>
      </c>
      <c r="AA2872" s="21" t="str">
        <f t="shared" si="306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2870</v>
      </c>
      <c r="B2873" s="21" t="s">
        <v>3569</v>
      </c>
      <c r="C2873" s="30">
        <v>45913</v>
      </c>
      <c r="D2873" s="30">
        <v>45918</v>
      </c>
      <c r="E2873" s="47">
        <v>69</v>
      </c>
      <c r="F2873" s="47">
        <f t="shared" si="301"/>
        <v>6072</v>
      </c>
      <c r="G2873" s="48">
        <f t="shared" si="302"/>
        <v>6072</v>
      </c>
      <c r="H2873" s="21" t="s">
        <v>355</v>
      </c>
      <c r="I2873" s="21" t="s">
        <v>4125</v>
      </c>
      <c r="J2873" s="21">
        <v>1</v>
      </c>
      <c r="K2873" s="21">
        <v>1</v>
      </c>
      <c r="L2873" s="21">
        <f t="shared" si="303"/>
        <v>0</v>
      </c>
      <c r="M2873" s="21" t="s">
        <v>3658</v>
      </c>
      <c r="N2873" s="30">
        <v>45920</v>
      </c>
      <c r="O2873" s="48">
        <v>9900</v>
      </c>
      <c r="P2873" s="21" t="s">
        <v>839</v>
      </c>
      <c r="Q2873" s="21">
        <v>58155927664</v>
      </c>
      <c r="R2873" s="21" t="s">
        <v>40</v>
      </c>
      <c r="S2873" s="3">
        <v>4</v>
      </c>
      <c r="T2873" s="37"/>
      <c r="U2873" s="21" t="s">
        <v>3581</v>
      </c>
      <c r="V2873" s="21" t="str">
        <f>VLOOKUP(P2873,'Customer List'!B:C,2,)</f>
        <v>Hyderabad</v>
      </c>
      <c r="W2873" s="38"/>
      <c r="X2873" s="30">
        <v>45922</v>
      </c>
      <c r="Y2873" s="21">
        <f t="shared" si="304"/>
        <v>2</v>
      </c>
      <c r="Z2873" s="21" t="str">
        <f t="shared" si="305"/>
        <v>Saturday</v>
      </c>
      <c r="AA2873" s="21" t="str">
        <f t="shared" si="306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2871</v>
      </c>
      <c r="B2874" s="21" t="s">
        <v>3569</v>
      </c>
      <c r="C2874" s="30">
        <v>45913</v>
      </c>
      <c r="D2874" s="30">
        <v>45918</v>
      </c>
      <c r="E2874" s="47">
        <v>237</v>
      </c>
      <c r="F2874" s="47">
        <f t="shared" si="301"/>
        <v>20856</v>
      </c>
      <c r="G2874" s="48">
        <f t="shared" si="302"/>
        <v>62568</v>
      </c>
      <c r="H2874" s="21" t="s">
        <v>3579</v>
      </c>
      <c r="I2874" s="21" t="s">
        <v>4207</v>
      </c>
      <c r="J2874" s="21">
        <v>3</v>
      </c>
      <c r="K2874" s="21">
        <v>3</v>
      </c>
      <c r="L2874" s="21">
        <f t="shared" si="303"/>
        <v>0</v>
      </c>
      <c r="M2874" s="21" t="s">
        <v>3660</v>
      </c>
      <c r="N2874" s="30">
        <v>45920</v>
      </c>
      <c r="O2874" s="48">
        <v>101400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3581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304"/>
        <v>2</v>
      </c>
      <c r="Z2874" s="21" t="str">
        <f t="shared" si="305"/>
        <v>Saturday</v>
      </c>
      <c r="AA2874" s="21" t="str">
        <f t="shared" si="306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2872</v>
      </c>
      <c r="B2875" s="21" t="s">
        <v>3569</v>
      </c>
      <c r="C2875" s="30">
        <v>45913</v>
      </c>
      <c r="D2875" s="30">
        <v>45918</v>
      </c>
      <c r="E2875" s="47">
        <v>393</v>
      </c>
      <c r="F2875" s="47">
        <f t="shared" si="301"/>
        <v>34584</v>
      </c>
      <c r="G2875" s="48">
        <f t="shared" si="302"/>
        <v>34584</v>
      </c>
      <c r="H2875" s="21" t="s">
        <v>364</v>
      </c>
      <c r="I2875" s="21" t="s">
        <v>4132</v>
      </c>
      <c r="J2875" s="21">
        <v>1</v>
      </c>
      <c r="K2875" s="21">
        <v>1</v>
      </c>
      <c r="L2875" s="21">
        <f t="shared" si="303"/>
        <v>0</v>
      </c>
      <c r="M2875" s="21" t="s">
        <v>3623</v>
      </c>
      <c r="N2875" s="30">
        <v>45919</v>
      </c>
      <c r="O2875" s="48">
        <v>50580</v>
      </c>
      <c r="P2875" s="21" t="s">
        <v>254</v>
      </c>
      <c r="Q2875" s="21" t="s">
        <v>2071</v>
      </c>
      <c r="R2875" s="21" t="s">
        <v>847</v>
      </c>
      <c r="S2875" s="3">
        <v>4</v>
      </c>
      <c r="T2875" s="37"/>
      <c r="U2875" s="21" t="s">
        <v>3581</v>
      </c>
      <c r="V2875" s="21" t="str">
        <f>VLOOKUP(P2875,'Customer List'!B:C,2,)</f>
        <v>Delhi</v>
      </c>
      <c r="W2875" s="38"/>
      <c r="X2875" s="30">
        <f>IF(OR(R2875 = "PRIYANKA MADAM", R2875 = "DEEPAK", R2875 = "PORTER"),N2875,"")</f>
        <v>45919</v>
      </c>
      <c r="Y2875" s="21">
        <f t="shared" si="304"/>
        <v>0</v>
      </c>
      <c r="Z2875" s="21" t="str">
        <f t="shared" si="305"/>
        <v>Friday</v>
      </c>
      <c r="AA2875" s="21" t="str">
        <f t="shared" si="306"/>
        <v>Friday</v>
      </c>
      <c r="AB2875" s="21" t="str">
        <f>VLOOKUP(U2875,'Currency Sheet'!A:C,3,)</f>
        <v>DOLLAR</v>
      </c>
      <c r="AC2875" s="42" t="str">
        <f>VLOOKUP(P2875,'Customer List'!B:D,3,)</f>
        <v>Local</v>
      </c>
    </row>
    <row r="2876" spans="1:29" x14ac:dyDescent="0.25">
      <c r="A2876" s="21">
        <v>2873</v>
      </c>
      <c r="B2876" s="21">
        <v>922048</v>
      </c>
      <c r="C2876" s="30">
        <v>45915</v>
      </c>
      <c r="D2876" s="30">
        <v>45918</v>
      </c>
      <c r="E2876" s="47">
        <v>548.25</v>
      </c>
      <c r="F2876" s="47">
        <f t="shared" si="301"/>
        <v>48246</v>
      </c>
      <c r="G2876" s="48">
        <f t="shared" si="302"/>
        <v>48246</v>
      </c>
      <c r="H2876" s="21" t="s">
        <v>3589</v>
      </c>
      <c r="I2876" s="21" t="s">
        <v>4199</v>
      </c>
      <c r="J2876" s="21">
        <v>1</v>
      </c>
      <c r="K2876" s="21">
        <v>1</v>
      </c>
      <c r="L2876" s="21">
        <f t="shared" si="303"/>
        <v>0</v>
      </c>
      <c r="M2876" s="21" t="s">
        <v>3655</v>
      </c>
      <c r="N2876" s="30">
        <v>45920</v>
      </c>
      <c r="O2876" s="48">
        <v>60952.5</v>
      </c>
      <c r="P2876" s="21" t="s">
        <v>620</v>
      </c>
      <c r="Q2876" s="21">
        <v>58155921924</v>
      </c>
      <c r="R2876" s="21" t="s">
        <v>40</v>
      </c>
      <c r="S2876" s="3">
        <v>4</v>
      </c>
      <c r="T2876" s="37"/>
      <c r="U2876" s="21" t="s">
        <v>3590</v>
      </c>
      <c r="V2876" s="21" t="str">
        <f>VLOOKUP(P2876,'Customer List'!B:C,2,)</f>
        <v>Mumbai</v>
      </c>
      <c r="W2876" s="38"/>
      <c r="X2876" s="30">
        <v>45922</v>
      </c>
      <c r="Y2876" s="21">
        <f t="shared" si="304"/>
        <v>2</v>
      </c>
      <c r="Z2876" s="21" t="str">
        <f t="shared" si="305"/>
        <v>Saturday</v>
      </c>
      <c r="AA2876" s="21" t="str">
        <f t="shared" si="306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2874</v>
      </c>
      <c r="B2877" s="21">
        <v>178883</v>
      </c>
      <c r="C2877" s="30">
        <v>45915</v>
      </c>
      <c r="D2877" s="30">
        <v>45919</v>
      </c>
      <c r="E2877" s="47">
        <v>172</v>
      </c>
      <c r="F2877" s="47">
        <f t="shared" si="301"/>
        <v>15136</v>
      </c>
      <c r="G2877" s="48">
        <f t="shared" si="302"/>
        <v>15136</v>
      </c>
      <c r="H2877" s="21" t="s">
        <v>657</v>
      </c>
      <c r="I2877" s="21" t="s">
        <v>4119</v>
      </c>
      <c r="J2877" s="21">
        <v>1</v>
      </c>
      <c r="K2877" s="21">
        <v>1</v>
      </c>
      <c r="L2877" s="21">
        <f t="shared" si="303"/>
        <v>0</v>
      </c>
      <c r="M2877" s="21" t="s">
        <v>3642</v>
      </c>
      <c r="N2877" s="30">
        <v>45920</v>
      </c>
      <c r="O2877" s="48">
        <v>12642</v>
      </c>
      <c r="P2877" s="21" t="s">
        <v>3596</v>
      </c>
      <c r="Q2877" s="21">
        <v>58155922742</v>
      </c>
      <c r="R2877" s="21" t="s">
        <v>40</v>
      </c>
      <c r="S2877" s="3">
        <v>4</v>
      </c>
      <c r="T2877" s="37"/>
      <c r="U2877" s="21" t="s">
        <v>423</v>
      </c>
      <c r="V2877" s="21" t="str">
        <f>VLOOKUP(P2877,'Customer List'!B:C,2,)</f>
        <v>Kharagpur</v>
      </c>
      <c r="W2877" s="38"/>
      <c r="X2877" s="30">
        <v>45922</v>
      </c>
      <c r="Y2877" s="21">
        <f t="shared" si="304"/>
        <v>2</v>
      </c>
      <c r="Z2877" s="21" t="str">
        <f t="shared" si="305"/>
        <v>Saturday</v>
      </c>
      <c r="AA2877" s="21" t="str">
        <f t="shared" si="306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2875</v>
      </c>
      <c r="B2878" s="21">
        <v>178883</v>
      </c>
      <c r="C2878" s="30">
        <v>45915</v>
      </c>
      <c r="D2878" s="30">
        <v>45919</v>
      </c>
      <c r="E2878" s="47">
        <v>903</v>
      </c>
      <c r="F2878" s="47">
        <f t="shared" si="301"/>
        <v>79464</v>
      </c>
      <c r="G2878" s="48">
        <f t="shared" si="302"/>
        <v>79464</v>
      </c>
      <c r="H2878" s="21" t="s">
        <v>2066</v>
      </c>
      <c r="I2878" s="21" t="s">
        <v>4126</v>
      </c>
      <c r="J2878" s="21">
        <v>1</v>
      </c>
      <c r="K2878" s="21">
        <v>1</v>
      </c>
      <c r="L2878" s="21">
        <f t="shared" si="303"/>
        <v>0</v>
      </c>
      <c r="M2878" s="21" t="s">
        <v>3638</v>
      </c>
      <c r="N2878" s="30">
        <v>45920</v>
      </c>
      <c r="O2878" s="48">
        <v>155011.5</v>
      </c>
      <c r="P2878" s="21" t="s">
        <v>3597</v>
      </c>
      <c r="Q2878" s="21">
        <v>58155922370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NAGPUR</v>
      </c>
      <c r="W2878" s="38"/>
      <c r="X2878" s="30">
        <v>45922</v>
      </c>
      <c r="Y2878" s="21">
        <f t="shared" si="304"/>
        <v>2</v>
      </c>
      <c r="Z2878" s="21" t="str">
        <f t="shared" si="305"/>
        <v>Saturday</v>
      </c>
      <c r="AA2878" s="21" t="str">
        <f t="shared" si="306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2876</v>
      </c>
      <c r="B2879" s="21">
        <v>178883</v>
      </c>
      <c r="C2879" s="30">
        <v>45915</v>
      </c>
      <c r="D2879" s="30">
        <v>45919</v>
      </c>
      <c r="E2879" s="47">
        <v>1064</v>
      </c>
      <c r="F2879" s="47">
        <f t="shared" si="301"/>
        <v>93632</v>
      </c>
      <c r="G2879" s="48">
        <f t="shared" si="302"/>
        <v>93632</v>
      </c>
      <c r="H2879" s="21" t="s">
        <v>2067</v>
      </c>
      <c r="I2879" s="21" t="s">
        <v>4127</v>
      </c>
      <c r="J2879" s="21">
        <v>1</v>
      </c>
      <c r="K2879" s="21">
        <v>1</v>
      </c>
      <c r="L2879" s="21">
        <f t="shared" si="303"/>
        <v>0</v>
      </c>
      <c r="M2879" s="21" t="s">
        <v>3638</v>
      </c>
      <c r="N2879" s="30">
        <v>45920</v>
      </c>
      <c r="O2879" s="48">
        <v>166845</v>
      </c>
      <c r="P2879" s="21" t="s">
        <v>3597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304"/>
        <v>2</v>
      </c>
      <c r="Z2879" s="21" t="str">
        <f t="shared" si="305"/>
        <v>Saturday</v>
      </c>
      <c r="AA2879" s="21" t="str">
        <f t="shared" si="306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2877</v>
      </c>
      <c r="B2880" s="21">
        <v>178883</v>
      </c>
      <c r="C2880" s="30">
        <v>45915</v>
      </c>
      <c r="D2880" s="30">
        <v>45919</v>
      </c>
      <c r="E2880" s="47">
        <v>3288</v>
      </c>
      <c r="F2880" s="47">
        <f t="shared" si="301"/>
        <v>289344</v>
      </c>
      <c r="G2880" s="48">
        <f t="shared" si="302"/>
        <v>289344</v>
      </c>
      <c r="H2880" s="21" t="s">
        <v>3595</v>
      </c>
      <c r="I2880" s="21" t="s">
        <v>4214</v>
      </c>
      <c r="J2880" s="21">
        <v>1</v>
      </c>
      <c r="K2880" s="21"/>
      <c r="L2880" s="21">
        <f t="shared" si="303"/>
        <v>1</v>
      </c>
      <c r="M2880" s="21"/>
      <c r="N2880" s="30"/>
      <c r="O2880" s="48"/>
      <c r="P2880" s="21" t="s">
        <v>1145</v>
      </c>
      <c r="Q2880" s="21"/>
      <c r="R2880" s="21"/>
      <c r="S2880" s="3">
        <v>4</v>
      </c>
      <c r="T2880" s="37"/>
      <c r="U2880" s="21" t="s">
        <v>423</v>
      </c>
      <c r="V2880" s="21" t="str">
        <f>VLOOKUP(P2880,'Customer List'!B:C,2,)</f>
        <v>STOCK</v>
      </c>
      <c r="W2880" s="38" t="s">
        <v>1145</v>
      </c>
      <c r="X2880" s="30" t="str">
        <f>IF(OR(R2880 = "PRIYANKA MADAM", R2880 = "DEEPAK", R2880 = "PORTER"),N2880,"")</f>
        <v/>
      </c>
      <c r="Y2880" s="21" t="str">
        <f t="shared" si="304"/>
        <v/>
      </c>
      <c r="Z2880" s="21" t="str">
        <f t="shared" si="305"/>
        <v/>
      </c>
      <c r="AA2880" s="21" t="str">
        <f t="shared" si="306"/>
        <v/>
      </c>
      <c r="AB2880" s="21" t="str">
        <f>VLOOKUP(U2880,'Currency Sheet'!A:C,3,)</f>
        <v>DOLLAR</v>
      </c>
      <c r="AC2880" s="42" t="str">
        <f>VLOOKUP(P2880,'Customer List'!B:D,3,)</f>
        <v>STOCK</v>
      </c>
    </row>
    <row r="2881" spans="1:29" x14ac:dyDescent="0.25">
      <c r="A2881" s="21">
        <v>2878</v>
      </c>
      <c r="B2881" s="21" t="s">
        <v>3592</v>
      </c>
      <c r="C2881" s="30">
        <v>45916</v>
      </c>
      <c r="D2881" s="30">
        <v>45919</v>
      </c>
      <c r="E2881" s="47">
        <v>0</v>
      </c>
      <c r="F2881" s="47">
        <f t="shared" si="301"/>
        <v>0</v>
      </c>
      <c r="G2881" s="48">
        <f t="shared" si="302"/>
        <v>0</v>
      </c>
      <c r="H2881" s="21" t="s">
        <v>3593</v>
      </c>
      <c r="I2881" s="21" t="s">
        <v>4213</v>
      </c>
      <c r="J2881" s="21">
        <v>1</v>
      </c>
      <c r="K2881" s="21">
        <v>1</v>
      </c>
      <c r="L2881" s="21">
        <f t="shared" si="303"/>
        <v>0</v>
      </c>
      <c r="M2881" s="21" t="s">
        <v>3662</v>
      </c>
      <c r="N2881" s="30">
        <v>45920</v>
      </c>
      <c r="O2881" s="48">
        <v>0</v>
      </c>
      <c r="P2881" s="21" t="s">
        <v>3594</v>
      </c>
      <c r="Q2881" s="21">
        <v>58155918774</v>
      </c>
      <c r="R2881" s="21" t="s">
        <v>40</v>
      </c>
      <c r="S2881" s="3">
        <v>4</v>
      </c>
      <c r="T2881" s="37" t="s">
        <v>3600</v>
      </c>
      <c r="U2881" s="21" t="s">
        <v>3347</v>
      </c>
      <c r="V2881" s="21" t="str">
        <f>VLOOKUP(P2881,'Customer List'!B:C,2,)</f>
        <v>Mumbai</v>
      </c>
      <c r="W2881" s="38"/>
      <c r="X2881" s="30">
        <v>45922</v>
      </c>
      <c r="Y2881" s="21">
        <f t="shared" si="304"/>
        <v>2</v>
      </c>
      <c r="Z2881" s="21" t="str">
        <f t="shared" si="305"/>
        <v>Saturday</v>
      </c>
      <c r="AA2881" s="21" t="str">
        <f t="shared" si="306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2879</v>
      </c>
      <c r="B2882" s="21" t="s">
        <v>3603</v>
      </c>
      <c r="C2882" s="30">
        <v>45915</v>
      </c>
      <c r="D2882" s="30">
        <v>45922</v>
      </c>
      <c r="E2882" s="47">
        <v>2249</v>
      </c>
      <c r="F2882" s="47">
        <f t="shared" si="301"/>
        <v>197912</v>
      </c>
      <c r="G2882" s="48">
        <f t="shared" si="302"/>
        <v>197912</v>
      </c>
      <c r="H2882" s="21" t="s">
        <v>3604</v>
      </c>
      <c r="I2882" s="21" t="s">
        <v>4215</v>
      </c>
      <c r="J2882" s="21">
        <v>1</v>
      </c>
      <c r="K2882" s="21">
        <v>1</v>
      </c>
      <c r="L2882" s="21">
        <f t="shared" si="303"/>
        <v>0</v>
      </c>
      <c r="M2882" s="21" t="s">
        <v>3607</v>
      </c>
      <c r="N2882" s="30">
        <v>45920</v>
      </c>
      <c r="O2882" s="48">
        <v>393750</v>
      </c>
      <c r="P2882" s="21" t="s">
        <v>370</v>
      </c>
      <c r="Q2882" s="21">
        <v>58155939203</v>
      </c>
      <c r="R2882" s="21" t="s">
        <v>40</v>
      </c>
      <c r="S2882" s="3">
        <v>-80</v>
      </c>
      <c r="T2882" s="37"/>
      <c r="U2882" s="21" t="s">
        <v>3581</v>
      </c>
      <c r="V2882" s="21" t="str">
        <f>VLOOKUP(P2882,'Customer List'!B:C,2,)</f>
        <v>Gujrat</v>
      </c>
      <c r="W2882" s="38"/>
      <c r="X2882" s="30">
        <v>45922</v>
      </c>
      <c r="Y2882" s="21">
        <f t="shared" si="304"/>
        <v>2</v>
      </c>
      <c r="Z2882" s="21" t="str">
        <f t="shared" si="305"/>
        <v>Saturday</v>
      </c>
      <c r="AA2882" s="21" t="str">
        <f t="shared" si="306"/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2880</v>
      </c>
      <c r="B2883" s="21" t="s">
        <v>3603</v>
      </c>
      <c r="C2883" s="30">
        <v>45915</v>
      </c>
      <c r="D2883" s="30">
        <v>45922</v>
      </c>
      <c r="E2883" s="47">
        <v>1</v>
      </c>
      <c r="F2883" s="47">
        <f t="shared" si="301"/>
        <v>88</v>
      </c>
      <c r="G2883" s="48">
        <f t="shared" si="302"/>
        <v>88</v>
      </c>
      <c r="H2883" s="21" t="s">
        <v>3605</v>
      </c>
      <c r="I2883" s="21" t="s">
        <v>4216</v>
      </c>
      <c r="J2883" s="21">
        <v>1</v>
      </c>
      <c r="K2883" s="21">
        <v>1</v>
      </c>
      <c r="L2883" s="21">
        <f t="shared" si="303"/>
        <v>0</v>
      </c>
      <c r="M2883" s="21" t="s">
        <v>3607</v>
      </c>
      <c r="N2883" s="30">
        <v>45920</v>
      </c>
      <c r="O2883" s="48">
        <v>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 t="s">
        <v>3608</v>
      </c>
      <c r="U2883" s="21" t="s">
        <v>3581</v>
      </c>
      <c r="V2883" s="21" t="str">
        <f>VLOOKUP(P2883,'Customer List'!B:C,2,)</f>
        <v>Gujrat</v>
      </c>
      <c r="W2883" s="38"/>
      <c r="X2883" s="30">
        <v>45922</v>
      </c>
      <c r="Y2883" s="21">
        <f t="shared" si="304"/>
        <v>2</v>
      </c>
      <c r="Z2883" s="21" t="str">
        <f t="shared" si="305"/>
        <v>Saturday</v>
      </c>
      <c r="AA2883" s="21" t="str">
        <f t="shared" si="306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2881</v>
      </c>
      <c r="B2884" s="21" t="s">
        <v>3669</v>
      </c>
      <c r="C2884" s="30">
        <v>45917</v>
      </c>
      <c r="D2884" s="30">
        <v>45922</v>
      </c>
      <c r="E2884" s="47">
        <v>11860.25</v>
      </c>
      <c r="F2884" s="47">
        <f t="shared" ref="F2884:F2947" si="307">IF(AB2884="DOLLAR",E2884*88,E2884)</f>
        <v>11860.25</v>
      </c>
      <c r="G2884" s="48">
        <f t="shared" ref="G2884:G2947" si="308">F2884*J2884</f>
        <v>23720.5</v>
      </c>
      <c r="H2884" s="21">
        <v>100575</v>
      </c>
      <c r="I2884" s="21" t="s">
        <v>4720</v>
      </c>
      <c r="J2884" s="21">
        <v>2</v>
      </c>
      <c r="K2884" s="21">
        <v>2</v>
      </c>
      <c r="L2884" s="21">
        <f t="shared" ref="L2884:L2947" si="309">J2884-K2884</f>
        <v>0</v>
      </c>
      <c r="M2884" s="21" t="s">
        <v>5574</v>
      </c>
      <c r="N2884" s="30">
        <v>45961</v>
      </c>
      <c r="O2884" s="48">
        <v>0</v>
      </c>
      <c r="P2884" s="21" t="s">
        <v>625</v>
      </c>
      <c r="Q2884" s="21" t="s">
        <v>2071</v>
      </c>
      <c r="R2884" s="21" t="s">
        <v>637</v>
      </c>
      <c r="S2884" s="3">
        <v>4</v>
      </c>
      <c r="T2884" s="37"/>
      <c r="U2884" s="21" t="s">
        <v>2084</v>
      </c>
      <c r="V2884" s="21" t="str">
        <f>VLOOKUP(P2884,'Customer List'!B:C,2,)</f>
        <v>Delhi</v>
      </c>
      <c r="W2884" s="38"/>
      <c r="X2884" s="30">
        <f>IF(OR(R2884 = "PRIYANKA MADAM", R2884 = "DEEPAK", R2884 = "PORTER"),N2884,"")</f>
        <v>45961</v>
      </c>
      <c r="Y2884" s="21">
        <f t="shared" ref="Y2884:Y2947" si="310">IF(X2884="", "", X2884-N2884)</f>
        <v>0</v>
      </c>
      <c r="Z2884" s="21" t="str">
        <f t="shared" ref="Z2884:Z2947" si="311">IF(N2884="", "", TEXT(N2884, "dddd"))</f>
        <v>Friday</v>
      </c>
      <c r="AA2884" s="21" t="str">
        <f t="shared" ref="AA2884:AA2947" si="312">IF(X2884="", "", TEXT(X2884, "dddd"))</f>
        <v>Friday</v>
      </c>
      <c r="AB2884" s="21" t="str">
        <f>VLOOKUP(U2884,'Currency Sheet'!A:C,3,)</f>
        <v>INR</v>
      </c>
      <c r="AC2884" s="42" t="str">
        <f>VLOOKUP(P2884,'Customer List'!B:D,3,)</f>
        <v>Local</v>
      </c>
    </row>
    <row r="2885" spans="1:29" x14ac:dyDescent="0.25">
      <c r="A2885" s="21">
        <v>2882</v>
      </c>
      <c r="B2885" s="21" t="s">
        <v>3669</v>
      </c>
      <c r="C2885" s="30">
        <v>45917</v>
      </c>
      <c r="D2885" s="30">
        <v>45922</v>
      </c>
      <c r="E2885" s="47">
        <v>51562.5</v>
      </c>
      <c r="F2885" s="47">
        <f t="shared" si="307"/>
        <v>51562.5</v>
      </c>
      <c r="G2885" s="48">
        <f t="shared" si="308"/>
        <v>51562.5</v>
      </c>
      <c r="H2885" s="21">
        <v>162517</v>
      </c>
      <c r="I2885" s="21"/>
      <c r="J2885" s="21">
        <v>1</v>
      </c>
      <c r="K2885" s="21">
        <v>1</v>
      </c>
      <c r="L2885" s="21">
        <f t="shared" si="309"/>
        <v>0</v>
      </c>
      <c r="M2885" s="21" t="s">
        <v>3680</v>
      </c>
      <c r="N2885" s="30">
        <v>45923</v>
      </c>
      <c r="O2885" s="48">
        <v>61875</v>
      </c>
      <c r="P2885" s="21" t="s">
        <v>3681</v>
      </c>
      <c r="Q2885" s="21" t="s">
        <v>2071</v>
      </c>
      <c r="R2885" s="21" t="s">
        <v>847</v>
      </c>
      <c r="S2885" s="3" t="s">
        <v>299</v>
      </c>
      <c r="T2885" s="37"/>
      <c r="U2885" s="21" t="s">
        <v>2084</v>
      </c>
      <c r="V2885" s="21" t="e">
        <f>VLOOKUP(P2885,'Customer List'!B:C,2,)</f>
        <v>#N/A</v>
      </c>
      <c r="W2885" s="38"/>
      <c r="X2885" s="30">
        <f>IF(OR(R2885 = "PRIYANKA MADAM", R2885 = "DEEPAK", R2885 = "PORTER"),N2885,"")</f>
        <v>45923</v>
      </c>
      <c r="Y2885" s="21">
        <f t="shared" si="310"/>
        <v>0</v>
      </c>
      <c r="Z2885" s="21" t="str">
        <f t="shared" si="311"/>
        <v>Tuesday</v>
      </c>
      <c r="AA2885" s="21" t="str">
        <f t="shared" si="312"/>
        <v>Tuesday</v>
      </c>
      <c r="AB2885" s="21" t="str">
        <f>VLOOKUP(U2885,'Currency Sheet'!A:C,3,)</f>
        <v>INR</v>
      </c>
      <c r="AC2885" s="42" t="e">
        <f>VLOOKUP(P2885,'Customer List'!B:D,3,)</f>
        <v>#N/A</v>
      </c>
    </row>
    <row r="2886" spans="1:29" x14ac:dyDescent="0.25">
      <c r="A2886" s="21">
        <v>2883</v>
      </c>
      <c r="B2886" s="21" t="s">
        <v>3678</v>
      </c>
      <c r="C2886" s="30">
        <v>45919</v>
      </c>
      <c r="D2886" s="30">
        <v>45923</v>
      </c>
      <c r="E2886" s="47">
        <v>2806.8</v>
      </c>
      <c r="F2886" s="47">
        <f t="shared" si="307"/>
        <v>246998.40000000002</v>
      </c>
      <c r="G2886" s="48">
        <f t="shared" si="308"/>
        <v>246998.40000000002</v>
      </c>
      <c r="H2886" s="21" t="s">
        <v>2067</v>
      </c>
      <c r="I2886" s="21" t="s">
        <v>4127</v>
      </c>
      <c r="J2886" s="21">
        <v>1</v>
      </c>
      <c r="K2886" s="21">
        <v>1</v>
      </c>
      <c r="L2886" s="21">
        <f t="shared" si="309"/>
        <v>0</v>
      </c>
      <c r="M2886" s="21" t="s">
        <v>4866</v>
      </c>
      <c r="N2886" s="30">
        <v>45923</v>
      </c>
      <c r="O2886" s="48">
        <v>334009.2</v>
      </c>
      <c r="P2886" s="21" t="s">
        <v>2046</v>
      </c>
      <c r="Q2886" s="21">
        <v>58156039233</v>
      </c>
      <c r="R2886" s="21" t="s">
        <v>40</v>
      </c>
      <c r="S2886" s="3">
        <v>4</v>
      </c>
      <c r="T2886" s="37"/>
      <c r="U2886" s="21" t="s">
        <v>423</v>
      </c>
      <c r="V2886" s="21" t="str">
        <f>VLOOKUP(P2886,'Customer List'!B:C,2,)</f>
        <v>Banglore</v>
      </c>
      <c r="W2886" s="38"/>
      <c r="X2886" s="30">
        <v>45924</v>
      </c>
      <c r="Y2886" s="21">
        <f t="shared" si="310"/>
        <v>1</v>
      </c>
      <c r="Z2886" s="21" t="str">
        <f t="shared" si="311"/>
        <v>Tuesday</v>
      </c>
      <c r="AA2886" s="21" t="str">
        <f t="shared" si="312"/>
        <v>Wednesday</v>
      </c>
      <c r="AB2886" s="21" t="str">
        <f>VLOOKUP(U2886,'Currency Sheet'!A:C,3,)</f>
        <v>DOLLAR</v>
      </c>
      <c r="AC2886" s="42" t="str">
        <f>VLOOKUP(P2886,'Customer List'!B:D,3,)</f>
        <v>OutStation</v>
      </c>
    </row>
    <row r="2887" spans="1:29" x14ac:dyDescent="0.25">
      <c r="A2887" s="21">
        <v>2884</v>
      </c>
      <c r="B2887" s="21" t="s">
        <v>3678</v>
      </c>
      <c r="C2887" s="30">
        <v>45919</v>
      </c>
      <c r="D2887" s="30">
        <v>45923</v>
      </c>
      <c r="E2887" s="47">
        <v>1108</v>
      </c>
      <c r="F2887" s="47">
        <f t="shared" si="307"/>
        <v>97504</v>
      </c>
      <c r="G2887" s="48">
        <f t="shared" si="308"/>
        <v>97504</v>
      </c>
      <c r="H2887" s="21" t="s">
        <v>2067</v>
      </c>
      <c r="I2887" s="21" t="s">
        <v>4127</v>
      </c>
      <c r="J2887" s="21">
        <v>1</v>
      </c>
      <c r="K2887" s="21">
        <v>1</v>
      </c>
      <c r="L2887" s="21">
        <f t="shared" si="309"/>
        <v>0</v>
      </c>
      <c r="M2887" s="21" t="s">
        <v>3704</v>
      </c>
      <c r="N2887" s="30">
        <v>45924</v>
      </c>
      <c r="O2887" s="48">
        <v>177514</v>
      </c>
      <c r="P2887" s="21" t="s">
        <v>3677</v>
      </c>
      <c r="Q2887" s="21">
        <v>58156097705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45925</v>
      </c>
      <c r="Y2887" s="21">
        <f t="shared" si="310"/>
        <v>1</v>
      </c>
      <c r="Z2887" s="21" t="str">
        <f t="shared" si="311"/>
        <v>Wednesday</v>
      </c>
      <c r="AA2887" s="21" t="str">
        <f t="shared" si="312"/>
        <v>Thursday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2885</v>
      </c>
      <c r="B2888" s="21" t="s">
        <v>3678</v>
      </c>
      <c r="C2888" s="30">
        <v>45919</v>
      </c>
      <c r="D2888" s="30">
        <v>45923</v>
      </c>
      <c r="E2888" s="47">
        <v>2013</v>
      </c>
      <c r="F2888" s="47">
        <f t="shared" si="307"/>
        <v>177144</v>
      </c>
      <c r="G2888" s="48">
        <f t="shared" si="308"/>
        <v>177144</v>
      </c>
      <c r="H2888" s="21" t="s">
        <v>3675</v>
      </c>
      <c r="I2888" s="21" t="s">
        <v>4217</v>
      </c>
      <c r="J2888" s="21">
        <v>1</v>
      </c>
      <c r="K2888" s="21">
        <v>1</v>
      </c>
      <c r="L2888" s="21">
        <f t="shared" si="309"/>
        <v>0</v>
      </c>
      <c r="M2888" s="21" t="s">
        <v>4936</v>
      </c>
      <c r="N2888" s="30">
        <v>45923</v>
      </c>
      <c r="O2888" s="48">
        <v>237331.25</v>
      </c>
      <c r="P2888" s="21" t="s">
        <v>165</v>
      </c>
      <c r="Q2888" s="21">
        <v>58156038916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Lucknow</v>
      </c>
      <c r="W2888" s="38"/>
      <c r="X2888" s="30">
        <v>45925</v>
      </c>
      <c r="Y2888" s="21">
        <f t="shared" si="310"/>
        <v>2</v>
      </c>
      <c r="Z2888" s="21" t="str">
        <f t="shared" si="311"/>
        <v>Tuesday</v>
      </c>
      <c r="AA2888" s="21" t="str">
        <f t="shared" si="312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2886</v>
      </c>
      <c r="B2889" s="21" t="s">
        <v>3678</v>
      </c>
      <c r="C2889" s="30">
        <v>45919</v>
      </c>
      <c r="D2889" s="30">
        <v>45923</v>
      </c>
      <c r="E2889" s="47">
        <v>2013</v>
      </c>
      <c r="F2889" s="47">
        <f t="shared" si="307"/>
        <v>177144</v>
      </c>
      <c r="G2889" s="48">
        <f t="shared" si="308"/>
        <v>177144</v>
      </c>
      <c r="H2889" s="21" t="s">
        <v>3676</v>
      </c>
      <c r="I2889" s="21" t="s">
        <v>4218</v>
      </c>
      <c r="J2889" s="21">
        <v>1</v>
      </c>
      <c r="K2889" s="21">
        <v>1</v>
      </c>
      <c r="L2889" s="21">
        <f t="shared" si="309"/>
        <v>0</v>
      </c>
      <c r="M2889" s="21" t="s">
        <v>4936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310"/>
        <v>2</v>
      </c>
      <c r="Z2889" s="21" t="str">
        <f t="shared" si="311"/>
        <v>Tuesday</v>
      </c>
      <c r="AA2889" s="21" t="str">
        <f t="shared" si="312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2887</v>
      </c>
      <c r="B2890" s="21" t="s">
        <v>3678</v>
      </c>
      <c r="C2890" s="30">
        <v>45919</v>
      </c>
      <c r="D2890" s="30">
        <v>45923</v>
      </c>
      <c r="E2890" s="47">
        <v>96.8</v>
      </c>
      <c r="F2890" s="47">
        <f t="shared" si="307"/>
        <v>8518.4</v>
      </c>
      <c r="G2890" s="48">
        <f t="shared" si="308"/>
        <v>8518.4</v>
      </c>
      <c r="H2890" s="21" t="s">
        <v>933</v>
      </c>
      <c r="I2890" s="21" t="s">
        <v>4122</v>
      </c>
      <c r="J2890" s="21">
        <v>1</v>
      </c>
      <c r="K2890" s="21">
        <v>1</v>
      </c>
      <c r="L2890" s="21">
        <f t="shared" si="309"/>
        <v>0</v>
      </c>
      <c r="M2890" s="21" t="s">
        <v>3704</v>
      </c>
      <c r="N2890" s="30">
        <v>45924</v>
      </c>
      <c r="O2890" s="48">
        <v>8452.5</v>
      </c>
      <c r="P2890" s="21" t="s">
        <v>3677</v>
      </c>
      <c r="Q2890" s="21">
        <v>58156097705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BANGLORE</v>
      </c>
      <c r="W2890" s="38"/>
      <c r="X2890" s="30">
        <v>45925</v>
      </c>
      <c r="Y2890" s="21">
        <f t="shared" si="310"/>
        <v>1</v>
      </c>
      <c r="Z2890" s="21" t="str">
        <f t="shared" si="311"/>
        <v>Wednesday</v>
      </c>
      <c r="AA2890" s="21" t="str">
        <f t="shared" si="312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2888</v>
      </c>
      <c r="B2891" s="21" t="s">
        <v>3670</v>
      </c>
      <c r="C2891" s="30">
        <v>45918</v>
      </c>
      <c r="D2891" s="30">
        <v>45923</v>
      </c>
      <c r="E2891" s="47">
        <v>850</v>
      </c>
      <c r="F2891" s="47">
        <f t="shared" si="307"/>
        <v>74800</v>
      </c>
      <c r="G2891" s="48">
        <f t="shared" si="308"/>
        <v>74800</v>
      </c>
      <c r="H2891" s="21" t="s">
        <v>3672</v>
      </c>
      <c r="I2891" s="21"/>
      <c r="J2891" s="21">
        <v>1</v>
      </c>
      <c r="K2891" s="21">
        <v>1</v>
      </c>
      <c r="L2891" s="21">
        <f t="shared" si="309"/>
        <v>0</v>
      </c>
      <c r="M2891" s="21" t="s">
        <v>4941</v>
      </c>
      <c r="N2891" s="30">
        <v>45923</v>
      </c>
      <c r="O2891" s="48">
        <v>123250</v>
      </c>
      <c r="P2891" s="21" t="s">
        <v>3673</v>
      </c>
      <c r="Q2891" s="21">
        <v>58156038765</v>
      </c>
      <c r="R2891" s="21" t="s">
        <v>40</v>
      </c>
      <c r="S2891" s="3">
        <v>-20</v>
      </c>
      <c r="T2891" s="37"/>
      <c r="U2891" s="21" t="s">
        <v>520</v>
      </c>
      <c r="V2891" s="21" t="str">
        <f>VLOOKUP(P2891,'Customer List'!B:C,2,)</f>
        <v>Chennai</v>
      </c>
      <c r="W2891" s="38"/>
      <c r="X2891" s="30">
        <v>45924</v>
      </c>
      <c r="Y2891" s="21">
        <f t="shared" si="310"/>
        <v>1</v>
      </c>
      <c r="Z2891" s="21" t="str">
        <f t="shared" si="311"/>
        <v>Tuesday</v>
      </c>
      <c r="AA2891" s="21" t="str">
        <f t="shared" si="312"/>
        <v>Wednesday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2889</v>
      </c>
      <c r="B2892" s="21" t="s">
        <v>3671</v>
      </c>
      <c r="C2892" s="30">
        <v>45918</v>
      </c>
      <c r="D2892" s="30">
        <v>45923</v>
      </c>
      <c r="E2892" s="47">
        <v>238.8</v>
      </c>
      <c r="F2892" s="47">
        <f t="shared" si="307"/>
        <v>21014.400000000001</v>
      </c>
      <c r="G2892" s="48">
        <f t="shared" si="308"/>
        <v>21014.400000000001</v>
      </c>
      <c r="H2892" s="21" t="s">
        <v>3674</v>
      </c>
      <c r="I2892" s="21"/>
      <c r="J2892" s="21">
        <v>1</v>
      </c>
      <c r="K2892" s="21">
        <v>1</v>
      </c>
      <c r="L2892" s="21">
        <f t="shared" si="309"/>
        <v>0</v>
      </c>
      <c r="M2892" s="21" t="s">
        <v>4952</v>
      </c>
      <c r="N2892" s="30">
        <v>45934</v>
      </c>
      <c r="O2892" s="48">
        <v>39243</v>
      </c>
      <c r="P2892" s="21" t="s">
        <v>1094</v>
      </c>
      <c r="Q2892" s="21" t="s">
        <v>4725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Punjab</v>
      </c>
      <c r="W2892" s="38"/>
      <c r="X2892" s="30">
        <v>45936</v>
      </c>
      <c r="Y2892" s="21">
        <f t="shared" si="310"/>
        <v>2</v>
      </c>
      <c r="Z2892" s="21" t="str">
        <f t="shared" si="311"/>
        <v>Saturday</v>
      </c>
      <c r="AA2892" s="21" t="str">
        <f t="shared" si="312"/>
        <v>Monday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2890</v>
      </c>
      <c r="B2893" s="21" t="s">
        <v>3690</v>
      </c>
      <c r="C2893" s="30">
        <v>45923</v>
      </c>
      <c r="D2893" s="30">
        <v>45924</v>
      </c>
      <c r="E2893" s="47">
        <v>191.57</v>
      </c>
      <c r="F2893" s="47">
        <f t="shared" si="307"/>
        <v>16858.16</v>
      </c>
      <c r="G2893" s="48">
        <f t="shared" si="308"/>
        <v>16858.16</v>
      </c>
      <c r="H2893" s="21" t="s">
        <v>3691</v>
      </c>
      <c r="I2893" s="21" t="s">
        <v>4219</v>
      </c>
      <c r="J2893" s="21">
        <v>1</v>
      </c>
      <c r="K2893" s="21">
        <v>1</v>
      </c>
      <c r="L2893" s="21">
        <f t="shared" si="309"/>
        <v>0</v>
      </c>
      <c r="M2893" s="21" t="s">
        <v>4886</v>
      </c>
      <c r="N2893" s="30">
        <v>45927</v>
      </c>
      <c r="O2893" s="48">
        <v>28735.7</v>
      </c>
      <c r="P2893" s="21" t="s">
        <v>1030</v>
      </c>
      <c r="Q2893" s="21">
        <v>58156228885</v>
      </c>
      <c r="R2893" s="21" t="s">
        <v>40</v>
      </c>
      <c r="S2893" s="3">
        <v>-20</v>
      </c>
      <c r="T2893" s="37"/>
      <c r="U2893" s="21" t="s">
        <v>320</v>
      </c>
      <c r="V2893" s="21" t="str">
        <f>VLOOKUP(P2893,'Customer List'!B:C,2,)</f>
        <v>Kerala</v>
      </c>
      <c r="W2893" s="38"/>
      <c r="X2893" s="30">
        <v>45930</v>
      </c>
      <c r="Y2893" s="21">
        <f t="shared" si="310"/>
        <v>3</v>
      </c>
      <c r="Z2893" s="21" t="str">
        <f t="shared" si="311"/>
        <v>Saturday</v>
      </c>
      <c r="AA2893" s="21" t="str">
        <f t="shared" si="312"/>
        <v>Tuesday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2891</v>
      </c>
      <c r="B2894" s="21" t="s">
        <v>3690</v>
      </c>
      <c r="C2894" s="30">
        <v>45923</v>
      </c>
      <c r="D2894" s="30">
        <v>45924</v>
      </c>
      <c r="E2894" s="47">
        <v>382</v>
      </c>
      <c r="F2894" s="47">
        <f t="shared" si="307"/>
        <v>33616</v>
      </c>
      <c r="G2894" s="48">
        <f t="shared" si="308"/>
        <v>33616</v>
      </c>
      <c r="H2894" s="21" t="s">
        <v>3692</v>
      </c>
      <c r="I2894" s="21" t="s">
        <v>4220</v>
      </c>
      <c r="J2894" s="21">
        <v>1</v>
      </c>
      <c r="K2894" s="21">
        <v>1</v>
      </c>
      <c r="L2894" s="21">
        <f t="shared" si="309"/>
        <v>0</v>
      </c>
      <c r="M2894" s="21" t="s">
        <v>4889</v>
      </c>
      <c r="N2894" s="30">
        <v>45933</v>
      </c>
      <c r="O2894" s="48">
        <v>49186.25</v>
      </c>
      <c r="P2894" s="21" t="s">
        <v>30</v>
      </c>
      <c r="Q2894" s="21" t="s">
        <v>2071</v>
      </c>
      <c r="R2894" s="21" t="s">
        <v>847</v>
      </c>
      <c r="S2894" s="3">
        <v>-20</v>
      </c>
      <c r="T2894" s="37"/>
      <c r="U2894" s="21" t="s">
        <v>320</v>
      </c>
      <c r="V2894" s="21" t="str">
        <f>VLOOKUP(P2894,'Customer List'!B:C,2,)</f>
        <v>Delhi</v>
      </c>
      <c r="W2894" s="38"/>
      <c r="X2894" s="30">
        <f>IF(OR(R2894 = "PRIYANKA MADAM", R2894 = "DEEPAK", R2894 = "PORTER"),N2894,"")</f>
        <v>45933</v>
      </c>
      <c r="Y2894" s="21">
        <f t="shared" si="310"/>
        <v>0</v>
      </c>
      <c r="Z2894" s="21" t="str">
        <f t="shared" si="311"/>
        <v>Friday</v>
      </c>
      <c r="AA2894" s="21" t="str">
        <f t="shared" si="312"/>
        <v>Friday</v>
      </c>
      <c r="AB2894" s="21" t="str">
        <f>VLOOKUP(U2894,'Currency Sheet'!A:C,3,)</f>
        <v>DOLLAR</v>
      </c>
      <c r="AC2894" s="42" t="str">
        <f>VLOOKUP(P2894,'Customer List'!B:D,3,)</f>
        <v>Local</v>
      </c>
    </row>
    <row r="2895" spans="1:29" x14ac:dyDescent="0.25">
      <c r="A2895" s="21">
        <v>2892</v>
      </c>
      <c r="B2895" s="21" t="s">
        <v>3690</v>
      </c>
      <c r="C2895" s="30">
        <v>45923</v>
      </c>
      <c r="D2895" s="30">
        <v>45924</v>
      </c>
      <c r="E2895" s="47">
        <v>188</v>
      </c>
      <c r="F2895" s="47">
        <f t="shared" si="307"/>
        <v>16544</v>
      </c>
      <c r="G2895" s="48">
        <f t="shared" si="308"/>
        <v>16544</v>
      </c>
      <c r="H2895" s="21" t="s">
        <v>372</v>
      </c>
      <c r="I2895" s="21" t="s">
        <v>4124</v>
      </c>
      <c r="J2895" s="21">
        <v>1</v>
      </c>
      <c r="K2895" s="21">
        <v>1</v>
      </c>
      <c r="L2895" s="21">
        <f t="shared" si="309"/>
        <v>0</v>
      </c>
      <c r="M2895" s="21" t="s">
        <v>4889</v>
      </c>
      <c r="N2895" s="30">
        <v>45933</v>
      </c>
      <c r="O2895" s="48">
        <v>24277.5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310"/>
        <v>0</v>
      </c>
      <c r="Z2895" s="21" t="str">
        <f t="shared" si="311"/>
        <v>Friday</v>
      </c>
      <c r="AA2895" s="21" t="str">
        <f t="shared" si="312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2893</v>
      </c>
      <c r="B2896" s="21" t="s">
        <v>3690</v>
      </c>
      <c r="C2896" s="30">
        <v>45923</v>
      </c>
      <c r="D2896" s="30">
        <v>45924</v>
      </c>
      <c r="E2896" s="47">
        <v>374</v>
      </c>
      <c r="F2896" s="47">
        <f t="shared" si="307"/>
        <v>32912</v>
      </c>
      <c r="G2896" s="48">
        <f t="shared" si="308"/>
        <v>32912</v>
      </c>
      <c r="H2896" s="21" t="s">
        <v>3693</v>
      </c>
      <c r="I2896" s="21" t="s">
        <v>4221</v>
      </c>
      <c r="J2896" s="21">
        <v>1</v>
      </c>
      <c r="K2896" s="21">
        <v>1</v>
      </c>
      <c r="L2896" s="21">
        <f t="shared" si="309"/>
        <v>0</v>
      </c>
      <c r="M2896" s="21" t="s">
        <v>4926</v>
      </c>
      <c r="N2896" s="30">
        <v>45927</v>
      </c>
      <c r="O2896" s="48">
        <v>45632.97</v>
      </c>
      <c r="P2896" s="21" t="s">
        <v>276</v>
      </c>
      <c r="Q2896" s="21">
        <v>58156228815</v>
      </c>
      <c r="R2896" s="21" t="s">
        <v>40</v>
      </c>
      <c r="S2896" s="3">
        <v>-20</v>
      </c>
      <c r="T2896" s="37"/>
      <c r="U2896" s="21" t="s">
        <v>320</v>
      </c>
      <c r="V2896" s="21" t="str">
        <f>VLOOKUP(P2896,'Customer List'!B:C,2,)</f>
        <v>Pune</v>
      </c>
      <c r="W2896" s="38"/>
      <c r="X2896" s="30">
        <v>45929</v>
      </c>
      <c r="Y2896" s="21">
        <f t="shared" si="310"/>
        <v>2</v>
      </c>
      <c r="Z2896" s="21" t="str">
        <f t="shared" si="311"/>
        <v>Saturday</v>
      </c>
      <c r="AA2896" s="21" t="str">
        <f t="shared" si="312"/>
        <v>Monday</v>
      </c>
      <c r="AB2896" s="21" t="str">
        <f>VLOOKUP(U2896,'Currency Sheet'!A:C,3,)</f>
        <v>DOLLAR</v>
      </c>
      <c r="AC2896" s="42" t="str">
        <f>VLOOKUP(P2896,'Customer List'!B:D,3,)</f>
        <v>OutStation</v>
      </c>
    </row>
    <row r="2897" spans="1:29" x14ac:dyDescent="0.25">
      <c r="A2897" s="21">
        <v>2894</v>
      </c>
      <c r="B2897" s="21" t="s">
        <v>3690</v>
      </c>
      <c r="C2897" s="30">
        <v>45923</v>
      </c>
      <c r="D2897" s="30">
        <v>45924</v>
      </c>
      <c r="E2897" s="47">
        <v>153</v>
      </c>
      <c r="F2897" s="47">
        <f t="shared" si="307"/>
        <v>13464</v>
      </c>
      <c r="G2897" s="48">
        <f t="shared" si="308"/>
        <v>13464</v>
      </c>
      <c r="H2897" s="21" t="s">
        <v>3694</v>
      </c>
      <c r="I2897" s="21" t="s">
        <v>4222</v>
      </c>
      <c r="J2897" s="21">
        <v>1</v>
      </c>
      <c r="K2897" s="21">
        <v>1</v>
      </c>
      <c r="L2897" s="21">
        <f t="shared" si="309"/>
        <v>0</v>
      </c>
      <c r="M2897" s="21" t="s">
        <v>4933</v>
      </c>
      <c r="N2897" s="30">
        <v>45938</v>
      </c>
      <c r="O2897" s="48">
        <v>23257.8</v>
      </c>
      <c r="P2897" s="21" t="s">
        <v>254</v>
      </c>
      <c r="Q2897" s="21" t="s">
        <v>636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 t="shared" ref="X2897:X2902" si="313">IF(OR(R2897 = "PRIYANKA MADAM", R2897 = "DEEPAK", R2897 = "PORTER"),N2897,"")</f>
        <v>45938</v>
      </c>
      <c r="Y2897" s="21">
        <f t="shared" si="310"/>
        <v>0</v>
      </c>
      <c r="Z2897" s="21" t="str">
        <f t="shared" si="311"/>
        <v>Wednesday</v>
      </c>
      <c r="AA2897" s="21" t="str">
        <f t="shared" si="312"/>
        <v>Wednesday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2895</v>
      </c>
      <c r="B2898" s="21" t="s">
        <v>3690</v>
      </c>
      <c r="C2898" s="30">
        <v>45923</v>
      </c>
      <c r="D2898" s="30">
        <v>45924</v>
      </c>
      <c r="E2898" s="47">
        <v>153</v>
      </c>
      <c r="F2898" s="47">
        <f t="shared" si="307"/>
        <v>13464</v>
      </c>
      <c r="G2898" s="48">
        <f t="shared" si="308"/>
        <v>13464</v>
      </c>
      <c r="H2898" s="21" t="s">
        <v>3695</v>
      </c>
      <c r="I2898" s="21" t="s">
        <v>4223</v>
      </c>
      <c r="J2898" s="21">
        <v>1</v>
      </c>
      <c r="K2898" s="21">
        <v>1</v>
      </c>
      <c r="L2898" s="21">
        <f t="shared" si="309"/>
        <v>0</v>
      </c>
      <c r="M2898" s="21" t="s">
        <v>4933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si="313"/>
        <v>45938</v>
      </c>
      <c r="Y2898" s="21">
        <f t="shared" si="310"/>
        <v>0</v>
      </c>
      <c r="Z2898" s="21" t="str">
        <f t="shared" si="311"/>
        <v>Wednesday</v>
      </c>
      <c r="AA2898" s="21" t="str">
        <f t="shared" si="312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2896</v>
      </c>
      <c r="B2899" s="21" t="s">
        <v>3690</v>
      </c>
      <c r="C2899" s="30">
        <v>45923</v>
      </c>
      <c r="D2899" s="30">
        <v>45924</v>
      </c>
      <c r="E2899" s="47">
        <v>374</v>
      </c>
      <c r="F2899" s="47">
        <f t="shared" si="307"/>
        <v>32912</v>
      </c>
      <c r="G2899" s="48">
        <f t="shared" si="308"/>
        <v>32912</v>
      </c>
      <c r="H2899" s="21" t="s">
        <v>3696</v>
      </c>
      <c r="I2899" s="21" t="s">
        <v>4224</v>
      </c>
      <c r="J2899" s="21">
        <v>1</v>
      </c>
      <c r="K2899" s="21">
        <v>1</v>
      </c>
      <c r="L2899" s="21">
        <f t="shared" si="309"/>
        <v>0</v>
      </c>
      <c r="M2899" s="21" t="s">
        <v>4933</v>
      </c>
      <c r="N2899" s="30">
        <v>45938</v>
      </c>
      <c r="O2899" s="48">
        <v>56710.8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313"/>
        <v>45938</v>
      </c>
      <c r="Y2899" s="21">
        <f t="shared" si="310"/>
        <v>0</v>
      </c>
      <c r="Z2899" s="21" t="str">
        <f t="shared" si="311"/>
        <v>Wednesday</v>
      </c>
      <c r="AA2899" s="21" t="str">
        <f t="shared" si="312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2897</v>
      </c>
      <c r="B2900" s="21" t="s">
        <v>3690</v>
      </c>
      <c r="C2900" s="30">
        <v>45923</v>
      </c>
      <c r="D2900" s="30">
        <v>45924</v>
      </c>
      <c r="E2900" s="47">
        <v>188</v>
      </c>
      <c r="F2900" s="47">
        <f t="shared" si="307"/>
        <v>16544</v>
      </c>
      <c r="G2900" s="48">
        <f t="shared" si="308"/>
        <v>16544</v>
      </c>
      <c r="H2900" s="21" t="s">
        <v>372</v>
      </c>
      <c r="I2900" s="21" t="s">
        <v>4124</v>
      </c>
      <c r="J2900" s="21">
        <v>1</v>
      </c>
      <c r="K2900" s="21">
        <v>1</v>
      </c>
      <c r="L2900" s="21">
        <f t="shared" si="309"/>
        <v>0</v>
      </c>
      <c r="M2900" s="21" t="s">
        <v>3717</v>
      </c>
      <c r="N2900" s="30">
        <v>45926</v>
      </c>
      <c r="O2900" s="48">
        <v>24277.25</v>
      </c>
      <c r="P2900" s="21" t="s">
        <v>30</v>
      </c>
      <c r="Q2900" s="21" t="s">
        <v>2071</v>
      </c>
      <c r="R2900" s="21" t="s">
        <v>637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13"/>
        <v>45926</v>
      </c>
      <c r="Y2900" s="21">
        <f t="shared" si="310"/>
        <v>0</v>
      </c>
      <c r="Z2900" s="21" t="str">
        <f t="shared" si="311"/>
        <v>Friday</v>
      </c>
      <c r="AA2900" s="21" t="str">
        <f t="shared" si="312"/>
        <v>Friday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2898</v>
      </c>
      <c r="B2901" s="21" t="s">
        <v>3690</v>
      </c>
      <c r="C2901" s="30">
        <v>45923</v>
      </c>
      <c r="D2901" s="30">
        <v>45924</v>
      </c>
      <c r="E2901" s="47">
        <v>201</v>
      </c>
      <c r="F2901" s="47">
        <f t="shared" si="307"/>
        <v>17688</v>
      </c>
      <c r="G2901" s="48">
        <f t="shared" si="308"/>
        <v>17688</v>
      </c>
      <c r="H2901" s="21" t="s">
        <v>751</v>
      </c>
      <c r="I2901" s="21" t="s">
        <v>4128</v>
      </c>
      <c r="J2901" s="21">
        <v>1</v>
      </c>
      <c r="K2901" s="21">
        <v>1</v>
      </c>
      <c r="L2901" s="21">
        <f t="shared" si="309"/>
        <v>0</v>
      </c>
      <c r="M2901" s="21" t="s">
        <v>3717</v>
      </c>
      <c r="N2901" s="30">
        <v>45926</v>
      </c>
      <c r="O2901" s="48">
        <v>25901.75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13"/>
        <v>45926</v>
      </c>
      <c r="Y2901" s="21">
        <f t="shared" si="310"/>
        <v>0</v>
      </c>
      <c r="Z2901" s="21" t="str">
        <f t="shared" si="311"/>
        <v>Friday</v>
      </c>
      <c r="AA2901" s="21" t="str">
        <f t="shared" si="312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2899</v>
      </c>
      <c r="B2902" s="21" t="s">
        <v>3690</v>
      </c>
      <c r="C2902" s="30">
        <v>45923</v>
      </c>
      <c r="D2902" s="30">
        <v>45924</v>
      </c>
      <c r="E2902" s="47">
        <v>201</v>
      </c>
      <c r="F2902" s="47">
        <f t="shared" si="307"/>
        <v>17688</v>
      </c>
      <c r="G2902" s="48">
        <f t="shared" si="308"/>
        <v>17688</v>
      </c>
      <c r="H2902" s="21" t="s">
        <v>754</v>
      </c>
      <c r="I2902" s="21" t="s">
        <v>4129</v>
      </c>
      <c r="J2902" s="21">
        <v>1</v>
      </c>
      <c r="K2902" s="21">
        <v>1</v>
      </c>
      <c r="L2902" s="21">
        <f t="shared" si="309"/>
        <v>0</v>
      </c>
      <c r="M2902" s="21" t="s">
        <v>3717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13"/>
        <v>45926</v>
      </c>
      <c r="Y2902" s="21">
        <f t="shared" si="310"/>
        <v>0</v>
      </c>
      <c r="Z2902" s="21" t="str">
        <f t="shared" si="311"/>
        <v>Friday</v>
      </c>
      <c r="AA2902" s="21" t="str">
        <f t="shared" si="312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2900</v>
      </c>
      <c r="B2903" s="21" t="s">
        <v>3690</v>
      </c>
      <c r="C2903" s="30">
        <v>45923</v>
      </c>
      <c r="D2903" s="30">
        <v>45924</v>
      </c>
      <c r="E2903" s="47">
        <v>1761</v>
      </c>
      <c r="F2903" s="47">
        <f t="shared" si="307"/>
        <v>154968</v>
      </c>
      <c r="G2903" s="48">
        <f t="shared" si="308"/>
        <v>154968</v>
      </c>
      <c r="H2903" s="21" t="s">
        <v>3697</v>
      </c>
      <c r="I2903" s="21" t="s">
        <v>4225</v>
      </c>
      <c r="J2903" s="21">
        <v>1</v>
      </c>
      <c r="K2903" s="21">
        <v>1</v>
      </c>
      <c r="L2903" s="21">
        <f t="shared" si="309"/>
        <v>0</v>
      </c>
      <c r="M2903" s="21" t="s">
        <v>4900</v>
      </c>
      <c r="N2903" s="30">
        <v>45936</v>
      </c>
      <c r="O2903" s="48">
        <v>210337.6</v>
      </c>
      <c r="P2903" s="21" t="s">
        <v>617</v>
      </c>
      <c r="Q2903" s="21">
        <v>58156534575</v>
      </c>
      <c r="R2903" s="21" t="s">
        <v>40</v>
      </c>
      <c r="S2903" s="3">
        <v>-80</v>
      </c>
      <c r="T2903" s="37"/>
      <c r="U2903" s="21" t="s">
        <v>320</v>
      </c>
      <c r="V2903" s="21" t="str">
        <f>VLOOKUP(P2903,'Customer List'!B:C,2,)</f>
        <v>Bhuvneshwar</v>
      </c>
      <c r="W2903" s="38"/>
      <c r="X2903" s="30">
        <v>45938</v>
      </c>
      <c r="Y2903" s="21">
        <f t="shared" si="310"/>
        <v>2</v>
      </c>
      <c r="Z2903" s="21" t="str">
        <f t="shared" si="311"/>
        <v>Monday</v>
      </c>
      <c r="AA2903" s="21" t="str">
        <f t="shared" si="312"/>
        <v>Wednesday</v>
      </c>
      <c r="AB2903" s="21" t="str">
        <f>VLOOKUP(U2903,'Currency Sheet'!A:C,3,)</f>
        <v>DOLLAR</v>
      </c>
      <c r="AC2903" s="42" t="str">
        <f>VLOOKUP(P2903,'Customer List'!B:D,3,)</f>
        <v>OutStation</v>
      </c>
    </row>
    <row r="2904" spans="1:29" x14ac:dyDescent="0.25">
      <c r="A2904" s="21">
        <v>2901</v>
      </c>
      <c r="B2904" s="21" t="s">
        <v>3690</v>
      </c>
      <c r="C2904" s="30">
        <v>45923</v>
      </c>
      <c r="D2904" s="30">
        <v>45924</v>
      </c>
      <c r="E2904" s="47">
        <v>334.75</v>
      </c>
      <c r="F2904" s="47">
        <f t="shared" si="307"/>
        <v>29458</v>
      </c>
      <c r="G2904" s="48">
        <f t="shared" si="308"/>
        <v>29458</v>
      </c>
      <c r="H2904" s="21" t="s">
        <v>3698</v>
      </c>
      <c r="I2904" s="21" t="s">
        <v>4226</v>
      </c>
      <c r="J2904" s="21">
        <v>1</v>
      </c>
      <c r="K2904" s="21">
        <v>1</v>
      </c>
      <c r="L2904" s="21">
        <f t="shared" si="309"/>
        <v>0</v>
      </c>
      <c r="M2904" s="21" t="s">
        <v>4900</v>
      </c>
      <c r="N2904" s="30">
        <v>45936</v>
      </c>
      <c r="O2904" s="48">
        <v>39960.800000000003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310"/>
        <v>2</v>
      </c>
      <c r="Z2904" s="21" t="str">
        <f t="shared" si="311"/>
        <v>Monday</v>
      </c>
      <c r="AA2904" s="21" t="str">
        <f t="shared" si="312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2902</v>
      </c>
      <c r="B2905" s="21" t="s">
        <v>3690</v>
      </c>
      <c r="C2905" s="30">
        <v>45923</v>
      </c>
      <c r="D2905" s="30">
        <v>45924</v>
      </c>
      <c r="E2905" s="47">
        <v>1606</v>
      </c>
      <c r="F2905" s="47">
        <f t="shared" si="307"/>
        <v>141328</v>
      </c>
      <c r="G2905" s="48">
        <f t="shared" si="308"/>
        <v>141328</v>
      </c>
      <c r="H2905" s="21" t="s">
        <v>3699</v>
      </c>
      <c r="I2905" s="21" t="s">
        <v>4227</v>
      </c>
      <c r="J2905" s="21">
        <v>1</v>
      </c>
      <c r="K2905" s="21">
        <v>1</v>
      </c>
      <c r="L2905" s="21">
        <f t="shared" si="309"/>
        <v>0</v>
      </c>
      <c r="M2905" s="21" t="s">
        <v>4900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10"/>
        <v>2</v>
      </c>
      <c r="Z2905" s="21" t="str">
        <f t="shared" si="311"/>
        <v>Monday</v>
      </c>
      <c r="AA2905" s="21" t="str">
        <f t="shared" si="312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2903</v>
      </c>
      <c r="B2906" s="21" t="s">
        <v>3690</v>
      </c>
      <c r="C2906" s="30">
        <v>45923</v>
      </c>
      <c r="D2906" s="30">
        <v>45924</v>
      </c>
      <c r="E2906" s="47">
        <v>1761</v>
      </c>
      <c r="F2906" s="47">
        <f t="shared" si="307"/>
        <v>154968</v>
      </c>
      <c r="G2906" s="48">
        <f t="shared" si="308"/>
        <v>154968</v>
      </c>
      <c r="H2906" s="21" t="s">
        <v>3700</v>
      </c>
      <c r="I2906" s="21" t="s">
        <v>4228</v>
      </c>
      <c r="J2906" s="21">
        <v>1</v>
      </c>
      <c r="K2906" s="21">
        <v>1</v>
      </c>
      <c r="L2906" s="21">
        <f t="shared" si="309"/>
        <v>0</v>
      </c>
      <c r="M2906" s="21" t="s">
        <v>4900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10"/>
        <v>2</v>
      </c>
      <c r="Z2906" s="21" t="str">
        <f t="shared" si="311"/>
        <v>Monday</v>
      </c>
      <c r="AA2906" s="21" t="str">
        <f t="shared" si="312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2904</v>
      </c>
      <c r="B2907" s="21" t="s">
        <v>3690</v>
      </c>
      <c r="C2907" s="30">
        <v>45923</v>
      </c>
      <c r="D2907" s="30">
        <v>45924</v>
      </c>
      <c r="E2907" s="47">
        <v>55</v>
      </c>
      <c r="F2907" s="47">
        <f t="shared" si="307"/>
        <v>4840</v>
      </c>
      <c r="G2907" s="48">
        <f t="shared" si="308"/>
        <v>4840</v>
      </c>
      <c r="H2907" s="21" t="s">
        <v>3701</v>
      </c>
      <c r="I2907" s="21" t="s">
        <v>4229</v>
      </c>
      <c r="J2907" s="21">
        <v>1</v>
      </c>
      <c r="K2907" s="21">
        <v>1</v>
      </c>
      <c r="L2907" s="21">
        <f t="shared" si="309"/>
        <v>0</v>
      </c>
      <c r="M2907" s="21" t="s">
        <v>4872</v>
      </c>
      <c r="N2907" s="30">
        <v>45927</v>
      </c>
      <c r="O2907" s="48">
        <v>8190</v>
      </c>
      <c r="P2907" s="21" t="s">
        <v>621</v>
      </c>
      <c r="Q2907" s="21">
        <v>58156227076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Hyderabad</v>
      </c>
      <c r="W2907" s="38"/>
      <c r="X2907" s="30">
        <v>45929</v>
      </c>
      <c r="Y2907" s="21">
        <f t="shared" si="310"/>
        <v>2</v>
      </c>
      <c r="Z2907" s="21" t="str">
        <f t="shared" si="311"/>
        <v>Saturday</v>
      </c>
      <c r="AA2907" s="21" t="str">
        <f t="shared" si="312"/>
        <v>Monday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2905</v>
      </c>
      <c r="B2908" s="21" t="s">
        <v>3690</v>
      </c>
      <c r="C2908" s="30">
        <v>45923</v>
      </c>
      <c r="D2908" s="30">
        <v>45924</v>
      </c>
      <c r="E2908" s="47">
        <v>55</v>
      </c>
      <c r="F2908" s="47">
        <f t="shared" si="307"/>
        <v>4840</v>
      </c>
      <c r="G2908" s="48">
        <f t="shared" si="308"/>
        <v>4840</v>
      </c>
      <c r="H2908" s="21" t="s">
        <v>3702</v>
      </c>
      <c r="I2908" s="21" t="s">
        <v>4230</v>
      </c>
      <c r="J2908" s="21">
        <v>1</v>
      </c>
      <c r="K2908" s="21">
        <v>1</v>
      </c>
      <c r="L2908" s="21">
        <f t="shared" si="309"/>
        <v>0</v>
      </c>
      <c r="M2908" s="21" t="s">
        <v>4872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310"/>
        <v>2</v>
      </c>
      <c r="Z2908" s="21" t="str">
        <f t="shared" si="311"/>
        <v>Saturday</v>
      </c>
      <c r="AA2908" s="21" t="str">
        <f t="shared" si="312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2906</v>
      </c>
      <c r="B2909" s="21" t="s">
        <v>3690</v>
      </c>
      <c r="C2909" s="30">
        <v>45923</v>
      </c>
      <c r="D2909" s="30">
        <v>45924</v>
      </c>
      <c r="E2909" s="47">
        <v>237</v>
      </c>
      <c r="F2909" s="47">
        <f t="shared" si="307"/>
        <v>20856</v>
      </c>
      <c r="G2909" s="48">
        <f t="shared" si="308"/>
        <v>20856</v>
      </c>
      <c r="H2909" s="21" t="s">
        <v>321</v>
      </c>
      <c r="I2909" s="21" t="s">
        <v>4133</v>
      </c>
      <c r="J2909" s="21">
        <v>1</v>
      </c>
      <c r="K2909" s="21">
        <v>1</v>
      </c>
      <c r="L2909" s="21">
        <f t="shared" si="309"/>
        <v>0</v>
      </c>
      <c r="M2909" s="21" t="s">
        <v>4889</v>
      </c>
      <c r="N2909" s="30">
        <v>45933</v>
      </c>
      <c r="O2909" s="48">
        <v>30504.5</v>
      </c>
      <c r="P2909" s="21" t="s">
        <v>30</v>
      </c>
      <c r="Q2909" s="21" t="s">
        <v>2071</v>
      </c>
      <c r="R2909" s="21" t="s">
        <v>847</v>
      </c>
      <c r="S2909" s="3">
        <v>4</v>
      </c>
      <c r="T2909" s="37"/>
      <c r="U2909" s="21" t="s">
        <v>320</v>
      </c>
      <c r="V2909" s="21" t="str">
        <f>VLOOKUP(P2909,'Customer List'!B:C,2,)</f>
        <v>Delhi</v>
      </c>
      <c r="W2909" s="38"/>
      <c r="X2909" s="30">
        <f>IF(OR(R2909 = "PRIYANKA MADAM", R2909 = "DEEPAK", R2909 = "PORTER"),N2909,"")</f>
        <v>45933</v>
      </c>
      <c r="Y2909" s="21">
        <f t="shared" si="310"/>
        <v>0</v>
      </c>
      <c r="Z2909" s="21" t="str">
        <f t="shared" si="311"/>
        <v>Friday</v>
      </c>
      <c r="AA2909" s="21" t="str">
        <f t="shared" si="312"/>
        <v>Friday</v>
      </c>
      <c r="AB2909" s="21" t="str">
        <f>VLOOKUP(U2909,'Currency Sheet'!A:C,3,)</f>
        <v>DOLLAR</v>
      </c>
      <c r="AC2909" s="42" t="str">
        <f>VLOOKUP(P2909,'Customer List'!B:D,3,)</f>
        <v>Local</v>
      </c>
    </row>
    <row r="2910" spans="1:29" x14ac:dyDescent="0.25">
      <c r="A2910" s="21">
        <v>2907</v>
      </c>
      <c r="B2910" s="21" t="s">
        <v>3690</v>
      </c>
      <c r="C2910" s="30">
        <v>45923</v>
      </c>
      <c r="D2910" s="30">
        <v>45924</v>
      </c>
      <c r="E2910" s="47">
        <v>237</v>
      </c>
      <c r="F2910" s="47">
        <f t="shared" si="307"/>
        <v>20856</v>
      </c>
      <c r="G2910" s="48">
        <f t="shared" si="308"/>
        <v>20856</v>
      </c>
      <c r="H2910" s="21" t="s">
        <v>3579</v>
      </c>
      <c r="I2910" s="21" t="s">
        <v>4207</v>
      </c>
      <c r="J2910" s="21">
        <v>1</v>
      </c>
      <c r="K2910" s="21">
        <v>1</v>
      </c>
      <c r="L2910" s="21">
        <f t="shared" si="309"/>
        <v>0</v>
      </c>
      <c r="M2910" s="21" t="s">
        <v>4889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310"/>
        <v>0</v>
      </c>
      <c r="Z2910" s="21" t="str">
        <f t="shared" si="311"/>
        <v>Friday</v>
      </c>
      <c r="AA2910" s="21" t="str">
        <f t="shared" si="312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2908</v>
      </c>
      <c r="B2911" s="21" t="s">
        <v>3703</v>
      </c>
      <c r="C2911" s="30">
        <v>45917</v>
      </c>
      <c r="D2911" s="30">
        <v>45924</v>
      </c>
      <c r="E2911" s="47">
        <v>16000</v>
      </c>
      <c r="F2911" s="47">
        <f t="shared" si="307"/>
        <v>16000</v>
      </c>
      <c r="G2911" s="48">
        <f t="shared" si="308"/>
        <v>48000</v>
      </c>
      <c r="H2911" s="21" t="s">
        <v>2684</v>
      </c>
      <c r="I2911" s="21" t="s">
        <v>2685</v>
      </c>
      <c r="J2911" s="21">
        <v>3</v>
      </c>
      <c r="K2911" s="21"/>
      <c r="L2911" s="21">
        <f t="shared" si="309"/>
        <v>3</v>
      </c>
      <c r="M2911" s="21"/>
      <c r="N2911" s="30"/>
      <c r="O2911" s="48"/>
      <c r="P2911" s="21" t="s">
        <v>1145</v>
      </c>
      <c r="Q2911" s="21"/>
      <c r="R2911" s="21"/>
      <c r="S2911" s="3">
        <v>-20</v>
      </c>
      <c r="T2911" s="37"/>
      <c r="U2911" s="21" t="s">
        <v>2084</v>
      </c>
      <c r="V2911" s="21" t="str">
        <f>VLOOKUP(P2911,'Customer List'!B:C,2,)</f>
        <v>STOCK</v>
      </c>
      <c r="W2911" s="38" t="s">
        <v>1145</v>
      </c>
      <c r="X2911" s="30" t="str">
        <f>IF(OR(R2911 = "PRIYANKA MADAM", R2911 = "DEEPAK", R2911 = "PORTER"),N2911,"")</f>
        <v/>
      </c>
      <c r="Y2911" s="21" t="str">
        <f t="shared" si="310"/>
        <v/>
      </c>
      <c r="Z2911" s="21" t="str">
        <f t="shared" si="311"/>
        <v/>
      </c>
      <c r="AA2911" s="21" t="str">
        <f t="shared" si="312"/>
        <v/>
      </c>
      <c r="AB2911" s="21" t="str">
        <f>VLOOKUP(U2911,'Currency Sheet'!A:C,3,)</f>
        <v>INR</v>
      </c>
      <c r="AC2911" s="42" t="str">
        <f>VLOOKUP(P2911,'Customer List'!B:D,3,)</f>
        <v>STOCK</v>
      </c>
    </row>
    <row r="2912" spans="1:29" x14ac:dyDescent="0.25">
      <c r="A2912" s="21">
        <v>2909</v>
      </c>
      <c r="B2912" s="21" t="s">
        <v>3703</v>
      </c>
      <c r="C2912" s="30">
        <v>45917</v>
      </c>
      <c r="D2912" s="30">
        <v>45924</v>
      </c>
      <c r="E2912" s="47">
        <v>16000</v>
      </c>
      <c r="F2912" s="47">
        <f t="shared" si="307"/>
        <v>16000</v>
      </c>
      <c r="G2912" s="48">
        <f t="shared" si="308"/>
        <v>64000</v>
      </c>
      <c r="H2912" s="21" t="s">
        <v>2684</v>
      </c>
      <c r="I2912" s="21" t="s">
        <v>2685</v>
      </c>
      <c r="J2912" s="21">
        <v>4</v>
      </c>
      <c r="K2912" s="21">
        <v>4</v>
      </c>
      <c r="L2912" s="21">
        <f t="shared" si="309"/>
        <v>0</v>
      </c>
      <c r="M2912" s="21" t="s">
        <v>5688</v>
      </c>
      <c r="N2912" s="30">
        <v>45964</v>
      </c>
      <c r="O2912" s="48">
        <v>0</v>
      </c>
      <c r="P2912" s="21" t="s">
        <v>1144</v>
      </c>
      <c r="Q2912" s="21" t="s">
        <v>2071</v>
      </c>
      <c r="R2912" s="21" t="s">
        <v>637</v>
      </c>
      <c r="S2912" s="3">
        <v>-20</v>
      </c>
      <c r="T2912" s="37"/>
      <c r="U2912" s="21" t="s">
        <v>2084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45964</v>
      </c>
      <c r="Y2912" s="21">
        <f t="shared" si="310"/>
        <v>0</v>
      </c>
      <c r="Z2912" s="21" t="str">
        <f t="shared" si="311"/>
        <v>Monday</v>
      </c>
      <c r="AA2912" s="21" t="str">
        <f t="shared" si="312"/>
        <v>Monday</v>
      </c>
      <c r="AB2912" s="21" t="str">
        <f>VLOOKUP(U2912,'Currency Sheet'!A:C,3,)</f>
        <v>INR</v>
      </c>
      <c r="AC2912" s="42" t="str">
        <f>VLOOKUP(P2912,'Customer List'!B:D,3,)</f>
        <v>Local</v>
      </c>
    </row>
    <row r="2913" spans="1:29" x14ac:dyDescent="0.25">
      <c r="A2913" s="21">
        <v>2910</v>
      </c>
      <c r="B2913" s="21" t="s">
        <v>5646</v>
      </c>
      <c r="C2913" s="30">
        <v>45920</v>
      </c>
      <c r="D2913" s="30">
        <v>45924</v>
      </c>
      <c r="E2913" s="47">
        <v>4788.415</v>
      </c>
      <c r="F2913" s="47">
        <f t="shared" si="307"/>
        <v>4788.415</v>
      </c>
      <c r="G2913" s="48">
        <f t="shared" si="308"/>
        <v>9576.83</v>
      </c>
      <c r="H2913" s="21">
        <v>805615</v>
      </c>
      <c r="I2913" s="21"/>
      <c r="J2913" s="21">
        <v>2</v>
      </c>
      <c r="K2913" s="21"/>
      <c r="L2913" s="21">
        <f t="shared" si="309"/>
        <v>2</v>
      </c>
      <c r="M2913" s="21"/>
      <c r="N2913" s="30"/>
      <c r="O2913" s="48"/>
      <c r="P2913" s="21" t="s">
        <v>2025</v>
      </c>
      <c r="Q2913" s="56"/>
      <c r="R2913" s="21"/>
      <c r="S2913" s="3" t="s">
        <v>299</v>
      </c>
      <c r="T2913" s="37"/>
      <c r="U2913" s="21" t="s">
        <v>5304</v>
      </c>
      <c r="V2913" s="21"/>
      <c r="W2913" s="38"/>
      <c r="X2913" s="30"/>
      <c r="Y2913" s="21" t="str">
        <f t="shared" si="310"/>
        <v/>
      </c>
      <c r="Z2913" s="21" t="str">
        <f t="shared" si="311"/>
        <v/>
      </c>
      <c r="AA2913" s="21" t="str">
        <f t="shared" si="312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2911</v>
      </c>
      <c r="B2914" s="21" t="s">
        <v>5646</v>
      </c>
      <c r="C2914" s="30">
        <v>45920</v>
      </c>
      <c r="D2914" s="30">
        <v>45924</v>
      </c>
      <c r="E2914" s="47">
        <v>3033.75</v>
      </c>
      <c r="F2914" s="47">
        <f t="shared" si="307"/>
        <v>3033.75</v>
      </c>
      <c r="G2914" s="48">
        <f t="shared" si="308"/>
        <v>12135</v>
      </c>
      <c r="H2914" s="21">
        <v>4064112</v>
      </c>
      <c r="I2914" s="21"/>
      <c r="J2914" s="21">
        <v>4</v>
      </c>
      <c r="K2914" s="21"/>
      <c r="L2914" s="21">
        <f t="shared" si="309"/>
        <v>4</v>
      </c>
      <c r="M2914" s="21"/>
      <c r="N2914" s="30"/>
      <c r="O2914" s="48"/>
      <c r="P2914" s="21" t="s">
        <v>2025</v>
      </c>
      <c r="Q2914" s="56"/>
      <c r="R2914" s="21"/>
      <c r="S2914" s="3">
        <v>4</v>
      </c>
      <c r="T2914" s="37"/>
      <c r="U2914" s="21" t="s">
        <v>5304</v>
      </c>
      <c r="V2914" s="21"/>
      <c r="W2914" s="38"/>
      <c r="X2914" s="30"/>
      <c r="Y2914" s="21" t="str">
        <f t="shared" si="310"/>
        <v/>
      </c>
      <c r="Z2914" s="21" t="str">
        <f t="shared" si="311"/>
        <v/>
      </c>
      <c r="AA2914" s="21" t="str">
        <f t="shared" si="312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2912</v>
      </c>
      <c r="B2915" s="21" t="s">
        <v>5646</v>
      </c>
      <c r="C2915" s="30">
        <v>45920</v>
      </c>
      <c r="D2915" s="30">
        <v>45924</v>
      </c>
      <c r="E2915" s="47">
        <v>6840</v>
      </c>
      <c r="F2915" s="47">
        <f t="shared" si="307"/>
        <v>6840</v>
      </c>
      <c r="G2915" s="48">
        <f t="shared" si="308"/>
        <v>20520</v>
      </c>
      <c r="H2915" s="21" t="s">
        <v>5534</v>
      </c>
      <c r="I2915" s="21"/>
      <c r="J2915" s="21">
        <v>3</v>
      </c>
      <c r="K2915" s="21"/>
      <c r="L2915" s="21">
        <f t="shared" si="309"/>
        <v>3</v>
      </c>
      <c r="M2915" s="21"/>
      <c r="N2915" s="30"/>
      <c r="O2915" s="48"/>
      <c r="P2915" s="21" t="s">
        <v>2025</v>
      </c>
      <c r="Q2915" s="56"/>
      <c r="R2915" s="21"/>
      <c r="S2915" s="3" t="s">
        <v>299</v>
      </c>
      <c r="T2915" s="37"/>
      <c r="U2915" s="21" t="s">
        <v>5304</v>
      </c>
      <c r="V2915" s="21"/>
      <c r="W2915" s="38"/>
      <c r="X2915" s="30"/>
      <c r="Y2915" s="21" t="str">
        <f t="shared" si="310"/>
        <v/>
      </c>
      <c r="Z2915" s="21" t="str">
        <f t="shared" si="311"/>
        <v/>
      </c>
      <c r="AA2915" s="21" t="str">
        <f t="shared" si="312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2913</v>
      </c>
      <c r="B2916" s="21" t="s">
        <v>5646</v>
      </c>
      <c r="C2916" s="30">
        <v>45920</v>
      </c>
      <c r="D2916" s="30">
        <v>45924</v>
      </c>
      <c r="E2916" s="47">
        <v>6840</v>
      </c>
      <c r="F2916" s="47">
        <f t="shared" si="307"/>
        <v>6840</v>
      </c>
      <c r="G2916" s="48">
        <f t="shared" si="308"/>
        <v>6840</v>
      </c>
      <c r="H2916" s="21" t="s">
        <v>5534</v>
      </c>
      <c r="I2916" s="21"/>
      <c r="J2916" s="21">
        <v>1</v>
      </c>
      <c r="K2916" s="21">
        <v>1</v>
      </c>
      <c r="L2916" s="21">
        <f t="shared" si="309"/>
        <v>0</v>
      </c>
      <c r="M2916" s="21" t="s">
        <v>5648</v>
      </c>
      <c r="N2916" s="30">
        <v>45946</v>
      </c>
      <c r="O2916" s="48">
        <v>0</v>
      </c>
      <c r="P2916" s="21" t="s">
        <v>30</v>
      </c>
      <c r="Q2916" s="56" t="s">
        <v>2071</v>
      </c>
      <c r="R2916" s="21" t="s">
        <v>637</v>
      </c>
      <c r="S2916" s="3" t="s">
        <v>299</v>
      </c>
      <c r="T2916" s="37"/>
      <c r="U2916" s="21" t="s">
        <v>5304</v>
      </c>
      <c r="V2916" s="21"/>
      <c r="W2916" s="38"/>
      <c r="X2916" s="30"/>
      <c r="Y2916" s="21" t="str">
        <f t="shared" si="310"/>
        <v/>
      </c>
      <c r="Z2916" s="21" t="str">
        <f t="shared" si="311"/>
        <v>Thursday</v>
      </c>
      <c r="AA2916" s="21" t="str">
        <f t="shared" si="312"/>
        <v/>
      </c>
      <c r="AB2916" s="21" t="str">
        <f>VLOOKUP(U2916,'Currency Sheet'!A:C,3,)</f>
        <v>INR</v>
      </c>
      <c r="AC2916" s="42" t="str">
        <f>VLOOKUP(P2916,'Customer List'!B:D,3,)</f>
        <v>Local</v>
      </c>
    </row>
    <row r="2917" spans="1:29" x14ac:dyDescent="0.25">
      <c r="A2917" s="21">
        <v>2914</v>
      </c>
      <c r="B2917" s="21" t="s">
        <v>5647</v>
      </c>
      <c r="C2917" s="30">
        <v>45920</v>
      </c>
      <c r="D2917" s="30">
        <v>45924</v>
      </c>
      <c r="E2917" s="47">
        <v>6516</v>
      </c>
      <c r="F2917" s="47">
        <f t="shared" si="307"/>
        <v>6516</v>
      </c>
      <c r="G2917" s="48">
        <f t="shared" si="308"/>
        <v>26064</v>
      </c>
      <c r="H2917" s="21">
        <v>16006925</v>
      </c>
      <c r="I2917" s="21"/>
      <c r="J2917" s="21">
        <v>4</v>
      </c>
      <c r="K2917" s="21"/>
      <c r="L2917" s="21">
        <f t="shared" si="309"/>
        <v>4</v>
      </c>
      <c r="M2917" s="21"/>
      <c r="N2917" s="30"/>
      <c r="O2917" s="48"/>
      <c r="P2917" s="21" t="s">
        <v>2025</v>
      </c>
      <c r="Q2917" s="56"/>
      <c r="R2917" s="21"/>
      <c r="S2917" s="3">
        <v>4</v>
      </c>
      <c r="T2917" s="37"/>
      <c r="U2917" s="21" t="s">
        <v>5304</v>
      </c>
      <c r="V2917" s="21"/>
      <c r="W2917" s="38"/>
      <c r="X2917" s="30"/>
      <c r="Y2917" s="21" t="str">
        <f t="shared" si="310"/>
        <v/>
      </c>
      <c r="Z2917" s="21" t="str">
        <f t="shared" si="311"/>
        <v/>
      </c>
      <c r="AA2917" s="21" t="str">
        <f t="shared" si="312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2915</v>
      </c>
      <c r="B2918" s="21">
        <v>921769</v>
      </c>
      <c r="C2918" s="30">
        <v>45919</v>
      </c>
      <c r="D2918" s="30">
        <v>45925</v>
      </c>
      <c r="E2918" s="47">
        <v>463.25</v>
      </c>
      <c r="F2918" s="47">
        <f t="shared" si="307"/>
        <v>40766</v>
      </c>
      <c r="G2918" s="48">
        <f t="shared" si="308"/>
        <v>40766</v>
      </c>
      <c r="H2918" s="21" t="s">
        <v>3712</v>
      </c>
      <c r="I2918" s="21" t="s">
        <v>4231</v>
      </c>
      <c r="J2918" s="21">
        <v>1</v>
      </c>
      <c r="K2918" s="21">
        <v>1</v>
      </c>
      <c r="L2918" s="21">
        <f t="shared" si="309"/>
        <v>0</v>
      </c>
      <c r="M2918" s="21" t="s">
        <v>4942</v>
      </c>
      <c r="N2918" s="30">
        <v>45927</v>
      </c>
      <c r="O2918" s="48">
        <v>51502.5</v>
      </c>
      <c r="P2918" s="21" t="s">
        <v>3563</v>
      </c>
      <c r="Q2918" s="21">
        <v>58156233936</v>
      </c>
      <c r="R2918" s="21" t="s">
        <v>40</v>
      </c>
      <c r="S2918" s="3">
        <v>4</v>
      </c>
      <c r="T2918" s="37"/>
      <c r="U2918" s="21" t="s">
        <v>3590</v>
      </c>
      <c r="V2918" s="21" t="str">
        <f>VLOOKUP(P2918,'Customer List'!B:C,2,)</f>
        <v>JAIPUR</v>
      </c>
      <c r="W2918" s="38"/>
      <c r="X2918" s="30">
        <v>45929</v>
      </c>
      <c r="Y2918" s="21">
        <f t="shared" si="310"/>
        <v>2</v>
      </c>
      <c r="Z2918" s="21" t="str">
        <f t="shared" si="311"/>
        <v>Saturday</v>
      </c>
      <c r="AA2918" s="21" t="str">
        <f t="shared" si="312"/>
        <v>Monday</v>
      </c>
      <c r="AB2918" s="21" t="str">
        <f>VLOOKUP(U2918,'Currency Sheet'!A:C,3,)</f>
        <v>DOLLAR</v>
      </c>
      <c r="AC2918" s="42" t="str">
        <f>VLOOKUP(P2918,'Customer List'!B:D,3,)</f>
        <v>OutStation</v>
      </c>
    </row>
    <row r="2919" spans="1:29" x14ac:dyDescent="0.25">
      <c r="A2919" s="21">
        <v>2916</v>
      </c>
      <c r="B2919" s="21" t="s">
        <v>3727</v>
      </c>
      <c r="C2919" s="30">
        <v>45923</v>
      </c>
      <c r="D2919" s="30">
        <v>45925</v>
      </c>
      <c r="E2919" s="47">
        <v>15540</v>
      </c>
      <c r="F2919" s="47">
        <f t="shared" si="307"/>
        <v>15540</v>
      </c>
      <c r="G2919" s="48">
        <f t="shared" si="308"/>
        <v>31080</v>
      </c>
      <c r="H2919" s="21" t="s">
        <v>2349</v>
      </c>
      <c r="I2919" s="21" t="s">
        <v>4721</v>
      </c>
      <c r="J2919" s="21">
        <v>2</v>
      </c>
      <c r="K2919" s="21">
        <v>2</v>
      </c>
      <c r="L2919" s="21">
        <f t="shared" si="309"/>
        <v>0</v>
      </c>
      <c r="M2919" s="21" t="s">
        <v>4882</v>
      </c>
      <c r="N2919" s="30">
        <v>45937</v>
      </c>
      <c r="O2919" s="48">
        <v>37740</v>
      </c>
      <c r="P2919" s="21" t="s">
        <v>288</v>
      </c>
      <c r="Q2919" s="21">
        <v>58156567033</v>
      </c>
      <c r="R2919" s="21" t="s">
        <v>40</v>
      </c>
      <c r="S2919" s="3">
        <v>-20</v>
      </c>
      <c r="T2919" s="37"/>
      <c r="U2919" s="21" t="s">
        <v>2350</v>
      </c>
      <c r="V2919" s="21" t="str">
        <f>VLOOKUP(P2919,'Customer List'!B:C,2,)</f>
        <v>Banglore</v>
      </c>
      <c r="W2919" s="38"/>
      <c r="X2919" s="30">
        <v>45938</v>
      </c>
      <c r="Y2919" s="21">
        <f t="shared" si="310"/>
        <v>1</v>
      </c>
      <c r="Z2919" s="21" t="str">
        <f t="shared" si="311"/>
        <v>Tuesday</v>
      </c>
      <c r="AA2919" s="21" t="str">
        <f t="shared" si="312"/>
        <v>Wednesday</v>
      </c>
      <c r="AB2919" s="21" t="str">
        <f>VLOOKUP(U2919,'Currency Sheet'!A:C,3,)</f>
        <v>INR</v>
      </c>
      <c r="AC2919" s="42" t="str">
        <f>VLOOKUP(P2919,'Customer List'!B:D,3,)</f>
        <v>OutStation</v>
      </c>
    </row>
    <row r="2920" spans="1:29" x14ac:dyDescent="0.25">
      <c r="A2920" s="21">
        <v>2917</v>
      </c>
      <c r="B2920" s="21" t="s">
        <v>3722</v>
      </c>
      <c r="C2920" s="30">
        <v>45919</v>
      </c>
      <c r="D2920" s="30">
        <v>45926</v>
      </c>
      <c r="E2920" s="47">
        <v>73.5</v>
      </c>
      <c r="F2920" s="47">
        <f t="shared" si="307"/>
        <v>6468</v>
      </c>
      <c r="G2920" s="48">
        <f t="shared" si="308"/>
        <v>6468</v>
      </c>
      <c r="H2920" s="21">
        <v>100219</v>
      </c>
      <c r="I2920" s="21" t="s">
        <v>4232</v>
      </c>
      <c r="J2920" s="21">
        <v>1</v>
      </c>
      <c r="K2920" s="21">
        <v>1</v>
      </c>
      <c r="L2920" s="21">
        <f t="shared" si="309"/>
        <v>0</v>
      </c>
      <c r="M2920" s="21" t="s">
        <v>4937</v>
      </c>
      <c r="N2920" s="30">
        <v>45927</v>
      </c>
      <c r="O2920" s="48">
        <v>10578.75</v>
      </c>
      <c r="P2920" s="21" t="s">
        <v>165</v>
      </c>
      <c r="Q2920" s="21">
        <v>58156229353</v>
      </c>
      <c r="R2920" s="21" t="s">
        <v>40</v>
      </c>
      <c r="S2920" s="3">
        <v>4</v>
      </c>
      <c r="T2920" s="37"/>
      <c r="U2920" s="21" t="s">
        <v>18</v>
      </c>
      <c r="V2920" s="21" t="str">
        <f>VLOOKUP(P2920,'Customer List'!B:C,2,)</f>
        <v>Lucknow</v>
      </c>
      <c r="W2920" s="38"/>
      <c r="X2920" s="30">
        <v>45929</v>
      </c>
      <c r="Y2920" s="21">
        <f t="shared" si="310"/>
        <v>2</v>
      </c>
      <c r="Z2920" s="21" t="str">
        <f t="shared" si="311"/>
        <v>Saturday</v>
      </c>
      <c r="AA2920" s="21" t="str">
        <f t="shared" si="312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2918</v>
      </c>
      <c r="B2921" s="21" t="s">
        <v>3722</v>
      </c>
      <c r="C2921" s="30">
        <v>45919</v>
      </c>
      <c r="D2921" s="30">
        <v>45926</v>
      </c>
      <c r="E2921" s="47">
        <v>150.5</v>
      </c>
      <c r="F2921" s="47">
        <f t="shared" si="307"/>
        <v>13244</v>
      </c>
      <c r="G2921" s="48">
        <f t="shared" si="308"/>
        <v>13244</v>
      </c>
      <c r="H2921" s="21">
        <v>100536</v>
      </c>
      <c r="I2921" s="21" t="s">
        <v>4233</v>
      </c>
      <c r="J2921" s="21">
        <v>1</v>
      </c>
      <c r="K2921" s="21">
        <v>1</v>
      </c>
      <c r="L2921" s="21">
        <f t="shared" si="309"/>
        <v>0</v>
      </c>
      <c r="M2921" s="21" t="s">
        <v>4929</v>
      </c>
      <c r="N2921" s="30">
        <v>45927</v>
      </c>
      <c r="O2921" s="48">
        <v>23327.5</v>
      </c>
      <c r="P2921" s="21" t="s">
        <v>618</v>
      </c>
      <c r="Q2921" s="21">
        <v>58156229110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Kerala</v>
      </c>
      <c r="W2921" s="38"/>
      <c r="X2921" s="30">
        <v>45929</v>
      </c>
      <c r="Y2921" s="21">
        <f t="shared" si="310"/>
        <v>2</v>
      </c>
      <c r="Z2921" s="21" t="str">
        <f t="shared" si="311"/>
        <v>Saturday</v>
      </c>
      <c r="AA2921" s="21" t="str">
        <f t="shared" si="312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2919</v>
      </c>
      <c r="B2922" s="21" t="s">
        <v>3722</v>
      </c>
      <c r="C2922" s="30">
        <v>45919</v>
      </c>
      <c r="D2922" s="30">
        <v>45926</v>
      </c>
      <c r="E2922" s="47">
        <v>138.6</v>
      </c>
      <c r="F2922" s="47">
        <f t="shared" si="307"/>
        <v>12196.8</v>
      </c>
      <c r="G2922" s="48">
        <f t="shared" si="308"/>
        <v>24393.599999999999</v>
      </c>
      <c r="H2922" s="21">
        <v>100722</v>
      </c>
      <c r="I2922" s="21" t="s">
        <v>4234</v>
      </c>
      <c r="J2922" s="21">
        <v>2</v>
      </c>
      <c r="K2922" s="21">
        <v>2</v>
      </c>
      <c r="L2922" s="21">
        <f t="shared" si="309"/>
        <v>0</v>
      </c>
      <c r="M2922" s="21" t="s">
        <v>4939</v>
      </c>
      <c r="N2922" s="30">
        <v>45927</v>
      </c>
      <c r="O2922" s="48">
        <v>36828</v>
      </c>
      <c r="P2922" s="21" t="s">
        <v>2045</v>
      </c>
      <c r="Q2922" s="21">
        <v>58156227345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Hyderabad</v>
      </c>
      <c r="W2922" s="38"/>
      <c r="X2922" s="30">
        <v>45929</v>
      </c>
      <c r="Y2922" s="21">
        <f t="shared" si="310"/>
        <v>2</v>
      </c>
      <c r="Z2922" s="21" t="str">
        <f t="shared" si="311"/>
        <v>Saturday</v>
      </c>
      <c r="AA2922" s="21" t="str">
        <f t="shared" si="312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2920</v>
      </c>
      <c r="B2923" s="21" t="s">
        <v>3722</v>
      </c>
      <c r="C2923" s="30">
        <v>45919</v>
      </c>
      <c r="D2923" s="30">
        <v>45926</v>
      </c>
      <c r="E2923" s="47">
        <v>23.1</v>
      </c>
      <c r="F2923" s="47">
        <f t="shared" si="307"/>
        <v>2032.8000000000002</v>
      </c>
      <c r="G2923" s="48">
        <f t="shared" si="308"/>
        <v>2032.8000000000002</v>
      </c>
      <c r="H2923" s="21">
        <v>103011</v>
      </c>
      <c r="I2923" s="21" t="s">
        <v>4235</v>
      </c>
      <c r="J2923" s="21">
        <v>1</v>
      </c>
      <c r="K2923" s="21">
        <v>1</v>
      </c>
      <c r="L2923" s="21">
        <f t="shared" si="309"/>
        <v>0</v>
      </c>
      <c r="M2923" s="21" t="s">
        <v>4858</v>
      </c>
      <c r="N2923" s="30">
        <v>45936</v>
      </c>
      <c r="O2923" s="48">
        <v>3324.75</v>
      </c>
      <c r="P2923" s="21" t="s">
        <v>228</v>
      </c>
      <c r="Q2923" s="21">
        <v>58156536115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Kolkata</v>
      </c>
      <c r="W2923" s="38"/>
      <c r="X2923" s="30">
        <v>45937</v>
      </c>
      <c r="Y2923" s="21">
        <f t="shared" si="310"/>
        <v>1</v>
      </c>
      <c r="Z2923" s="21" t="str">
        <f t="shared" si="311"/>
        <v>Monday</v>
      </c>
      <c r="AA2923" s="21" t="str">
        <f t="shared" si="312"/>
        <v>Tuesday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2921</v>
      </c>
      <c r="B2924" s="21" t="s">
        <v>3722</v>
      </c>
      <c r="C2924" s="30">
        <v>45919</v>
      </c>
      <c r="D2924" s="30">
        <v>45926</v>
      </c>
      <c r="E2924" s="47">
        <v>30.1</v>
      </c>
      <c r="F2924" s="47">
        <f t="shared" si="307"/>
        <v>2648.8</v>
      </c>
      <c r="G2924" s="48">
        <f t="shared" si="308"/>
        <v>2648.8</v>
      </c>
      <c r="H2924" s="21">
        <v>123109</v>
      </c>
      <c r="I2924" s="21" t="s">
        <v>4047</v>
      </c>
      <c r="J2924" s="21">
        <v>1</v>
      </c>
      <c r="K2924" s="21">
        <v>1</v>
      </c>
      <c r="L2924" s="21">
        <f t="shared" si="309"/>
        <v>0</v>
      </c>
      <c r="M2924" s="21" t="s">
        <v>4873</v>
      </c>
      <c r="N2924" s="30">
        <v>45927</v>
      </c>
      <c r="O2924" s="48">
        <v>4515</v>
      </c>
      <c r="P2924" s="21" t="s">
        <v>621</v>
      </c>
      <c r="Q2924" s="21">
        <v>58156227076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10"/>
        <v>2</v>
      </c>
      <c r="Z2924" s="21" t="str">
        <f t="shared" si="311"/>
        <v>Saturday</v>
      </c>
      <c r="AA2924" s="21" t="str">
        <f t="shared" si="312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2922</v>
      </c>
      <c r="B2925" s="21" t="s">
        <v>3722</v>
      </c>
      <c r="C2925" s="30">
        <v>45919</v>
      </c>
      <c r="D2925" s="30">
        <v>45926</v>
      </c>
      <c r="E2925" s="47">
        <v>204.75</v>
      </c>
      <c r="F2925" s="47">
        <f t="shared" si="307"/>
        <v>18018</v>
      </c>
      <c r="G2925" s="48">
        <f t="shared" si="308"/>
        <v>18018</v>
      </c>
      <c r="H2925" s="21">
        <v>138419</v>
      </c>
      <c r="I2925" s="21" t="s">
        <v>4236</v>
      </c>
      <c r="J2925" s="21">
        <v>1</v>
      </c>
      <c r="K2925" s="21">
        <v>1</v>
      </c>
      <c r="L2925" s="21">
        <f t="shared" si="309"/>
        <v>0</v>
      </c>
      <c r="M2925" s="21" t="s">
        <v>4881</v>
      </c>
      <c r="N2925" s="30">
        <v>45927</v>
      </c>
      <c r="O2925" s="48">
        <v>28774.2</v>
      </c>
      <c r="P2925" s="21" t="s">
        <v>886</v>
      </c>
      <c r="Q2925" s="21">
        <v>58156225400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Karnataka</v>
      </c>
      <c r="W2925" s="38"/>
      <c r="X2925" s="30">
        <v>45930</v>
      </c>
      <c r="Y2925" s="21">
        <f t="shared" si="310"/>
        <v>3</v>
      </c>
      <c r="Z2925" s="21" t="str">
        <f t="shared" si="311"/>
        <v>Saturday</v>
      </c>
      <c r="AA2925" s="21" t="str">
        <f t="shared" si="312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2923</v>
      </c>
      <c r="B2926" s="21" t="s">
        <v>3722</v>
      </c>
      <c r="C2926" s="30">
        <v>45919</v>
      </c>
      <c r="D2926" s="30">
        <v>45926</v>
      </c>
      <c r="E2926" s="47">
        <v>123.2</v>
      </c>
      <c r="F2926" s="47">
        <f t="shared" si="307"/>
        <v>10841.6</v>
      </c>
      <c r="G2926" s="48">
        <f t="shared" si="308"/>
        <v>10841.6</v>
      </c>
      <c r="H2926" s="21">
        <v>144215</v>
      </c>
      <c r="I2926" s="21" t="s">
        <v>4237</v>
      </c>
      <c r="J2926" s="21">
        <v>1</v>
      </c>
      <c r="K2926" s="21">
        <v>1</v>
      </c>
      <c r="L2926" s="21">
        <f t="shared" si="309"/>
        <v>0</v>
      </c>
      <c r="M2926" s="21" t="s">
        <v>4937</v>
      </c>
      <c r="N2926" s="30">
        <v>45927</v>
      </c>
      <c r="O2926" s="48">
        <v>17732</v>
      </c>
      <c r="P2926" s="21" t="s">
        <v>165</v>
      </c>
      <c r="Q2926" s="21">
        <v>58156229353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Lucknow</v>
      </c>
      <c r="W2926" s="38"/>
      <c r="X2926" s="30">
        <v>45929</v>
      </c>
      <c r="Y2926" s="21">
        <f t="shared" si="310"/>
        <v>2</v>
      </c>
      <c r="Z2926" s="21" t="str">
        <f t="shared" si="311"/>
        <v>Saturday</v>
      </c>
      <c r="AA2926" s="21" t="str">
        <f t="shared" si="312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2924</v>
      </c>
      <c r="B2927" s="21" t="s">
        <v>3722</v>
      </c>
      <c r="C2927" s="30">
        <v>45919</v>
      </c>
      <c r="D2927" s="30">
        <v>45926</v>
      </c>
      <c r="E2927" s="47">
        <v>70.7</v>
      </c>
      <c r="F2927" s="47">
        <f t="shared" si="307"/>
        <v>6221.6</v>
      </c>
      <c r="G2927" s="48">
        <f t="shared" si="308"/>
        <v>6221.6</v>
      </c>
      <c r="H2927" s="21">
        <v>157617</v>
      </c>
      <c r="I2927" s="21" t="s">
        <v>4238</v>
      </c>
      <c r="J2927" s="21">
        <v>1</v>
      </c>
      <c r="K2927" s="21">
        <v>1</v>
      </c>
      <c r="L2927" s="21">
        <f t="shared" si="309"/>
        <v>0</v>
      </c>
      <c r="M2927" s="21" t="s">
        <v>4937</v>
      </c>
      <c r="N2927" s="30">
        <v>45927</v>
      </c>
      <c r="O2927" s="48">
        <v>10175.75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310"/>
        <v>2</v>
      </c>
      <c r="Z2927" s="21" t="str">
        <f t="shared" si="311"/>
        <v>Saturday</v>
      </c>
      <c r="AA2927" s="21" t="str">
        <f t="shared" si="312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2925</v>
      </c>
      <c r="B2928" s="21" t="s">
        <v>3722</v>
      </c>
      <c r="C2928" s="30">
        <v>45919</v>
      </c>
      <c r="D2928" s="30">
        <v>45926</v>
      </c>
      <c r="E2928" s="47">
        <v>30.8</v>
      </c>
      <c r="F2928" s="47">
        <f t="shared" si="307"/>
        <v>2710.4</v>
      </c>
      <c r="G2928" s="48">
        <f t="shared" si="308"/>
        <v>2710.4</v>
      </c>
      <c r="H2928" s="21">
        <v>300402</v>
      </c>
      <c r="I2928" s="21" t="s">
        <v>4239</v>
      </c>
      <c r="J2928" s="21">
        <v>1</v>
      </c>
      <c r="K2928" s="21">
        <v>1</v>
      </c>
      <c r="L2928" s="21">
        <f t="shared" si="309"/>
        <v>0</v>
      </c>
      <c r="M2928" s="21" t="s">
        <v>4914</v>
      </c>
      <c r="N2928" s="30">
        <v>45929</v>
      </c>
      <c r="O2928" s="48">
        <v>4180</v>
      </c>
      <c r="P2928" s="21" t="s">
        <v>213</v>
      </c>
      <c r="Q2928" s="21" t="s">
        <v>1996</v>
      </c>
      <c r="R2928" s="21" t="s">
        <v>1996</v>
      </c>
      <c r="S2928" s="3">
        <v>4</v>
      </c>
      <c r="T2928" s="37"/>
      <c r="U2928" s="21" t="s">
        <v>18</v>
      </c>
      <c r="V2928" s="21" t="str">
        <f>VLOOKUP(P2928,'Customer List'!B:C,2,)</f>
        <v>Delhi</v>
      </c>
      <c r="W2928" s="38"/>
      <c r="X2928" s="30">
        <f>IF(OR(R2928 = "PRIYANKA MADAM", R2928 = "DEEPAK", R2928 = "PORTER"),N2928,"")</f>
        <v>45929</v>
      </c>
      <c r="Y2928" s="21">
        <f t="shared" si="310"/>
        <v>0</v>
      </c>
      <c r="Z2928" s="21" t="str">
        <f t="shared" si="311"/>
        <v>Monday</v>
      </c>
      <c r="AA2928" s="21" t="str">
        <f t="shared" si="312"/>
        <v>Monday</v>
      </c>
      <c r="AB2928" s="21" t="str">
        <f>VLOOKUP(U2928,'Currency Sheet'!A:C,3,)</f>
        <v>DOLLAR</v>
      </c>
      <c r="AC2928" s="42" t="str">
        <f>VLOOKUP(P2928,'Customer List'!B:D,3,)</f>
        <v>Local</v>
      </c>
    </row>
    <row r="2929" spans="1:29" x14ac:dyDescent="0.25">
      <c r="A2929" s="21">
        <v>2926</v>
      </c>
      <c r="B2929" s="21" t="s">
        <v>3722</v>
      </c>
      <c r="C2929" s="30">
        <v>45919</v>
      </c>
      <c r="D2929" s="30">
        <v>45926</v>
      </c>
      <c r="E2929" s="47">
        <v>285.75</v>
      </c>
      <c r="F2929" s="47">
        <f t="shared" si="307"/>
        <v>25146</v>
      </c>
      <c r="G2929" s="48">
        <f t="shared" si="308"/>
        <v>25146</v>
      </c>
      <c r="H2929" s="21">
        <v>300434</v>
      </c>
      <c r="I2929" s="21" t="s">
        <v>4240</v>
      </c>
      <c r="J2929" s="21">
        <v>1</v>
      </c>
      <c r="K2929" s="21">
        <v>1</v>
      </c>
      <c r="L2929" s="21">
        <f t="shared" si="309"/>
        <v>0</v>
      </c>
      <c r="M2929" s="21" t="s">
        <v>4921</v>
      </c>
      <c r="N2929" s="30">
        <v>45927</v>
      </c>
      <c r="O2929" s="48">
        <v>40157.4</v>
      </c>
      <c r="P2929" s="21" t="s">
        <v>191</v>
      </c>
      <c r="Q2929" s="21" t="s">
        <v>3719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Chandigarh</v>
      </c>
      <c r="W2929" s="38"/>
      <c r="X2929" s="30">
        <v>45929</v>
      </c>
      <c r="Y2929" s="21">
        <f t="shared" si="310"/>
        <v>2</v>
      </c>
      <c r="Z2929" s="21" t="str">
        <f t="shared" si="311"/>
        <v>Saturday</v>
      </c>
      <c r="AA2929" s="21" t="str">
        <f t="shared" si="312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2927</v>
      </c>
      <c r="B2930" s="21" t="s">
        <v>3722</v>
      </c>
      <c r="C2930" s="30">
        <v>45919</v>
      </c>
      <c r="D2930" s="30">
        <v>45926</v>
      </c>
      <c r="E2930" s="47">
        <v>297</v>
      </c>
      <c r="F2930" s="47">
        <f t="shared" si="307"/>
        <v>26136</v>
      </c>
      <c r="G2930" s="48">
        <f t="shared" si="308"/>
        <v>26136</v>
      </c>
      <c r="H2930" s="21">
        <v>300468</v>
      </c>
      <c r="I2930" s="21" t="s">
        <v>4241</v>
      </c>
      <c r="J2930" s="21">
        <v>1</v>
      </c>
      <c r="K2930" s="21">
        <v>1</v>
      </c>
      <c r="L2930" s="21">
        <f t="shared" si="309"/>
        <v>0</v>
      </c>
      <c r="M2930" s="21" t="s">
        <v>4859</v>
      </c>
      <c r="N2930" s="30">
        <v>45927</v>
      </c>
      <c r="O2930" s="48">
        <v>33858</v>
      </c>
      <c r="P2930" s="21" t="s">
        <v>242</v>
      </c>
      <c r="Q2930" s="21">
        <v>58156233800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Mumbai</v>
      </c>
      <c r="W2930" s="38"/>
      <c r="X2930" s="30">
        <v>45929</v>
      </c>
      <c r="Y2930" s="21">
        <f t="shared" si="310"/>
        <v>2</v>
      </c>
      <c r="Z2930" s="21" t="str">
        <f t="shared" si="311"/>
        <v>Saturday</v>
      </c>
      <c r="AA2930" s="21" t="str">
        <f t="shared" si="312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2928</v>
      </c>
      <c r="B2931" s="21" t="s">
        <v>3722</v>
      </c>
      <c r="C2931" s="30">
        <v>45919</v>
      </c>
      <c r="D2931" s="30">
        <v>45926</v>
      </c>
      <c r="E2931" s="47">
        <v>46.2</v>
      </c>
      <c r="F2931" s="47">
        <f t="shared" si="307"/>
        <v>4065.6000000000004</v>
      </c>
      <c r="G2931" s="48">
        <f t="shared" si="308"/>
        <v>8131.2000000000007</v>
      </c>
      <c r="H2931" s="21">
        <v>300508</v>
      </c>
      <c r="I2931" s="21" t="s">
        <v>3946</v>
      </c>
      <c r="J2931" s="21">
        <v>2</v>
      </c>
      <c r="K2931" s="21">
        <v>2</v>
      </c>
      <c r="L2931" s="21">
        <f t="shared" si="309"/>
        <v>0</v>
      </c>
      <c r="M2931" s="21" t="s">
        <v>4921</v>
      </c>
      <c r="N2931" s="30">
        <v>45927</v>
      </c>
      <c r="O2931" s="48">
        <v>13912.8</v>
      </c>
      <c r="P2931" s="21" t="s">
        <v>191</v>
      </c>
      <c r="Q2931" s="21" t="s">
        <v>3719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10"/>
        <v>2</v>
      </c>
      <c r="Z2931" s="21" t="str">
        <f t="shared" si="311"/>
        <v>Saturday</v>
      </c>
      <c r="AA2931" s="21" t="str">
        <f t="shared" si="312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2929</v>
      </c>
      <c r="B2932" s="21" t="s">
        <v>3722</v>
      </c>
      <c r="C2932" s="30">
        <v>45919</v>
      </c>
      <c r="D2932" s="30">
        <v>45926</v>
      </c>
      <c r="E2932" s="47">
        <v>73.5</v>
      </c>
      <c r="F2932" s="47">
        <f t="shared" si="307"/>
        <v>6468</v>
      </c>
      <c r="G2932" s="48">
        <f t="shared" si="308"/>
        <v>6468</v>
      </c>
      <c r="H2932" s="21">
        <v>301330</v>
      </c>
      <c r="I2932" s="21" t="s">
        <v>4242</v>
      </c>
      <c r="J2932" s="21">
        <v>1</v>
      </c>
      <c r="K2932" s="21">
        <v>1</v>
      </c>
      <c r="L2932" s="21">
        <f t="shared" si="309"/>
        <v>0</v>
      </c>
      <c r="M2932" s="21" t="s">
        <v>4922</v>
      </c>
      <c r="N2932" s="30">
        <v>45927</v>
      </c>
      <c r="O2932" s="48">
        <v>11067</v>
      </c>
      <c r="P2932" s="21" t="s">
        <v>191</v>
      </c>
      <c r="Q2932" s="21" t="s">
        <v>3719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310"/>
        <v>2</v>
      </c>
      <c r="Z2932" s="21" t="str">
        <f t="shared" si="311"/>
        <v>Saturday</v>
      </c>
      <c r="AA2932" s="21" t="str">
        <f t="shared" si="312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2930</v>
      </c>
      <c r="B2933" s="21" t="s">
        <v>3722</v>
      </c>
      <c r="C2933" s="30">
        <v>45919</v>
      </c>
      <c r="D2933" s="30">
        <v>45926</v>
      </c>
      <c r="E2933" s="47">
        <v>45.5</v>
      </c>
      <c r="F2933" s="47">
        <f t="shared" si="307"/>
        <v>4004</v>
      </c>
      <c r="G2933" s="48">
        <f t="shared" si="308"/>
        <v>4004</v>
      </c>
      <c r="H2933" s="21">
        <v>301805</v>
      </c>
      <c r="I2933" s="21" t="s">
        <v>4243</v>
      </c>
      <c r="J2933" s="21">
        <v>1</v>
      </c>
      <c r="K2933" s="21">
        <v>1</v>
      </c>
      <c r="L2933" s="21">
        <f t="shared" si="309"/>
        <v>0</v>
      </c>
      <c r="M2933" s="21" t="s">
        <v>4913</v>
      </c>
      <c r="N2933" s="30">
        <v>45929</v>
      </c>
      <c r="O2933" s="48">
        <v>6175</v>
      </c>
      <c r="P2933" s="21" t="s">
        <v>213</v>
      </c>
      <c r="Q2933" s="21" t="s">
        <v>1996</v>
      </c>
      <c r="R2933" s="21" t="s">
        <v>1996</v>
      </c>
      <c r="S2933" s="3">
        <v>4</v>
      </c>
      <c r="T2933" s="37"/>
      <c r="U2933" s="21" t="s">
        <v>18</v>
      </c>
      <c r="V2933" s="21" t="str">
        <f>VLOOKUP(P2933,'Customer List'!B:C,2,)</f>
        <v>Delhi</v>
      </c>
      <c r="W2933" s="38"/>
      <c r="X2933" s="30">
        <f>IF(OR(R2933 = "PRIYANKA MADAM", R2933 = "DEEPAK", R2933 = "PORTER"),N2933,"")</f>
        <v>45929</v>
      </c>
      <c r="Y2933" s="21">
        <f t="shared" si="310"/>
        <v>0</v>
      </c>
      <c r="Z2933" s="21" t="str">
        <f t="shared" si="311"/>
        <v>Monday</v>
      </c>
      <c r="AA2933" s="21" t="str">
        <f t="shared" si="312"/>
        <v>Monday</v>
      </c>
      <c r="AB2933" s="21" t="str">
        <f>VLOOKUP(U2933,'Currency Sheet'!A:C,3,)</f>
        <v>DOLLAR</v>
      </c>
      <c r="AC2933" s="42" t="str">
        <f>VLOOKUP(P2933,'Customer List'!B:D,3,)</f>
        <v>Local</v>
      </c>
    </row>
    <row r="2934" spans="1:29" x14ac:dyDescent="0.25">
      <c r="A2934" s="21">
        <v>2931</v>
      </c>
      <c r="B2934" s="21" t="s">
        <v>3722</v>
      </c>
      <c r="C2934" s="30">
        <v>45919</v>
      </c>
      <c r="D2934" s="30">
        <v>45926</v>
      </c>
      <c r="E2934" s="47">
        <v>169.4</v>
      </c>
      <c r="F2934" s="47">
        <f t="shared" si="307"/>
        <v>14907.2</v>
      </c>
      <c r="G2934" s="48">
        <f t="shared" si="308"/>
        <v>14907.2</v>
      </c>
      <c r="H2934" s="21">
        <v>302008</v>
      </c>
      <c r="I2934" s="21" t="s">
        <v>4244</v>
      </c>
      <c r="J2934" s="21">
        <v>1</v>
      </c>
      <c r="K2934" s="21">
        <v>1</v>
      </c>
      <c r="L2934" s="21">
        <f t="shared" si="309"/>
        <v>0</v>
      </c>
      <c r="M2934" s="21" t="s">
        <v>4888</v>
      </c>
      <c r="N2934" s="30">
        <v>45929</v>
      </c>
      <c r="O2934" s="48">
        <v>20691</v>
      </c>
      <c r="P2934" s="21" t="s">
        <v>16</v>
      </c>
      <c r="Q2934" s="21" t="s">
        <v>2071</v>
      </c>
      <c r="R2934" s="21" t="s">
        <v>637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310"/>
        <v>0</v>
      </c>
      <c r="Z2934" s="21" t="str">
        <f t="shared" si="311"/>
        <v>Monday</v>
      </c>
      <c r="AA2934" s="21" t="str">
        <f t="shared" si="312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2932</v>
      </c>
      <c r="B2935" s="21" t="s">
        <v>3722</v>
      </c>
      <c r="C2935" s="30">
        <v>45919</v>
      </c>
      <c r="D2935" s="30">
        <v>45926</v>
      </c>
      <c r="E2935" s="47">
        <v>142.5</v>
      </c>
      <c r="F2935" s="47">
        <f t="shared" si="307"/>
        <v>12540</v>
      </c>
      <c r="G2935" s="48">
        <f t="shared" si="308"/>
        <v>12540</v>
      </c>
      <c r="H2935" s="21">
        <v>302037</v>
      </c>
      <c r="I2935" s="21" t="s">
        <v>4245</v>
      </c>
      <c r="J2935" s="21">
        <v>1</v>
      </c>
      <c r="K2935" s="21">
        <v>1</v>
      </c>
      <c r="L2935" s="21">
        <f t="shared" si="309"/>
        <v>0</v>
      </c>
      <c r="M2935" s="21" t="s">
        <v>4858</v>
      </c>
      <c r="N2935" s="30">
        <v>45936</v>
      </c>
      <c r="O2935" s="48">
        <v>19142.5</v>
      </c>
      <c r="P2935" s="21" t="s">
        <v>228</v>
      </c>
      <c r="Q2935" s="21">
        <v>58156536115</v>
      </c>
      <c r="R2935" s="21" t="s">
        <v>40</v>
      </c>
      <c r="S2935" s="3">
        <v>4</v>
      </c>
      <c r="T2935" s="37"/>
      <c r="U2935" s="21" t="s">
        <v>18</v>
      </c>
      <c r="V2935" s="21" t="str">
        <f>VLOOKUP(P2935,'Customer List'!B:C,2,)</f>
        <v>Kolkata</v>
      </c>
      <c r="W2935" s="38"/>
      <c r="X2935" s="30">
        <v>45937</v>
      </c>
      <c r="Y2935" s="21">
        <f t="shared" si="310"/>
        <v>1</v>
      </c>
      <c r="Z2935" s="21" t="str">
        <f t="shared" si="311"/>
        <v>Monday</v>
      </c>
      <c r="AA2935" s="21" t="str">
        <f t="shared" si="312"/>
        <v>Tuesday</v>
      </c>
      <c r="AB2935" s="21" t="str">
        <f>VLOOKUP(U2935,'Currency Sheet'!A:C,3,)</f>
        <v>DOLLAR</v>
      </c>
      <c r="AC2935" s="42" t="str">
        <f>VLOOKUP(P2935,'Customer List'!B:D,3,)</f>
        <v>OutStation</v>
      </c>
    </row>
    <row r="2936" spans="1:29" x14ac:dyDescent="0.25">
      <c r="A2936" s="21">
        <v>2933</v>
      </c>
      <c r="B2936" s="21" t="s">
        <v>3722</v>
      </c>
      <c r="C2936" s="30">
        <v>45919</v>
      </c>
      <c r="D2936" s="30">
        <v>45926</v>
      </c>
      <c r="E2936" s="47">
        <v>259</v>
      </c>
      <c r="F2936" s="47">
        <f t="shared" si="307"/>
        <v>22792</v>
      </c>
      <c r="G2936" s="48">
        <f t="shared" si="308"/>
        <v>22792</v>
      </c>
      <c r="H2936" s="21">
        <v>302088</v>
      </c>
      <c r="I2936" s="21" t="s">
        <v>4246</v>
      </c>
      <c r="J2936" s="21">
        <v>1</v>
      </c>
      <c r="K2936" s="21">
        <v>1</v>
      </c>
      <c r="L2936" s="21">
        <f t="shared" si="309"/>
        <v>0</v>
      </c>
      <c r="M2936" s="21" t="s">
        <v>4859</v>
      </c>
      <c r="N2936" s="30">
        <v>45927</v>
      </c>
      <c r="O2936" s="48">
        <v>31635</v>
      </c>
      <c r="P2936" s="21" t="s">
        <v>242</v>
      </c>
      <c r="Q2936" s="21">
        <v>58156233800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Mumbai</v>
      </c>
      <c r="W2936" s="38"/>
      <c r="X2936" s="30">
        <v>45929</v>
      </c>
      <c r="Y2936" s="21">
        <f t="shared" si="310"/>
        <v>2</v>
      </c>
      <c r="Z2936" s="21" t="str">
        <f t="shared" si="311"/>
        <v>Saturday</v>
      </c>
      <c r="AA2936" s="21" t="str">
        <f t="shared" si="312"/>
        <v>Monday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2934</v>
      </c>
      <c r="B2937" s="21" t="s">
        <v>3722</v>
      </c>
      <c r="C2937" s="30">
        <v>45919</v>
      </c>
      <c r="D2937" s="30">
        <v>45926</v>
      </c>
      <c r="E2937" s="47">
        <v>46.2</v>
      </c>
      <c r="F2937" s="47">
        <f t="shared" si="307"/>
        <v>4065.6000000000004</v>
      </c>
      <c r="G2937" s="48">
        <f t="shared" si="308"/>
        <v>8131.2000000000007</v>
      </c>
      <c r="H2937" s="21">
        <v>302208</v>
      </c>
      <c r="I2937" s="21" t="s">
        <v>4247</v>
      </c>
      <c r="J2937" s="21">
        <v>2</v>
      </c>
      <c r="K2937" s="21">
        <v>2</v>
      </c>
      <c r="L2937" s="21">
        <f t="shared" si="309"/>
        <v>0</v>
      </c>
      <c r="M2937" s="21" t="s">
        <v>4921</v>
      </c>
      <c r="N2937" s="30">
        <v>45927</v>
      </c>
      <c r="O2937" s="48">
        <v>13912.8</v>
      </c>
      <c r="P2937" s="21" t="s">
        <v>191</v>
      </c>
      <c r="Q2937" s="21" t="s">
        <v>3719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Chandigarh</v>
      </c>
      <c r="W2937" s="38"/>
      <c r="X2937" s="30">
        <v>45929</v>
      </c>
      <c r="Y2937" s="21">
        <f t="shared" si="310"/>
        <v>2</v>
      </c>
      <c r="Z2937" s="21" t="str">
        <f t="shared" si="311"/>
        <v>Saturday</v>
      </c>
      <c r="AA2937" s="21" t="str">
        <f t="shared" si="312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2935</v>
      </c>
      <c r="B2938" s="21" t="s">
        <v>3722</v>
      </c>
      <c r="C2938" s="30">
        <v>45919</v>
      </c>
      <c r="D2938" s="30">
        <v>45926</v>
      </c>
      <c r="E2938" s="47">
        <v>267.39999999999998</v>
      </c>
      <c r="F2938" s="47">
        <f t="shared" si="307"/>
        <v>23531.199999999997</v>
      </c>
      <c r="G2938" s="48">
        <f t="shared" si="308"/>
        <v>23531.199999999997</v>
      </c>
      <c r="H2938" s="21">
        <v>302326</v>
      </c>
      <c r="I2938" s="21" t="s">
        <v>4248</v>
      </c>
      <c r="J2938" s="21">
        <v>1</v>
      </c>
      <c r="K2938" s="21">
        <v>1</v>
      </c>
      <c r="L2938" s="21">
        <f t="shared" si="309"/>
        <v>0</v>
      </c>
      <c r="M2938" s="21" t="s">
        <v>4935</v>
      </c>
      <c r="N2938" s="30">
        <v>45927</v>
      </c>
      <c r="O2938" s="48">
        <v>36773.870000000003</v>
      </c>
      <c r="P2938" s="21" t="s">
        <v>165</v>
      </c>
      <c r="Q2938" s="21">
        <v>58156229353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Lucknow</v>
      </c>
      <c r="W2938" s="38"/>
      <c r="X2938" s="30">
        <v>45929</v>
      </c>
      <c r="Y2938" s="21">
        <f t="shared" si="310"/>
        <v>2</v>
      </c>
      <c r="Z2938" s="21" t="str">
        <f t="shared" si="311"/>
        <v>Saturday</v>
      </c>
      <c r="AA2938" s="21" t="str">
        <f t="shared" si="312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2936</v>
      </c>
      <c r="B2939" s="21" t="s">
        <v>3722</v>
      </c>
      <c r="C2939" s="30">
        <v>45919</v>
      </c>
      <c r="D2939" s="30">
        <v>45926</v>
      </c>
      <c r="E2939" s="47">
        <v>204.4</v>
      </c>
      <c r="F2939" s="47">
        <f t="shared" si="307"/>
        <v>17987.2</v>
      </c>
      <c r="G2939" s="48">
        <f t="shared" si="308"/>
        <v>17987.2</v>
      </c>
      <c r="H2939" s="21">
        <v>302612</v>
      </c>
      <c r="I2939" s="21" t="s">
        <v>4249</v>
      </c>
      <c r="J2939" s="21">
        <v>1</v>
      </c>
      <c r="K2939" s="21">
        <v>1</v>
      </c>
      <c r="L2939" s="21">
        <f t="shared" si="309"/>
        <v>0</v>
      </c>
      <c r="M2939" s="21" t="s">
        <v>4881</v>
      </c>
      <c r="N2939" s="30">
        <v>45927</v>
      </c>
      <c r="O2939" s="48">
        <v>30776.799999999999</v>
      </c>
      <c r="P2939" s="21" t="s">
        <v>886</v>
      </c>
      <c r="Q2939" s="21">
        <v>58156225400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Karnataka</v>
      </c>
      <c r="W2939" s="38"/>
      <c r="X2939" s="30">
        <v>45930</v>
      </c>
      <c r="Y2939" s="21">
        <f t="shared" si="310"/>
        <v>3</v>
      </c>
      <c r="Z2939" s="21" t="str">
        <f t="shared" si="311"/>
        <v>Saturday</v>
      </c>
      <c r="AA2939" s="21" t="str">
        <f t="shared" si="312"/>
        <v>Tuesday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2937</v>
      </c>
      <c r="B2940" s="21" t="s">
        <v>3722</v>
      </c>
      <c r="C2940" s="30">
        <v>45919</v>
      </c>
      <c r="D2940" s="30">
        <v>45926</v>
      </c>
      <c r="E2940" s="47">
        <v>73.5</v>
      </c>
      <c r="F2940" s="47">
        <f t="shared" si="307"/>
        <v>6468</v>
      </c>
      <c r="G2940" s="48">
        <f t="shared" si="308"/>
        <v>6468</v>
      </c>
      <c r="H2940" s="21">
        <v>302808</v>
      </c>
      <c r="I2940" s="21" t="s">
        <v>4250</v>
      </c>
      <c r="J2940" s="21">
        <v>1</v>
      </c>
      <c r="K2940" s="21">
        <v>1</v>
      </c>
      <c r="L2940" s="21">
        <f t="shared" si="309"/>
        <v>0</v>
      </c>
      <c r="M2940" s="21" t="s">
        <v>4922</v>
      </c>
      <c r="N2940" s="30">
        <v>45927</v>
      </c>
      <c r="O2940" s="48">
        <v>11067</v>
      </c>
      <c r="P2940" s="21" t="s">
        <v>191</v>
      </c>
      <c r="Q2940" s="21" t="s">
        <v>3719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Chandigarh</v>
      </c>
      <c r="W2940" s="38"/>
      <c r="X2940" s="30">
        <v>45929</v>
      </c>
      <c r="Y2940" s="21">
        <f t="shared" si="310"/>
        <v>2</v>
      </c>
      <c r="Z2940" s="21" t="str">
        <f t="shared" si="311"/>
        <v>Saturday</v>
      </c>
      <c r="AA2940" s="21" t="str">
        <f t="shared" si="312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2938</v>
      </c>
      <c r="B2941" s="21" t="s">
        <v>3722</v>
      </c>
      <c r="C2941" s="30">
        <v>45919</v>
      </c>
      <c r="D2941" s="30">
        <v>45926</v>
      </c>
      <c r="E2941" s="47">
        <v>35</v>
      </c>
      <c r="F2941" s="47">
        <f t="shared" si="307"/>
        <v>3080</v>
      </c>
      <c r="G2941" s="48">
        <f t="shared" si="308"/>
        <v>3080</v>
      </c>
      <c r="H2941" s="21">
        <v>302902</v>
      </c>
      <c r="I2941" s="21" t="s">
        <v>4251</v>
      </c>
      <c r="J2941" s="21">
        <v>1</v>
      </c>
      <c r="K2941" s="21">
        <v>1</v>
      </c>
      <c r="L2941" s="21">
        <f t="shared" si="309"/>
        <v>0</v>
      </c>
      <c r="M2941" s="21" t="s">
        <v>4914</v>
      </c>
      <c r="N2941" s="30">
        <v>45929</v>
      </c>
      <c r="O2941" s="48">
        <v>4750</v>
      </c>
      <c r="P2941" s="21" t="s">
        <v>213</v>
      </c>
      <c r="Q2941" s="21" t="s">
        <v>1996</v>
      </c>
      <c r="R2941" s="21" t="s">
        <v>1996</v>
      </c>
      <c r="S2941" s="3">
        <v>4</v>
      </c>
      <c r="T2941" s="37"/>
      <c r="U2941" s="21" t="s">
        <v>18</v>
      </c>
      <c r="V2941" s="21" t="str">
        <f>VLOOKUP(P2941,'Customer List'!B:C,2,)</f>
        <v>Delhi</v>
      </c>
      <c r="W2941" s="38"/>
      <c r="X2941" s="30">
        <f>IF(OR(R2941 = "PRIYANKA MADAM", R2941 = "DEEPAK", R2941 = "PORTER"),N2941,"")</f>
        <v>45929</v>
      </c>
      <c r="Y2941" s="21">
        <f t="shared" si="310"/>
        <v>0</v>
      </c>
      <c r="Z2941" s="21" t="str">
        <f t="shared" si="311"/>
        <v>Monday</v>
      </c>
      <c r="AA2941" s="21" t="str">
        <f t="shared" si="312"/>
        <v>Monday</v>
      </c>
      <c r="AB2941" s="21" t="str">
        <f>VLOOKUP(U2941,'Currency Sheet'!A:C,3,)</f>
        <v>DOLLAR</v>
      </c>
      <c r="AC2941" s="42" t="str">
        <f>VLOOKUP(P2941,'Customer List'!B:D,3,)</f>
        <v>Local</v>
      </c>
    </row>
    <row r="2942" spans="1:29" x14ac:dyDescent="0.25">
      <c r="A2942" s="21">
        <v>2939</v>
      </c>
      <c r="B2942" s="21" t="s">
        <v>3722</v>
      </c>
      <c r="C2942" s="30">
        <v>45919</v>
      </c>
      <c r="D2942" s="30">
        <v>45926</v>
      </c>
      <c r="E2942" s="47">
        <v>207.9</v>
      </c>
      <c r="F2942" s="47">
        <f t="shared" si="307"/>
        <v>18295.2</v>
      </c>
      <c r="G2942" s="48">
        <f t="shared" si="308"/>
        <v>18295.2</v>
      </c>
      <c r="H2942" s="21">
        <v>302910</v>
      </c>
      <c r="I2942" s="21" t="s">
        <v>4079</v>
      </c>
      <c r="J2942" s="21">
        <v>1</v>
      </c>
      <c r="K2942" s="21">
        <v>1</v>
      </c>
      <c r="L2942" s="21">
        <f t="shared" si="309"/>
        <v>0</v>
      </c>
      <c r="M2942" s="21" t="s">
        <v>4906</v>
      </c>
      <c r="N2942" s="30">
        <v>45927</v>
      </c>
      <c r="O2942" s="48">
        <v>34526</v>
      </c>
      <c r="P2942" s="21" t="s">
        <v>3707</v>
      </c>
      <c r="Q2942" s="21" t="s">
        <v>3720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10"/>
        <v>2</v>
      </c>
      <c r="Z2942" s="21" t="str">
        <f t="shared" si="311"/>
        <v>Saturday</v>
      </c>
      <c r="AA2942" s="21" t="str">
        <f t="shared" si="312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2940</v>
      </c>
      <c r="B2943" s="21" t="s">
        <v>3722</v>
      </c>
      <c r="C2943" s="30">
        <v>45919</v>
      </c>
      <c r="D2943" s="30">
        <v>45926</v>
      </c>
      <c r="E2943" s="47">
        <v>185.5</v>
      </c>
      <c r="F2943" s="47">
        <f t="shared" si="307"/>
        <v>16324</v>
      </c>
      <c r="G2943" s="48">
        <f t="shared" si="308"/>
        <v>16324</v>
      </c>
      <c r="H2943" s="21">
        <v>303110</v>
      </c>
      <c r="I2943" s="21" t="s">
        <v>4252</v>
      </c>
      <c r="J2943" s="21">
        <v>1</v>
      </c>
      <c r="K2943" s="21">
        <v>1</v>
      </c>
      <c r="L2943" s="21">
        <f t="shared" si="309"/>
        <v>0</v>
      </c>
      <c r="M2943" s="21" t="s">
        <v>4907</v>
      </c>
      <c r="N2943" s="30">
        <v>45929</v>
      </c>
      <c r="O2943" s="48">
        <v>29574</v>
      </c>
      <c r="P2943" s="21" t="s">
        <v>3708</v>
      </c>
      <c r="Q2943" s="21" t="s">
        <v>2071</v>
      </c>
      <c r="R2943" s="21" t="s">
        <v>847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10"/>
        <v>0</v>
      </c>
      <c r="Z2943" s="21" t="str">
        <f t="shared" si="311"/>
        <v>Monday</v>
      </c>
      <c r="AA2943" s="21" t="str">
        <f t="shared" si="312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2941</v>
      </c>
      <c r="B2944" s="21" t="s">
        <v>3722</v>
      </c>
      <c r="C2944" s="30">
        <v>45919</v>
      </c>
      <c r="D2944" s="30">
        <v>45926</v>
      </c>
      <c r="E2944" s="47">
        <v>285.75</v>
      </c>
      <c r="F2944" s="47">
        <f t="shared" si="307"/>
        <v>25146</v>
      </c>
      <c r="G2944" s="48">
        <f t="shared" si="308"/>
        <v>25146</v>
      </c>
      <c r="H2944" s="21">
        <v>303526</v>
      </c>
      <c r="I2944" s="21" t="s">
        <v>4253</v>
      </c>
      <c r="J2944" s="21">
        <v>1</v>
      </c>
      <c r="K2944" s="21">
        <v>1</v>
      </c>
      <c r="L2944" s="21">
        <f t="shared" si="309"/>
        <v>0</v>
      </c>
      <c r="M2944" s="21" t="s">
        <v>4922</v>
      </c>
      <c r="N2944" s="30">
        <v>45927</v>
      </c>
      <c r="O2944" s="48">
        <v>40157.4</v>
      </c>
      <c r="P2944" s="21" t="s">
        <v>191</v>
      </c>
      <c r="Q2944" s="21" t="s">
        <v>3719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10"/>
        <v>2</v>
      </c>
      <c r="Z2944" s="21" t="str">
        <f t="shared" si="311"/>
        <v>Saturday</v>
      </c>
      <c r="AA2944" s="21" t="str">
        <f t="shared" si="312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2942</v>
      </c>
      <c r="B2945" s="21" t="s">
        <v>3722</v>
      </c>
      <c r="C2945" s="30">
        <v>45919</v>
      </c>
      <c r="D2945" s="30">
        <v>45926</v>
      </c>
      <c r="E2945" s="47">
        <v>157.5</v>
      </c>
      <c r="F2945" s="47">
        <f t="shared" si="307"/>
        <v>13860</v>
      </c>
      <c r="G2945" s="48">
        <f t="shared" si="308"/>
        <v>13860</v>
      </c>
      <c r="H2945" s="21">
        <v>303651</v>
      </c>
      <c r="I2945" s="21" t="s">
        <v>4254</v>
      </c>
      <c r="J2945" s="21">
        <v>1</v>
      </c>
      <c r="K2945" s="21">
        <v>1</v>
      </c>
      <c r="L2945" s="21">
        <f t="shared" si="309"/>
        <v>0</v>
      </c>
      <c r="M2945" s="21" t="s">
        <v>4858</v>
      </c>
      <c r="N2945" s="30">
        <v>45936</v>
      </c>
      <c r="O2945" s="48">
        <v>22668.75</v>
      </c>
      <c r="P2945" s="21" t="s">
        <v>228</v>
      </c>
      <c r="Q2945" s="21">
        <v>58156536115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Kolkata</v>
      </c>
      <c r="W2945" s="38"/>
      <c r="X2945" s="30">
        <v>45937</v>
      </c>
      <c r="Y2945" s="21">
        <f t="shared" si="310"/>
        <v>1</v>
      </c>
      <c r="Z2945" s="21" t="str">
        <f t="shared" si="311"/>
        <v>Monday</v>
      </c>
      <c r="AA2945" s="21" t="str">
        <f t="shared" si="312"/>
        <v>Tuesday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2943</v>
      </c>
      <c r="B2946" s="21" t="s">
        <v>3722</v>
      </c>
      <c r="C2946" s="30">
        <v>45919</v>
      </c>
      <c r="D2946" s="30">
        <v>45926</v>
      </c>
      <c r="E2946" s="47">
        <v>342.75</v>
      </c>
      <c r="F2946" s="47">
        <f t="shared" si="307"/>
        <v>30162</v>
      </c>
      <c r="G2946" s="48">
        <f t="shared" si="308"/>
        <v>30162</v>
      </c>
      <c r="H2946" s="21">
        <v>303744</v>
      </c>
      <c r="I2946" s="21" t="s">
        <v>4255</v>
      </c>
      <c r="J2946" s="21">
        <v>1</v>
      </c>
      <c r="K2946" s="21">
        <v>1</v>
      </c>
      <c r="L2946" s="21">
        <f t="shared" si="309"/>
        <v>0</v>
      </c>
      <c r="M2946" s="21" t="s">
        <v>4935</v>
      </c>
      <c r="N2946" s="30">
        <v>45938</v>
      </c>
      <c r="O2946" s="48">
        <v>43993.87</v>
      </c>
      <c r="P2946" s="21" t="s">
        <v>254</v>
      </c>
      <c r="Q2946" s="21" t="s">
        <v>636</v>
      </c>
      <c r="R2946" s="21" t="s">
        <v>847</v>
      </c>
      <c r="S2946" s="3">
        <v>4</v>
      </c>
      <c r="T2946" s="37"/>
      <c r="U2946" s="21" t="s">
        <v>18</v>
      </c>
      <c r="V2946" s="21" t="str">
        <f>VLOOKUP(P2946,'Customer List'!B:C,2,)</f>
        <v>Delhi</v>
      </c>
      <c r="W2946" s="38"/>
      <c r="X2946" s="30">
        <f>IF(OR(R2946 = "PRIYANKA MADAM", R2946 = "DEEPAK", R2946 = "PORTER"),N2946,"")</f>
        <v>45938</v>
      </c>
      <c r="Y2946" s="21">
        <f t="shared" si="310"/>
        <v>0</v>
      </c>
      <c r="Z2946" s="21" t="str">
        <f t="shared" si="311"/>
        <v>Wednesday</v>
      </c>
      <c r="AA2946" s="21" t="str">
        <f t="shared" si="312"/>
        <v>Wednesday</v>
      </c>
      <c r="AB2946" s="21" t="str">
        <f>VLOOKUP(U2946,'Currency Sheet'!A:C,3,)</f>
        <v>DOLLAR</v>
      </c>
      <c r="AC2946" s="42" t="str">
        <f>VLOOKUP(P2946,'Customer List'!B:D,3,)</f>
        <v>Local</v>
      </c>
    </row>
    <row r="2947" spans="1:29" x14ac:dyDescent="0.25">
      <c r="A2947" s="21">
        <v>2944</v>
      </c>
      <c r="B2947" s="21" t="s">
        <v>3722</v>
      </c>
      <c r="C2947" s="30">
        <v>45919</v>
      </c>
      <c r="D2947" s="30">
        <v>45926</v>
      </c>
      <c r="E2947" s="47">
        <v>50.4</v>
      </c>
      <c r="F2947" s="47">
        <f t="shared" si="307"/>
        <v>4435.2</v>
      </c>
      <c r="G2947" s="48">
        <f t="shared" si="308"/>
        <v>4435.2</v>
      </c>
      <c r="H2947" s="21">
        <v>304006</v>
      </c>
      <c r="I2947" s="21" t="s">
        <v>3950</v>
      </c>
      <c r="J2947" s="21">
        <v>1</v>
      </c>
      <c r="K2947" s="21">
        <v>1</v>
      </c>
      <c r="L2947" s="21">
        <f t="shared" si="309"/>
        <v>0</v>
      </c>
      <c r="M2947" s="21" t="s">
        <v>4937</v>
      </c>
      <c r="N2947" s="30">
        <v>45927</v>
      </c>
      <c r="O2947" s="48">
        <v>7254</v>
      </c>
      <c r="P2947" s="21" t="s">
        <v>165</v>
      </c>
      <c r="Q2947" s="21">
        <v>58156229353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Lucknow</v>
      </c>
      <c r="W2947" s="38"/>
      <c r="X2947" s="30">
        <v>45929</v>
      </c>
      <c r="Y2947" s="21">
        <f t="shared" si="310"/>
        <v>2</v>
      </c>
      <c r="Z2947" s="21" t="str">
        <f t="shared" si="311"/>
        <v>Saturday</v>
      </c>
      <c r="AA2947" s="21" t="str">
        <f t="shared" si="312"/>
        <v>Monday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2945</v>
      </c>
      <c r="B2948" s="21" t="s">
        <v>3722</v>
      </c>
      <c r="C2948" s="30">
        <v>45919</v>
      </c>
      <c r="D2948" s="30">
        <v>45926</v>
      </c>
      <c r="E2948" s="47">
        <v>289.5</v>
      </c>
      <c r="F2948" s="47">
        <f t="shared" ref="F2948:F3011" si="314">IF(AB2948="DOLLAR",E2948*88,E2948)</f>
        <v>25476</v>
      </c>
      <c r="G2948" s="48">
        <f t="shared" ref="G2948:G3011" si="315">F2948*J2948</f>
        <v>25476</v>
      </c>
      <c r="H2948" s="21">
        <v>304036</v>
      </c>
      <c r="I2948" s="21" t="s">
        <v>4256</v>
      </c>
      <c r="J2948" s="21">
        <v>1</v>
      </c>
      <c r="K2948" s="21">
        <v>1</v>
      </c>
      <c r="L2948" s="21">
        <f t="shared" ref="L2948:L3011" si="316">J2948-K2948</f>
        <v>0</v>
      </c>
      <c r="M2948" s="21" t="s">
        <v>4888</v>
      </c>
      <c r="N2948" s="30">
        <v>45929</v>
      </c>
      <c r="O2948" s="48">
        <v>33003</v>
      </c>
      <c r="P2948" s="21" t="s">
        <v>16</v>
      </c>
      <c r="Q2948" s="21" t="s">
        <v>2071</v>
      </c>
      <c r="R2948" s="21" t="s">
        <v>637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45929</v>
      </c>
      <c r="Y2948" s="21">
        <f t="shared" ref="Y2948:Y3011" si="317">IF(X2948="", "", X2948-N2948)</f>
        <v>0</v>
      </c>
      <c r="Z2948" s="21" t="str">
        <f t="shared" ref="Z2948:Z3011" si="318">IF(N2948="", "", TEXT(N2948, "dddd"))</f>
        <v>Monday</v>
      </c>
      <c r="AA2948" s="21" t="str">
        <f t="shared" ref="AA2948:AA3011" si="319">IF(X2948="", "", TEXT(X2948, "dddd"))</f>
        <v>Monday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2946</v>
      </c>
      <c r="B2949" s="21" t="s">
        <v>3722</v>
      </c>
      <c r="C2949" s="30">
        <v>45919</v>
      </c>
      <c r="D2949" s="30">
        <v>45926</v>
      </c>
      <c r="E2949" s="47">
        <v>203</v>
      </c>
      <c r="F2949" s="47">
        <f t="shared" si="314"/>
        <v>17864</v>
      </c>
      <c r="G2949" s="48">
        <f t="shared" si="315"/>
        <v>17864</v>
      </c>
      <c r="H2949" s="21">
        <v>304096</v>
      </c>
      <c r="I2949" s="21" t="s">
        <v>4257</v>
      </c>
      <c r="J2949" s="21">
        <v>1</v>
      </c>
      <c r="K2949" s="21">
        <v>1</v>
      </c>
      <c r="L2949" s="21">
        <f t="shared" si="316"/>
        <v>0</v>
      </c>
      <c r="M2949" s="21" t="s">
        <v>4907</v>
      </c>
      <c r="N2949" s="30">
        <v>45929</v>
      </c>
      <c r="O2949" s="48">
        <v>32364</v>
      </c>
      <c r="P2949" s="21" t="s">
        <v>3708</v>
      </c>
      <c r="Q2949" s="21" t="s">
        <v>2071</v>
      </c>
      <c r="R2949" s="21" t="s">
        <v>847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17"/>
        <v>0</v>
      </c>
      <c r="Z2949" s="21" t="str">
        <f t="shared" si="318"/>
        <v>Monday</v>
      </c>
      <c r="AA2949" s="21" t="str">
        <f t="shared" si="319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2947</v>
      </c>
      <c r="B2950" s="21" t="s">
        <v>3722</v>
      </c>
      <c r="C2950" s="30">
        <v>45919</v>
      </c>
      <c r="D2950" s="30">
        <v>45926</v>
      </c>
      <c r="E2950" s="47">
        <v>326.25</v>
      </c>
      <c r="F2950" s="47">
        <f t="shared" si="314"/>
        <v>28710</v>
      </c>
      <c r="G2950" s="48">
        <f t="shared" si="315"/>
        <v>28710</v>
      </c>
      <c r="H2950" s="21">
        <v>304136</v>
      </c>
      <c r="I2950" s="21" t="s">
        <v>4258</v>
      </c>
      <c r="J2950" s="21">
        <v>1</v>
      </c>
      <c r="K2950" s="21">
        <v>1</v>
      </c>
      <c r="L2950" s="21">
        <f t="shared" si="316"/>
        <v>0</v>
      </c>
      <c r="M2950" s="21" t="s">
        <v>4881</v>
      </c>
      <c r="N2950" s="30">
        <v>45927</v>
      </c>
      <c r="O2950" s="48">
        <v>45849</v>
      </c>
      <c r="P2950" s="21" t="s">
        <v>886</v>
      </c>
      <c r="Q2950" s="21">
        <v>58156225400</v>
      </c>
      <c r="R2950" s="21" t="s">
        <v>40</v>
      </c>
      <c r="S2950" s="3">
        <v>4</v>
      </c>
      <c r="T2950" s="37"/>
      <c r="U2950" s="21" t="s">
        <v>18</v>
      </c>
      <c r="V2950" s="21" t="str">
        <f>VLOOKUP(P2950,'Customer List'!B:C,2,)</f>
        <v>Karnataka</v>
      </c>
      <c r="W2950" s="38"/>
      <c r="X2950" s="30">
        <v>45930</v>
      </c>
      <c r="Y2950" s="21">
        <f t="shared" si="317"/>
        <v>3</v>
      </c>
      <c r="Z2950" s="21" t="str">
        <f t="shared" si="318"/>
        <v>Saturday</v>
      </c>
      <c r="AA2950" s="21" t="str">
        <f t="shared" si="319"/>
        <v>Tuesday</v>
      </c>
      <c r="AB2950" s="21" t="str">
        <f>VLOOKUP(U2950,'Currency Sheet'!A:C,3,)</f>
        <v>DOLLAR</v>
      </c>
      <c r="AC2950" s="42" t="str">
        <f>VLOOKUP(P2950,'Customer List'!B:D,3,)</f>
        <v>OutStation</v>
      </c>
    </row>
    <row r="2951" spans="1:29" x14ac:dyDescent="0.25">
      <c r="A2951" s="21">
        <v>2948</v>
      </c>
      <c r="B2951" s="21" t="s">
        <v>3722</v>
      </c>
      <c r="C2951" s="30">
        <v>45919</v>
      </c>
      <c r="D2951" s="30">
        <v>45926</v>
      </c>
      <c r="E2951" s="47">
        <v>285</v>
      </c>
      <c r="F2951" s="47">
        <f t="shared" si="314"/>
        <v>25080</v>
      </c>
      <c r="G2951" s="48">
        <f t="shared" si="315"/>
        <v>25080</v>
      </c>
      <c r="H2951" s="21">
        <v>304142</v>
      </c>
      <c r="I2951" s="21" t="s">
        <v>4259</v>
      </c>
      <c r="J2951" s="21">
        <v>1</v>
      </c>
      <c r="K2951" s="21">
        <v>1</v>
      </c>
      <c r="L2951" s="21">
        <f t="shared" si="316"/>
        <v>0</v>
      </c>
      <c r="M2951" s="21" t="s">
        <v>4922</v>
      </c>
      <c r="N2951" s="30">
        <v>45927</v>
      </c>
      <c r="O2951" s="48">
        <v>40052</v>
      </c>
      <c r="P2951" s="21" t="s">
        <v>191</v>
      </c>
      <c r="Q2951" s="21" t="s">
        <v>3719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Chandigarh</v>
      </c>
      <c r="W2951" s="38"/>
      <c r="X2951" s="30">
        <v>45929</v>
      </c>
      <c r="Y2951" s="21">
        <f t="shared" si="317"/>
        <v>2</v>
      </c>
      <c r="Z2951" s="21" t="str">
        <f t="shared" si="318"/>
        <v>Saturday</v>
      </c>
      <c r="AA2951" s="21" t="str">
        <f t="shared" si="319"/>
        <v>Monday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2949</v>
      </c>
      <c r="B2952" s="21" t="s">
        <v>3722</v>
      </c>
      <c r="C2952" s="30">
        <v>45919</v>
      </c>
      <c r="D2952" s="30">
        <v>45926</v>
      </c>
      <c r="E2952" s="47">
        <v>71.400000000000006</v>
      </c>
      <c r="F2952" s="47">
        <f t="shared" si="314"/>
        <v>6283.2000000000007</v>
      </c>
      <c r="G2952" s="48">
        <f t="shared" si="315"/>
        <v>6283.2000000000007</v>
      </c>
      <c r="H2952" s="21">
        <v>304402</v>
      </c>
      <c r="I2952" s="21" t="s">
        <v>4260</v>
      </c>
      <c r="J2952" s="21">
        <v>1</v>
      </c>
      <c r="K2952" s="21">
        <v>1</v>
      </c>
      <c r="L2952" s="21">
        <f t="shared" si="316"/>
        <v>0</v>
      </c>
      <c r="M2952" s="21" t="s">
        <v>4908</v>
      </c>
      <c r="N2952" s="30">
        <v>45929</v>
      </c>
      <c r="O2952" s="48">
        <v>11857.5</v>
      </c>
      <c r="P2952" s="21" t="s">
        <v>3708</v>
      </c>
      <c r="Q2952" s="21" t="s">
        <v>2071</v>
      </c>
      <c r="R2952" s="21" t="s">
        <v>847</v>
      </c>
      <c r="S2952" s="3">
        <v>4</v>
      </c>
      <c r="T2952" s="37"/>
      <c r="U2952" s="21" t="s">
        <v>18</v>
      </c>
      <c r="V2952" s="21" t="str">
        <f>VLOOKUP(P2952,'Customer List'!B:C,2,)</f>
        <v>DELHI</v>
      </c>
      <c r="W2952" s="38"/>
      <c r="X2952" s="30">
        <f>IF(OR(R2952 = "PRIYANKA MADAM", R2952 = "DEEPAK", R2952 = "PORTER"),N2952,"")</f>
        <v>45929</v>
      </c>
      <c r="Y2952" s="21">
        <f t="shared" si="317"/>
        <v>0</v>
      </c>
      <c r="Z2952" s="21" t="str">
        <f t="shared" si="318"/>
        <v>Monday</v>
      </c>
      <c r="AA2952" s="21" t="str">
        <f t="shared" si="319"/>
        <v>Monday</v>
      </c>
      <c r="AB2952" s="21" t="str">
        <f>VLOOKUP(U2952,'Currency Sheet'!A:C,3,)</f>
        <v>DOLLAR</v>
      </c>
      <c r="AC2952" s="42" t="str">
        <f>VLOOKUP(P2952,'Customer List'!B:D,3,)</f>
        <v>LOCAL</v>
      </c>
    </row>
    <row r="2953" spans="1:29" x14ac:dyDescent="0.25">
      <c r="A2953" s="21">
        <v>2950</v>
      </c>
      <c r="B2953" s="21" t="s">
        <v>3722</v>
      </c>
      <c r="C2953" s="30">
        <v>45919</v>
      </c>
      <c r="D2953" s="30">
        <v>45926</v>
      </c>
      <c r="E2953" s="47">
        <v>86.8</v>
      </c>
      <c r="F2953" s="47">
        <f t="shared" si="314"/>
        <v>7638.4</v>
      </c>
      <c r="G2953" s="48">
        <f t="shared" si="315"/>
        <v>7638.4</v>
      </c>
      <c r="H2953" s="21">
        <v>304825</v>
      </c>
      <c r="I2953" s="21" t="s">
        <v>4261</v>
      </c>
      <c r="J2953" s="21">
        <v>1</v>
      </c>
      <c r="K2953" s="21">
        <v>1</v>
      </c>
      <c r="L2953" s="21">
        <f t="shared" si="316"/>
        <v>0</v>
      </c>
      <c r="M2953" s="21" t="s">
        <v>4858</v>
      </c>
      <c r="N2953" s="30">
        <v>45936</v>
      </c>
      <c r="O2953" s="48">
        <v>12493</v>
      </c>
      <c r="P2953" s="21" t="s">
        <v>228</v>
      </c>
      <c r="Q2953" s="21">
        <v>58156536115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Kolkata</v>
      </c>
      <c r="W2953" s="38"/>
      <c r="X2953" s="30">
        <v>45937</v>
      </c>
      <c r="Y2953" s="21">
        <f t="shared" si="317"/>
        <v>1</v>
      </c>
      <c r="Z2953" s="21" t="str">
        <f t="shared" si="318"/>
        <v>Monday</v>
      </c>
      <c r="AA2953" s="21" t="str">
        <f t="shared" si="319"/>
        <v>Tuesday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2951</v>
      </c>
      <c r="B2954" s="21" t="s">
        <v>3722</v>
      </c>
      <c r="C2954" s="30">
        <v>45919</v>
      </c>
      <c r="D2954" s="30">
        <v>45926</v>
      </c>
      <c r="E2954" s="47">
        <v>226.1</v>
      </c>
      <c r="F2954" s="47">
        <f t="shared" si="314"/>
        <v>19896.8</v>
      </c>
      <c r="G2954" s="48">
        <f t="shared" si="315"/>
        <v>19896.8</v>
      </c>
      <c r="H2954" s="21">
        <v>305114</v>
      </c>
      <c r="I2954" s="21" t="s">
        <v>4262</v>
      </c>
      <c r="J2954" s="21">
        <v>1</v>
      </c>
      <c r="K2954" s="21">
        <v>1</v>
      </c>
      <c r="L2954" s="21">
        <f t="shared" si="316"/>
        <v>0</v>
      </c>
      <c r="M2954" s="21" t="s">
        <v>4888</v>
      </c>
      <c r="N2954" s="30">
        <v>45929</v>
      </c>
      <c r="O2954" s="48">
        <v>27616.5</v>
      </c>
      <c r="P2954" s="21" t="s">
        <v>16</v>
      </c>
      <c r="Q2954" s="21" t="s">
        <v>2071</v>
      </c>
      <c r="R2954" s="21" t="s">
        <v>637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7"/>
        <v>0</v>
      </c>
      <c r="Z2954" s="21" t="str">
        <f t="shared" si="318"/>
        <v>Monday</v>
      </c>
      <c r="AA2954" s="21" t="str">
        <f t="shared" si="319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2952</v>
      </c>
      <c r="B2955" s="21" t="s">
        <v>3722</v>
      </c>
      <c r="C2955" s="30">
        <v>45919</v>
      </c>
      <c r="D2955" s="30">
        <v>45926</v>
      </c>
      <c r="E2955" s="47">
        <v>205.1</v>
      </c>
      <c r="F2955" s="47">
        <f t="shared" si="314"/>
        <v>18048.8</v>
      </c>
      <c r="G2955" s="48">
        <f t="shared" si="315"/>
        <v>18048.8</v>
      </c>
      <c r="H2955" s="21">
        <v>306008</v>
      </c>
      <c r="I2955" s="21" t="s">
        <v>4263</v>
      </c>
      <c r="J2955" s="21">
        <v>1</v>
      </c>
      <c r="K2955" s="21">
        <v>1</v>
      </c>
      <c r="L2955" s="21">
        <f t="shared" si="316"/>
        <v>0</v>
      </c>
      <c r="M2955" s="21" t="s">
        <v>4859</v>
      </c>
      <c r="N2955" s="30">
        <v>45927</v>
      </c>
      <c r="O2955" s="48">
        <v>25051.5</v>
      </c>
      <c r="P2955" s="21" t="s">
        <v>242</v>
      </c>
      <c r="Q2955" s="21">
        <v>58156233800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Mumbai</v>
      </c>
      <c r="W2955" s="38"/>
      <c r="X2955" s="30">
        <v>45929</v>
      </c>
      <c r="Y2955" s="21">
        <f t="shared" si="317"/>
        <v>2</v>
      </c>
      <c r="Z2955" s="21" t="str">
        <f t="shared" si="318"/>
        <v>Saturday</v>
      </c>
      <c r="AA2955" s="21" t="str">
        <f t="shared" si="319"/>
        <v>Monday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2953</v>
      </c>
      <c r="B2956" s="21" t="s">
        <v>3722</v>
      </c>
      <c r="C2956" s="30">
        <v>45919</v>
      </c>
      <c r="D2956" s="30">
        <v>45926</v>
      </c>
      <c r="E2956" s="47">
        <v>107.8</v>
      </c>
      <c r="F2956" s="47">
        <f t="shared" si="314"/>
        <v>9486.4</v>
      </c>
      <c r="G2956" s="48">
        <f t="shared" si="315"/>
        <v>9486.4</v>
      </c>
      <c r="H2956" s="21">
        <v>306509</v>
      </c>
      <c r="I2956" s="21" t="s">
        <v>4264</v>
      </c>
      <c r="J2956" s="21">
        <v>1</v>
      </c>
      <c r="K2956" s="21">
        <v>1</v>
      </c>
      <c r="L2956" s="21">
        <f t="shared" si="316"/>
        <v>0</v>
      </c>
      <c r="M2956" s="21" t="s">
        <v>4913</v>
      </c>
      <c r="N2956" s="30">
        <v>45929</v>
      </c>
      <c r="O2956" s="48">
        <v>14630</v>
      </c>
      <c r="P2956" s="21" t="s">
        <v>213</v>
      </c>
      <c r="Q2956" s="21" t="s">
        <v>1996</v>
      </c>
      <c r="R2956" s="21" t="s">
        <v>1996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7"/>
        <v>0</v>
      </c>
      <c r="Z2956" s="21" t="str">
        <f t="shared" si="318"/>
        <v>Monday</v>
      </c>
      <c r="AA2956" s="21" t="str">
        <f t="shared" si="319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2954</v>
      </c>
      <c r="B2957" s="21" t="s">
        <v>3722</v>
      </c>
      <c r="C2957" s="30">
        <v>45919</v>
      </c>
      <c r="D2957" s="30">
        <v>45926</v>
      </c>
      <c r="E2957" s="47">
        <v>321.75</v>
      </c>
      <c r="F2957" s="47">
        <f t="shared" si="314"/>
        <v>28314</v>
      </c>
      <c r="G2957" s="48">
        <f t="shared" si="315"/>
        <v>56628</v>
      </c>
      <c r="H2957" s="21">
        <v>307640</v>
      </c>
      <c r="I2957" s="21" t="s">
        <v>4265</v>
      </c>
      <c r="J2957" s="21">
        <v>2</v>
      </c>
      <c r="K2957" s="21">
        <v>2</v>
      </c>
      <c r="L2957" s="21">
        <f t="shared" si="316"/>
        <v>0</v>
      </c>
      <c r="M2957" s="21" t="s">
        <v>4859</v>
      </c>
      <c r="N2957" s="30">
        <v>45927</v>
      </c>
      <c r="O2957" s="48">
        <v>73359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7"/>
        <v>2</v>
      </c>
      <c r="Z2957" s="21" t="str">
        <f t="shared" si="318"/>
        <v>Saturday</v>
      </c>
      <c r="AA2957" s="21" t="str">
        <f t="shared" si="319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2955</v>
      </c>
      <c r="B2958" s="21" t="s">
        <v>3722</v>
      </c>
      <c r="C2958" s="30">
        <v>45919</v>
      </c>
      <c r="D2958" s="30">
        <v>45926</v>
      </c>
      <c r="E2958" s="47">
        <v>242.9</v>
      </c>
      <c r="F2958" s="47">
        <f t="shared" si="314"/>
        <v>21375.200000000001</v>
      </c>
      <c r="G2958" s="48">
        <f t="shared" si="315"/>
        <v>21375.200000000001</v>
      </c>
      <c r="H2958" s="21">
        <v>307654</v>
      </c>
      <c r="I2958" s="21" t="s">
        <v>4266</v>
      </c>
      <c r="J2958" s="21">
        <v>1</v>
      </c>
      <c r="K2958" s="21">
        <v>1</v>
      </c>
      <c r="L2958" s="21">
        <f t="shared" si="316"/>
        <v>0</v>
      </c>
      <c r="M2958" s="21" t="s">
        <v>4888</v>
      </c>
      <c r="N2958" s="30">
        <v>45929</v>
      </c>
      <c r="O2958" s="48">
        <v>29658.5</v>
      </c>
      <c r="P2958" s="21" t="s">
        <v>16</v>
      </c>
      <c r="Q2958" s="21" t="s">
        <v>2071</v>
      </c>
      <c r="R2958" s="21" t="s">
        <v>637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7"/>
        <v>0</v>
      </c>
      <c r="Z2958" s="21" t="str">
        <f t="shared" si="318"/>
        <v>Monday</v>
      </c>
      <c r="AA2958" s="21" t="str">
        <f t="shared" si="319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2956</v>
      </c>
      <c r="B2959" s="21" t="s">
        <v>3722</v>
      </c>
      <c r="C2959" s="30">
        <v>45919</v>
      </c>
      <c r="D2959" s="30">
        <v>45926</v>
      </c>
      <c r="E2959" s="47">
        <v>267.39999999999998</v>
      </c>
      <c r="F2959" s="47">
        <f t="shared" si="314"/>
        <v>23531.199999999997</v>
      </c>
      <c r="G2959" s="48">
        <f t="shared" si="315"/>
        <v>23531.199999999997</v>
      </c>
      <c r="H2959" s="21">
        <v>310718</v>
      </c>
      <c r="I2959" s="21" t="s">
        <v>4267</v>
      </c>
      <c r="J2959" s="21">
        <v>1</v>
      </c>
      <c r="K2959" s="21">
        <v>1</v>
      </c>
      <c r="L2959" s="21">
        <f t="shared" si="316"/>
        <v>0</v>
      </c>
      <c r="M2959" s="21" t="s">
        <v>4922</v>
      </c>
      <c r="N2959" s="30">
        <v>45927</v>
      </c>
      <c r="O2959" s="48">
        <v>40262.800000000003</v>
      </c>
      <c r="P2959" s="21" t="s">
        <v>191</v>
      </c>
      <c r="Q2959" s="21" t="s">
        <v>3719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Chandigarh</v>
      </c>
      <c r="W2959" s="38"/>
      <c r="X2959" s="30">
        <v>45929</v>
      </c>
      <c r="Y2959" s="21">
        <f t="shared" si="317"/>
        <v>2</v>
      </c>
      <c r="Z2959" s="21" t="str">
        <f t="shared" si="318"/>
        <v>Saturday</v>
      </c>
      <c r="AA2959" s="21" t="str">
        <f t="shared" si="319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2957</v>
      </c>
      <c r="B2960" s="21" t="s">
        <v>3722</v>
      </c>
      <c r="C2960" s="30">
        <v>45919</v>
      </c>
      <c r="D2960" s="30">
        <v>45926</v>
      </c>
      <c r="E2960" s="47">
        <v>242.9</v>
      </c>
      <c r="F2960" s="47">
        <f t="shared" si="314"/>
        <v>21375.200000000001</v>
      </c>
      <c r="G2960" s="48">
        <f t="shared" si="315"/>
        <v>21375.200000000001</v>
      </c>
      <c r="H2960" s="21">
        <v>310946</v>
      </c>
      <c r="I2960" s="21" t="s">
        <v>4268</v>
      </c>
      <c r="J2960" s="21">
        <v>1</v>
      </c>
      <c r="K2960" s="21">
        <v>1</v>
      </c>
      <c r="L2960" s="21">
        <f t="shared" si="316"/>
        <v>0</v>
      </c>
      <c r="M2960" s="21" t="s">
        <v>4881</v>
      </c>
      <c r="N2960" s="30">
        <v>45927</v>
      </c>
      <c r="O2960" s="48">
        <v>36573.800000000003</v>
      </c>
      <c r="P2960" s="21" t="s">
        <v>886</v>
      </c>
      <c r="Q2960" s="21">
        <v>58156225400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Karnataka</v>
      </c>
      <c r="W2960" s="38"/>
      <c r="X2960" s="30">
        <v>45930</v>
      </c>
      <c r="Y2960" s="21">
        <f t="shared" si="317"/>
        <v>3</v>
      </c>
      <c r="Z2960" s="21" t="str">
        <f t="shared" si="318"/>
        <v>Saturday</v>
      </c>
      <c r="AA2960" s="21" t="str">
        <f t="shared" si="319"/>
        <v>Tuesday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2958</v>
      </c>
      <c r="B2961" s="21" t="s">
        <v>3722</v>
      </c>
      <c r="C2961" s="30">
        <v>45919</v>
      </c>
      <c r="D2961" s="30">
        <v>45926</v>
      </c>
      <c r="E2961" s="47">
        <v>304.5</v>
      </c>
      <c r="F2961" s="47">
        <f t="shared" si="314"/>
        <v>26796</v>
      </c>
      <c r="G2961" s="48">
        <f t="shared" si="315"/>
        <v>26796</v>
      </c>
      <c r="H2961" s="21">
        <v>311136</v>
      </c>
      <c r="I2961" s="21" t="s">
        <v>4269</v>
      </c>
      <c r="J2961" s="21">
        <v>1</v>
      </c>
      <c r="K2961" s="21">
        <v>1</v>
      </c>
      <c r="L2961" s="21">
        <f t="shared" si="316"/>
        <v>0</v>
      </c>
      <c r="M2961" s="21" t="s">
        <v>4935</v>
      </c>
      <c r="N2961" s="30">
        <v>45938</v>
      </c>
      <c r="O2961" s="48">
        <v>39084.269999999997</v>
      </c>
      <c r="P2961" s="21" t="s">
        <v>254</v>
      </c>
      <c r="Q2961" s="21" t="s">
        <v>636</v>
      </c>
      <c r="R2961" s="21" t="s">
        <v>847</v>
      </c>
      <c r="S2961" s="3">
        <v>4</v>
      </c>
      <c r="T2961" s="37"/>
      <c r="U2961" s="21" t="s">
        <v>18</v>
      </c>
      <c r="V2961" s="21" t="str">
        <f>VLOOKUP(P2961,'Customer List'!B:C,2,)</f>
        <v>Delhi</v>
      </c>
      <c r="W2961" s="38"/>
      <c r="X2961" s="30">
        <f>IF(OR(R2961 = "PRIYANKA MADAM", R2961 = "DEEPAK", R2961 = "PORTER"),N2961,"")</f>
        <v>45938</v>
      </c>
      <c r="Y2961" s="21">
        <f t="shared" si="317"/>
        <v>0</v>
      </c>
      <c r="Z2961" s="21" t="str">
        <f t="shared" si="318"/>
        <v>Wednesday</v>
      </c>
      <c r="AA2961" s="21" t="str">
        <f t="shared" si="319"/>
        <v>Wednesday</v>
      </c>
      <c r="AB2961" s="21" t="str">
        <f>VLOOKUP(U2961,'Currency Sheet'!A:C,3,)</f>
        <v>DOLLAR</v>
      </c>
      <c r="AC2961" s="42" t="str">
        <f>VLOOKUP(P2961,'Customer List'!B:D,3,)</f>
        <v>Local</v>
      </c>
    </row>
    <row r="2962" spans="1:29" x14ac:dyDescent="0.25">
      <c r="A2962" s="21">
        <v>2959</v>
      </c>
      <c r="B2962" s="21" t="s">
        <v>3722</v>
      </c>
      <c r="C2962" s="30">
        <v>45919</v>
      </c>
      <c r="D2962" s="30">
        <v>45926</v>
      </c>
      <c r="E2962" s="47">
        <v>297</v>
      </c>
      <c r="F2962" s="47">
        <f t="shared" si="314"/>
        <v>26136</v>
      </c>
      <c r="G2962" s="48">
        <f t="shared" si="315"/>
        <v>26136</v>
      </c>
      <c r="H2962" s="21">
        <v>312238</v>
      </c>
      <c r="I2962" s="21" t="s">
        <v>4270</v>
      </c>
      <c r="J2962" s="21">
        <v>1</v>
      </c>
      <c r="K2962" s="21">
        <v>1</v>
      </c>
      <c r="L2962" s="21">
        <f t="shared" si="316"/>
        <v>0</v>
      </c>
      <c r="M2962" s="21" t="s">
        <v>4888</v>
      </c>
      <c r="N2962" s="30">
        <v>45929</v>
      </c>
      <c r="O2962" s="48">
        <v>33858</v>
      </c>
      <c r="P2962" s="21" t="s">
        <v>16</v>
      </c>
      <c r="Q2962" s="21" t="s">
        <v>2071</v>
      </c>
      <c r="R2962" s="21" t="s">
        <v>637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45929</v>
      </c>
      <c r="Y2962" s="21">
        <f t="shared" si="317"/>
        <v>0</v>
      </c>
      <c r="Z2962" s="21" t="str">
        <f t="shared" si="318"/>
        <v>Monday</v>
      </c>
      <c r="AA2962" s="21" t="str">
        <f t="shared" si="319"/>
        <v>Monday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2960</v>
      </c>
      <c r="B2963" s="21" t="s">
        <v>3722</v>
      </c>
      <c r="C2963" s="30">
        <v>45919</v>
      </c>
      <c r="D2963" s="30">
        <v>45926</v>
      </c>
      <c r="E2963" s="47">
        <v>86.8</v>
      </c>
      <c r="F2963" s="47">
        <f t="shared" si="314"/>
        <v>7638.4</v>
      </c>
      <c r="G2963" s="48">
        <f t="shared" si="315"/>
        <v>7638.4</v>
      </c>
      <c r="H2963" s="21">
        <v>317313</v>
      </c>
      <c r="I2963" s="21" t="s">
        <v>4271</v>
      </c>
      <c r="J2963" s="21">
        <v>1</v>
      </c>
      <c r="K2963" s="21">
        <v>1</v>
      </c>
      <c r="L2963" s="21">
        <f t="shared" si="316"/>
        <v>0</v>
      </c>
      <c r="M2963" s="21" t="s">
        <v>4858</v>
      </c>
      <c r="N2963" s="30">
        <v>45936</v>
      </c>
      <c r="O2963" s="48">
        <v>12493</v>
      </c>
      <c r="P2963" s="21" t="s">
        <v>228</v>
      </c>
      <c r="Q2963" s="21">
        <v>58156536115</v>
      </c>
      <c r="R2963" s="21" t="s">
        <v>40</v>
      </c>
      <c r="S2963" s="3">
        <v>4</v>
      </c>
      <c r="T2963" s="37"/>
      <c r="U2963" s="21" t="s">
        <v>18</v>
      </c>
      <c r="V2963" s="21" t="str">
        <f>VLOOKUP(P2963,'Customer List'!B:C,2,)</f>
        <v>Kolkata</v>
      </c>
      <c r="W2963" s="38"/>
      <c r="X2963" s="30">
        <v>45937</v>
      </c>
      <c r="Y2963" s="21">
        <f t="shared" si="317"/>
        <v>1</v>
      </c>
      <c r="Z2963" s="21" t="str">
        <f t="shared" si="318"/>
        <v>Monday</v>
      </c>
      <c r="AA2963" s="21" t="str">
        <f t="shared" si="319"/>
        <v>Tuesday</v>
      </c>
      <c r="AB2963" s="21" t="str">
        <f>VLOOKUP(U2963,'Currency Sheet'!A:C,3,)</f>
        <v>DOLLAR</v>
      </c>
      <c r="AC2963" s="42" t="str">
        <f>VLOOKUP(P2963,'Customer List'!B:D,3,)</f>
        <v>OutStation</v>
      </c>
    </row>
    <row r="2964" spans="1:29" x14ac:dyDescent="0.25">
      <c r="A2964" s="21">
        <v>2961</v>
      </c>
      <c r="B2964" s="21" t="s">
        <v>3722</v>
      </c>
      <c r="C2964" s="30">
        <v>45919</v>
      </c>
      <c r="D2964" s="30">
        <v>45926</v>
      </c>
      <c r="E2964" s="47">
        <v>19.600000000000001</v>
      </c>
      <c r="F2964" s="47">
        <f t="shared" si="314"/>
        <v>1724.8000000000002</v>
      </c>
      <c r="G2964" s="48">
        <f t="shared" si="315"/>
        <v>1724.8000000000002</v>
      </c>
      <c r="H2964" s="21">
        <v>317409</v>
      </c>
      <c r="I2964" s="21" t="s">
        <v>4272</v>
      </c>
      <c r="J2964" s="21">
        <v>1</v>
      </c>
      <c r="K2964" s="21">
        <v>1</v>
      </c>
      <c r="L2964" s="21">
        <f t="shared" si="316"/>
        <v>0</v>
      </c>
      <c r="M2964" s="21" t="s">
        <v>4858</v>
      </c>
      <c r="N2964" s="30">
        <v>45936</v>
      </c>
      <c r="O2964" s="48">
        <v>2821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17"/>
        <v>1</v>
      </c>
      <c r="Z2964" s="21" t="str">
        <f t="shared" si="318"/>
        <v>Monday</v>
      </c>
      <c r="AA2964" s="21" t="str">
        <f t="shared" si="319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2962</v>
      </c>
      <c r="B2965" s="21" t="s">
        <v>3722</v>
      </c>
      <c r="C2965" s="30">
        <v>45919</v>
      </c>
      <c r="D2965" s="30">
        <v>45926</v>
      </c>
      <c r="E2965" s="47">
        <v>141.4</v>
      </c>
      <c r="F2965" s="47">
        <f t="shared" si="314"/>
        <v>12443.2</v>
      </c>
      <c r="G2965" s="48">
        <f t="shared" si="315"/>
        <v>12443.2</v>
      </c>
      <c r="H2965" s="21">
        <v>323512</v>
      </c>
      <c r="I2965" s="21" t="s">
        <v>4273</v>
      </c>
      <c r="J2965" s="21">
        <v>1</v>
      </c>
      <c r="K2965" s="21">
        <v>1</v>
      </c>
      <c r="L2965" s="21">
        <f t="shared" si="316"/>
        <v>0</v>
      </c>
      <c r="M2965" s="21" t="s">
        <v>4937</v>
      </c>
      <c r="N2965" s="30">
        <v>45927</v>
      </c>
      <c r="O2965" s="48">
        <v>20351.5</v>
      </c>
      <c r="P2965" s="21" t="s">
        <v>165</v>
      </c>
      <c r="Q2965" s="21">
        <v>58156229353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Lucknow</v>
      </c>
      <c r="W2965" s="38"/>
      <c r="X2965" s="30">
        <v>45929</v>
      </c>
      <c r="Y2965" s="21">
        <f t="shared" si="317"/>
        <v>2</v>
      </c>
      <c r="Z2965" s="21" t="str">
        <f t="shared" si="318"/>
        <v>Saturday</v>
      </c>
      <c r="AA2965" s="21" t="str">
        <f t="shared" si="319"/>
        <v>Monday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2963</v>
      </c>
      <c r="B2966" s="21" t="s">
        <v>3722</v>
      </c>
      <c r="C2966" s="30">
        <v>45919</v>
      </c>
      <c r="D2966" s="30">
        <v>45926</v>
      </c>
      <c r="E2966" s="47">
        <v>175</v>
      </c>
      <c r="F2966" s="47">
        <f t="shared" si="314"/>
        <v>15400</v>
      </c>
      <c r="G2966" s="48">
        <f t="shared" si="315"/>
        <v>15400</v>
      </c>
      <c r="H2966" s="21">
        <v>324206</v>
      </c>
      <c r="I2966" s="21" t="s">
        <v>4274</v>
      </c>
      <c r="J2966" s="21">
        <v>1</v>
      </c>
      <c r="K2966" s="21">
        <v>1</v>
      </c>
      <c r="L2966" s="21">
        <f t="shared" si="316"/>
        <v>0</v>
      </c>
      <c r="M2966" s="21" t="s">
        <v>4907</v>
      </c>
      <c r="N2966" s="30">
        <v>45929</v>
      </c>
      <c r="O2966" s="48">
        <v>27900</v>
      </c>
      <c r="P2966" s="21" t="s">
        <v>3708</v>
      </c>
      <c r="Q2966" s="21" t="s">
        <v>2071</v>
      </c>
      <c r="R2966" s="21" t="s">
        <v>847</v>
      </c>
      <c r="S2966" s="3">
        <v>4</v>
      </c>
      <c r="T2966" s="37"/>
      <c r="U2966" s="21" t="s">
        <v>18</v>
      </c>
      <c r="V2966" s="21" t="str">
        <f>VLOOKUP(P2966,'Customer List'!B:C,2,)</f>
        <v>DELHI</v>
      </c>
      <c r="W2966" s="38"/>
      <c r="X2966" s="30">
        <f>IF(OR(R2966 = "PRIYANKA MADAM", R2966 = "DEEPAK", R2966 = "PORTER"),N2966,"")</f>
        <v>45929</v>
      </c>
      <c r="Y2966" s="21">
        <f t="shared" si="317"/>
        <v>0</v>
      </c>
      <c r="Z2966" s="21" t="str">
        <f t="shared" si="318"/>
        <v>Monday</v>
      </c>
      <c r="AA2966" s="21" t="str">
        <f t="shared" si="319"/>
        <v>Monday</v>
      </c>
      <c r="AB2966" s="21" t="str">
        <f>VLOOKUP(U2966,'Currency Sheet'!A:C,3,)</f>
        <v>DOLLAR</v>
      </c>
      <c r="AC2966" s="42" t="str">
        <f>VLOOKUP(P2966,'Customer List'!B:D,3,)</f>
        <v>LOCAL</v>
      </c>
    </row>
    <row r="2967" spans="1:29" x14ac:dyDescent="0.25">
      <c r="A2967" s="21">
        <v>2964</v>
      </c>
      <c r="B2967" s="21" t="s">
        <v>3722</v>
      </c>
      <c r="C2967" s="30">
        <v>45919</v>
      </c>
      <c r="D2967" s="30">
        <v>45926</v>
      </c>
      <c r="E2967" s="47">
        <v>175</v>
      </c>
      <c r="F2967" s="47">
        <f t="shared" si="314"/>
        <v>15400</v>
      </c>
      <c r="G2967" s="48">
        <f t="shared" si="315"/>
        <v>15400</v>
      </c>
      <c r="H2967" s="21">
        <v>324206</v>
      </c>
      <c r="I2967" s="21" t="s">
        <v>4274</v>
      </c>
      <c r="J2967" s="21">
        <v>1</v>
      </c>
      <c r="K2967" s="21">
        <v>1</v>
      </c>
      <c r="L2967" s="21">
        <f t="shared" si="316"/>
        <v>0</v>
      </c>
      <c r="M2967" s="21" t="s">
        <v>4937</v>
      </c>
      <c r="N2967" s="30">
        <v>45927</v>
      </c>
      <c r="O2967" s="48">
        <v>25187.5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7"/>
        <v>2</v>
      </c>
      <c r="Z2967" s="21" t="str">
        <f t="shared" si="318"/>
        <v>Saturday</v>
      </c>
      <c r="AA2967" s="21" t="str">
        <f t="shared" si="319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2965</v>
      </c>
      <c r="B2968" s="21" t="s">
        <v>3722</v>
      </c>
      <c r="C2968" s="30">
        <v>45919</v>
      </c>
      <c r="D2968" s="30">
        <v>45926</v>
      </c>
      <c r="E2968" s="47">
        <v>65.8</v>
      </c>
      <c r="F2968" s="47">
        <f t="shared" si="314"/>
        <v>5790.4</v>
      </c>
      <c r="G2968" s="48">
        <f t="shared" si="315"/>
        <v>5790.4</v>
      </c>
      <c r="H2968" s="21">
        <v>327005</v>
      </c>
      <c r="I2968" s="21" t="s">
        <v>4275</v>
      </c>
      <c r="J2968" s="21">
        <v>1</v>
      </c>
      <c r="K2968" s="21">
        <v>1</v>
      </c>
      <c r="L2968" s="21">
        <f t="shared" si="316"/>
        <v>0</v>
      </c>
      <c r="M2968" s="21" t="s">
        <v>4878</v>
      </c>
      <c r="N2968" s="30">
        <v>45927</v>
      </c>
      <c r="O2968" s="48">
        <v>10199</v>
      </c>
      <c r="P2968" s="21" t="s">
        <v>2490</v>
      </c>
      <c r="Q2968" s="21">
        <v>58156228675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Chennai</v>
      </c>
      <c r="W2968" s="38"/>
      <c r="X2968" s="30">
        <v>45929</v>
      </c>
      <c r="Y2968" s="21">
        <f t="shared" si="317"/>
        <v>2</v>
      </c>
      <c r="Z2968" s="21" t="str">
        <f t="shared" si="318"/>
        <v>Saturday</v>
      </c>
      <c r="AA2968" s="21" t="str">
        <f t="shared" si="319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2966</v>
      </c>
      <c r="B2969" s="21" t="s">
        <v>3722</v>
      </c>
      <c r="C2969" s="30">
        <v>45919</v>
      </c>
      <c r="D2969" s="30">
        <v>45926</v>
      </c>
      <c r="E2969" s="47">
        <v>219.8</v>
      </c>
      <c r="F2969" s="47">
        <f t="shared" si="314"/>
        <v>19342.400000000001</v>
      </c>
      <c r="G2969" s="48">
        <f t="shared" si="315"/>
        <v>19342.400000000001</v>
      </c>
      <c r="H2969" s="21">
        <v>328114</v>
      </c>
      <c r="I2969" s="21" t="s">
        <v>4276</v>
      </c>
      <c r="J2969" s="21">
        <v>1</v>
      </c>
      <c r="K2969" s="21">
        <v>1</v>
      </c>
      <c r="L2969" s="21">
        <f t="shared" si="316"/>
        <v>0</v>
      </c>
      <c r="M2969" s="21" t="s">
        <v>4907</v>
      </c>
      <c r="N2969" s="30">
        <v>45929</v>
      </c>
      <c r="O2969" s="48">
        <v>35042.400000000001</v>
      </c>
      <c r="P2969" s="21" t="s">
        <v>3708</v>
      </c>
      <c r="Q2969" s="21" t="s">
        <v>2071</v>
      </c>
      <c r="R2969" s="21" t="s">
        <v>847</v>
      </c>
      <c r="S2969" s="3">
        <v>4</v>
      </c>
      <c r="T2969" s="37"/>
      <c r="U2969" s="21" t="s">
        <v>18</v>
      </c>
      <c r="V2969" s="21" t="str">
        <f>VLOOKUP(P2969,'Customer List'!B:C,2,)</f>
        <v>DELHI</v>
      </c>
      <c r="W2969" s="38"/>
      <c r="X2969" s="30">
        <f>IF(OR(R2969 = "PRIYANKA MADAM", R2969 = "DEEPAK", R2969 = "PORTER"),N2969,"")</f>
        <v>45929</v>
      </c>
      <c r="Y2969" s="21">
        <f t="shared" si="317"/>
        <v>0</v>
      </c>
      <c r="Z2969" s="21" t="str">
        <f t="shared" si="318"/>
        <v>Monday</v>
      </c>
      <c r="AA2969" s="21" t="str">
        <f t="shared" si="319"/>
        <v>Monday</v>
      </c>
      <c r="AB2969" s="21" t="str">
        <f>VLOOKUP(U2969,'Currency Sheet'!A:C,3,)</f>
        <v>DOLLAR</v>
      </c>
      <c r="AC2969" s="42" t="str">
        <f>VLOOKUP(P2969,'Customer List'!B:D,3,)</f>
        <v>LOCAL</v>
      </c>
    </row>
    <row r="2970" spans="1:29" x14ac:dyDescent="0.25">
      <c r="A2970" s="21">
        <v>2967</v>
      </c>
      <c r="B2970" s="21" t="s">
        <v>3722</v>
      </c>
      <c r="C2970" s="30">
        <v>45919</v>
      </c>
      <c r="D2970" s="30">
        <v>45926</v>
      </c>
      <c r="E2970" s="47">
        <v>267.39999999999998</v>
      </c>
      <c r="F2970" s="47">
        <f t="shared" si="314"/>
        <v>23531.199999999997</v>
      </c>
      <c r="G2970" s="48">
        <f t="shared" si="315"/>
        <v>23531.199999999997</v>
      </c>
      <c r="H2970" s="21">
        <v>329918</v>
      </c>
      <c r="I2970" s="21" t="s">
        <v>3960</v>
      </c>
      <c r="J2970" s="21">
        <v>1</v>
      </c>
      <c r="K2970" s="21">
        <v>1</v>
      </c>
      <c r="L2970" s="21">
        <f t="shared" si="316"/>
        <v>0</v>
      </c>
      <c r="M2970" s="21" t="s">
        <v>4881</v>
      </c>
      <c r="N2970" s="30">
        <v>45927</v>
      </c>
      <c r="O2970" s="48">
        <v>40262.800000000003</v>
      </c>
      <c r="P2970" s="21" t="s">
        <v>886</v>
      </c>
      <c r="Q2970" s="21">
        <v>58156225400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Karnataka</v>
      </c>
      <c r="W2970" s="38"/>
      <c r="X2970" s="30">
        <v>45930</v>
      </c>
      <c r="Y2970" s="21">
        <f t="shared" si="317"/>
        <v>3</v>
      </c>
      <c r="Z2970" s="21" t="str">
        <f t="shared" si="318"/>
        <v>Saturday</v>
      </c>
      <c r="AA2970" s="21" t="str">
        <f t="shared" si="319"/>
        <v>Tuesday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2968</v>
      </c>
      <c r="B2971" s="21" t="s">
        <v>3722</v>
      </c>
      <c r="C2971" s="30">
        <v>45919</v>
      </c>
      <c r="D2971" s="30">
        <v>45926</v>
      </c>
      <c r="E2971" s="47">
        <v>175</v>
      </c>
      <c r="F2971" s="47">
        <f t="shared" si="314"/>
        <v>15400</v>
      </c>
      <c r="G2971" s="48">
        <f t="shared" si="315"/>
        <v>15400</v>
      </c>
      <c r="H2971" s="21">
        <v>330610</v>
      </c>
      <c r="I2971" s="21" t="s">
        <v>4277</v>
      </c>
      <c r="J2971" s="21">
        <v>1</v>
      </c>
      <c r="K2971" s="21">
        <v>1</v>
      </c>
      <c r="L2971" s="21">
        <f t="shared" si="316"/>
        <v>0</v>
      </c>
      <c r="M2971" s="21" t="s">
        <v>4859</v>
      </c>
      <c r="N2971" s="30">
        <v>45927</v>
      </c>
      <c r="O2971" s="48">
        <v>21375</v>
      </c>
      <c r="P2971" s="21" t="s">
        <v>242</v>
      </c>
      <c r="Q2971" s="21">
        <v>58156233800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Mumbai</v>
      </c>
      <c r="W2971" s="38"/>
      <c r="X2971" s="30">
        <v>45929</v>
      </c>
      <c r="Y2971" s="21">
        <f t="shared" si="317"/>
        <v>2</v>
      </c>
      <c r="Z2971" s="21" t="str">
        <f t="shared" si="318"/>
        <v>Saturday</v>
      </c>
      <c r="AA2971" s="21" t="str">
        <f t="shared" si="319"/>
        <v>Monday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2969</v>
      </c>
      <c r="B2972" s="21" t="s">
        <v>3722</v>
      </c>
      <c r="C2972" s="30">
        <v>45919</v>
      </c>
      <c r="D2972" s="30">
        <v>45926</v>
      </c>
      <c r="E2972" s="47">
        <v>214.9</v>
      </c>
      <c r="F2972" s="47">
        <f t="shared" si="314"/>
        <v>18911.2</v>
      </c>
      <c r="G2972" s="48">
        <f t="shared" si="315"/>
        <v>18911.2</v>
      </c>
      <c r="H2972" s="21">
        <v>330706</v>
      </c>
      <c r="I2972" s="21" t="s">
        <v>4278</v>
      </c>
      <c r="J2972" s="21">
        <v>1</v>
      </c>
      <c r="K2972" s="21">
        <v>1</v>
      </c>
      <c r="L2972" s="21">
        <f t="shared" si="316"/>
        <v>0</v>
      </c>
      <c r="M2972" s="21" t="s">
        <v>4859</v>
      </c>
      <c r="N2972" s="30">
        <v>45927</v>
      </c>
      <c r="O2972" s="48">
        <v>26248.5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17"/>
        <v>2</v>
      </c>
      <c r="Z2972" s="21" t="str">
        <f t="shared" si="318"/>
        <v>Saturday</v>
      </c>
      <c r="AA2972" s="21" t="str">
        <f t="shared" si="319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2970</v>
      </c>
      <c r="B2973" s="21" t="s">
        <v>3722</v>
      </c>
      <c r="C2973" s="30">
        <v>45919</v>
      </c>
      <c r="D2973" s="30">
        <v>45926</v>
      </c>
      <c r="E2973" s="47">
        <v>315</v>
      </c>
      <c r="F2973" s="47">
        <f t="shared" si="314"/>
        <v>27720</v>
      </c>
      <c r="G2973" s="48">
        <f t="shared" si="315"/>
        <v>27720</v>
      </c>
      <c r="H2973" s="21">
        <v>333648</v>
      </c>
      <c r="I2973" s="21" t="s">
        <v>4279</v>
      </c>
      <c r="J2973" s="21">
        <v>1</v>
      </c>
      <c r="K2973" s="21">
        <v>1</v>
      </c>
      <c r="L2973" s="21">
        <f t="shared" si="316"/>
        <v>0</v>
      </c>
      <c r="M2973" s="21" t="s">
        <v>4888</v>
      </c>
      <c r="N2973" s="30">
        <v>45929</v>
      </c>
      <c r="O2973" s="48">
        <v>35910</v>
      </c>
      <c r="P2973" s="21" t="s">
        <v>16</v>
      </c>
      <c r="Q2973" s="21" t="s">
        <v>2071</v>
      </c>
      <c r="R2973" s="21" t="s">
        <v>637</v>
      </c>
      <c r="S2973" s="3">
        <v>4</v>
      </c>
      <c r="T2973" s="37"/>
      <c r="U2973" s="21" t="s">
        <v>18</v>
      </c>
      <c r="V2973" s="21" t="str">
        <f>VLOOKUP(P2973,'Customer List'!B:C,2,)</f>
        <v>Delhi</v>
      </c>
      <c r="W2973" s="38"/>
      <c r="X2973" s="30">
        <f>IF(OR(R2973 = "PRIYANKA MADAM", R2973 = "DEEPAK", R2973 = "PORTER"),N2973,"")</f>
        <v>45929</v>
      </c>
      <c r="Y2973" s="21">
        <f t="shared" si="317"/>
        <v>0</v>
      </c>
      <c r="Z2973" s="21" t="str">
        <f t="shared" si="318"/>
        <v>Monday</v>
      </c>
      <c r="AA2973" s="21" t="str">
        <f t="shared" si="319"/>
        <v>Monday</v>
      </c>
      <c r="AB2973" s="21" t="str">
        <f>VLOOKUP(U2973,'Currency Sheet'!A:C,3,)</f>
        <v>DOLLAR</v>
      </c>
      <c r="AC2973" s="42" t="str">
        <f>VLOOKUP(P2973,'Customer List'!B:D,3,)</f>
        <v>Local</v>
      </c>
    </row>
    <row r="2974" spans="1:29" x14ac:dyDescent="0.25">
      <c r="A2974" s="21">
        <v>2971</v>
      </c>
      <c r="B2974" s="21" t="s">
        <v>3722</v>
      </c>
      <c r="C2974" s="30">
        <v>45919</v>
      </c>
      <c r="D2974" s="30">
        <v>45926</v>
      </c>
      <c r="E2974" s="47">
        <v>267.39999999999998</v>
      </c>
      <c r="F2974" s="47">
        <f t="shared" si="314"/>
        <v>23531.199999999997</v>
      </c>
      <c r="G2974" s="48">
        <f t="shared" si="315"/>
        <v>23531.199999999997</v>
      </c>
      <c r="H2974" s="21">
        <v>334114</v>
      </c>
      <c r="I2974" s="21" t="s">
        <v>4280</v>
      </c>
      <c r="J2974" s="21">
        <v>1</v>
      </c>
      <c r="K2974" s="21">
        <v>1</v>
      </c>
      <c r="L2974" s="21">
        <f t="shared" si="316"/>
        <v>0</v>
      </c>
      <c r="M2974" s="21" t="s">
        <v>4881</v>
      </c>
      <c r="N2974" s="30">
        <v>45927</v>
      </c>
      <c r="O2974" s="48">
        <v>40262.800000000003</v>
      </c>
      <c r="P2974" s="21" t="s">
        <v>886</v>
      </c>
      <c r="Q2974" s="21">
        <v>58156225400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Karnataka</v>
      </c>
      <c r="W2974" s="38"/>
      <c r="X2974" s="30">
        <v>45930</v>
      </c>
      <c r="Y2974" s="21">
        <f t="shared" si="317"/>
        <v>3</v>
      </c>
      <c r="Z2974" s="21" t="str">
        <f t="shared" si="318"/>
        <v>Saturday</v>
      </c>
      <c r="AA2974" s="21" t="str">
        <f t="shared" si="319"/>
        <v>Tuesday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2972</v>
      </c>
      <c r="B2975" s="21" t="s">
        <v>3722</v>
      </c>
      <c r="C2975" s="30">
        <v>45919</v>
      </c>
      <c r="D2975" s="30">
        <v>45926</v>
      </c>
      <c r="E2975" s="47">
        <v>246.4</v>
      </c>
      <c r="F2975" s="47">
        <f t="shared" si="314"/>
        <v>21683.200000000001</v>
      </c>
      <c r="G2975" s="48">
        <f t="shared" si="315"/>
        <v>21683.200000000001</v>
      </c>
      <c r="H2975" s="21">
        <v>336220</v>
      </c>
      <c r="I2975" s="21" t="s">
        <v>4281</v>
      </c>
      <c r="J2975" s="21">
        <v>1</v>
      </c>
      <c r="K2975" s="21">
        <v>1</v>
      </c>
      <c r="L2975" s="21">
        <f t="shared" si="316"/>
        <v>0</v>
      </c>
      <c r="M2975" s="21" t="s">
        <v>4876</v>
      </c>
      <c r="N2975" s="30">
        <v>45927</v>
      </c>
      <c r="O2975" s="48">
        <v>38192</v>
      </c>
      <c r="P2975" s="21" t="s">
        <v>3709</v>
      </c>
      <c r="Q2975" s="21">
        <v>58156229014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AHMEDABAD</v>
      </c>
      <c r="W2975" s="38"/>
      <c r="X2975" s="30">
        <v>45929</v>
      </c>
      <c r="Y2975" s="21">
        <f t="shared" si="317"/>
        <v>2</v>
      </c>
      <c r="Z2975" s="21" t="str">
        <f t="shared" si="318"/>
        <v>Saturday</v>
      </c>
      <c r="AA2975" s="21" t="str">
        <f t="shared" si="319"/>
        <v>Monday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2973</v>
      </c>
      <c r="B2976" s="21" t="s">
        <v>3722</v>
      </c>
      <c r="C2976" s="30">
        <v>45919</v>
      </c>
      <c r="D2976" s="30">
        <v>45926</v>
      </c>
      <c r="E2976" s="47">
        <v>107.1</v>
      </c>
      <c r="F2976" s="47">
        <f t="shared" si="314"/>
        <v>9424.7999999999993</v>
      </c>
      <c r="G2976" s="48">
        <f t="shared" si="315"/>
        <v>9424.7999999999993</v>
      </c>
      <c r="H2976" s="21">
        <v>343513</v>
      </c>
      <c r="I2976" s="21" t="s">
        <v>4282</v>
      </c>
      <c r="J2976" s="21">
        <v>1</v>
      </c>
      <c r="K2976" s="21">
        <v>1</v>
      </c>
      <c r="L2976" s="21">
        <f t="shared" si="316"/>
        <v>0</v>
      </c>
      <c r="M2976" s="21" t="s">
        <v>4913</v>
      </c>
      <c r="N2976" s="30">
        <v>45929</v>
      </c>
      <c r="O2976" s="48">
        <v>14535</v>
      </c>
      <c r="P2976" s="21" t="s">
        <v>213</v>
      </c>
      <c r="Q2976" s="21" t="s">
        <v>1996</v>
      </c>
      <c r="R2976" s="21" t="s">
        <v>1996</v>
      </c>
      <c r="S2976" s="3">
        <v>4</v>
      </c>
      <c r="T2976" s="37"/>
      <c r="U2976" s="21" t="s">
        <v>18</v>
      </c>
      <c r="V2976" s="21" t="str">
        <f>VLOOKUP(P2976,'Customer List'!B:C,2,)</f>
        <v>Delhi</v>
      </c>
      <c r="W2976" s="38"/>
      <c r="X2976" s="30">
        <f>IF(OR(R2976 = "PRIYANKA MADAM", R2976 = "DEEPAK", R2976 = "PORTER"),N2976,"")</f>
        <v>45929</v>
      </c>
      <c r="Y2976" s="21">
        <f t="shared" si="317"/>
        <v>0</v>
      </c>
      <c r="Z2976" s="21" t="str">
        <f t="shared" si="318"/>
        <v>Monday</v>
      </c>
      <c r="AA2976" s="21" t="str">
        <f t="shared" si="319"/>
        <v>Monday</v>
      </c>
      <c r="AB2976" s="21" t="str">
        <f>VLOOKUP(U2976,'Currency Sheet'!A:C,3,)</f>
        <v>DOLLAR</v>
      </c>
      <c r="AC2976" s="42" t="str">
        <f>VLOOKUP(P2976,'Customer List'!B:D,3,)</f>
        <v>Local</v>
      </c>
    </row>
    <row r="2977" spans="1:29" x14ac:dyDescent="0.25">
      <c r="A2977" s="21">
        <v>2974</v>
      </c>
      <c r="B2977" s="21" t="s">
        <v>3722</v>
      </c>
      <c r="C2977" s="30">
        <v>45919</v>
      </c>
      <c r="D2977" s="30">
        <v>45926</v>
      </c>
      <c r="E2977" s="47">
        <v>84.7</v>
      </c>
      <c r="F2977" s="47">
        <f t="shared" si="314"/>
        <v>7453.6</v>
      </c>
      <c r="G2977" s="48">
        <f t="shared" si="315"/>
        <v>7453.6</v>
      </c>
      <c r="H2977" s="21">
        <v>344703</v>
      </c>
      <c r="I2977" s="21" t="s">
        <v>4283</v>
      </c>
      <c r="J2977" s="21">
        <v>1</v>
      </c>
      <c r="K2977" s="21">
        <v>1</v>
      </c>
      <c r="L2977" s="21">
        <f t="shared" si="316"/>
        <v>0</v>
      </c>
      <c r="M2977" s="21" t="s">
        <v>4858</v>
      </c>
      <c r="N2977" s="30">
        <v>45936</v>
      </c>
      <c r="O2977" s="48">
        <v>12190.75</v>
      </c>
      <c r="P2977" s="21" t="s">
        <v>228</v>
      </c>
      <c r="Q2977" s="21">
        <v>58156536115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Kolkata</v>
      </c>
      <c r="W2977" s="38"/>
      <c r="X2977" s="30">
        <v>45937</v>
      </c>
      <c r="Y2977" s="21">
        <f t="shared" si="317"/>
        <v>1</v>
      </c>
      <c r="Z2977" s="21" t="str">
        <f t="shared" si="318"/>
        <v>Monday</v>
      </c>
      <c r="AA2977" s="21" t="str">
        <f t="shared" si="319"/>
        <v>Tuesday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2975</v>
      </c>
      <c r="B2978" s="21" t="s">
        <v>3722</v>
      </c>
      <c r="C2978" s="30">
        <v>45919</v>
      </c>
      <c r="D2978" s="30">
        <v>45926</v>
      </c>
      <c r="E2978" s="47">
        <v>100.1</v>
      </c>
      <c r="F2978" s="47">
        <f t="shared" si="314"/>
        <v>8808.7999999999993</v>
      </c>
      <c r="G2978" s="48">
        <f t="shared" si="315"/>
        <v>8808.7999999999993</v>
      </c>
      <c r="H2978" s="21">
        <v>344813</v>
      </c>
      <c r="I2978" s="21" t="s">
        <v>4284</v>
      </c>
      <c r="J2978" s="21">
        <v>1</v>
      </c>
      <c r="K2978" s="21">
        <v>1</v>
      </c>
      <c r="L2978" s="21">
        <f t="shared" si="316"/>
        <v>0</v>
      </c>
      <c r="M2978" s="21" t="s">
        <v>4921</v>
      </c>
      <c r="N2978" s="30">
        <v>45927</v>
      </c>
      <c r="O2978" s="48">
        <v>15072.2</v>
      </c>
      <c r="P2978" s="21" t="s">
        <v>191</v>
      </c>
      <c r="Q2978" s="21" t="s">
        <v>3719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Chandigarh</v>
      </c>
      <c r="W2978" s="38"/>
      <c r="X2978" s="30">
        <v>45929</v>
      </c>
      <c r="Y2978" s="21">
        <f t="shared" si="317"/>
        <v>2</v>
      </c>
      <c r="Z2978" s="21" t="str">
        <f t="shared" si="318"/>
        <v>Saturday</v>
      </c>
      <c r="AA2978" s="21" t="str">
        <f t="shared" si="319"/>
        <v>Monday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2976</v>
      </c>
      <c r="B2979" s="21" t="s">
        <v>3722</v>
      </c>
      <c r="C2979" s="30">
        <v>45919</v>
      </c>
      <c r="D2979" s="30">
        <v>45926</v>
      </c>
      <c r="E2979" s="47">
        <v>313.5</v>
      </c>
      <c r="F2979" s="47">
        <f t="shared" si="314"/>
        <v>27588</v>
      </c>
      <c r="G2979" s="48">
        <f t="shared" si="315"/>
        <v>27588</v>
      </c>
      <c r="H2979" s="21">
        <v>344846</v>
      </c>
      <c r="I2979" s="21" t="s">
        <v>4285</v>
      </c>
      <c r="J2979" s="21">
        <v>1</v>
      </c>
      <c r="K2979" s="21">
        <v>1</v>
      </c>
      <c r="L2979" s="21">
        <f t="shared" si="316"/>
        <v>0</v>
      </c>
      <c r="M2979" s="21" t="s">
        <v>3725</v>
      </c>
      <c r="N2979" s="30">
        <v>45929</v>
      </c>
      <c r="O2979" s="48">
        <v>39124.800000000003</v>
      </c>
      <c r="P2979" s="21" t="s">
        <v>625</v>
      </c>
      <c r="Q2979" s="21" t="s">
        <v>2071</v>
      </c>
      <c r="R2979" s="21" t="s">
        <v>637</v>
      </c>
      <c r="S2979" s="3">
        <v>4</v>
      </c>
      <c r="T2979" s="37"/>
      <c r="U2979" s="21" t="s">
        <v>18</v>
      </c>
      <c r="V2979" s="21" t="str">
        <f>VLOOKUP(P2979,'Customer List'!B:C,2,)</f>
        <v>Delhi</v>
      </c>
      <c r="W2979" s="38"/>
      <c r="X2979" s="30">
        <f>IF(OR(R2979 = "PRIYANKA MADAM", R2979 = "DEEPAK", R2979 = "PORTER"),N2979,"")</f>
        <v>45929</v>
      </c>
      <c r="Y2979" s="21">
        <f t="shared" si="317"/>
        <v>0</v>
      </c>
      <c r="Z2979" s="21" t="str">
        <f t="shared" si="318"/>
        <v>Monday</v>
      </c>
      <c r="AA2979" s="21" t="str">
        <f t="shared" si="319"/>
        <v>Monday</v>
      </c>
      <c r="AB2979" s="21" t="str">
        <f>VLOOKUP(U2979,'Currency Sheet'!A:C,3,)</f>
        <v>DOLLAR</v>
      </c>
      <c r="AC2979" s="42" t="str">
        <f>VLOOKUP(P2979,'Customer List'!B:D,3,)</f>
        <v>Local</v>
      </c>
    </row>
    <row r="2980" spans="1:29" x14ac:dyDescent="0.25">
      <c r="A2980" s="21">
        <v>2977</v>
      </c>
      <c r="B2980" s="21" t="s">
        <v>3722</v>
      </c>
      <c r="C2980" s="30">
        <v>45919</v>
      </c>
      <c r="D2980" s="30">
        <v>45926</v>
      </c>
      <c r="E2980" s="47">
        <v>102.9</v>
      </c>
      <c r="F2980" s="47">
        <f t="shared" si="314"/>
        <v>9055.2000000000007</v>
      </c>
      <c r="G2980" s="48">
        <f t="shared" si="315"/>
        <v>9055.2000000000007</v>
      </c>
      <c r="H2980" s="21">
        <v>345013</v>
      </c>
      <c r="I2980" s="21" t="s">
        <v>4286</v>
      </c>
      <c r="J2980" s="21">
        <v>1</v>
      </c>
      <c r="K2980" s="21">
        <v>1</v>
      </c>
      <c r="L2980" s="21">
        <f t="shared" si="316"/>
        <v>0</v>
      </c>
      <c r="M2980" s="21" t="s">
        <v>4858</v>
      </c>
      <c r="N2980" s="30">
        <v>45936</v>
      </c>
      <c r="O2980" s="48">
        <v>14810.25</v>
      </c>
      <c r="P2980" s="21" t="s">
        <v>228</v>
      </c>
      <c r="Q2980" s="21">
        <v>58156536115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Kolkata</v>
      </c>
      <c r="W2980" s="38"/>
      <c r="X2980" s="30">
        <v>45937</v>
      </c>
      <c r="Y2980" s="21">
        <f t="shared" si="317"/>
        <v>1</v>
      </c>
      <c r="Z2980" s="21" t="str">
        <f t="shared" si="318"/>
        <v>Monday</v>
      </c>
      <c r="AA2980" s="21" t="str">
        <f t="shared" si="319"/>
        <v>Tuesday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2978</v>
      </c>
      <c r="B2981" s="21" t="s">
        <v>3722</v>
      </c>
      <c r="C2981" s="30">
        <v>45919</v>
      </c>
      <c r="D2981" s="30">
        <v>45926</v>
      </c>
      <c r="E2981" s="47">
        <v>259</v>
      </c>
      <c r="F2981" s="47">
        <f t="shared" si="314"/>
        <v>22792</v>
      </c>
      <c r="G2981" s="48">
        <f t="shared" si="315"/>
        <v>22792</v>
      </c>
      <c r="H2981" s="21">
        <v>345044</v>
      </c>
      <c r="I2981" s="21" t="s">
        <v>4347</v>
      </c>
      <c r="J2981" s="21">
        <v>1</v>
      </c>
      <c r="K2981" s="21">
        <v>1</v>
      </c>
      <c r="L2981" s="21">
        <f t="shared" si="316"/>
        <v>0</v>
      </c>
      <c r="M2981" s="21" t="s">
        <v>4881</v>
      </c>
      <c r="N2981" s="30">
        <v>45927</v>
      </c>
      <c r="O2981" s="48">
        <v>38998</v>
      </c>
      <c r="P2981" s="21" t="s">
        <v>886</v>
      </c>
      <c r="Q2981" s="21">
        <v>58156225400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Karnataka</v>
      </c>
      <c r="W2981" s="38"/>
      <c r="X2981" s="30">
        <v>45930</v>
      </c>
      <c r="Y2981" s="21">
        <f t="shared" si="317"/>
        <v>3</v>
      </c>
      <c r="Z2981" s="21" t="str">
        <f t="shared" si="318"/>
        <v>Saturday</v>
      </c>
      <c r="AA2981" s="21" t="str">
        <f t="shared" si="319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2979</v>
      </c>
      <c r="B2982" s="21" t="s">
        <v>3722</v>
      </c>
      <c r="C2982" s="30">
        <v>45919</v>
      </c>
      <c r="D2982" s="30">
        <v>45926</v>
      </c>
      <c r="E2982" s="47">
        <v>309.75</v>
      </c>
      <c r="F2982" s="47">
        <f t="shared" si="314"/>
        <v>27258</v>
      </c>
      <c r="G2982" s="48">
        <f t="shared" si="315"/>
        <v>27258</v>
      </c>
      <c r="H2982" s="21">
        <v>347318</v>
      </c>
      <c r="I2982" s="21" t="s">
        <v>4287</v>
      </c>
      <c r="J2982" s="21">
        <v>1</v>
      </c>
      <c r="K2982" s="21">
        <v>1</v>
      </c>
      <c r="L2982" s="21">
        <f t="shared" si="316"/>
        <v>0</v>
      </c>
      <c r="M2982" s="21" t="s">
        <v>4901</v>
      </c>
      <c r="N2982" s="30">
        <v>45936</v>
      </c>
      <c r="O2982" s="48">
        <v>39235</v>
      </c>
      <c r="P2982" s="21" t="s">
        <v>617</v>
      </c>
      <c r="Q2982" s="21">
        <v>58156534575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Bhuvneshwar</v>
      </c>
      <c r="W2982" s="38"/>
      <c r="X2982" s="30">
        <v>45938</v>
      </c>
      <c r="Y2982" s="21">
        <f t="shared" si="317"/>
        <v>2</v>
      </c>
      <c r="Z2982" s="21" t="str">
        <f t="shared" si="318"/>
        <v>Monday</v>
      </c>
      <c r="AA2982" s="21" t="str">
        <f t="shared" si="319"/>
        <v>Wednesday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2980</v>
      </c>
      <c r="B2983" s="21" t="s">
        <v>3722</v>
      </c>
      <c r="C2983" s="30">
        <v>45919</v>
      </c>
      <c r="D2983" s="30">
        <v>45926</v>
      </c>
      <c r="E2983" s="47">
        <v>111.3</v>
      </c>
      <c r="F2983" s="47">
        <f t="shared" si="314"/>
        <v>9794.4</v>
      </c>
      <c r="G2983" s="48">
        <f t="shared" si="315"/>
        <v>9794.4</v>
      </c>
      <c r="H2983" s="21">
        <v>351729</v>
      </c>
      <c r="I2983" s="21" t="s">
        <v>4288</v>
      </c>
      <c r="J2983" s="21">
        <v>1</v>
      </c>
      <c r="K2983" s="21">
        <v>1</v>
      </c>
      <c r="L2983" s="21">
        <f t="shared" si="316"/>
        <v>0</v>
      </c>
      <c r="M2983" s="21" t="s">
        <v>4875</v>
      </c>
      <c r="N2983" s="30">
        <v>45929</v>
      </c>
      <c r="O2983" s="48">
        <v>15264</v>
      </c>
      <c r="P2983" s="21" t="s">
        <v>208</v>
      </c>
      <c r="Q2983" s="21" t="s">
        <v>1996</v>
      </c>
      <c r="R2983" s="21" t="s">
        <v>1996</v>
      </c>
      <c r="S2983" s="3">
        <v>4</v>
      </c>
      <c r="T2983" s="37"/>
      <c r="U2983" s="21" t="s">
        <v>18</v>
      </c>
      <c r="V2983" s="21" t="str">
        <f>VLOOKUP(P2983,'Customer List'!B:C,2,)</f>
        <v>Delhi</v>
      </c>
      <c r="W2983" s="38"/>
      <c r="X2983" s="30">
        <f>IF(OR(R2983 = "PRIYANKA MADAM", R2983 = "DEEPAK", R2983 = "PORTER"),N2983,"")</f>
        <v>45929</v>
      </c>
      <c r="Y2983" s="21">
        <f t="shared" si="317"/>
        <v>0</v>
      </c>
      <c r="Z2983" s="21" t="str">
        <f t="shared" si="318"/>
        <v>Monday</v>
      </c>
      <c r="AA2983" s="21" t="str">
        <f t="shared" si="319"/>
        <v>Monday</v>
      </c>
      <c r="AB2983" s="21" t="str">
        <f>VLOOKUP(U2983,'Currency Sheet'!A:C,3,)</f>
        <v>DOLLAR</v>
      </c>
      <c r="AC2983" s="42" t="str">
        <f>VLOOKUP(P2983,'Customer List'!B:D,3,)</f>
        <v>Local</v>
      </c>
    </row>
    <row r="2984" spans="1:29" x14ac:dyDescent="0.25">
      <c r="A2984" s="21">
        <v>2981</v>
      </c>
      <c r="B2984" s="21" t="s">
        <v>3722</v>
      </c>
      <c r="C2984" s="30">
        <v>45919</v>
      </c>
      <c r="D2984" s="30">
        <v>45926</v>
      </c>
      <c r="E2984" s="47">
        <v>236.6</v>
      </c>
      <c r="F2984" s="47">
        <f t="shared" si="314"/>
        <v>20820.8</v>
      </c>
      <c r="G2984" s="48">
        <f t="shared" si="315"/>
        <v>20820.8</v>
      </c>
      <c r="H2984" s="21">
        <v>353606</v>
      </c>
      <c r="I2984" s="21" t="s">
        <v>4289</v>
      </c>
      <c r="J2984" s="21">
        <v>1</v>
      </c>
      <c r="K2984" s="21">
        <v>1</v>
      </c>
      <c r="L2984" s="21">
        <f t="shared" si="316"/>
        <v>0</v>
      </c>
      <c r="M2984" s="21" t="s">
        <v>4931</v>
      </c>
      <c r="N2984" s="30">
        <v>45927</v>
      </c>
      <c r="O2984" s="48">
        <v>36673</v>
      </c>
      <c r="P2984" s="21" t="s">
        <v>630</v>
      </c>
      <c r="Q2984" s="21">
        <v>58156228491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Telangana</v>
      </c>
      <c r="W2984" s="38"/>
      <c r="X2984" s="30">
        <v>45929</v>
      </c>
      <c r="Y2984" s="21">
        <f t="shared" si="317"/>
        <v>2</v>
      </c>
      <c r="Z2984" s="21" t="str">
        <f t="shared" si="318"/>
        <v>Saturday</v>
      </c>
      <c r="AA2984" s="21" t="str">
        <f t="shared" si="319"/>
        <v>Monday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2982</v>
      </c>
      <c r="B2985" s="21" t="s">
        <v>3722</v>
      </c>
      <c r="C2985" s="30">
        <v>45919</v>
      </c>
      <c r="D2985" s="30">
        <v>45926</v>
      </c>
      <c r="E2985" s="47">
        <v>305.25</v>
      </c>
      <c r="F2985" s="47">
        <f t="shared" si="314"/>
        <v>26862</v>
      </c>
      <c r="G2985" s="48">
        <f t="shared" si="315"/>
        <v>80586</v>
      </c>
      <c r="H2985" s="21">
        <v>353726</v>
      </c>
      <c r="I2985" s="21" t="s">
        <v>4290</v>
      </c>
      <c r="J2985" s="21">
        <v>3</v>
      </c>
      <c r="K2985" s="21">
        <v>3</v>
      </c>
      <c r="L2985" s="21">
        <f t="shared" si="316"/>
        <v>0</v>
      </c>
      <c r="M2985" s="21" t="s">
        <v>4859</v>
      </c>
      <c r="N2985" s="30">
        <v>45927</v>
      </c>
      <c r="O2985" s="48">
        <v>104395.5</v>
      </c>
      <c r="P2985" s="21" t="s">
        <v>242</v>
      </c>
      <c r="Q2985" s="21">
        <v>58156233800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Mumbai</v>
      </c>
      <c r="W2985" s="38"/>
      <c r="X2985" s="30">
        <v>45929</v>
      </c>
      <c r="Y2985" s="21">
        <f t="shared" si="317"/>
        <v>2</v>
      </c>
      <c r="Z2985" s="21" t="str">
        <f t="shared" si="318"/>
        <v>Saturday</v>
      </c>
      <c r="AA2985" s="21" t="str">
        <f t="shared" si="319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2983</v>
      </c>
      <c r="B2986" s="21" t="s">
        <v>3722</v>
      </c>
      <c r="C2986" s="30">
        <v>45919</v>
      </c>
      <c r="D2986" s="30">
        <v>45926</v>
      </c>
      <c r="E2986" s="47">
        <v>151.19999999999999</v>
      </c>
      <c r="F2986" s="47">
        <f t="shared" si="314"/>
        <v>13305.599999999999</v>
      </c>
      <c r="G2986" s="48">
        <f t="shared" si="315"/>
        <v>13305.599999999999</v>
      </c>
      <c r="H2986" s="21">
        <v>356110</v>
      </c>
      <c r="I2986" s="21" t="s">
        <v>3741</v>
      </c>
      <c r="J2986" s="21">
        <v>1</v>
      </c>
      <c r="K2986" s="21">
        <v>1</v>
      </c>
      <c r="L2986" s="21">
        <f t="shared" si="316"/>
        <v>0</v>
      </c>
      <c r="M2986" s="21" t="s">
        <v>4858</v>
      </c>
      <c r="N2986" s="30">
        <v>45936</v>
      </c>
      <c r="O2986" s="48">
        <v>21762</v>
      </c>
      <c r="P2986" s="21" t="s">
        <v>228</v>
      </c>
      <c r="Q2986" s="21">
        <v>58156536115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Kolkata</v>
      </c>
      <c r="W2986" s="38"/>
      <c r="X2986" s="30">
        <v>45937</v>
      </c>
      <c r="Y2986" s="21">
        <f t="shared" si="317"/>
        <v>1</v>
      </c>
      <c r="Z2986" s="21" t="str">
        <f t="shared" si="318"/>
        <v>Monday</v>
      </c>
      <c r="AA2986" s="21" t="str">
        <f t="shared" si="319"/>
        <v>Tuesday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2984</v>
      </c>
      <c r="B2987" s="21" t="s">
        <v>3722</v>
      </c>
      <c r="C2987" s="30">
        <v>45919</v>
      </c>
      <c r="D2987" s="30">
        <v>45926</v>
      </c>
      <c r="E2987" s="47">
        <v>245.70000000000002</v>
      </c>
      <c r="F2987" s="47">
        <f t="shared" si="314"/>
        <v>21621.600000000002</v>
      </c>
      <c r="G2987" s="48">
        <f t="shared" si="315"/>
        <v>64864.800000000003</v>
      </c>
      <c r="H2987" s="21">
        <v>356422</v>
      </c>
      <c r="I2987" s="21" t="s">
        <v>4291</v>
      </c>
      <c r="J2987" s="21">
        <v>3</v>
      </c>
      <c r="K2987" s="21">
        <v>3</v>
      </c>
      <c r="L2987" s="21">
        <f t="shared" si="316"/>
        <v>0</v>
      </c>
      <c r="M2987" s="21" t="s">
        <v>4905</v>
      </c>
      <c r="N2987" s="30">
        <v>45927</v>
      </c>
      <c r="O2987" s="48">
        <v>114250.5</v>
      </c>
      <c r="P2987" s="21" t="s">
        <v>891</v>
      </c>
      <c r="Q2987" s="21">
        <v>58156226575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Banglore</v>
      </c>
      <c r="W2987" s="38"/>
      <c r="X2987" s="30">
        <v>45929</v>
      </c>
      <c r="Y2987" s="21">
        <f t="shared" si="317"/>
        <v>2</v>
      </c>
      <c r="Z2987" s="21" t="str">
        <f t="shared" si="318"/>
        <v>Saturday</v>
      </c>
      <c r="AA2987" s="21" t="str">
        <f t="shared" si="319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2985</v>
      </c>
      <c r="B2988" s="21" t="s">
        <v>3722</v>
      </c>
      <c r="C2988" s="30">
        <v>45919</v>
      </c>
      <c r="D2988" s="30">
        <v>45926</v>
      </c>
      <c r="E2988" s="47">
        <v>86.8</v>
      </c>
      <c r="F2988" s="47">
        <f t="shared" si="314"/>
        <v>7638.4</v>
      </c>
      <c r="G2988" s="48">
        <f t="shared" si="315"/>
        <v>7638.4</v>
      </c>
      <c r="H2988" s="21">
        <v>357415</v>
      </c>
      <c r="I2988" s="21" t="s">
        <v>4061</v>
      </c>
      <c r="J2988" s="21">
        <v>1</v>
      </c>
      <c r="K2988" s="21">
        <v>1</v>
      </c>
      <c r="L2988" s="21">
        <f t="shared" si="316"/>
        <v>0</v>
      </c>
      <c r="M2988" s="21" t="s">
        <v>4858</v>
      </c>
      <c r="N2988" s="30">
        <v>45936</v>
      </c>
      <c r="O2988" s="48">
        <v>12480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7"/>
        <v>1</v>
      </c>
      <c r="Z2988" s="21" t="str">
        <f t="shared" si="318"/>
        <v>Monday</v>
      </c>
      <c r="AA2988" s="21" t="str">
        <f t="shared" si="319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2986</v>
      </c>
      <c r="B2989" s="21" t="s">
        <v>3722</v>
      </c>
      <c r="C2989" s="30">
        <v>45919</v>
      </c>
      <c r="D2989" s="30">
        <v>45926</v>
      </c>
      <c r="E2989" s="47">
        <v>252</v>
      </c>
      <c r="F2989" s="47">
        <f t="shared" si="314"/>
        <v>22176</v>
      </c>
      <c r="G2989" s="48">
        <f t="shared" si="315"/>
        <v>66528</v>
      </c>
      <c r="H2989" s="21">
        <v>357504</v>
      </c>
      <c r="I2989" s="21" t="s">
        <v>4292</v>
      </c>
      <c r="J2989" s="21">
        <v>3</v>
      </c>
      <c r="K2989" s="21">
        <v>3</v>
      </c>
      <c r="L2989" s="21">
        <f t="shared" si="316"/>
        <v>0</v>
      </c>
      <c r="M2989" s="21" t="s">
        <v>4881</v>
      </c>
      <c r="N2989" s="30">
        <v>45927</v>
      </c>
      <c r="O2989" s="48">
        <v>113832.4</v>
      </c>
      <c r="P2989" s="21" t="s">
        <v>886</v>
      </c>
      <c r="Q2989" s="21">
        <v>58156225400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Karnataka</v>
      </c>
      <c r="W2989" s="38"/>
      <c r="X2989" s="30">
        <v>45930</v>
      </c>
      <c r="Y2989" s="21">
        <f t="shared" si="317"/>
        <v>3</v>
      </c>
      <c r="Z2989" s="21" t="str">
        <f t="shared" si="318"/>
        <v>Saturday</v>
      </c>
      <c r="AA2989" s="21" t="str">
        <f t="shared" si="319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2987</v>
      </c>
      <c r="B2990" s="21" t="s">
        <v>3722</v>
      </c>
      <c r="C2990" s="30">
        <v>45919</v>
      </c>
      <c r="D2990" s="30">
        <v>45926</v>
      </c>
      <c r="E2990" s="47">
        <v>326.25</v>
      </c>
      <c r="F2990" s="47">
        <f t="shared" si="314"/>
        <v>28710</v>
      </c>
      <c r="G2990" s="48">
        <f t="shared" si="315"/>
        <v>28710</v>
      </c>
      <c r="H2990" s="21">
        <v>358610</v>
      </c>
      <c r="I2990" s="21" t="s">
        <v>4293</v>
      </c>
      <c r="J2990" s="21">
        <v>1</v>
      </c>
      <c r="K2990" s="21">
        <v>1</v>
      </c>
      <c r="L2990" s="21">
        <f t="shared" si="316"/>
        <v>0</v>
      </c>
      <c r="M2990" s="21" t="s">
        <v>4888</v>
      </c>
      <c r="N2990" s="30">
        <v>45929</v>
      </c>
      <c r="O2990" s="48">
        <v>37192.5</v>
      </c>
      <c r="P2990" s="21" t="s">
        <v>16</v>
      </c>
      <c r="Q2990" s="21" t="s">
        <v>2071</v>
      </c>
      <c r="R2990" s="21" t="s">
        <v>637</v>
      </c>
      <c r="S2990" s="3">
        <v>4</v>
      </c>
      <c r="T2990" s="37"/>
      <c r="U2990" s="21" t="s">
        <v>18</v>
      </c>
      <c r="V2990" s="21" t="str">
        <f>VLOOKUP(P2990,'Customer List'!B:C,2,)</f>
        <v>Delhi</v>
      </c>
      <c r="W2990" s="38"/>
      <c r="X2990" s="30">
        <f>IF(OR(R2990 = "PRIYANKA MADAM", R2990 = "DEEPAK", R2990 = "PORTER"),N2990,"")</f>
        <v>45929</v>
      </c>
      <c r="Y2990" s="21">
        <f t="shared" si="317"/>
        <v>0</v>
      </c>
      <c r="Z2990" s="21" t="str">
        <f t="shared" si="318"/>
        <v>Monday</v>
      </c>
      <c r="AA2990" s="21" t="str">
        <f t="shared" si="319"/>
        <v>Monday</v>
      </c>
      <c r="AB2990" s="21" t="str">
        <f>VLOOKUP(U2990,'Currency Sheet'!A:C,3,)</f>
        <v>DOLLAR</v>
      </c>
      <c r="AC2990" s="42" t="str">
        <f>VLOOKUP(P2990,'Customer List'!B:D,3,)</f>
        <v>Local</v>
      </c>
    </row>
    <row r="2991" spans="1:29" x14ac:dyDescent="0.25">
      <c r="A2991" s="21">
        <v>2988</v>
      </c>
      <c r="B2991" s="21" t="s">
        <v>3722</v>
      </c>
      <c r="C2991" s="30">
        <v>45919</v>
      </c>
      <c r="D2991" s="30">
        <v>45926</v>
      </c>
      <c r="E2991" s="47">
        <v>107.1</v>
      </c>
      <c r="F2991" s="47">
        <f t="shared" si="314"/>
        <v>9424.7999999999993</v>
      </c>
      <c r="G2991" s="48">
        <f t="shared" si="315"/>
        <v>9424.7999999999993</v>
      </c>
      <c r="H2991" s="21">
        <v>363203</v>
      </c>
      <c r="I2991" s="21" t="s">
        <v>4294</v>
      </c>
      <c r="J2991" s="21">
        <v>1</v>
      </c>
      <c r="K2991" s="21">
        <v>1</v>
      </c>
      <c r="L2991" s="21">
        <f t="shared" si="316"/>
        <v>0</v>
      </c>
      <c r="M2991" s="21" t="s">
        <v>4857</v>
      </c>
      <c r="N2991" s="30">
        <v>45936</v>
      </c>
      <c r="O2991" s="48">
        <v>15414.75</v>
      </c>
      <c r="P2991" s="21" t="s">
        <v>228</v>
      </c>
      <c r="Q2991" s="21">
        <v>58156536115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Kolkata</v>
      </c>
      <c r="W2991" s="38"/>
      <c r="X2991" s="30">
        <v>45937</v>
      </c>
      <c r="Y2991" s="21">
        <f t="shared" si="317"/>
        <v>1</v>
      </c>
      <c r="Z2991" s="21" t="str">
        <f t="shared" si="318"/>
        <v>Monday</v>
      </c>
      <c r="AA2991" s="21" t="str">
        <f t="shared" si="319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2989</v>
      </c>
      <c r="B2992" s="21" t="s">
        <v>3722</v>
      </c>
      <c r="C2992" s="30">
        <v>45919</v>
      </c>
      <c r="D2992" s="30">
        <v>45926</v>
      </c>
      <c r="E2992" s="47">
        <v>259</v>
      </c>
      <c r="F2992" s="47">
        <f t="shared" si="314"/>
        <v>22792</v>
      </c>
      <c r="G2992" s="48">
        <f t="shared" si="315"/>
        <v>22792</v>
      </c>
      <c r="H2992" s="21">
        <v>363210</v>
      </c>
      <c r="I2992" s="21" t="s">
        <v>4295</v>
      </c>
      <c r="J2992" s="21">
        <v>1</v>
      </c>
      <c r="K2992" s="21">
        <v>1</v>
      </c>
      <c r="L2992" s="21">
        <f t="shared" si="316"/>
        <v>0</v>
      </c>
      <c r="M2992" s="21" t="s">
        <v>4888</v>
      </c>
      <c r="N2992" s="30">
        <v>45929</v>
      </c>
      <c r="O2992" s="48">
        <v>31635</v>
      </c>
      <c r="P2992" s="21" t="s">
        <v>16</v>
      </c>
      <c r="Q2992" s="21" t="s">
        <v>2071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7"/>
        <v>0</v>
      </c>
      <c r="Z2992" s="21" t="str">
        <f t="shared" si="318"/>
        <v>Monday</v>
      </c>
      <c r="AA2992" s="21" t="str">
        <f t="shared" si="319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2990</v>
      </c>
      <c r="B2993" s="21" t="s">
        <v>3722</v>
      </c>
      <c r="C2993" s="30">
        <v>45919</v>
      </c>
      <c r="D2993" s="30">
        <v>45926</v>
      </c>
      <c r="E2993" s="47">
        <v>410.2</v>
      </c>
      <c r="F2993" s="47">
        <f t="shared" si="314"/>
        <v>36097.599999999999</v>
      </c>
      <c r="G2993" s="48">
        <f t="shared" si="315"/>
        <v>36097.599999999999</v>
      </c>
      <c r="H2993" s="21">
        <v>363601</v>
      </c>
      <c r="I2993" s="21" t="s">
        <v>4296</v>
      </c>
      <c r="J2993" s="21">
        <v>1</v>
      </c>
      <c r="K2993" s="21">
        <v>1</v>
      </c>
      <c r="L2993" s="21">
        <f t="shared" si="316"/>
        <v>0</v>
      </c>
      <c r="M2993" s="21" t="s">
        <v>4888</v>
      </c>
      <c r="N2993" s="30">
        <v>45929</v>
      </c>
      <c r="O2993" s="48">
        <v>50103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17"/>
        <v>0</v>
      </c>
      <c r="Z2993" s="21" t="str">
        <f t="shared" si="318"/>
        <v>Monday</v>
      </c>
      <c r="AA2993" s="21" t="str">
        <f t="shared" si="319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2991</v>
      </c>
      <c r="B2994" s="21" t="s">
        <v>3722</v>
      </c>
      <c r="C2994" s="30">
        <v>45919</v>
      </c>
      <c r="D2994" s="30">
        <v>45926</v>
      </c>
      <c r="E2994" s="47">
        <v>252</v>
      </c>
      <c r="F2994" s="47">
        <f t="shared" si="314"/>
        <v>22176</v>
      </c>
      <c r="G2994" s="48">
        <f t="shared" si="315"/>
        <v>22176</v>
      </c>
      <c r="H2994" s="21">
        <v>366704</v>
      </c>
      <c r="I2994" s="21" t="s">
        <v>4297</v>
      </c>
      <c r="J2994" s="21">
        <v>1</v>
      </c>
      <c r="K2994" s="21">
        <v>1</v>
      </c>
      <c r="L2994" s="21">
        <f t="shared" si="316"/>
        <v>0</v>
      </c>
      <c r="M2994" s="21" t="s">
        <v>4859</v>
      </c>
      <c r="N2994" s="30">
        <v>45927</v>
      </c>
      <c r="O2994" s="48">
        <v>37600.199999999997</v>
      </c>
      <c r="P2994" s="21" t="s">
        <v>242</v>
      </c>
      <c r="Q2994" s="21">
        <v>58156233800</v>
      </c>
      <c r="R2994" s="21" t="s">
        <v>40</v>
      </c>
      <c r="S2994" s="3">
        <v>4</v>
      </c>
      <c r="T2994" s="37"/>
      <c r="U2994" s="21" t="s">
        <v>18</v>
      </c>
      <c r="V2994" s="21" t="str">
        <f>VLOOKUP(P2994,'Customer List'!B:C,2,)</f>
        <v>Mumbai</v>
      </c>
      <c r="W2994" s="38"/>
      <c r="X2994" s="30">
        <v>45929</v>
      </c>
      <c r="Y2994" s="21">
        <f t="shared" si="317"/>
        <v>2</v>
      </c>
      <c r="Z2994" s="21" t="str">
        <f t="shared" si="318"/>
        <v>Saturday</v>
      </c>
      <c r="AA2994" s="21" t="str">
        <f t="shared" si="319"/>
        <v>Monday</v>
      </c>
      <c r="AB2994" s="21" t="str">
        <f>VLOOKUP(U2994,'Currency Sheet'!A:C,3,)</f>
        <v>DOLLAR</v>
      </c>
      <c r="AC2994" s="42" t="str">
        <f>VLOOKUP(P2994,'Customer List'!B:D,3,)</f>
        <v>OutStation</v>
      </c>
    </row>
    <row r="2995" spans="1:29" x14ac:dyDescent="0.25">
      <c r="A2995" s="21">
        <v>2992</v>
      </c>
      <c r="B2995" s="21" t="s">
        <v>3722</v>
      </c>
      <c r="C2995" s="30">
        <v>45919</v>
      </c>
      <c r="D2995" s="30">
        <v>45926</v>
      </c>
      <c r="E2995" s="47">
        <v>104.3</v>
      </c>
      <c r="F2995" s="47">
        <f t="shared" si="314"/>
        <v>9178.4</v>
      </c>
      <c r="G2995" s="48">
        <f t="shared" si="315"/>
        <v>9178.4</v>
      </c>
      <c r="H2995" s="21">
        <v>367405</v>
      </c>
      <c r="I2995" s="21" t="s">
        <v>4091</v>
      </c>
      <c r="J2995" s="21">
        <v>1</v>
      </c>
      <c r="K2995" s="21">
        <v>1</v>
      </c>
      <c r="L2995" s="21">
        <f t="shared" si="316"/>
        <v>0</v>
      </c>
      <c r="M2995" s="21" t="s">
        <v>4858</v>
      </c>
      <c r="N2995" s="30">
        <v>45936</v>
      </c>
      <c r="O2995" s="48">
        <v>15011.75</v>
      </c>
      <c r="P2995" s="21" t="s">
        <v>228</v>
      </c>
      <c r="Q2995" s="21">
        <v>58156536115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Kolkata</v>
      </c>
      <c r="W2995" s="38"/>
      <c r="X2995" s="30">
        <v>45937</v>
      </c>
      <c r="Y2995" s="21">
        <f t="shared" si="317"/>
        <v>1</v>
      </c>
      <c r="Z2995" s="21" t="str">
        <f t="shared" si="318"/>
        <v>Monday</v>
      </c>
      <c r="AA2995" s="21" t="str">
        <f t="shared" si="319"/>
        <v>Tuesday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2993</v>
      </c>
      <c r="B2996" s="21" t="s">
        <v>3722</v>
      </c>
      <c r="C2996" s="30">
        <v>45919</v>
      </c>
      <c r="D2996" s="30">
        <v>45926</v>
      </c>
      <c r="E2996" s="47">
        <v>102.9</v>
      </c>
      <c r="F2996" s="47">
        <f t="shared" si="314"/>
        <v>9055.2000000000007</v>
      </c>
      <c r="G2996" s="48">
        <f t="shared" si="315"/>
        <v>9055.2000000000007</v>
      </c>
      <c r="H2996" s="21">
        <v>368503</v>
      </c>
      <c r="I2996" s="21" t="s">
        <v>4298</v>
      </c>
      <c r="J2996" s="21">
        <v>1</v>
      </c>
      <c r="K2996" s="21">
        <v>1</v>
      </c>
      <c r="L2996" s="21">
        <f t="shared" si="316"/>
        <v>0</v>
      </c>
      <c r="M2996" s="21" t="s">
        <v>4913</v>
      </c>
      <c r="N2996" s="30">
        <v>45929</v>
      </c>
      <c r="O2996" s="48">
        <v>13965</v>
      </c>
      <c r="P2996" s="21" t="s">
        <v>213</v>
      </c>
      <c r="Q2996" s="21" t="s">
        <v>1996</v>
      </c>
      <c r="R2996" s="21" t="s">
        <v>1996</v>
      </c>
      <c r="S2996" s="3">
        <v>4</v>
      </c>
      <c r="T2996" s="37"/>
      <c r="U2996" s="21" t="s">
        <v>18</v>
      </c>
      <c r="V2996" s="21" t="str">
        <f>VLOOKUP(P2996,'Customer List'!B:C,2,)</f>
        <v>Delhi</v>
      </c>
      <c r="W2996" s="38"/>
      <c r="X2996" s="30">
        <f>IF(OR(R2996 = "PRIYANKA MADAM", R2996 = "DEEPAK", R2996 = "PORTER"),N2996,"")</f>
        <v>45929</v>
      </c>
      <c r="Y2996" s="21">
        <f t="shared" si="317"/>
        <v>0</v>
      </c>
      <c r="Z2996" s="21" t="str">
        <f t="shared" si="318"/>
        <v>Monday</v>
      </c>
      <c r="AA2996" s="21" t="str">
        <f t="shared" si="319"/>
        <v>Monday</v>
      </c>
      <c r="AB2996" s="21" t="str">
        <f>VLOOKUP(U2996,'Currency Sheet'!A:C,3,)</f>
        <v>DOLLAR</v>
      </c>
      <c r="AC2996" s="42" t="str">
        <f>VLOOKUP(P2996,'Customer List'!B:D,3,)</f>
        <v>Local</v>
      </c>
    </row>
    <row r="2997" spans="1:29" x14ac:dyDescent="0.25">
      <c r="A2997" s="21">
        <v>2994</v>
      </c>
      <c r="B2997" s="21" t="s">
        <v>3722</v>
      </c>
      <c r="C2997" s="30">
        <v>45919</v>
      </c>
      <c r="D2997" s="30">
        <v>45926</v>
      </c>
      <c r="E2997" s="47">
        <v>96.6</v>
      </c>
      <c r="F2997" s="47">
        <f t="shared" si="314"/>
        <v>8500.7999999999993</v>
      </c>
      <c r="G2997" s="48">
        <f t="shared" si="315"/>
        <v>8500.7999999999993</v>
      </c>
      <c r="H2997" s="21">
        <v>368508</v>
      </c>
      <c r="I2997" s="21" t="s">
        <v>3950</v>
      </c>
      <c r="J2997" s="21">
        <v>1</v>
      </c>
      <c r="K2997" s="21">
        <v>1</v>
      </c>
      <c r="L2997" s="21">
        <f t="shared" si="316"/>
        <v>0</v>
      </c>
      <c r="M2997" s="21" t="s">
        <v>4857</v>
      </c>
      <c r="N2997" s="30">
        <v>45936</v>
      </c>
      <c r="O2997" s="48">
        <v>13903.5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7"/>
        <v>1</v>
      </c>
      <c r="Z2997" s="21" t="str">
        <f t="shared" si="318"/>
        <v>Monday</v>
      </c>
      <c r="AA2997" s="21" t="str">
        <f t="shared" si="319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2995</v>
      </c>
      <c r="B2998" s="21" t="s">
        <v>3722</v>
      </c>
      <c r="C2998" s="30">
        <v>45919</v>
      </c>
      <c r="D2998" s="30">
        <v>45926</v>
      </c>
      <c r="E2998" s="47">
        <v>42.7</v>
      </c>
      <c r="F2998" s="47">
        <f t="shared" si="314"/>
        <v>3757.6000000000004</v>
      </c>
      <c r="G2998" s="48">
        <f t="shared" si="315"/>
        <v>3757.6000000000004</v>
      </c>
      <c r="H2998" s="21">
        <v>368509</v>
      </c>
      <c r="I2998" s="21" t="s">
        <v>4299</v>
      </c>
      <c r="J2998" s="21">
        <v>1</v>
      </c>
      <c r="K2998" s="21">
        <v>1</v>
      </c>
      <c r="L2998" s="21">
        <f t="shared" si="316"/>
        <v>0</v>
      </c>
      <c r="M2998" s="21" t="s">
        <v>4857</v>
      </c>
      <c r="N2998" s="30">
        <v>45936</v>
      </c>
      <c r="O2998" s="48">
        <v>6145.75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17"/>
        <v>1</v>
      </c>
      <c r="Z2998" s="21" t="str">
        <f t="shared" si="318"/>
        <v>Monday</v>
      </c>
      <c r="AA2998" s="21" t="str">
        <f t="shared" si="319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2996</v>
      </c>
      <c r="B2999" s="21" t="s">
        <v>3722</v>
      </c>
      <c r="C2999" s="30">
        <v>45919</v>
      </c>
      <c r="D2999" s="30">
        <v>45926</v>
      </c>
      <c r="E2999" s="47">
        <v>210</v>
      </c>
      <c r="F2999" s="47">
        <f t="shared" si="314"/>
        <v>18480</v>
      </c>
      <c r="G2999" s="48">
        <f t="shared" si="315"/>
        <v>18480</v>
      </c>
      <c r="H2999" s="21">
        <v>369312</v>
      </c>
      <c r="I2999" s="21" t="s">
        <v>4300</v>
      </c>
      <c r="J2999" s="21">
        <v>1</v>
      </c>
      <c r="K2999" s="21">
        <v>1</v>
      </c>
      <c r="L2999" s="21">
        <f t="shared" si="316"/>
        <v>0</v>
      </c>
      <c r="M2999" s="21" t="s">
        <v>4881</v>
      </c>
      <c r="N2999" s="30">
        <v>45927</v>
      </c>
      <c r="O2999" s="48">
        <v>31620</v>
      </c>
      <c r="P2999" s="21" t="s">
        <v>886</v>
      </c>
      <c r="Q2999" s="21">
        <v>58156225400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Karnataka</v>
      </c>
      <c r="W2999" s="38"/>
      <c r="X2999" s="30">
        <v>45930</v>
      </c>
      <c r="Y2999" s="21">
        <f t="shared" si="317"/>
        <v>3</v>
      </c>
      <c r="Z2999" s="21" t="str">
        <f t="shared" si="318"/>
        <v>Saturday</v>
      </c>
      <c r="AA2999" s="21" t="str">
        <f t="shared" si="319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2997</v>
      </c>
      <c r="B3000" s="21" t="s">
        <v>3722</v>
      </c>
      <c r="C3000" s="30">
        <v>45919</v>
      </c>
      <c r="D3000" s="30">
        <v>45926</v>
      </c>
      <c r="E3000" s="47">
        <v>161.25</v>
      </c>
      <c r="F3000" s="47">
        <f t="shared" si="314"/>
        <v>14190</v>
      </c>
      <c r="G3000" s="48">
        <f t="shared" si="315"/>
        <v>14190</v>
      </c>
      <c r="H3000" s="21">
        <v>369321</v>
      </c>
      <c r="I3000" s="21" t="s">
        <v>4301</v>
      </c>
      <c r="J3000" s="21">
        <v>1</v>
      </c>
      <c r="K3000" s="21">
        <v>1</v>
      </c>
      <c r="L3000" s="21">
        <f t="shared" si="316"/>
        <v>0</v>
      </c>
      <c r="M3000" s="21" t="s">
        <v>4858</v>
      </c>
      <c r="N3000" s="30">
        <v>45936</v>
      </c>
      <c r="O3000" s="48">
        <v>21661.25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7"/>
        <v>1</v>
      </c>
      <c r="Z3000" s="21" t="str">
        <f t="shared" si="318"/>
        <v>Monday</v>
      </c>
      <c r="AA3000" s="21" t="str">
        <f t="shared" si="319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2998</v>
      </c>
      <c r="B3001" s="21" t="s">
        <v>3722</v>
      </c>
      <c r="C3001" s="30">
        <v>45919</v>
      </c>
      <c r="D3001" s="30">
        <v>45926</v>
      </c>
      <c r="E3001" s="47">
        <v>226.1</v>
      </c>
      <c r="F3001" s="47">
        <f t="shared" si="314"/>
        <v>19896.8</v>
      </c>
      <c r="G3001" s="48">
        <f t="shared" si="315"/>
        <v>19896.8</v>
      </c>
      <c r="H3001" s="21">
        <v>372002</v>
      </c>
      <c r="I3001" s="21" t="s">
        <v>4302</v>
      </c>
      <c r="J3001" s="21">
        <v>1</v>
      </c>
      <c r="K3001" s="21">
        <v>1</v>
      </c>
      <c r="L3001" s="21">
        <f t="shared" si="316"/>
        <v>0</v>
      </c>
      <c r="M3001" s="21" t="s">
        <v>3724</v>
      </c>
      <c r="N3001" s="30">
        <v>45929</v>
      </c>
      <c r="O3001" s="48">
        <v>35045.5</v>
      </c>
      <c r="P3001" s="21" t="s">
        <v>3723</v>
      </c>
      <c r="Q3001" s="21" t="s">
        <v>2071</v>
      </c>
      <c r="R3001" s="21" t="s">
        <v>637</v>
      </c>
      <c r="S3001" s="3">
        <v>4</v>
      </c>
      <c r="T3001" s="37"/>
      <c r="U3001" s="21" t="s">
        <v>18</v>
      </c>
      <c r="V3001" s="21" t="str">
        <f>VLOOKUP(P3001,'Customer List'!B:C,2,)</f>
        <v>Delhi</v>
      </c>
      <c r="W3001" s="38"/>
      <c r="X3001" s="30">
        <f>IF(OR(R3001 = "PRIYANKA MADAM", R3001 = "DEEPAK", R3001 = "PORTER"),N3001,"")</f>
        <v>45929</v>
      </c>
      <c r="Y3001" s="21">
        <f t="shared" si="317"/>
        <v>0</v>
      </c>
      <c r="Z3001" s="21" t="str">
        <f t="shared" si="318"/>
        <v>Monday</v>
      </c>
      <c r="AA3001" s="21" t="str">
        <f t="shared" si="319"/>
        <v>Monday</v>
      </c>
      <c r="AB3001" s="21" t="str">
        <f>VLOOKUP(U3001,'Currency Sheet'!A:C,3,)</f>
        <v>DOLLAR</v>
      </c>
      <c r="AC3001" s="42" t="str">
        <f>VLOOKUP(P3001,'Customer List'!B:D,3,)</f>
        <v>Local</v>
      </c>
    </row>
    <row r="3002" spans="1:29" x14ac:dyDescent="0.25">
      <c r="A3002" s="21">
        <v>2999</v>
      </c>
      <c r="B3002" s="21" t="s">
        <v>3722</v>
      </c>
      <c r="C3002" s="30">
        <v>45919</v>
      </c>
      <c r="D3002" s="30">
        <v>45926</v>
      </c>
      <c r="E3002" s="47">
        <v>87.5</v>
      </c>
      <c r="F3002" s="47">
        <f t="shared" si="314"/>
        <v>7700</v>
      </c>
      <c r="G3002" s="48">
        <f t="shared" si="315"/>
        <v>7700</v>
      </c>
      <c r="H3002" s="21">
        <v>372203</v>
      </c>
      <c r="I3002" s="21" t="s">
        <v>4303</v>
      </c>
      <c r="J3002" s="21">
        <v>1</v>
      </c>
      <c r="K3002" s="21">
        <v>1</v>
      </c>
      <c r="L3002" s="21">
        <f t="shared" si="316"/>
        <v>0</v>
      </c>
      <c r="M3002" s="21" t="s">
        <v>4858</v>
      </c>
      <c r="N3002" s="30">
        <v>45936</v>
      </c>
      <c r="O3002" s="48">
        <v>12593.75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7"/>
        <v>1</v>
      </c>
      <c r="Z3002" s="21" t="str">
        <f t="shared" si="318"/>
        <v>Monday</v>
      </c>
      <c r="AA3002" s="21" t="str">
        <f t="shared" si="319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3000</v>
      </c>
      <c r="B3003" s="21" t="s">
        <v>3722</v>
      </c>
      <c r="C3003" s="30">
        <v>45919</v>
      </c>
      <c r="D3003" s="30">
        <v>45926</v>
      </c>
      <c r="E3003" s="47">
        <v>234.5</v>
      </c>
      <c r="F3003" s="47">
        <f t="shared" si="314"/>
        <v>20636</v>
      </c>
      <c r="G3003" s="48">
        <f t="shared" si="315"/>
        <v>20636</v>
      </c>
      <c r="H3003" s="21">
        <v>372208</v>
      </c>
      <c r="I3003" s="21" t="s">
        <v>3976</v>
      </c>
      <c r="J3003" s="21">
        <v>1</v>
      </c>
      <c r="K3003" s="21">
        <v>1</v>
      </c>
      <c r="L3003" s="21">
        <f t="shared" si="316"/>
        <v>0</v>
      </c>
      <c r="M3003" s="21" t="s">
        <v>4935</v>
      </c>
      <c r="N3003" s="30">
        <v>45938</v>
      </c>
      <c r="O3003" s="48">
        <v>32249.33</v>
      </c>
      <c r="P3003" s="21" t="s">
        <v>254</v>
      </c>
      <c r="Q3003" s="21" t="s">
        <v>636</v>
      </c>
      <c r="R3003" s="21" t="s">
        <v>847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45938</v>
      </c>
      <c r="Y3003" s="21">
        <f t="shared" si="317"/>
        <v>0</v>
      </c>
      <c r="Z3003" s="21" t="str">
        <f t="shared" si="318"/>
        <v>Wednesday</v>
      </c>
      <c r="AA3003" s="21" t="str">
        <f t="shared" si="319"/>
        <v>Wednesday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3001</v>
      </c>
      <c r="B3004" s="21" t="s">
        <v>3722</v>
      </c>
      <c r="C3004" s="30">
        <v>45919</v>
      </c>
      <c r="D3004" s="30">
        <v>45926</v>
      </c>
      <c r="E3004" s="47">
        <v>300.3</v>
      </c>
      <c r="F3004" s="47">
        <f t="shared" si="314"/>
        <v>26426.400000000001</v>
      </c>
      <c r="G3004" s="48">
        <f t="shared" si="315"/>
        <v>26426.400000000001</v>
      </c>
      <c r="H3004" s="21">
        <v>372716</v>
      </c>
      <c r="I3004" s="21" t="s">
        <v>4304</v>
      </c>
      <c r="J3004" s="21">
        <v>1</v>
      </c>
      <c r="K3004" s="21">
        <v>1</v>
      </c>
      <c r="L3004" s="21">
        <f t="shared" si="316"/>
        <v>0</v>
      </c>
      <c r="M3004" s="21" t="s">
        <v>4881</v>
      </c>
      <c r="N3004" s="30">
        <v>45927</v>
      </c>
      <c r="O3004" s="48">
        <v>45216.6</v>
      </c>
      <c r="P3004" s="21" t="s">
        <v>886</v>
      </c>
      <c r="Q3004" s="21">
        <v>58156225400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Karnataka</v>
      </c>
      <c r="W3004" s="38"/>
      <c r="X3004" s="30">
        <v>45930</v>
      </c>
      <c r="Y3004" s="21">
        <f t="shared" si="317"/>
        <v>3</v>
      </c>
      <c r="Z3004" s="21" t="str">
        <f t="shared" si="318"/>
        <v>Saturday</v>
      </c>
      <c r="AA3004" s="21" t="str">
        <f t="shared" si="319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3002</v>
      </c>
      <c r="B3005" s="21" t="s">
        <v>3722</v>
      </c>
      <c r="C3005" s="30">
        <v>45919</v>
      </c>
      <c r="D3005" s="30">
        <v>45926</v>
      </c>
      <c r="E3005" s="47">
        <v>56</v>
      </c>
      <c r="F3005" s="47">
        <f t="shared" si="314"/>
        <v>4928</v>
      </c>
      <c r="G3005" s="48">
        <f t="shared" si="315"/>
        <v>4928</v>
      </c>
      <c r="H3005" s="21">
        <v>384813</v>
      </c>
      <c r="I3005" s="21" t="s">
        <v>4305</v>
      </c>
      <c r="J3005" s="21">
        <v>1</v>
      </c>
      <c r="K3005" s="21">
        <v>1</v>
      </c>
      <c r="L3005" s="21">
        <f t="shared" si="316"/>
        <v>0</v>
      </c>
      <c r="M3005" s="21" t="s">
        <v>4858</v>
      </c>
      <c r="N3005" s="30">
        <v>45936</v>
      </c>
      <c r="O3005" s="48">
        <v>8060</v>
      </c>
      <c r="P3005" s="21" t="s">
        <v>228</v>
      </c>
      <c r="Q3005" s="21">
        <v>58156536115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Kolkata</v>
      </c>
      <c r="W3005" s="38"/>
      <c r="X3005" s="30">
        <v>45937</v>
      </c>
      <c r="Y3005" s="21">
        <f t="shared" si="317"/>
        <v>1</v>
      </c>
      <c r="Z3005" s="21" t="str">
        <f t="shared" si="318"/>
        <v>Monday</v>
      </c>
      <c r="AA3005" s="21" t="str">
        <f t="shared" si="319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3003</v>
      </c>
      <c r="B3006" s="21" t="s">
        <v>3722</v>
      </c>
      <c r="C3006" s="30">
        <v>45919</v>
      </c>
      <c r="D3006" s="30">
        <v>45926</v>
      </c>
      <c r="E3006" s="47">
        <v>268.5</v>
      </c>
      <c r="F3006" s="47">
        <f t="shared" si="314"/>
        <v>23628</v>
      </c>
      <c r="G3006" s="48">
        <f t="shared" si="315"/>
        <v>70884</v>
      </c>
      <c r="H3006" s="21">
        <v>400158</v>
      </c>
      <c r="I3006" s="21" t="s">
        <v>3805</v>
      </c>
      <c r="J3006" s="21">
        <v>3</v>
      </c>
      <c r="K3006" s="21">
        <v>3</v>
      </c>
      <c r="L3006" s="21">
        <f t="shared" si="316"/>
        <v>0</v>
      </c>
      <c r="M3006" s="21" t="s">
        <v>4881</v>
      </c>
      <c r="N3006" s="30">
        <v>45927</v>
      </c>
      <c r="O3006" s="48">
        <f>37733.2*3</f>
        <v>113199.59999999999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7"/>
        <v>3</v>
      </c>
      <c r="Z3006" s="21" t="str">
        <f t="shared" si="318"/>
        <v>Saturday</v>
      </c>
      <c r="AA3006" s="21" t="str">
        <f t="shared" si="319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3004</v>
      </c>
      <c r="B3007" s="21" t="s">
        <v>3722</v>
      </c>
      <c r="C3007" s="30">
        <v>45919</v>
      </c>
      <c r="D3007" s="30">
        <v>45926</v>
      </c>
      <c r="E3007" s="47">
        <v>64.400000000000006</v>
      </c>
      <c r="F3007" s="47">
        <f t="shared" si="314"/>
        <v>5667.2000000000007</v>
      </c>
      <c r="G3007" s="48">
        <f t="shared" si="315"/>
        <v>11334.400000000001</v>
      </c>
      <c r="H3007" s="21">
        <v>400212</v>
      </c>
      <c r="I3007" s="21" t="s">
        <v>4306</v>
      </c>
      <c r="J3007" s="21">
        <v>2</v>
      </c>
      <c r="K3007" s="21">
        <v>2</v>
      </c>
      <c r="L3007" s="21">
        <f t="shared" si="316"/>
        <v>0</v>
      </c>
      <c r="M3007" s="21" t="s">
        <v>4881</v>
      </c>
      <c r="N3007" s="30">
        <v>45927</v>
      </c>
      <c r="O3007" s="48">
        <v>19393.599999999999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17"/>
        <v>3</v>
      </c>
      <c r="Z3007" s="21" t="str">
        <f t="shared" si="318"/>
        <v>Saturday</v>
      </c>
      <c r="AA3007" s="21" t="str">
        <f t="shared" si="319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3005</v>
      </c>
      <c r="B3008" s="21" t="s">
        <v>3722</v>
      </c>
      <c r="C3008" s="30">
        <v>45919</v>
      </c>
      <c r="D3008" s="30">
        <v>45926</v>
      </c>
      <c r="E3008" s="47">
        <v>81.900000000000006</v>
      </c>
      <c r="F3008" s="47">
        <f t="shared" si="314"/>
        <v>7207.2000000000007</v>
      </c>
      <c r="G3008" s="48">
        <f t="shared" si="315"/>
        <v>7207.2000000000007</v>
      </c>
      <c r="H3008" s="21">
        <v>401319</v>
      </c>
      <c r="I3008" s="21" t="s">
        <v>4307</v>
      </c>
      <c r="J3008" s="21">
        <v>1</v>
      </c>
      <c r="K3008" s="21">
        <v>1</v>
      </c>
      <c r="L3008" s="21">
        <f t="shared" si="316"/>
        <v>0</v>
      </c>
      <c r="M3008" s="21" t="s">
        <v>4937</v>
      </c>
      <c r="N3008" s="30">
        <v>45927</v>
      </c>
      <c r="O3008" s="48">
        <v>11787.75</v>
      </c>
      <c r="P3008" s="21" t="s">
        <v>165</v>
      </c>
      <c r="Q3008" s="21">
        <v>58156229353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Lucknow</v>
      </c>
      <c r="W3008" s="38"/>
      <c r="X3008" s="30">
        <v>45929</v>
      </c>
      <c r="Y3008" s="21">
        <f t="shared" si="317"/>
        <v>2</v>
      </c>
      <c r="Z3008" s="21" t="str">
        <f t="shared" si="318"/>
        <v>Saturday</v>
      </c>
      <c r="AA3008" s="21" t="str">
        <f t="shared" si="319"/>
        <v>Monday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3006</v>
      </c>
      <c r="B3009" s="21" t="s">
        <v>3722</v>
      </c>
      <c r="C3009" s="30">
        <v>45919</v>
      </c>
      <c r="D3009" s="30">
        <v>45926</v>
      </c>
      <c r="E3009" s="47">
        <v>144.19999999999999</v>
      </c>
      <c r="F3009" s="47">
        <f t="shared" si="314"/>
        <v>12689.599999999999</v>
      </c>
      <c r="G3009" s="48">
        <f t="shared" si="315"/>
        <v>12689.599999999999</v>
      </c>
      <c r="H3009" s="21">
        <v>405206</v>
      </c>
      <c r="I3009" s="21" t="s">
        <v>4308</v>
      </c>
      <c r="J3009" s="21">
        <v>1</v>
      </c>
      <c r="K3009" s="21">
        <v>1</v>
      </c>
      <c r="L3009" s="21">
        <f t="shared" si="316"/>
        <v>0</v>
      </c>
      <c r="M3009" s="21" t="s">
        <v>3725</v>
      </c>
      <c r="N3009" s="30">
        <v>45929</v>
      </c>
      <c r="O3009" s="48">
        <v>19281.599999999999</v>
      </c>
      <c r="P3009" s="21" t="s">
        <v>625</v>
      </c>
      <c r="Q3009" s="21" t="s">
        <v>2071</v>
      </c>
      <c r="R3009" s="21" t="s">
        <v>637</v>
      </c>
      <c r="S3009" s="3">
        <v>4</v>
      </c>
      <c r="T3009" s="37"/>
      <c r="U3009" s="21" t="s">
        <v>18</v>
      </c>
      <c r="V3009" s="21" t="str">
        <f>VLOOKUP(P3009,'Customer List'!B:C,2,)</f>
        <v>Delhi</v>
      </c>
      <c r="W3009" s="38"/>
      <c r="X3009" s="30">
        <f>IF(OR(R3009 = "PRIYANKA MADAM", R3009 = "DEEPAK", R3009 = "PORTER"),N3009,"")</f>
        <v>45929</v>
      </c>
      <c r="Y3009" s="21">
        <f t="shared" si="317"/>
        <v>0</v>
      </c>
      <c r="Z3009" s="21" t="str">
        <f t="shared" si="318"/>
        <v>Monday</v>
      </c>
      <c r="AA3009" s="21" t="str">
        <f t="shared" si="319"/>
        <v>Monday</v>
      </c>
      <c r="AB3009" s="21" t="str">
        <f>VLOOKUP(U3009,'Currency Sheet'!A:C,3,)</f>
        <v>DOLLAR</v>
      </c>
      <c r="AC3009" s="42" t="str">
        <f>VLOOKUP(P3009,'Customer List'!B:D,3,)</f>
        <v>Local</v>
      </c>
    </row>
    <row r="3010" spans="1:29" x14ac:dyDescent="0.25">
      <c r="A3010" s="21">
        <v>3007</v>
      </c>
      <c r="B3010" s="21" t="s">
        <v>3722</v>
      </c>
      <c r="C3010" s="30">
        <v>45919</v>
      </c>
      <c r="D3010" s="30">
        <v>45926</v>
      </c>
      <c r="E3010" s="47">
        <v>78.400000000000006</v>
      </c>
      <c r="F3010" s="47">
        <f t="shared" si="314"/>
        <v>6899.2000000000007</v>
      </c>
      <c r="G3010" s="48">
        <f t="shared" si="315"/>
        <v>6899.2000000000007</v>
      </c>
      <c r="H3010" s="21">
        <v>405326</v>
      </c>
      <c r="I3010" s="21" t="s">
        <v>4309</v>
      </c>
      <c r="J3010" s="21">
        <v>1</v>
      </c>
      <c r="K3010" s="21">
        <v>1</v>
      </c>
      <c r="L3010" s="21">
        <f t="shared" si="316"/>
        <v>0</v>
      </c>
      <c r="M3010" s="21" t="s">
        <v>4937</v>
      </c>
      <c r="N3010" s="30">
        <v>45927</v>
      </c>
      <c r="O3010" s="48">
        <v>11284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7"/>
        <v>2</v>
      </c>
      <c r="Z3010" s="21" t="str">
        <f t="shared" si="318"/>
        <v>Saturday</v>
      </c>
      <c r="AA3010" s="21" t="str">
        <f t="shared" si="319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3008</v>
      </c>
      <c r="B3011" s="21" t="s">
        <v>3722</v>
      </c>
      <c r="C3011" s="30">
        <v>45919</v>
      </c>
      <c r="D3011" s="30">
        <v>45926</v>
      </c>
      <c r="E3011" s="47">
        <v>58.1</v>
      </c>
      <c r="F3011" s="47">
        <f t="shared" si="314"/>
        <v>5112.8</v>
      </c>
      <c r="G3011" s="48">
        <f t="shared" si="315"/>
        <v>5112.8</v>
      </c>
      <c r="H3011" s="21">
        <v>406605</v>
      </c>
      <c r="I3011" s="21" t="s">
        <v>4310</v>
      </c>
      <c r="J3011" s="21">
        <v>1</v>
      </c>
      <c r="K3011" s="21">
        <v>1</v>
      </c>
      <c r="L3011" s="21">
        <f t="shared" si="316"/>
        <v>0</v>
      </c>
      <c r="M3011" s="21" t="s">
        <v>4937</v>
      </c>
      <c r="N3011" s="30">
        <v>45927</v>
      </c>
      <c r="O3011" s="48">
        <v>8362.25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17"/>
        <v>2</v>
      </c>
      <c r="Z3011" s="21" t="str">
        <f t="shared" si="318"/>
        <v>Saturday</v>
      </c>
      <c r="AA3011" s="21" t="str">
        <f t="shared" si="319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3009</v>
      </c>
      <c r="B3012" s="21" t="s">
        <v>3722</v>
      </c>
      <c r="C3012" s="30">
        <v>45919</v>
      </c>
      <c r="D3012" s="30">
        <v>45926</v>
      </c>
      <c r="E3012" s="47">
        <v>79.099999999999994</v>
      </c>
      <c r="F3012" s="47">
        <f t="shared" ref="F3012:F3075" si="320">IF(AB3012="DOLLAR",E3012*88,E3012)</f>
        <v>6960.7999999999993</v>
      </c>
      <c r="G3012" s="48">
        <f t="shared" ref="G3012:G3075" si="321">F3012*J3012</f>
        <v>6960.7999999999993</v>
      </c>
      <c r="H3012" s="21">
        <v>406609</v>
      </c>
      <c r="I3012" s="21" t="s">
        <v>4311</v>
      </c>
      <c r="J3012" s="21">
        <v>1</v>
      </c>
      <c r="K3012" s="21">
        <v>1</v>
      </c>
      <c r="L3012" s="21">
        <f t="shared" ref="L3012:L3075" si="322">J3012-K3012</f>
        <v>0</v>
      </c>
      <c r="M3012" s="21" t="s">
        <v>4864</v>
      </c>
      <c r="N3012" s="30">
        <v>45927</v>
      </c>
      <c r="O3012" s="48">
        <v>12250</v>
      </c>
      <c r="P3012" s="21" t="s">
        <v>2046</v>
      </c>
      <c r="Q3012" s="21">
        <v>58156226041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Banglore</v>
      </c>
      <c r="W3012" s="38"/>
      <c r="X3012" s="30">
        <v>45929</v>
      </c>
      <c r="Y3012" s="21">
        <f t="shared" ref="Y3012:Y3075" si="323">IF(X3012="", "", X3012-N3012)</f>
        <v>2</v>
      </c>
      <c r="Z3012" s="21" t="str">
        <f t="shared" ref="Z3012:Z3075" si="324">IF(N3012="", "", TEXT(N3012, "dddd"))</f>
        <v>Saturday</v>
      </c>
      <c r="AA3012" s="21" t="str">
        <f t="shared" ref="AA3012:AA3075" si="325">IF(X3012="", "", TEXT(X3012, "dddd"))</f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3010</v>
      </c>
      <c r="B3013" s="21" t="s">
        <v>3722</v>
      </c>
      <c r="C3013" s="30">
        <v>45919</v>
      </c>
      <c r="D3013" s="30">
        <v>45926</v>
      </c>
      <c r="E3013" s="47">
        <v>41.3</v>
      </c>
      <c r="F3013" s="47">
        <f t="shared" si="320"/>
        <v>3634.3999999999996</v>
      </c>
      <c r="G3013" s="48">
        <f t="shared" si="321"/>
        <v>7268.7999999999993</v>
      </c>
      <c r="H3013" s="21">
        <v>420404</v>
      </c>
      <c r="I3013" s="21" t="s">
        <v>3749</v>
      </c>
      <c r="J3013" s="21">
        <v>2</v>
      </c>
      <c r="K3013" s="21">
        <v>2</v>
      </c>
      <c r="L3013" s="21">
        <f t="shared" si="322"/>
        <v>0</v>
      </c>
      <c r="M3013" s="21" t="s">
        <v>4904</v>
      </c>
      <c r="N3013" s="30">
        <v>45927</v>
      </c>
      <c r="O3013" s="48">
        <v>12803</v>
      </c>
      <c r="P3013" s="21" t="s">
        <v>891</v>
      </c>
      <c r="Q3013" s="21">
        <v>58156226575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23"/>
        <v>2</v>
      </c>
      <c r="Z3013" s="21" t="str">
        <f t="shared" si="324"/>
        <v>Saturday</v>
      </c>
      <c r="AA3013" s="21" t="str">
        <f t="shared" si="325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3011</v>
      </c>
      <c r="B3014" s="21" t="s">
        <v>3722</v>
      </c>
      <c r="C3014" s="30">
        <v>45919</v>
      </c>
      <c r="D3014" s="30">
        <v>45926</v>
      </c>
      <c r="E3014" s="47">
        <v>160.30000000000001</v>
      </c>
      <c r="F3014" s="47">
        <f t="shared" si="320"/>
        <v>14106.400000000001</v>
      </c>
      <c r="G3014" s="48">
        <f t="shared" si="321"/>
        <v>28212.800000000003</v>
      </c>
      <c r="H3014" s="21">
        <v>422302</v>
      </c>
      <c r="I3014" s="21" t="s">
        <v>3813</v>
      </c>
      <c r="J3014" s="21">
        <v>2</v>
      </c>
      <c r="K3014" s="21">
        <v>2</v>
      </c>
      <c r="L3014" s="21">
        <f t="shared" si="322"/>
        <v>0</v>
      </c>
      <c r="M3014" s="21" t="s">
        <v>4865</v>
      </c>
      <c r="N3014" s="30">
        <v>45927</v>
      </c>
      <c r="O3014" s="48">
        <v>49693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23"/>
        <v>2</v>
      </c>
      <c r="Z3014" s="21" t="str">
        <f t="shared" si="324"/>
        <v>Saturday</v>
      </c>
      <c r="AA3014" s="21" t="str">
        <f t="shared" si="325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3012</v>
      </c>
      <c r="B3015" s="21" t="s">
        <v>3722</v>
      </c>
      <c r="C3015" s="30">
        <v>45919</v>
      </c>
      <c r="D3015" s="30">
        <v>45926</v>
      </c>
      <c r="E3015" s="47">
        <v>62.3</v>
      </c>
      <c r="F3015" s="47">
        <f t="shared" si="320"/>
        <v>5482.4</v>
      </c>
      <c r="G3015" s="48">
        <f t="shared" si="321"/>
        <v>5482.4</v>
      </c>
      <c r="H3015" s="21">
        <v>423115</v>
      </c>
      <c r="I3015" s="21" t="s">
        <v>4312</v>
      </c>
      <c r="J3015" s="21">
        <v>1</v>
      </c>
      <c r="K3015" s="21">
        <v>1</v>
      </c>
      <c r="L3015" s="21">
        <f t="shared" si="322"/>
        <v>0</v>
      </c>
      <c r="M3015" s="21" t="s">
        <v>4873</v>
      </c>
      <c r="N3015" s="30">
        <v>45927</v>
      </c>
      <c r="O3015" s="48">
        <v>9345</v>
      </c>
      <c r="P3015" s="21" t="s">
        <v>621</v>
      </c>
      <c r="Q3015" s="21">
        <v>58156227076</v>
      </c>
      <c r="R3015" s="21" t="s">
        <v>40</v>
      </c>
      <c r="S3015" s="3">
        <v>-20</v>
      </c>
      <c r="T3015" s="37"/>
      <c r="U3015" s="21" t="s">
        <v>18</v>
      </c>
      <c r="V3015" s="21" t="str">
        <f>VLOOKUP(P3015,'Customer List'!B:C,2,)</f>
        <v>Hyderabad</v>
      </c>
      <c r="W3015" s="38"/>
      <c r="X3015" s="30">
        <v>45929</v>
      </c>
      <c r="Y3015" s="21">
        <f t="shared" si="323"/>
        <v>2</v>
      </c>
      <c r="Z3015" s="21" t="str">
        <f t="shared" si="324"/>
        <v>Saturday</v>
      </c>
      <c r="AA3015" s="21" t="str">
        <f t="shared" si="325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3013</v>
      </c>
      <c r="B3016" s="21" t="s">
        <v>3722</v>
      </c>
      <c r="C3016" s="30">
        <v>45919</v>
      </c>
      <c r="D3016" s="30">
        <v>45926</v>
      </c>
      <c r="E3016" s="47">
        <v>29.4</v>
      </c>
      <c r="F3016" s="47">
        <f t="shared" si="320"/>
        <v>2587.1999999999998</v>
      </c>
      <c r="G3016" s="48">
        <f t="shared" si="321"/>
        <v>2587.1999999999998</v>
      </c>
      <c r="H3016" s="21">
        <v>423501</v>
      </c>
      <c r="I3016" s="21" t="s">
        <v>4313</v>
      </c>
      <c r="J3016" s="21">
        <v>1</v>
      </c>
      <c r="K3016" s="21">
        <v>1</v>
      </c>
      <c r="L3016" s="21">
        <f t="shared" si="322"/>
        <v>0</v>
      </c>
      <c r="M3016" s="21" t="s">
        <v>4897</v>
      </c>
      <c r="N3016" s="30">
        <v>45936</v>
      </c>
      <c r="O3016" s="48">
        <v>4557</v>
      </c>
      <c r="P3016" s="21" t="s">
        <v>2513</v>
      </c>
      <c r="Q3016" s="21" t="s">
        <v>4749</v>
      </c>
      <c r="R3016" s="21" t="s">
        <v>40</v>
      </c>
      <c r="S3016" s="3" t="s">
        <v>299</v>
      </c>
      <c r="T3016" s="37"/>
      <c r="U3016" s="21" t="s">
        <v>18</v>
      </c>
      <c r="V3016" s="21" t="str">
        <f>VLOOKUP(P3016,'Customer List'!B:C,2,)</f>
        <v>MOHALI (PUNJAB)</v>
      </c>
      <c r="W3016" s="38"/>
      <c r="X3016" s="30">
        <v>45943</v>
      </c>
      <c r="Y3016" s="21">
        <f t="shared" si="323"/>
        <v>7</v>
      </c>
      <c r="Z3016" s="21" t="str">
        <f t="shared" si="324"/>
        <v>Monday</v>
      </c>
      <c r="AA3016" s="21" t="str">
        <f t="shared" si="325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3014</v>
      </c>
      <c r="B3017" s="21" t="s">
        <v>3722</v>
      </c>
      <c r="C3017" s="30">
        <v>45919</v>
      </c>
      <c r="D3017" s="30">
        <v>45926</v>
      </c>
      <c r="E3017" s="47">
        <v>147.69999999999999</v>
      </c>
      <c r="F3017" s="47">
        <f t="shared" si="320"/>
        <v>12997.599999999999</v>
      </c>
      <c r="G3017" s="48">
        <f t="shared" si="321"/>
        <v>12997.599999999999</v>
      </c>
      <c r="H3017" s="21">
        <v>425305</v>
      </c>
      <c r="I3017" s="21" t="s">
        <v>4314</v>
      </c>
      <c r="J3017" s="21">
        <v>1</v>
      </c>
      <c r="K3017" s="21">
        <v>1</v>
      </c>
      <c r="L3017" s="21">
        <f t="shared" si="322"/>
        <v>0</v>
      </c>
      <c r="M3017" s="21" t="s">
        <v>4881</v>
      </c>
      <c r="N3017" s="30">
        <v>45927</v>
      </c>
      <c r="O3017" s="48">
        <v>22239.4</v>
      </c>
      <c r="P3017" s="21" t="s">
        <v>886</v>
      </c>
      <c r="Q3017" s="21">
        <v>58156225400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Karnataka</v>
      </c>
      <c r="W3017" s="38"/>
      <c r="X3017" s="30">
        <v>45930</v>
      </c>
      <c r="Y3017" s="21">
        <f t="shared" si="323"/>
        <v>3</v>
      </c>
      <c r="Z3017" s="21" t="str">
        <f t="shared" si="324"/>
        <v>Saturday</v>
      </c>
      <c r="AA3017" s="21" t="str">
        <f t="shared" si="325"/>
        <v>Tuesday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3015</v>
      </c>
      <c r="B3018" s="21" t="s">
        <v>3722</v>
      </c>
      <c r="C3018" s="30">
        <v>45919</v>
      </c>
      <c r="D3018" s="30">
        <v>45926</v>
      </c>
      <c r="E3018" s="47">
        <v>164.5</v>
      </c>
      <c r="F3018" s="47">
        <f t="shared" si="320"/>
        <v>14476</v>
      </c>
      <c r="G3018" s="48">
        <f t="shared" si="321"/>
        <v>14476</v>
      </c>
      <c r="H3018" s="21">
        <v>500304</v>
      </c>
      <c r="I3018" s="21" t="s">
        <v>4315</v>
      </c>
      <c r="J3018" s="21">
        <v>1</v>
      </c>
      <c r="K3018" s="21">
        <v>1</v>
      </c>
      <c r="L3018" s="21">
        <f t="shared" si="322"/>
        <v>0</v>
      </c>
      <c r="M3018" s="21" t="s">
        <v>4859</v>
      </c>
      <c r="N3018" s="30">
        <v>45927</v>
      </c>
      <c r="O3018" s="48">
        <v>24544.58</v>
      </c>
      <c r="P3018" s="21" t="s">
        <v>242</v>
      </c>
      <c r="Q3018" s="21">
        <v>58156233800</v>
      </c>
      <c r="R3018" s="21" t="s">
        <v>40</v>
      </c>
      <c r="S3018" s="3">
        <v>4</v>
      </c>
      <c r="T3018" s="37"/>
      <c r="U3018" s="21" t="s">
        <v>18</v>
      </c>
      <c r="V3018" s="21" t="str">
        <f>VLOOKUP(P3018,'Customer List'!B:C,2,)</f>
        <v>Mumbai</v>
      </c>
      <c r="W3018" s="38"/>
      <c r="X3018" s="30">
        <v>45929</v>
      </c>
      <c r="Y3018" s="21">
        <f t="shared" si="323"/>
        <v>2</v>
      </c>
      <c r="Z3018" s="21" t="str">
        <f t="shared" si="324"/>
        <v>Saturday</v>
      </c>
      <c r="AA3018" s="21" t="str">
        <f t="shared" si="325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3016</v>
      </c>
      <c r="B3019" s="21" t="s">
        <v>3722</v>
      </c>
      <c r="C3019" s="30">
        <v>45919</v>
      </c>
      <c r="D3019" s="30">
        <v>45926</v>
      </c>
      <c r="E3019" s="47">
        <v>58.1</v>
      </c>
      <c r="F3019" s="47">
        <f t="shared" si="320"/>
        <v>5112.8</v>
      </c>
      <c r="G3019" s="48">
        <f t="shared" si="321"/>
        <v>5112.8</v>
      </c>
      <c r="H3019" s="21">
        <v>500701</v>
      </c>
      <c r="I3019" s="21" t="s">
        <v>4316</v>
      </c>
      <c r="J3019" s="21">
        <v>1</v>
      </c>
      <c r="K3019" s="21">
        <v>1</v>
      </c>
      <c r="L3019" s="21">
        <f t="shared" si="322"/>
        <v>0</v>
      </c>
      <c r="M3019" s="21" t="s">
        <v>4914</v>
      </c>
      <c r="N3019" s="30">
        <v>45929</v>
      </c>
      <c r="O3019" s="48">
        <v>7885</v>
      </c>
      <c r="P3019" s="21" t="s">
        <v>213</v>
      </c>
      <c r="Q3019" s="21" t="s">
        <v>1996</v>
      </c>
      <c r="R3019" s="21" t="s">
        <v>1996</v>
      </c>
      <c r="S3019" s="3">
        <v>4</v>
      </c>
      <c r="T3019" s="37"/>
      <c r="U3019" s="21" t="s">
        <v>18</v>
      </c>
      <c r="V3019" s="21" t="str">
        <f>VLOOKUP(P3019,'Customer List'!B:C,2,)</f>
        <v>Delhi</v>
      </c>
      <c r="W3019" s="38"/>
      <c r="X3019" s="30">
        <f>IF(OR(R3019 = "PRIYANKA MADAM", R3019 = "DEEPAK", R3019 = "PORTER"),N3019,"")</f>
        <v>45929</v>
      </c>
      <c r="Y3019" s="21">
        <f t="shared" si="323"/>
        <v>0</v>
      </c>
      <c r="Z3019" s="21" t="str">
        <f t="shared" si="324"/>
        <v>Monday</v>
      </c>
      <c r="AA3019" s="21" t="str">
        <f t="shared" si="325"/>
        <v>Monday</v>
      </c>
      <c r="AB3019" s="21" t="str">
        <f>VLOOKUP(U3019,'Currency Sheet'!A:C,3,)</f>
        <v>DOLLAR</v>
      </c>
      <c r="AC3019" s="42" t="str">
        <f>VLOOKUP(P3019,'Customer List'!B:D,3,)</f>
        <v>Local</v>
      </c>
    </row>
    <row r="3020" spans="1:29" x14ac:dyDescent="0.25">
      <c r="A3020" s="21">
        <v>3017</v>
      </c>
      <c r="B3020" s="21" t="s">
        <v>3722</v>
      </c>
      <c r="C3020" s="30">
        <v>45919</v>
      </c>
      <c r="D3020" s="30">
        <v>45926</v>
      </c>
      <c r="E3020" s="47">
        <v>164.5</v>
      </c>
      <c r="F3020" s="47">
        <f t="shared" si="320"/>
        <v>14476</v>
      </c>
      <c r="G3020" s="48">
        <f t="shared" si="321"/>
        <v>14476</v>
      </c>
      <c r="H3020" s="21">
        <v>500806</v>
      </c>
      <c r="I3020" s="21" t="s">
        <v>4317</v>
      </c>
      <c r="J3020" s="21">
        <v>1</v>
      </c>
      <c r="K3020" s="21">
        <v>1</v>
      </c>
      <c r="L3020" s="21">
        <f t="shared" si="322"/>
        <v>0</v>
      </c>
      <c r="M3020" s="21" t="s">
        <v>4859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23"/>
        <v>2</v>
      </c>
      <c r="Z3020" s="21" t="str">
        <f t="shared" si="324"/>
        <v>Saturday</v>
      </c>
      <c r="AA3020" s="21" t="str">
        <f t="shared" si="325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3018</v>
      </c>
      <c r="B3021" s="21" t="s">
        <v>3722</v>
      </c>
      <c r="C3021" s="30">
        <v>45919</v>
      </c>
      <c r="D3021" s="30">
        <v>45926</v>
      </c>
      <c r="E3021" s="47">
        <v>241.5</v>
      </c>
      <c r="F3021" s="47">
        <f t="shared" si="320"/>
        <v>21252</v>
      </c>
      <c r="G3021" s="48">
        <f t="shared" si="321"/>
        <v>21252</v>
      </c>
      <c r="H3021" s="21">
        <v>500832</v>
      </c>
      <c r="I3021" s="21" t="s">
        <v>4318</v>
      </c>
      <c r="J3021" s="21">
        <v>1</v>
      </c>
      <c r="K3021" s="21">
        <v>1</v>
      </c>
      <c r="L3021" s="21">
        <f t="shared" si="322"/>
        <v>0</v>
      </c>
      <c r="M3021" s="21" t="s">
        <v>4935</v>
      </c>
      <c r="N3021" s="30">
        <v>45938</v>
      </c>
      <c r="O3021" s="48">
        <v>33212</v>
      </c>
      <c r="P3021" s="21" t="s">
        <v>254</v>
      </c>
      <c r="Q3021" s="21" t="s">
        <v>636</v>
      </c>
      <c r="R3021" s="21" t="s">
        <v>847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45938</v>
      </c>
      <c r="Y3021" s="21">
        <f t="shared" si="323"/>
        <v>0</v>
      </c>
      <c r="Z3021" s="21" t="str">
        <f t="shared" si="324"/>
        <v>Wednesday</v>
      </c>
      <c r="AA3021" s="21" t="str">
        <f t="shared" si="325"/>
        <v>Wednesday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3019</v>
      </c>
      <c r="B3022" s="21" t="s">
        <v>3722</v>
      </c>
      <c r="C3022" s="30">
        <v>45919</v>
      </c>
      <c r="D3022" s="30">
        <v>45926</v>
      </c>
      <c r="E3022" s="47">
        <v>86.8</v>
      </c>
      <c r="F3022" s="47">
        <f t="shared" si="320"/>
        <v>7638.4</v>
      </c>
      <c r="G3022" s="48">
        <f t="shared" si="321"/>
        <v>7638.4</v>
      </c>
      <c r="H3022" s="21">
        <v>502521</v>
      </c>
      <c r="I3022" s="21" t="s">
        <v>4319</v>
      </c>
      <c r="J3022" s="21">
        <v>1</v>
      </c>
      <c r="K3022" s="21">
        <v>1</v>
      </c>
      <c r="L3022" s="21">
        <f t="shared" si="322"/>
        <v>0</v>
      </c>
      <c r="M3022" s="21" t="s">
        <v>4858</v>
      </c>
      <c r="N3022" s="30">
        <v>45936</v>
      </c>
      <c r="O3022" s="48">
        <v>12480</v>
      </c>
      <c r="P3022" s="21" t="s">
        <v>228</v>
      </c>
      <c r="Q3022" s="21">
        <v>58156536115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Kolkata</v>
      </c>
      <c r="W3022" s="38"/>
      <c r="X3022" s="30">
        <v>45937</v>
      </c>
      <c r="Y3022" s="21">
        <f t="shared" si="323"/>
        <v>1</v>
      </c>
      <c r="Z3022" s="21" t="str">
        <f t="shared" si="324"/>
        <v>Monday</v>
      </c>
      <c r="AA3022" s="21" t="str">
        <f t="shared" si="325"/>
        <v>Tuesday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3020</v>
      </c>
      <c r="B3023" s="21" t="s">
        <v>3722</v>
      </c>
      <c r="C3023" s="30">
        <v>45919</v>
      </c>
      <c r="D3023" s="30">
        <v>45926</v>
      </c>
      <c r="E3023" s="47">
        <v>90.3</v>
      </c>
      <c r="F3023" s="47">
        <f t="shared" si="320"/>
        <v>7946.4</v>
      </c>
      <c r="G3023" s="48">
        <f t="shared" si="321"/>
        <v>7946.4</v>
      </c>
      <c r="H3023" s="21">
        <v>502929</v>
      </c>
      <c r="I3023" s="21" t="s">
        <v>4320</v>
      </c>
      <c r="J3023" s="21">
        <v>1</v>
      </c>
      <c r="K3023" s="21">
        <v>1</v>
      </c>
      <c r="L3023" s="21">
        <f t="shared" si="322"/>
        <v>0</v>
      </c>
      <c r="M3023" s="21" t="s">
        <v>4858</v>
      </c>
      <c r="N3023" s="30">
        <v>45936</v>
      </c>
      <c r="O3023" s="48">
        <v>12996.75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23"/>
        <v>1</v>
      </c>
      <c r="Z3023" s="21" t="str">
        <f t="shared" si="324"/>
        <v>Monday</v>
      </c>
      <c r="AA3023" s="21" t="str">
        <f t="shared" si="325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3021</v>
      </c>
      <c r="B3024" s="21" t="s">
        <v>3722</v>
      </c>
      <c r="C3024" s="30">
        <v>45919</v>
      </c>
      <c r="D3024" s="30">
        <v>45926</v>
      </c>
      <c r="E3024" s="47">
        <v>321.75</v>
      </c>
      <c r="F3024" s="47">
        <f t="shared" si="320"/>
        <v>28314</v>
      </c>
      <c r="G3024" s="48">
        <f t="shared" si="321"/>
        <v>28314</v>
      </c>
      <c r="H3024" s="21">
        <v>502948</v>
      </c>
      <c r="I3024" s="21" t="s">
        <v>4321</v>
      </c>
      <c r="J3024" s="21">
        <v>1</v>
      </c>
      <c r="K3024" s="21">
        <v>1</v>
      </c>
      <c r="L3024" s="21">
        <f t="shared" si="322"/>
        <v>0</v>
      </c>
      <c r="M3024" s="21" t="s">
        <v>4901</v>
      </c>
      <c r="N3024" s="30">
        <v>45936</v>
      </c>
      <c r="O3024" s="48">
        <v>40755</v>
      </c>
      <c r="P3024" s="21" t="s">
        <v>617</v>
      </c>
      <c r="Q3024" s="21">
        <v>58156534575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Bhuvneshwar</v>
      </c>
      <c r="W3024" s="38"/>
      <c r="X3024" s="30">
        <v>45938</v>
      </c>
      <c r="Y3024" s="21">
        <f t="shared" si="323"/>
        <v>2</v>
      </c>
      <c r="Z3024" s="21" t="str">
        <f t="shared" si="324"/>
        <v>Monday</v>
      </c>
      <c r="AA3024" s="21" t="str">
        <f t="shared" si="325"/>
        <v>Wednesday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3022</v>
      </c>
      <c r="B3025" s="21" t="s">
        <v>3722</v>
      </c>
      <c r="C3025" s="30">
        <v>45919</v>
      </c>
      <c r="D3025" s="30">
        <v>45926</v>
      </c>
      <c r="E3025" s="47">
        <v>65.8</v>
      </c>
      <c r="F3025" s="47">
        <f t="shared" si="320"/>
        <v>5790.4</v>
      </c>
      <c r="G3025" s="48">
        <f t="shared" si="321"/>
        <v>5790.4</v>
      </c>
      <c r="H3025" s="21">
        <v>506501</v>
      </c>
      <c r="I3025" s="21" t="s">
        <v>4322</v>
      </c>
      <c r="J3025" s="21">
        <v>1</v>
      </c>
      <c r="K3025" s="21">
        <v>1</v>
      </c>
      <c r="L3025" s="21">
        <f t="shared" si="322"/>
        <v>0</v>
      </c>
      <c r="M3025" s="21" t="s">
        <v>4914</v>
      </c>
      <c r="N3025" s="30">
        <v>45929</v>
      </c>
      <c r="O3025" s="48">
        <v>8930</v>
      </c>
      <c r="P3025" s="21" t="s">
        <v>213</v>
      </c>
      <c r="Q3025" s="21" t="s">
        <v>1996</v>
      </c>
      <c r="R3025" s="21" t="s">
        <v>1996</v>
      </c>
      <c r="S3025" s="3">
        <v>4</v>
      </c>
      <c r="T3025" s="37"/>
      <c r="U3025" s="21" t="s">
        <v>18</v>
      </c>
      <c r="V3025" s="21" t="str">
        <f>VLOOKUP(P3025,'Customer List'!B:C,2,)</f>
        <v>Delhi</v>
      </c>
      <c r="W3025" s="38"/>
      <c r="X3025" s="30">
        <f>IF(OR(R3025 = "PRIYANKA MADAM", R3025 = "DEEPAK", R3025 = "PORTER"),N3025,"")</f>
        <v>45929</v>
      </c>
      <c r="Y3025" s="21">
        <f t="shared" si="323"/>
        <v>0</v>
      </c>
      <c r="Z3025" s="21" t="str">
        <f t="shared" si="324"/>
        <v>Monday</v>
      </c>
      <c r="AA3025" s="21" t="str">
        <f t="shared" si="325"/>
        <v>Monday</v>
      </c>
      <c r="AB3025" s="21" t="str">
        <f>VLOOKUP(U3025,'Currency Sheet'!A:C,3,)</f>
        <v>DOLLAR</v>
      </c>
      <c r="AC3025" s="42" t="str">
        <f>VLOOKUP(P3025,'Customer List'!B:D,3,)</f>
        <v>Local</v>
      </c>
    </row>
    <row r="3026" spans="1:29" x14ac:dyDescent="0.25">
      <c r="A3026" s="21">
        <v>3023</v>
      </c>
      <c r="B3026" s="21" t="s">
        <v>3722</v>
      </c>
      <c r="C3026" s="30">
        <v>45919</v>
      </c>
      <c r="D3026" s="30">
        <v>45926</v>
      </c>
      <c r="E3026" s="47">
        <v>212.8</v>
      </c>
      <c r="F3026" s="47">
        <f t="shared" si="320"/>
        <v>18726.400000000001</v>
      </c>
      <c r="G3026" s="48">
        <f t="shared" si="321"/>
        <v>18726.400000000001</v>
      </c>
      <c r="H3026" s="21">
        <v>507605</v>
      </c>
      <c r="I3026" s="21" t="s">
        <v>4323</v>
      </c>
      <c r="J3026" s="21">
        <v>1</v>
      </c>
      <c r="K3026" s="21">
        <v>1</v>
      </c>
      <c r="L3026" s="21">
        <f t="shared" si="322"/>
        <v>0</v>
      </c>
      <c r="M3026" s="21" t="s">
        <v>4859</v>
      </c>
      <c r="N3026" s="30">
        <v>45927</v>
      </c>
      <c r="O3026" s="48">
        <v>31751.279999999999</v>
      </c>
      <c r="P3026" s="21" t="s">
        <v>242</v>
      </c>
      <c r="Q3026" s="21">
        <v>58156233800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Mumbai</v>
      </c>
      <c r="W3026" s="38"/>
      <c r="X3026" s="30">
        <v>45929</v>
      </c>
      <c r="Y3026" s="21">
        <f t="shared" si="323"/>
        <v>2</v>
      </c>
      <c r="Z3026" s="21" t="str">
        <f t="shared" si="324"/>
        <v>Saturday</v>
      </c>
      <c r="AA3026" s="21" t="str">
        <f t="shared" si="325"/>
        <v>Monday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3024</v>
      </c>
      <c r="B3027" s="21" t="s">
        <v>3722</v>
      </c>
      <c r="C3027" s="30">
        <v>45919</v>
      </c>
      <c r="D3027" s="30">
        <v>45926</v>
      </c>
      <c r="E3027" s="47">
        <v>102.2</v>
      </c>
      <c r="F3027" s="47">
        <f t="shared" si="320"/>
        <v>8993.6</v>
      </c>
      <c r="G3027" s="48">
        <f t="shared" si="321"/>
        <v>8993.6</v>
      </c>
      <c r="H3027" s="21">
        <v>512305</v>
      </c>
      <c r="I3027" s="21" t="s">
        <v>4324</v>
      </c>
      <c r="J3027" s="21">
        <v>1</v>
      </c>
      <c r="K3027" s="21">
        <v>1</v>
      </c>
      <c r="L3027" s="21">
        <f t="shared" si="322"/>
        <v>0</v>
      </c>
      <c r="M3027" s="21" t="s">
        <v>4875</v>
      </c>
      <c r="N3027" s="30">
        <v>45929</v>
      </c>
      <c r="O3027" s="48">
        <v>14016</v>
      </c>
      <c r="P3027" s="21" t="s">
        <v>208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23"/>
        <v>0</v>
      </c>
      <c r="Z3027" s="21" t="str">
        <f t="shared" si="324"/>
        <v>Monday</v>
      </c>
      <c r="AA3027" s="21" t="str">
        <f t="shared" si="325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3025</v>
      </c>
      <c r="B3028" s="21" t="s">
        <v>3722</v>
      </c>
      <c r="C3028" s="30">
        <v>45919</v>
      </c>
      <c r="D3028" s="30">
        <v>45926</v>
      </c>
      <c r="E3028" s="47">
        <v>177.1</v>
      </c>
      <c r="F3028" s="47">
        <f t="shared" si="320"/>
        <v>15584.8</v>
      </c>
      <c r="G3028" s="48">
        <f t="shared" si="321"/>
        <v>15584.8</v>
      </c>
      <c r="H3028" s="21">
        <v>570804</v>
      </c>
      <c r="I3028" s="21" t="s">
        <v>3904</v>
      </c>
      <c r="J3028" s="21">
        <v>1</v>
      </c>
      <c r="K3028" s="21">
        <v>1</v>
      </c>
      <c r="L3028" s="21">
        <f t="shared" si="322"/>
        <v>0</v>
      </c>
      <c r="M3028" s="21" t="s">
        <v>4940</v>
      </c>
      <c r="N3028" s="30">
        <v>45927</v>
      </c>
      <c r="O3028" s="48">
        <v>23529</v>
      </c>
      <c r="P3028" s="21" t="s">
        <v>2045</v>
      </c>
      <c r="Q3028" s="21">
        <v>58156227345</v>
      </c>
      <c r="R3028" s="21" t="s">
        <v>40</v>
      </c>
      <c r="S3028" s="3">
        <v>-20</v>
      </c>
      <c r="T3028" s="37"/>
      <c r="U3028" s="21" t="s">
        <v>18</v>
      </c>
      <c r="V3028" s="21" t="str">
        <f>VLOOKUP(P3028,'Customer List'!B:C,2,)</f>
        <v>Hyderabad</v>
      </c>
      <c r="W3028" s="38"/>
      <c r="X3028" s="30">
        <v>45929</v>
      </c>
      <c r="Y3028" s="21">
        <f t="shared" si="323"/>
        <v>2</v>
      </c>
      <c r="Z3028" s="21" t="str">
        <f t="shared" si="324"/>
        <v>Saturday</v>
      </c>
      <c r="AA3028" s="21" t="str">
        <f t="shared" si="325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3026</v>
      </c>
      <c r="B3029" s="21" t="s">
        <v>3722</v>
      </c>
      <c r="C3029" s="30">
        <v>45919</v>
      </c>
      <c r="D3029" s="30">
        <v>45926</v>
      </c>
      <c r="E3029" s="47">
        <v>259</v>
      </c>
      <c r="F3029" s="47">
        <f t="shared" si="320"/>
        <v>22792</v>
      </c>
      <c r="G3029" s="48">
        <f t="shared" si="321"/>
        <v>22792</v>
      </c>
      <c r="H3029" s="21">
        <v>621616</v>
      </c>
      <c r="I3029" s="21" t="s">
        <v>3960</v>
      </c>
      <c r="J3029" s="21">
        <v>1</v>
      </c>
      <c r="K3029" s="21">
        <v>1</v>
      </c>
      <c r="L3029" s="21">
        <f t="shared" si="322"/>
        <v>0</v>
      </c>
      <c r="M3029" s="21" t="s">
        <v>4865</v>
      </c>
      <c r="N3029" s="30">
        <v>45927</v>
      </c>
      <c r="O3029" s="48">
        <v>40145</v>
      </c>
      <c r="P3029" s="21" t="s">
        <v>2046</v>
      </c>
      <c r="Q3029" s="21">
        <v>58156226041</v>
      </c>
      <c r="R3029" s="21" t="s">
        <v>40</v>
      </c>
      <c r="S3029" s="3">
        <v>4</v>
      </c>
      <c r="T3029" s="37"/>
      <c r="U3029" s="21" t="s">
        <v>18</v>
      </c>
      <c r="V3029" s="21" t="str">
        <f>VLOOKUP(P3029,'Customer List'!B:C,2,)</f>
        <v>Banglore</v>
      </c>
      <c r="W3029" s="38"/>
      <c r="X3029" s="30">
        <v>45929</v>
      </c>
      <c r="Y3029" s="21">
        <f t="shared" si="323"/>
        <v>2</v>
      </c>
      <c r="Z3029" s="21" t="str">
        <f t="shared" si="324"/>
        <v>Saturday</v>
      </c>
      <c r="AA3029" s="21" t="str">
        <f t="shared" si="325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3027</v>
      </c>
      <c r="B3030" s="21" t="s">
        <v>3722</v>
      </c>
      <c r="C3030" s="30">
        <v>45919</v>
      </c>
      <c r="D3030" s="30">
        <v>45926</v>
      </c>
      <c r="E3030" s="47">
        <v>70.7</v>
      </c>
      <c r="F3030" s="47">
        <f t="shared" si="320"/>
        <v>6221.6</v>
      </c>
      <c r="G3030" s="48">
        <f t="shared" si="321"/>
        <v>6221.6</v>
      </c>
      <c r="H3030" s="21">
        <v>626801</v>
      </c>
      <c r="I3030" s="21" t="s">
        <v>4325</v>
      </c>
      <c r="J3030" s="21">
        <v>1</v>
      </c>
      <c r="K3030" s="21">
        <v>1</v>
      </c>
      <c r="L3030" s="21">
        <f t="shared" si="322"/>
        <v>0</v>
      </c>
      <c r="M3030" s="21" t="s">
        <v>4958</v>
      </c>
      <c r="N3030" s="30">
        <v>45926</v>
      </c>
      <c r="O3030" s="48">
        <v>0</v>
      </c>
      <c r="P3030" s="21" t="s">
        <v>625</v>
      </c>
      <c r="Q3030" s="21" t="s">
        <v>1996</v>
      </c>
      <c r="R3030" s="21" t="s">
        <v>1996</v>
      </c>
      <c r="S3030" s="3">
        <v>4</v>
      </c>
      <c r="T3030" s="37" t="s">
        <v>3726</v>
      </c>
      <c r="U3030" s="21" t="s">
        <v>18</v>
      </c>
      <c r="V3030" s="21" t="str">
        <f>VLOOKUP(P3030,'Customer List'!B:C,2,)</f>
        <v>Delhi</v>
      </c>
      <c r="W3030" s="38"/>
      <c r="X3030" s="30">
        <f>IF(OR(R3030 = "PRIYANKA MADAM", R3030 = "DEEPAK", R3030 = "PORTER"),N3030,"")</f>
        <v>45926</v>
      </c>
      <c r="Y3030" s="21">
        <f t="shared" si="323"/>
        <v>0</v>
      </c>
      <c r="Z3030" s="21" t="str">
        <f t="shared" si="324"/>
        <v>Friday</v>
      </c>
      <c r="AA3030" s="21" t="str">
        <f t="shared" si="325"/>
        <v>Friday</v>
      </c>
      <c r="AB3030" s="21" t="str">
        <f>VLOOKUP(U3030,'Currency Sheet'!A:C,3,)</f>
        <v>DOLLAR</v>
      </c>
      <c r="AC3030" s="42" t="str">
        <f>VLOOKUP(P3030,'Customer List'!B:D,3,)</f>
        <v>Local</v>
      </c>
    </row>
    <row r="3031" spans="1:29" x14ac:dyDescent="0.25">
      <c r="A3031" s="21">
        <v>3028</v>
      </c>
      <c r="B3031" s="21" t="s">
        <v>3722</v>
      </c>
      <c r="C3031" s="30">
        <v>45919</v>
      </c>
      <c r="D3031" s="30">
        <v>45926</v>
      </c>
      <c r="E3031" s="47">
        <v>267.39999999999998</v>
      </c>
      <c r="F3031" s="47">
        <f t="shared" si="320"/>
        <v>23531.199999999997</v>
      </c>
      <c r="G3031" s="48">
        <f t="shared" si="321"/>
        <v>47062.399999999994</v>
      </c>
      <c r="H3031" s="21">
        <v>626810</v>
      </c>
      <c r="I3031" s="21" t="s">
        <v>4104</v>
      </c>
      <c r="J3031" s="21">
        <v>2</v>
      </c>
      <c r="K3031" s="21">
        <v>2</v>
      </c>
      <c r="L3031" s="21">
        <f t="shared" si="322"/>
        <v>0</v>
      </c>
      <c r="M3031" s="21" t="s">
        <v>4865</v>
      </c>
      <c r="N3031" s="30">
        <v>45927</v>
      </c>
      <c r="O3031" s="48">
        <v>82894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23"/>
        <v>2</v>
      </c>
      <c r="Z3031" s="21" t="str">
        <f t="shared" si="324"/>
        <v>Saturday</v>
      </c>
      <c r="AA3031" s="21" t="str">
        <f t="shared" si="325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3029</v>
      </c>
      <c r="B3032" s="21" t="s">
        <v>3722</v>
      </c>
      <c r="C3032" s="30">
        <v>45919</v>
      </c>
      <c r="D3032" s="30">
        <v>45926</v>
      </c>
      <c r="E3032" s="47">
        <v>234.5</v>
      </c>
      <c r="F3032" s="47">
        <f t="shared" si="320"/>
        <v>20636</v>
      </c>
      <c r="G3032" s="48">
        <f t="shared" si="321"/>
        <v>20636</v>
      </c>
      <c r="H3032" s="21">
        <v>651020</v>
      </c>
      <c r="I3032" s="21" t="s">
        <v>4326</v>
      </c>
      <c r="J3032" s="21">
        <v>1</v>
      </c>
      <c r="K3032" s="21">
        <v>1</v>
      </c>
      <c r="L3032" s="21">
        <f t="shared" si="322"/>
        <v>0</v>
      </c>
      <c r="M3032" s="21" t="s">
        <v>4948</v>
      </c>
      <c r="N3032" s="30">
        <v>45927</v>
      </c>
      <c r="O3032" s="48">
        <v>34170</v>
      </c>
      <c r="P3032" s="21" t="s">
        <v>629</v>
      </c>
      <c r="Q3032" s="21">
        <v>58156228314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Gujrat</v>
      </c>
      <c r="W3032" s="38"/>
      <c r="X3032" s="30">
        <v>45929</v>
      </c>
      <c r="Y3032" s="21">
        <f t="shared" si="323"/>
        <v>2</v>
      </c>
      <c r="Z3032" s="21" t="str">
        <f t="shared" si="324"/>
        <v>Saturday</v>
      </c>
      <c r="AA3032" s="21" t="str">
        <f t="shared" si="325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3030</v>
      </c>
      <c r="B3033" s="21" t="s">
        <v>3722</v>
      </c>
      <c r="C3033" s="30">
        <v>45919</v>
      </c>
      <c r="D3033" s="30">
        <v>45926</v>
      </c>
      <c r="E3033" s="47">
        <v>252</v>
      </c>
      <c r="F3033" s="47">
        <f t="shared" si="320"/>
        <v>22176</v>
      </c>
      <c r="G3033" s="48">
        <f t="shared" si="321"/>
        <v>22176</v>
      </c>
      <c r="H3033" s="21">
        <v>655208</v>
      </c>
      <c r="I3033" s="21" t="s">
        <v>4327</v>
      </c>
      <c r="J3033" s="21">
        <v>1</v>
      </c>
      <c r="K3033" s="21">
        <v>1</v>
      </c>
      <c r="L3033" s="21">
        <f t="shared" si="322"/>
        <v>0</v>
      </c>
      <c r="M3033" s="21" t="s">
        <v>4858</v>
      </c>
      <c r="N3033" s="30">
        <v>45936</v>
      </c>
      <c r="O3033" s="48">
        <v>36270</v>
      </c>
      <c r="P3033" s="21" t="s">
        <v>228</v>
      </c>
      <c r="Q3033" s="21">
        <v>58156536115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Kolkata</v>
      </c>
      <c r="W3033" s="38"/>
      <c r="X3033" s="30">
        <v>45937</v>
      </c>
      <c r="Y3033" s="21">
        <f t="shared" si="323"/>
        <v>1</v>
      </c>
      <c r="Z3033" s="21" t="str">
        <f t="shared" si="324"/>
        <v>Monday</v>
      </c>
      <c r="AA3033" s="21" t="str">
        <f t="shared" si="325"/>
        <v>Tuesday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3031</v>
      </c>
      <c r="B3034" s="21" t="s">
        <v>3722</v>
      </c>
      <c r="C3034" s="30">
        <v>45919</v>
      </c>
      <c r="D3034" s="30">
        <v>45926</v>
      </c>
      <c r="E3034" s="47">
        <v>90.3</v>
      </c>
      <c r="F3034" s="47">
        <f t="shared" si="320"/>
        <v>7946.4</v>
      </c>
      <c r="G3034" s="48">
        <f t="shared" si="321"/>
        <v>7946.4</v>
      </c>
      <c r="H3034" s="21">
        <v>795604</v>
      </c>
      <c r="I3034" s="21" t="s">
        <v>4328</v>
      </c>
      <c r="J3034" s="21">
        <v>1</v>
      </c>
      <c r="K3034" s="21">
        <v>1</v>
      </c>
      <c r="L3034" s="21">
        <f t="shared" si="322"/>
        <v>0</v>
      </c>
      <c r="M3034" s="21" t="s">
        <v>4937</v>
      </c>
      <c r="N3034" s="30">
        <v>45927</v>
      </c>
      <c r="O3034" s="48">
        <v>12996.75</v>
      </c>
      <c r="P3034" s="21" t="s">
        <v>165</v>
      </c>
      <c r="Q3034" s="21">
        <v>58156229353</v>
      </c>
      <c r="R3034" s="21" t="s">
        <v>40</v>
      </c>
      <c r="S3034" s="3">
        <v>-20</v>
      </c>
      <c r="T3034" s="37"/>
      <c r="U3034" s="21" t="s">
        <v>18</v>
      </c>
      <c r="V3034" s="21" t="str">
        <f>VLOOKUP(P3034,'Customer List'!B:C,2,)</f>
        <v>Lucknow</v>
      </c>
      <c r="W3034" s="38"/>
      <c r="X3034" s="30">
        <v>45929</v>
      </c>
      <c r="Y3034" s="21">
        <f t="shared" si="323"/>
        <v>2</v>
      </c>
      <c r="Z3034" s="21" t="str">
        <f t="shared" si="324"/>
        <v>Saturday</v>
      </c>
      <c r="AA3034" s="21" t="str">
        <f t="shared" si="325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3032</v>
      </c>
      <c r="B3035" s="21" t="s">
        <v>3722</v>
      </c>
      <c r="C3035" s="30">
        <v>45919</v>
      </c>
      <c r="D3035" s="30">
        <v>45926</v>
      </c>
      <c r="E3035" s="47">
        <v>1320</v>
      </c>
      <c r="F3035" s="47">
        <f t="shared" si="320"/>
        <v>116160</v>
      </c>
      <c r="G3035" s="48">
        <f t="shared" si="321"/>
        <v>232320</v>
      </c>
      <c r="H3035" s="21">
        <v>900000034</v>
      </c>
      <c r="I3035" s="21" t="s">
        <v>4329</v>
      </c>
      <c r="J3035" s="21">
        <v>2</v>
      </c>
      <c r="K3035" s="21">
        <v>2</v>
      </c>
      <c r="L3035" s="21">
        <f t="shared" si="322"/>
        <v>0</v>
      </c>
      <c r="M3035" s="21" t="s">
        <v>4930</v>
      </c>
      <c r="N3035" s="30">
        <v>45927</v>
      </c>
      <c r="O3035" s="48">
        <v>363660</v>
      </c>
      <c r="P3035" s="21" t="s">
        <v>945</v>
      </c>
      <c r="Q3035" s="21">
        <v>58156228163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Banglore</v>
      </c>
      <c r="W3035" s="38"/>
      <c r="X3035" s="30">
        <v>45929</v>
      </c>
      <c r="Y3035" s="21">
        <f t="shared" si="323"/>
        <v>2</v>
      </c>
      <c r="Z3035" s="21" t="str">
        <f t="shared" si="324"/>
        <v>Saturday</v>
      </c>
      <c r="AA3035" s="21" t="str">
        <f t="shared" si="325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3033</v>
      </c>
      <c r="B3036" s="21" t="s">
        <v>3722</v>
      </c>
      <c r="C3036" s="30">
        <v>45919</v>
      </c>
      <c r="D3036" s="30">
        <v>45926</v>
      </c>
      <c r="E3036" s="47">
        <v>1210</v>
      </c>
      <c r="F3036" s="47">
        <f t="shared" si="320"/>
        <v>106480</v>
      </c>
      <c r="G3036" s="48">
        <f t="shared" si="321"/>
        <v>212960</v>
      </c>
      <c r="H3036" s="21">
        <v>900000035</v>
      </c>
      <c r="I3036" s="21" t="s">
        <v>4330</v>
      </c>
      <c r="J3036" s="21">
        <v>2</v>
      </c>
      <c r="K3036" s="21">
        <v>2</v>
      </c>
      <c r="L3036" s="21">
        <f t="shared" si="322"/>
        <v>0</v>
      </c>
      <c r="M3036" s="21" t="s">
        <v>4930</v>
      </c>
      <c r="N3036" s="30">
        <v>45927</v>
      </c>
      <c r="O3036" s="48">
        <v>333355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23"/>
        <v>2</v>
      </c>
      <c r="Z3036" s="21" t="str">
        <f t="shared" si="324"/>
        <v>Saturday</v>
      </c>
      <c r="AA3036" s="21" t="str">
        <f t="shared" si="325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3034</v>
      </c>
      <c r="B3037" s="21" t="s">
        <v>3722</v>
      </c>
      <c r="C3037" s="30">
        <v>45919</v>
      </c>
      <c r="D3037" s="30">
        <v>45926</v>
      </c>
      <c r="E3037" s="47">
        <v>1210</v>
      </c>
      <c r="F3037" s="47">
        <f t="shared" si="320"/>
        <v>106480</v>
      </c>
      <c r="G3037" s="48">
        <f t="shared" si="321"/>
        <v>212960</v>
      </c>
      <c r="H3037" s="21">
        <v>900000036</v>
      </c>
      <c r="I3037" s="21" t="s">
        <v>4331</v>
      </c>
      <c r="J3037" s="21">
        <v>2</v>
      </c>
      <c r="K3037" s="21">
        <v>2</v>
      </c>
      <c r="L3037" s="21">
        <f t="shared" si="322"/>
        <v>0</v>
      </c>
      <c r="M3037" s="21" t="s">
        <v>4930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23"/>
        <v>2</v>
      </c>
      <c r="Z3037" s="21" t="str">
        <f t="shared" si="324"/>
        <v>Saturday</v>
      </c>
      <c r="AA3037" s="21" t="str">
        <f t="shared" si="325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3035</v>
      </c>
      <c r="B3038" s="21" t="s">
        <v>3722</v>
      </c>
      <c r="C3038" s="30">
        <v>45919</v>
      </c>
      <c r="D3038" s="30">
        <v>45926</v>
      </c>
      <c r="E3038" s="47">
        <v>1760</v>
      </c>
      <c r="F3038" s="47">
        <f t="shared" si="320"/>
        <v>154880</v>
      </c>
      <c r="G3038" s="48">
        <f t="shared" si="321"/>
        <v>309760</v>
      </c>
      <c r="H3038" s="21">
        <v>900000866</v>
      </c>
      <c r="I3038" s="21" t="s">
        <v>4332</v>
      </c>
      <c r="J3038" s="21">
        <v>2</v>
      </c>
      <c r="K3038" s="21">
        <v>2</v>
      </c>
      <c r="L3038" s="21">
        <f t="shared" si="322"/>
        <v>0</v>
      </c>
      <c r="M3038" s="21" t="s">
        <v>4930</v>
      </c>
      <c r="N3038" s="30">
        <v>45927</v>
      </c>
      <c r="O3038" s="48">
        <v>484880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23"/>
        <v>2</v>
      </c>
      <c r="Z3038" s="21" t="str">
        <f t="shared" si="324"/>
        <v>Saturday</v>
      </c>
      <c r="AA3038" s="21" t="str">
        <f t="shared" si="325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3036</v>
      </c>
      <c r="B3039" s="21" t="s">
        <v>3722</v>
      </c>
      <c r="C3039" s="30">
        <v>45919</v>
      </c>
      <c r="D3039" s="30">
        <v>45926</v>
      </c>
      <c r="E3039" s="47">
        <v>135.80000000000001</v>
      </c>
      <c r="F3039" s="47">
        <f t="shared" si="320"/>
        <v>11950.400000000001</v>
      </c>
      <c r="G3039" s="48">
        <f t="shared" si="321"/>
        <v>11950.400000000001</v>
      </c>
      <c r="H3039" s="21">
        <v>947203</v>
      </c>
      <c r="I3039" s="21" t="s">
        <v>4333</v>
      </c>
      <c r="J3039" s="21">
        <v>1</v>
      </c>
      <c r="K3039" s="21">
        <v>1</v>
      </c>
      <c r="L3039" s="21">
        <f t="shared" si="322"/>
        <v>0</v>
      </c>
      <c r="M3039" s="21" t="s">
        <v>4950</v>
      </c>
      <c r="N3039" s="30">
        <v>45938</v>
      </c>
      <c r="O3039" s="48">
        <v>16587</v>
      </c>
      <c r="P3039" s="21" t="s">
        <v>42</v>
      </c>
      <c r="Q3039" s="21" t="s">
        <v>636</v>
      </c>
      <c r="R3039" s="21" t="s">
        <v>847</v>
      </c>
      <c r="S3039" s="3">
        <v>4</v>
      </c>
      <c r="T3039" s="37"/>
      <c r="U3039" s="21" t="s">
        <v>18</v>
      </c>
      <c r="V3039" s="21" t="str">
        <f>VLOOKUP(P3039,'Customer List'!B:C,2,)</f>
        <v>Faridabad</v>
      </c>
      <c r="W3039" s="38"/>
      <c r="X3039" s="30">
        <f>IF(OR(R3039 = "PRIYANKA MADAM", R3039 = "DEEPAK", R3039 = "PORTER"),N3039,"")</f>
        <v>45938</v>
      </c>
      <c r="Y3039" s="21">
        <f t="shared" si="323"/>
        <v>0</v>
      </c>
      <c r="Z3039" s="21" t="str">
        <f t="shared" si="324"/>
        <v>Wednesday</v>
      </c>
      <c r="AA3039" s="21" t="str">
        <f t="shared" si="325"/>
        <v>Wednesday</v>
      </c>
      <c r="AB3039" s="21" t="str">
        <f>VLOOKUP(U3039,'Currency Sheet'!A:C,3,)</f>
        <v>DOLLAR</v>
      </c>
      <c r="AC3039" s="42" t="str">
        <f>VLOOKUP(P3039,'Customer List'!B:D,3,)</f>
        <v>Local</v>
      </c>
    </row>
    <row r="3040" spans="1:29" x14ac:dyDescent="0.25">
      <c r="A3040" s="21">
        <v>3037</v>
      </c>
      <c r="B3040" s="21" t="s">
        <v>3713</v>
      </c>
      <c r="C3040" s="30">
        <v>45923</v>
      </c>
      <c r="D3040" s="30">
        <v>45926</v>
      </c>
      <c r="E3040" s="47">
        <v>294.60000000000002</v>
      </c>
      <c r="F3040" s="47">
        <f t="shared" si="320"/>
        <v>25924.800000000003</v>
      </c>
      <c r="G3040" s="48">
        <f t="shared" si="321"/>
        <v>25924.800000000003</v>
      </c>
      <c r="H3040" s="21" t="s">
        <v>3714</v>
      </c>
      <c r="I3040" s="21"/>
      <c r="J3040" s="21">
        <v>1</v>
      </c>
      <c r="K3040" s="21">
        <v>1</v>
      </c>
      <c r="L3040" s="21">
        <f t="shared" si="322"/>
        <v>0</v>
      </c>
      <c r="M3040" s="21" t="s">
        <v>4867</v>
      </c>
      <c r="N3040" s="30">
        <v>45927</v>
      </c>
      <c r="O3040" s="48">
        <v>49836.5</v>
      </c>
      <c r="P3040" s="21" t="s">
        <v>2048</v>
      </c>
      <c r="Q3040" s="21">
        <v>58156225665</v>
      </c>
      <c r="R3040" s="21" t="s">
        <v>40</v>
      </c>
      <c r="S3040" s="3">
        <v>-20</v>
      </c>
      <c r="T3040" s="37"/>
      <c r="U3040" s="21" t="s">
        <v>520</v>
      </c>
      <c r="V3040" s="21" t="str">
        <f>VLOOKUP(P3040,'Customer List'!B:C,2,)</f>
        <v>Hyderabad</v>
      </c>
      <c r="W3040" s="38"/>
      <c r="X3040" s="30">
        <v>45929</v>
      </c>
      <c r="Y3040" s="21">
        <f t="shared" si="323"/>
        <v>2</v>
      </c>
      <c r="Z3040" s="21" t="str">
        <f t="shared" si="324"/>
        <v>Saturday</v>
      </c>
      <c r="AA3040" s="21" t="str">
        <f t="shared" si="325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3038</v>
      </c>
      <c r="B3041" s="21" t="s">
        <v>3716</v>
      </c>
      <c r="C3041" s="30">
        <v>45923</v>
      </c>
      <c r="D3041" s="30">
        <v>45926</v>
      </c>
      <c r="E3041" s="47">
        <v>106.8</v>
      </c>
      <c r="F3041" s="47">
        <f t="shared" si="320"/>
        <v>9398.4</v>
      </c>
      <c r="G3041" s="48">
        <f t="shared" si="321"/>
        <v>18796.8</v>
      </c>
      <c r="H3041" s="21" t="s">
        <v>2386</v>
      </c>
      <c r="I3041" s="21" t="s">
        <v>4134</v>
      </c>
      <c r="J3041" s="21">
        <v>2</v>
      </c>
      <c r="K3041" s="21">
        <v>2</v>
      </c>
      <c r="L3041" s="21">
        <f t="shared" si="322"/>
        <v>0</v>
      </c>
      <c r="M3041" s="21" t="s">
        <v>4924</v>
      </c>
      <c r="N3041" s="30">
        <v>45934</v>
      </c>
      <c r="O3041" s="48">
        <v>16776</v>
      </c>
      <c r="P3041" s="21" t="s">
        <v>3715</v>
      </c>
      <c r="Q3041" s="21">
        <v>58156475322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JAIPUR</v>
      </c>
      <c r="W3041" s="38"/>
      <c r="X3041" s="30">
        <v>45937</v>
      </c>
      <c r="Y3041" s="21">
        <f t="shared" si="323"/>
        <v>3</v>
      </c>
      <c r="Z3041" s="21" t="str">
        <f t="shared" si="324"/>
        <v>Saturday</v>
      </c>
      <c r="AA3041" s="21" t="str">
        <f t="shared" si="325"/>
        <v>Tuesday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3039</v>
      </c>
      <c r="B3042" s="21" t="s">
        <v>4336</v>
      </c>
      <c r="C3042" s="30">
        <v>45922</v>
      </c>
      <c r="D3042" s="30">
        <v>45929</v>
      </c>
      <c r="E3042" s="47">
        <v>104.8</v>
      </c>
      <c r="F3042" s="47">
        <f t="shared" si="320"/>
        <v>9222.4</v>
      </c>
      <c r="G3042" s="48">
        <f t="shared" si="321"/>
        <v>9222.4</v>
      </c>
      <c r="H3042" s="21" t="s">
        <v>665</v>
      </c>
      <c r="I3042" s="21" t="s">
        <v>5246</v>
      </c>
      <c r="J3042" s="21">
        <v>1</v>
      </c>
      <c r="K3042" s="21">
        <v>1</v>
      </c>
      <c r="L3042" s="21">
        <f t="shared" si="322"/>
        <v>0</v>
      </c>
      <c r="M3042" s="21" t="s">
        <v>4932</v>
      </c>
      <c r="N3042" s="30">
        <v>45930</v>
      </c>
      <c r="O3042" s="48">
        <v>15228.75</v>
      </c>
      <c r="P3042" s="21" t="s">
        <v>668</v>
      </c>
      <c r="Q3042" s="21" t="s">
        <v>2071</v>
      </c>
      <c r="R3042" s="21" t="s">
        <v>847</v>
      </c>
      <c r="S3042" s="3">
        <v>4</v>
      </c>
      <c r="T3042" s="37"/>
      <c r="U3042" s="21" t="s">
        <v>507</v>
      </c>
      <c r="V3042" s="21" t="str">
        <f>VLOOKUP(P3042,'Customer List'!B:C,2,)</f>
        <v>Manesar</v>
      </c>
      <c r="W3042" s="38"/>
      <c r="X3042" s="30">
        <f>IF(OR(R3042 = "PRIYANKA MADAM", R3042 = "DEEPAK", R3042 = "PORTER"),N3042,"")</f>
        <v>45930</v>
      </c>
      <c r="Y3042" s="21">
        <f t="shared" si="323"/>
        <v>0</v>
      </c>
      <c r="Z3042" s="21" t="str">
        <f t="shared" si="324"/>
        <v>Tuesday</v>
      </c>
      <c r="AA3042" s="21" t="str">
        <f t="shared" si="325"/>
        <v>Tuesday</v>
      </c>
      <c r="AB3042" s="21" t="str">
        <f>VLOOKUP(U3042,'Currency Sheet'!A:C,3,)</f>
        <v>DOLLAR</v>
      </c>
      <c r="AC3042" s="42" t="str">
        <f>VLOOKUP(P3042,'Customer List'!B:D,3,)</f>
        <v>Local</v>
      </c>
    </row>
    <row r="3043" spans="1:29" x14ac:dyDescent="0.25">
      <c r="A3043" s="21">
        <v>3040</v>
      </c>
      <c r="B3043" s="21" t="s">
        <v>4336</v>
      </c>
      <c r="C3043" s="30">
        <v>45922</v>
      </c>
      <c r="D3043" s="30">
        <v>45929</v>
      </c>
      <c r="E3043" s="47">
        <v>246.4</v>
      </c>
      <c r="F3043" s="47">
        <f t="shared" si="320"/>
        <v>21683.200000000001</v>
      </c>
      <c r="G3043" s="48">
        <f t="shared" si="321"/>
        <v>21683.200000000001</v>
      </c>
      <c r="H3043" s="21">
        <v>30002</v>
      </c>
      <c r="I3043" s="21" t="s">
        <v>5247</v>
      </c>
      <c r="J3043" s="21">
        <v>1</v>
      </c>
      <c r="K3043" s="21">
        <v>1</v>
      </c>
      <c r="L3043" s="21">
        <f t="shared" si="322"/>
        <v>0</v>
      </c>
      <c r="M3043" s="21" t="s">
        <v>3725</v>
      </c>
      <c r="N3043" s="30">
        <v>45930</v>
      </c>
      <c r="O3043" s="48">
        <v>29203.200000000001</v>
      </c>
      <c r="P3043" s="21" t="s">
        <v>625</v>
      </c>
      <c r="Q3043" s="21" t="s">
        <v>2071</v>
      </c>
      <c r="R3043" s="21" t="s">
        <v>637</v>
      </c>
      <c r="S3043" s="3">
        <v>-20</v>
      </c>
      <c r="T3043" s="37" t="s">
        <v>4430</v>
      </c>
      <c r="U3043" s="21" t="s">
        <v>507</v>
      </c>
      <c r="V3043" s="21" t="str">
        <f>VLOOKUP(P3043,'Customer List'!B:C,2,)</f>
        <v>Delhi</v>
      </c>
      <c r="W3043" s="38"/>
      <c r="X3043" s="30">
        <f>IF(OR(R3043 = "PRIYANKA MADAM", R3043 = "DEEPAK", R3043 = "PORTER"),N3043,"")</f>
        <v>45930</v>
      </c>
      <c r="Y3043" s="21">
        <f t="shared" si="323"/>
        <v>0</v>
      </c>
      <c r="Z3043" s="21" t="str">
        <f t="shared" si="324"/>
        <v>Tuesday</v>
      </c>
      <c r="AA3043" s="21" t="str">
        <f t="shared" si="325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3041</v>
      </c>
      <c r="B3044" s="21">
        <v>179381</v>
      </c>
      <c r="C3044" s="30">
        <v>45924</v>
      </c>
      <c r="D3044" s="30">
        <v>45929</v>
      </c>
      <c r="E3044" s="47">
        <v>378</v>
      </c>
      <c r="F3044" s="47">
        <f t="shared" si="320"/>
        <v>33264</v>
      </c>
      <c r="G3044" s="48">
        <f t="shared" si="321"/>
        <v>33264</v>
      </c>
      <c r="H3044" s="21" t="s">
        <v>441</v>
      </c>
      <c r="I3044" s="21" t="s">
        <v>4334</v>
      </c>
      <c r="J3044" s="21">
        <v>1</v>
      </c>
      <c r="K3044" s="21">
        <v>1</v>
      </c>
      <c r="L3044" s="21">
        <f t="shared" si="322"/>
        <v>0</v>
      </c>
      <c r="M3044" s="21" t="s">
        <v>4724</v>
      </c>
      <c r="N3044" s="30">
        <v>45934</v>
      </c>
      <c r="O3044" s="48">
        <v>46305</v>
      </c>
      <c r="P3044" s="21" t="s">
        <v>658</v>
      </c>
      <c r="Q3044" s="21">
        <v>58156478682</v>
      </c>
      <c r="R3044" s="21" t="s">
        <v>40</v>
      </c>
      <c r="S3044" s="3">
        <v>4</v>
      </c>
      <c r="T3044" s="37"/>
      <c r="U3044" s="21" t="s">
        <v>423</v>
      </c>
      <c r="V3044" s="21" t="str">
        <f>VLOOKUP(P3044,'Customer List'!B:C,2,)</f>
        <v>Bhopal</v>
      </c>
      <c r="W3044" s="38"/>
      <c r="X3044" s="30">
        <v>45936</v>
      </c>
      <c r="Y3044" s="21">
        <f t="shared" si="323"/>
        <v>2</v>
      </c>
      <c r="Z3044" s="21" t="str">
        <f t="shared" si="324"/>
        <v>Saturday</v>
      </c>
      <c r="AA3044" s="21" t="str">
        <f t="shared" si="325"/>
        <v>Monday</v>
      </c>
      <c r="AB3044" s="21" t="str">
        <f>VLOOKUP(U3044,'Currency Sheet'!A:C,3,)</f>
        <v>DOLLAR</v>
      </c>
      <c r="AC3044" s="42" t="str">
        <f>VLOOKUP(P3044,'Customer List'!B:D,3,)</f>
        <v>OutStation</v>
      </c>
    </row>
    <row r="3045" spans="1:29" x14ac:dyDescent="0.25">
      <c r="A3045" s="21">
        <v>3042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20"/>
        <v>33264</v>
      </c>
      <c r="G3045" s="48">
        <f t="shared" si="321"/>
        <v>33264</v>
      </c>
      <c r="H3045" s="21" t="s">
        <v>934</v>
      </c>
      <c r="I3045" s="21" t="s">
        <v>4123</v>
      </c>
      <c r="J3045" s="21">
        <v>1</v>
      </c>
      <c r="K3045" s="21">
        <v>1</v>
      </c>
      <c r="L3045" s="21">
        <f t="shared" si="322"/>
        <v>0</v>
      </c>
      <c r="M3045" s="21" t="s">
        <v>4724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23"/>
        <v>2</v>
      </c>
      <c r="Z3045" s="21" t="str">
        <f t="shared" si="324"/>
        <v>Saturday</v>
      </c>
      <c r="AA3045" s="21" t="str">
        <f t="shared" si="325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3043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20"/>
        <v>33264</v>
      </c>
      <c r="G3046" s="48">
        <f t="shared" si="321"/>
        <v>33264</v>
      </c>
      <c r="H3046" s="21" t="s">
        <v>3721</v>
      </c>
      <c r="I3046" s="21" t="s">
        <v>4335</v>
      </c>
      <c r="J3046" s="21">
        <v>1</v>
      </c>
      <c r="K3046" s="21">
        <v>1</v>
      </c>
      <c r="L3046" s="21">
        <f t="shared" si="322"/>
        <v>0</v>
      </c>
      <c r="M3046" s="21" t="s">
        <v>4918</v>
      </c>
      <c r="N3046" s="30">
        <v>45937</v>
      </c>
      <c r="O3046" s="48">
        <v>46305</v>
      </c>
      <c r="P3046" s="21" t="s">
        <v>172</v>
      </c>
      <c r="Q3046" s="21">
        <v>58156571163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Kolkata</v>
      </c>
      <c r="W3046" s="38"/>
      <c r="X3046" s="30">
        <v>45939</v>
      </c>
      <c r="Y3046" s="21">
        <f t="shared" si="323"/>
        <v>2</v>
      </c>
      <c r="Z3046" s="21" t="str">
        <f t="shared" si="324"/>
        <v>Tuesday</v>
      </c>
      <c r="AA3046" s="21" t="str">
        <f t="shared" si="325"/>
        <v>Thursday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3044</v>
      </c>
      <c r="B3047" s="21">
        <v>66452</v>
      </c>
      <c r="C3047" s="30">
        <v>45922</v>
      </c>
      <c r="D3047" s="30">
        <v>45929</v>
      </c>
      <c r="E3047" s="47">
        <v>579</v>
      </c>
      <c r="F3047" s="47">
        <f t="shared" si="320"/>
        <v>50952</v>
      </c>
      <c r="G3047" s="48">
        <f t="shared" si="321"/>
        <v>50952</v>
      </c>
      <c r="H3047" s="21" t="s">
        <v>4339</v>
      </c>
      <c r="I3047" s="21" t="s">
        <v>4723</v>
      </c>
      <c r="J3047" s="21">
        <v>1</v>
      </c>
      <c r="K3047" s="21">
        <v>1</v>
      </c>
      <c r="L3047" s="21">
        <f t="shared" si="322"/>
        <v>0</v>
      </c>
      <c r="M3047" s="21" t="s">
        <v>4909</v>
      </c>
      <c r="N3047" s="30">
        <v>45938</v>
      </c>
      <c r="O3047" s="48">
        <v>70927.5</v>
      </c>
      <c r="P3047" s="21" t="s">
        <v>4340</v>
      </c>
      <c r="Q3047" s="21">
        <v>58156648572</v>
      </c>
      <c r="R3047" s="21" t="s">
        <v>40</v>
      </c>
      <c r="S3047" s="3">
        <v>-20</v>
      </c>
      <c r="T3047" s="37"/>
      <c r="U3047" s="21" t="s">
        <v>2374</v>
      </c>
      <c r="V3047" s="21" t="str">
        <f>VLOOKUP(P3047,'Customer List'!B:C,2,)</f>
        <v xml:space="preserve"> BANGLORE</v>
      </c>
      <c r="W3047" s="38"/>
      <c r="X3047" s="30">
        <v>45939</v>
      </c>
      <c r="Y3047" s="21">
        <f t="shared" si="323"/>
        <v>1</v>
      </c>
      <c r="Z3047" s="21" t="str">
        <f t="shared" si="324"/>
        <v>Wednesday</v>
      </c>
      <c r="AA3047" s="21" t="str">
        <f t="shared" si="325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3045</v>
      </c>
      <c r="B3048" s="21" t="s">
        <v>4342</v>
      </c>
      <c r="C3048" s="30">
        <v>45924</v>
      </c>
      <c r="D3048" s="30">
        <v>45929</v>
      </c>
      <c r="E3048" s="47">
        <v>13000</v>
      </c>
      <c r="F3048" s="47">
        <f t="shared" si="320"/>
        <v>13000</v>
      </c>
      <c r="G3048" s="48">
        <f t="shared" si="321"/>
        <v>26000</v>
      </c>
      <c r="H3048" s="21" t="s">
        <v>4343</v>
      </c>
      <c r="I3048" s="21" t="s">
        <v>4345</v>
      </c>
      <c r="J3048" s="21">
        <v>2</v>
      </c>
      <c r="K3048" s="21">
        <v>2</v>
      </c>
      <c r="L3048" s="21">
        <f t="shared" si="322"/>
        <v>0</v>
      </c>
      <c r="M3048" s="21" t="s">
        <v>4968</v>
      </c>
      <c r="N3048" s="30">
        <v>45930</v>
      </c>
      <c r="O3048" s="48">
        <v>40204</v>
      </c>
      <c r="P3048" s="21" t="s">
        <v>30</v>
      </c>
      <c r="Q3048" s="21" t="s">
        <v>2071</v>
      </c>
      <c r="R3048" s="21" t="s">
        <v>637</v>
      </c>
      <c r="S3048" s="3" t="s">
        <v>299</v>
      </c>
      <c r="T3048" s="37"/>
      <c r="U3048" s="21" t="s">
        <v>4344</v>
      </c>
      <c r="V3048" s="21" t="str">
        <f>VLOOKUP(P3048,'Customer List'!B:C,2,)</f>
        <v>Delhi</v>
      </c>
      <c r="W3048" s="38"/>
      <c r="X3048" s="30">
        <f>IF(OR(R3048 = "PRIYANKA MADAM", R3048 = "DEEPAK", R3048 = "PORTER"),N3048,"")</f>
        <v>45930</v>
      </c>
      <c r="Y3048" s="21">
        <f t="shared" si="323"/>
        <v>0</v>
      </c>
      <c r="Z3048" s="21" t="str">
        <f t="shared" si="324"/>
        <v>Tuesday</v>
      </c>
      <c r="AA3048" s="21" t="str">
        <f t="shared" si="325"/>
        <v>Tuesday</v>
      </c>
      <c r="AB3048" s="21" t="str">
        <f>VLOOKUP(U3048,'Currency Sheet'!A:C,3,)</f>
        <v>INR</v>
      </c>
      <c r="AC3048" s="42" t="str">
        <f>VLOOKUP(P3048,'Customer List'!B:D,3,)</f>
        <v>Local</v>
      </c>
    </row>
    <row r="3049" spans="1:29" x14ac:dyDescent="0.25">
      <c r="A3049" s="21">
        <v>3046</v>
      </c>
      <c r="B3049" s="21">
        <v>339467</v>
      </c>
      <c r="C3049" s="30">
        <v>45924</v>
      </c>
      <c r="D3049" s="30">
        <v>45929</v>
      </c>
      <c r="E3049" s="47">
        <v>83.25</v>
      </c>
      <c r="F3049" s="47">
        <f t="shared" si="320"/>
        <v>7326</v>
      </c>
      <c r="G3049" s="48">
        <f t="shared" si="321"/>
        <v>7326</v>
      </c>
      <c r="H3049" s="21" t="s">
        <v>4337</v>
      </c>
      <c r="I3049" s="21" t="s">
        <v>4722</v>
      </c>
      <c r="J3049" s="21">
        <v>1</v>
      </c>
      <c r="K3049" s="21">
        <v>1</v>
      </c>
      <c r="L3049" s="21">
        <f t="shared" si="322"/>
        <v>0</v>
      </c>
      <c r="M3049" s="21" t="s">
        <v>4949</v>
      </c>
      <c r="N3049" s="30">
        <v>45938</v>
      </c>
      <c r="O3049" s="48">
        <v>12904</v>
      </c>
      <c r="P3049" s="21" t="s">
        <v>42</v>
      </c>
      <c r="Q3049" s="21" t="s">
        <v>636</v>
      </c>
      <c r="R3049" s="21" t="s">
        <v>847</v>
      </c>
      <c r="S3049" s="3">
        <v>4</v>
      </c>
      <c r="T3049" s="37"/>
      <c r="U3049" s="21" t="s">
        <v>4338</v>
      </c>
      <c r="V3049" s="21" t="str">
        <f>VLOOKUP(P3049,'Customer List'!B:C,2,)</f>
        <v>Faridabad</v>
      </c>
      <c r="W3049" s="38"/>
      <c r="X3049" s="30">
        <f>IF(OR(R3049 = "PRIYANKA MADAM", R3049 = "DEEPAK", R3049 = "PORTER"),N3049,"")</f>
        <v>45938</v>
      </c>
      <c r="Y3049" s="21">
        <f t="shared" si="323"/>
        <v>0</v>
      </c>
      <c r="Z3049" s="21" t="str">
        <f t="shared" si="324"/>
        <v>Wednesday</v>
      </c>
      <c r="AA3049" s="21" t="str">
        <f t="shared" si="325"/>
        <v>Wednesday</v>
      </c>
      <c r="AB3049" s="21" t="str">
        <f>VLOOKUP(U3049,'Currency Sheet'!A:C,3,)</f>
        <v>DOLLAR</v>
      </c>
      <c r="AC3049" s="42" t="str">
        <f>VLOOKUP(P3049,'Customer List'!B:D,3,)</f>
        <v>Local</v>
      </c>
    </row>
    <row r="3050" spans="1:29" x14ac:dyDescent="0.25">
      <c r="A3050" s="21">
        <v>3047</v>
      </c>
      <c r="B3050" s="21" t="s">
        <v>4423</v>
      </c>
      <c r="C3050" s="30">
        <v>45924</v>
      </c>
      <c r="D3050" s="30">
        <v>45930</v>
      </c>
      <c r="E3050" s="47">
        <v>954</v>
      </c>
      <c r="F3050" s="47">
        <f t="shared" si="320"/>
        <v>83952</v>
      </c>
      <c r="G3050" s="48">
        <f t="shared" si="321"/>
        <v>83952</v>
      </c>
      <c r="H3050" s="21" t="s">
        <v>4425</v>
      </c>
      <c r="I3050" s="21" t="s">
        <v>4426</v>
      </c>
      <c r="J3050" s="21">
        <v>1</v>
      </c>
      <c r="K3050" s="21">
        <v>1</v>
      </c>
      <c r="L3050" s="21">
        <f t="shared" si="322"/>
        <v>0</v>
      </c>
      <c r="M3050" s="21" t="s">
        <v>4938</v>
      </c>
      <c r="N3050" s="30">
        <v>45934</v>
      </c>
      <c r="O3050" s="48">
        <v>175297.5</v>
      </c>
      <c r="P3050" s="21" t="s">
        <v>165</v>
      </c>
      <c r="Q3050" s="21">
        <v>58156475764</v>
      </c>
      <c r="R3050" s="21" t="s">
        <v>40</v>
      </c>
      <c r="S3050" s="3">
        <v>-80</v>
      </c>
      <c r="T3050" s="37"/>
      <c r="U3050" s="21" t="s">
        <v>492</v>
      </c>
      <c r="V3050" s="21" t="str">
        <f>VLOOKUP(P3050,'Customer List'!B:C,2,)</f>
        <v>Lucknow</v>
      </c>
      <c r="W3050" s="38"/>
      <c r="X3050" s="30">
        <v>45936</v>
      </c>
      <c r="Y3050" s="21">
        <f t="shared" si="323"/>
        <v>2</v>
      </c>
      <c r="Z3050" s="21" t="str">
        <f t="shared" si="324"/>
        <v>Saturday</v>
      </c>
      <c r="AA3050" s="21" t="str">
        <f t="shared" si="325"/>
        <v>Monday</v>
      </c>
      <c r="AB3050" s="21" t="str">
        <f>VLOOKUP(U3050,'Currency Sheet'!A:C,3,)</f>
        <v>DOLLAR</v>
      </c>
      <c r="AC3050" s="42" t="str">
        <f>VLOOKUP(P3050,'Customer List'!B:D,3,)</f>
        <v>OutStation</v>
      </c>
    </row>
    <row r="3051" spans="1:29" x14ac:dyDescent="0.25">
      <c r="A3051" s="21">
        <v>3048</v>
      </c>
      <c r="B3051" s="21" t="s">
        <v>4423</v>
      </c>
      <c r="C3051" s="30">
        <v>45924</v>
      </c>
      <c r="D3051" s="30">
        <v>45930</v>
      </c>
      <c r="E3051" s="47">
        <v>411</v>
      </c>
      <c r="F3051" s="47">
        <f t="shared" si="320"/>
        <v>36168</v>
      </c>
      <c r="G3051" s="48">
        <f t="shared" si="321"/>
        <v>36168</v>
      </c>
      <c r="H3051" s="21">
        <v>80580</v>
      </c>
      <c r="I3051" s="21" t="s">
        <v>4427</v>
      </c>
      <c r="J3051" s="21">
        <v>1</v>
      </c>
      <c r="K3051" s="21">
        <v>1</v>
      </c>
      <c r="L3051" s="21">
        <f t="shared" si="322"/>
        <v>0</v>
      </c>
      <c r="M3051" s="21" t="s">
        <v>4938</v>
      </c>
      <c r="N3051" s="30">
        <v>45934</v>
      </c>
      <c r="O3051" s="48">
        <v>75521.25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23"/>
        <v>2</v>
      </c>
      <c r="Z3051" s="21" t="str">
        <f t="shared" si="324"/>
        <v>Saturday</v>
      </c>
      <c r="AA3051" s="21" t="str">
        <f t="shared" si="325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3049</v>
      </c>
      <c r="B3052" s="21" t="s">
        <v>4423</v>
      </c>
      <c r="C3052" s="30">
        <v>45924</v>
      </c>
      <c r="D3052" s="30">
        <v>45930</v>
      </c>
      <c r="E3052" s="47">
        <v>99</v>
      </c>
      <c r="F3052" s="47">
        <f t="shared" si="320"/>
        <v>8712</v>
      </c>
      <c r="G3052" s="48">
        <f t="shared" si="321"/>
        <v>8712</v>
      </c>
      <c r="H3052" s="21">
        <v>82511</v>
      </c>
      <c r="I3052" s="21" t="s">
        <v>4428</v>
      </c>
      <c r="J3052" s="21">
        <v>1</v>
      </c>
      <c r="K3052" s="21">
        <v>1</v>
      </c>
      <c r="L3052" s="21">
        <f t="shared" si="322"/>
        <v>0</v>
      </c>
      <c r="M3052" s="21" t="s">
        <v>4879</v>
      </c>
      <c r="N3052" s="30">
        <v>45939</v>
      </c>
      <c r="O3052" s="48">
        <v>20212.5</v>
      </c>
      <c r="P3052" s="21" t="s">
        <v>4424</v>
      </c>
      <c r="Q3052" s="21" t="s">
        <v>636</v>
      </c>
      <c r="R3052" s="21" t="s">
        <v>723</v>
      </c>
      <c r="S3052" s="3">
        <v>-80</v>
      </c>
      <c r="T3052" s="37"/>
      <c r="U3052" s="21" t="s">
        <v>492</v>
      </c>
      <c r="V3052" s="21" t="str">
        <f>VLOOKUP(P3052,'Customer List'!B:C,2,)</f>
        <v>Noida</v>
      </c>
      <c r="W3052" s="38"/>
      <c r="X3052" s="30">
        <f>IF(OR(R3052 = "PRIYANKA MADAM", R3052 = "DEEPAK", R3052 = "PORTER"),N3052,"")</f>
        <v>45939</v>
      </c>
      <c r="Y3052" s="21">
        <f t="shared" si="323"/>
        <v>0</v>
      </c>
      <c r="Z3052" s="21" t="str">
        <f t="shared" si="324"/>
        <v>Thursday</v>
      </c>
      <c r="AA3052" s="21" t="str">
        <f t="shared" si="325"/>
        <v>Thursday</v>
      </c>
      <c r="AB3052" s="21" t="str">
        <f>VLOOKUP(U3052,'Currency Sheet'!A:C,3,)</f>
        <v>DOLLAR</v>
      </c>
      <c r="AC3052" s="42" t="str">
        <f>VLOOKUP(P3052,'Customer List'!B:D,3,)</f>
        <v>Local</v>
      </c>
    </row>
    <row r="3053" spans="1:29" x14ac:dyDescent="0.25">
      <c r="A3053" s="21">
        <v>3050</v>
      </c>
      <c r="B3053" s="21" t="s">
        <v>4688</v>
      </c>
      <c r="C3053" s="30">
        <v>45927</v>
      </c>
      <c r="D3053" s="30">
        <v>45933</v>
      </c>
      <c r="E3053" s="47">
        <v>75.599999999999994</v>
      </c>
      <c r="F3053" s="47">
        <f t="shared" si="320"/>
        <v>6652.7999999999993</v>
      </c>
      <c r="G3053" s="48">
        <f t="shared" si="321"/>
        <v>6652.7999999999993</v>
      </c>
      <c r="H3053" s="21" t="s">
        <v>4679</v>
      </c>
      <c r="I3053" s="21" t="s">
        <v>4692</v>
      </c>
      <c r="J3053" s="21">
        <v>1</v>
      </c>
      <c r="K3053" s="21">
        <v>1</v>
      </c>
      <c r="L3053" s="21">
        <f t="shared" si="322"/>
        <v>0</v>
      </c>
      <c r="M3053" s="21" t="s">
        <v>4924</v>
      </c>
      <c r="N3053" s="30">
        <v>45934</v>
      </c>
      <c r="O3053" s="48">
        <v>11875.5</v>
      </c>
      <c r="P3053" s="21" t="s">
        <v>3715</v>
      </c>
      <c r="Q3053" s="21">
        <v>58156475322</v>
      </c>
      <c r="R3053" s="21" t="s">
        <v>40</v>
      </c>
      <c r="S3053" s="3">
        <v>-20</v>
      </c>
      <c r="T3053" s="37"/>
      <c r="U3053" s="21" t="s">
        <v>4691</v>
      </c>
      <c r="V3053" s="21" t="str">
        <f>VLOOKUP(P3053,'Customer List'!B:C,2,)</f>
        <v>JAIPUR</v>
      </c>
      <c r="W3053" s="38"/>
      <c r="X3053" s="30">
        <v>45937</v>
      </c>
      <c r="Y3053" s="21">
        <f t="shared" si="323"/>
        <v>3</v>
      </c>
      <c r="Z3053" s="21" t="str">
        <f t="shared" si="324"/>
        <v>Saturday</v>
      </c>
      <c r="AA3053" s="21" t="str">
        <f t="shared" si="325"/>
        <v>Tuesday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3051</v>
      </c>
      <c r="B3054" s="21" t="s">
        <v>4688</v>
      </c>
      <c r="C3054" s="30">
        <v>45927</v>
      </c>
      <c r="D3054" s="30">
        <v>45933</v>
      </c>
      <c r="E3054" s="47">
        <v>0</v>
      </c>
      <c r="F3054" s="47">
        <f t="shared" si="320"/>
        <v>0</v>
      </c>
      <c r="G3054" s="48">
        <f t="shared" si="321"/>
        <v>0</v>
      </c>
      <c r="H3054" s="21" t="s">
        <v>4680</v>
      </c>
      <c r="I3054" s="21" t="s">
        <v>4693</v>
      </c>
      <c r="J3054" s="21">
        <v>1</v>
      </c>
      <c r="K3054" s="21"/>
      <c r="L3054" s="21">
        <f t="shared" si="322"/>
        <v>1</v>
      </c>
      <c r="M3054" s="21"/>
      <c r="N3054" s="30"/>
      <c r="O3054" s="48"/>
      <c r="P3054" s="21" t="s">
        <v>945</v>
      </c>
      <c r="Q3054" s="21"/>
      <c r="R3054" s="21"/>
      <c r="S3054" s="3">
        <v>-20</v>
      </c>
      <c r="T3054" s="37"/>
      <c r="U3054" s="21" t="s">
        <v>4691</v>
      </c>
      <c r="V3054" s="21" t="str">
        <f>VLOOKUP(P3054,'Customer List'!B:C,2,)</f>
        <v>Banglore</v>
      </c>
      <c r="W3054" s="38" t="s">
        <v>5524</v>
      </c>
      <c r="X3054" s="30" t="str">
        <f>IF(OR(R3054 = "PRIYANKA MADAM", R3054 = "DEEPAK", R3054 = "PORTER"),N3054,"")</f>
        <v/>
      </c>
      <c r="Y3054" s="21" t="str">
        <f t="shared" si="323"/>
        <v/>
      </c>
      <c r="Z3054" s="21" t="str">
        <f t="shared" si="324"/>
        <v/>
      </c>
      <c r="AA3054" s="21" t="str">
        <f t="shared" si="325"/>
        <v/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3052</v>
      </c>
      <c r="B3055" s="21" t="s">
        <v>4688</v>
      </c>
      <c r="C3055" s="30">
        <v>45927</v>
      </c>
      <c r="D3055" s="30">
        <v>45933</v>
      </c>
      <c r="E3055" s="47">
        <v>30</v>
      </c>
      <c r="F3055" s="47">
        <f t="shared" si="320"/>
        <v>2640</v>
      </c>
      <c r="G3055" s="48">
        <f t="shared" si="321"/>
        <v>2640</v>
      </c>
      <c r="H3055" s="21" t="s">
        <v>4681</v>
      </c>
      <c r="I3055" s="21" t="s">
        <v>4694</v>
      </c>
      <c r="J3055" s="21">
        <v>1</v>
      </c>
      <c r="K3055" s="21">
        <v>1</v>
      </c>
      <c r="L3055" s="21">
        <f t="shared" si="322"/>
        <v>0</v>
      </c>
      <c r="M3055" s="21" t="s">
        <v>4924</v>
      </c>
      <c r="N3055" s="30">
        <v>45934</v>
      </c>
      <c r="O3055" s="48">
        <v>4712.5</v>
      </c>
      <c r="P3055" s="21" t="s">
        <v>3715</v>
      </c>
      <c r="Q3055" s="21">
        <v>58156475322</v>
      </c>
      <c r="R3055" s="21" t="s">
        <v>40</v>
      </c>
      <c r="S3055" s="3">
        <v>-20</v>
      </c>
      <c r="T3055" s="37"/>
      <c r="U3055" s="21" t="s">
        <v>4691</v>
      </c>
      <c r="V3055" s="21" t="str">
        <f>VLOOKUP(P3055,'Customer List'!B:C,2,)</f>
        <v>JAIPUR</v>
      </c>
      <c r="W3055" s="38"/>
      <c r="X3055" s="30">
        <v>45937</v>
      </c>
      <c r="Y3055" s="21">
        <f t="shared" si="323"/>
        <v>3</v>
      </c>
      <c r="Z3055" s="21" t="str">
        <f t="shared" si="324"/>
        <v>Saturday</v>
      </c>
      <c r="AA3055" s="21" t="str">
        <f t="shared" si="325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3053</v>
      </c>
      <c r="B3056" s="21" t="s">
        <v>4688</v>
      </c>
      <c r="C3056" s="30">
        <v>45927</v>
      </c>
      <c r="D3056" s="30">
        <v>45933</v>
      </c>
      <c r="E3056" s="47">
        <v>58.8</v>
      </c>
      <c r="F3056" s="47">
        <f t="shared" si="320"/>
        <v>5174.3999999999996</v>
      </c>
      <c r="G3056" s="48">
        <f t="shared" si="321"/>
        <v>5174.3999999999996</v>
      </c>
      <c r="H3056" s="21" t="s">
        <v>4682</v>
      </c>
      <c r="I3056" s="21" t="s">
        <v>4695</v>
      </c>
      <c r="J3056" s="21">
        <v>1</v>
      </c>
      <c r="K3056" s="21">
        <v>1</v>
      </c>
      <c r="L3056" s="21">
        <f t="shared" si="322"/>
        <v>0</v>
      </c>
      <c r="M3056" s="21" t="s">
        <v>4924</v>
      </c>
      <c r="N3056" s="30">
        <v>45934</v>
      </c>
      <c r="O3056" s="48">
        <v>9236.5</v>
      </c>
      <c r="P3056" s="21" t="s">
        <v>3715</v>
      </c>
      <c r="Q3056" s="21">
        <v>58156475322</v>
      </c>
      <c r="R3056" s="21" t="s">
        <v>40</v>
      </c>
      <c r="S3056" s="3">
        <v>-20</v>
      </c>
      <c r="T3056" s="37"/>
      <c r="U3056" s="21" t="s">
        <v>4691</v>
      </c>
      <c r="V3056" s="21" t="str">
        <f>VLOOKUP(P3056,'Customer List'!B:C,2,)</f>
        <v>JAIPUR</v>
      </c>
      <c r="W3056" s="38"/>
      <c r="X3056" s="30">
        <v>45937</v>
      </c>
      <c r="Y3056" s="21">
        <f t="shared" si="323"/>
        <v>3</v>
      </c>
      <c r="Z3056" s="21" t="str">
        <f t="shared" si="324"/>
        <v>Saturday</v>
      </c>
      <c r="AA3056" s="21" t="str">
        <f t="shared" si="325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3054</v>
      </c>
      <c r="B3057" s="21" t="s">
        <v>4688</v>
      </c>
      <c r="C3057" s="30">
        <v>45927</v>
      </c>
      <c r="D3057" s="30">
        <v>45933</v>
      </c>
      <c r="E3057" s="47">
        <v>93.6</v>
      </c>
      <c r="F3057" s="47">
        <f t="shared" si="320"/>
        <v>8236.7999999999993</v>
      </c>
      <c r="G3057" s="48">
        <f t="shared" si="321"/>
        <v>8236.7999999999993</v>
      </c>
      <c r="H3057" s="21" t="s">
        <v>4683</v>
      </c>
      <c r="I3057" s="21" t="s">
        <v>4696</v>
      </c>
      <c r="J3057" s="21">
        <v>1</v>
      </c>
      <c r="K3057" s="21">
        <v>1</v>
      </c>
      <c r="L3057" s="21">
        <f t="shared" si="322"/>
        <v>0</v>
      </c>
      <c r="M3057" s="21" t="s">
        <v>4924</v>
      </c>
      <c r="N3057" s="30">
        <v>45934</v>
      </c>
      <c r="O3057" s="48">
        <v>14703</v>
      </c>
      <c r="P3057" s="21" t="s">
        <v>3715</v>
      </c>
      <c r="Q3057" s="21">
        <v>58156475322</v>
      </c>
      <c r="R3057" s="21" t="s">
        <v>40</v>
      </c>
      <c r="S3057" s="3">
        <v>-20</v>
      </c>
      <c r="T3057" s="37"/>
      <c r="U3057" s="21" t="s">
        <v>4691</v>
      </c>
      <c r="V3057" s="21" t="str">
        <f>VLOOKUP(P3057,'Customer List'!B:C,2,)</f>
        <v>JAIPUR</v>
      </c>
      <c r="W3057" s="38"/>
      <c r="X3057" s="30">
        <v>45937</v>
      </c>
      <c r="Y3057" s="21">
        <f t="shared" si="323"/>
        <v>3</v>
      </c>
      <c r="Z3057" s="21" t="str">
        <f t="shared" si="324"/>
        <v>Saturday</v>
      </c>
      <c r="AA3057" s="21" t="str">
        <f t="shared" si="325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3055</v>
      </c>
      <c r="B3058" s="21" t="s">
        <v>4688</v>
      </c>
      <c r="C3058" s="30">
        <v>45927</v>
      </c>
      <c r="D3058" s="30">
        <v>45933</v>
      </c>
      <c r="E3058" s="47">
        <v>30</v>
      </c>
      <c r="F3058" s="47">
        <f t="shared" si="320"/>
        <v>2640</v>
      </c>
      <c r="G3058" s="48">
        <f t="shared" si="321"/>
        <v>2640</v>
      </c>
      <c r="H3058" s="21" t="s">
        <v>4684</v>
      </c>
      <c r="I3058" s="21" t="s">
        <v>4697</v>
      </c>
      <c r="J3058" s="21">
        <v>1</v>
      </c>
      <c r="K3058" s="21">
        <v>1</v>
      </c>
      <c r="L3058" s="21">
        <f t="shared" si="322"/>
        <v>0</v>
      </c>
      <c r="M3058" s="21" t="s">
        <v>4924</v>
      </c>
      <c r="N3058" s="30">
        <v>45934</v>
      </c>
      <c r="O3058" s="48">
        <v>4712.5</v>
      </c>
      <c r="P3058" s="21" t="s">
        <v>3715</v>
      </c>
      <c r="Q3058" s="21">
        <v>58156475322</v>
      </c>
      <c r="R3058" s="21" t="s">
        <v>40</v>
      </c>
      <c r="S3058" s="3">
        <v>-20</v>
      </c>
      <c r="T3058" s="37"/>
      <c r="U3058" s="21" t="s">
        <v>4691</v>
      </c>
      <c r="V3058" s="21" t="str">
        <f>VLOOKUP(P3058,'Customer List'!B:C,2,)</f>
        <v>JAIPUR</v>
      </c>
      <c r="W3058" s="38"/>
      <c r="X3058" s="30">
        <v>45937</v>
      </c>
      <c r="Y3058" s="21">
        <f t="shared" si="323"/>
        <v>3</v>
      </c>
      <c r="Z3058" s="21" t="str">
        <f t="shared" si="324"/>
        <v>Saturday</v>
      </c>
      <c r="AA3058" s="21" t="str">
        <f t="shared" si="325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3056</v>
      </c>
      <c r="B3059" s="21" t="s">
        <v>4688</v>
      </c>
      <c r="C3059" s="30">
        <v>45927</v>
      </c>
      <c r="D3059" s="30">
        <v>45933</v>
      </c>
      <c r="E3059" s="47">
        <v>358.8</v>
      </c>
      <c r="F3059" s="47">
        <f t="shared" si="320"/>
        <v>31574.400000000001</v>
      </c>
      <c r="G3059" s="48">
        <f t="shared" si="321"/>
        <v>31574.400000000001</v>
      </c>
      <c r="H3059" s="21" t="s">
        <v>4685</v>
      </c>
      <c r="I3059" s="21" t="s">
        <v>4698</v>
      </c>
      <c r="J3059" s="21">
        <v>1</v>
      </c>
      <c r="K3059" s="21">
        <v>1</v>
      </c>
      <c r="L3059" s="21">
        <f t="shared" si="322"/>
        <v>0</v>
      </c>
      <c r="M3059" s="21" t="s">
        <v>4953</v>
      </c>
      <c r="N3059" s="30">
        <v>45936</v>
      </c>
      <c r="O3059" s="48">
        <v>60119</v>
      </c>
      <c r="P3059" s="21" t="s">
        <v>4689</v>
      </c>
      <c r="Q3059" s="21">
        <v>58156535312</v>
      </c>
      <c r="R3059" s="21" t="s">
        <v>40</v>
      </c>
      <c r="S3059" s="3">
        <v>-20</v>
      </c>
      <c r="T3059" s="37"/>
      <c r="U3059" s="21" t="s">
        <v>4691</v>
      </c>
      <c r="V3059" s="21" t="str">
        <f>VLOOKUP(P3059,'Customer List'!B:C,2,)</f>
        <v>Mumbai</v>
      </c>
      <c r="W3059" s="38"/>
      <c r="X3059" s="30">
        <v>45937</v>
      </c>
      <c r="Y3059" s="21">
        <f t="shared" si="323"/>
        <v>1</v>
      </c>
      <c r="Z3059" s="21" t="str">
        <f t="shared" si="324"/>
        <v>Monday</v>
      </c>
      <c r="AA3059" s="21" t="str">
        <f t="shared" si="325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3057</v>
      </c>
      <c r="B3060" s="21" t="s">
        <v>4688</v>
      </c>
      <c r="C3060" s="30">
        <v>45927</v>
      </c>
      <c r="D3060" s="30">
        <v>45933</v>
      </c>
      <c r="E3060" s="47">
        <v>18</v>
      </c>
      <c r="F3060" s="47">
        <f t="shared" si="320"/>
        <v>1584</v>
      </c>
      <c r="G3060" s="48">
        <f t="shared" si="321"/>
        <v>1584</v>
      </c>
      <c r="H3060" s="21" t="s">
        <v>4686</v>
      </c>
      <c r="I3060" s="21" t="s">
        <v>4699</v>
      </c>
      <c r="J3060" s="21">
        <v>1</v>
      </c>
      <c r="K3060" s="21">
        <v>1</v>
      </c>
      <c r="L3060" s="21">
        <f t="shared" si="322"/>
        <v>0</v>
      </c>
      <c r="M3060" s="21" t="s">
        <v>4953</v>
      </c>
      <c r="N3060" s="30">
        <v>45936</v>
      </c>
      <c r="O3060" s="48">
        <v>3016</v>
      </c>
      <c r="P3060" s="21" t="s">
        <v>4689</v>
      </c>
      <c r="Q3060" s="21">
        <v>58156535312</v>
      </c>
      <c r="R3060" s="21" t="s">
        <v>40</v>
      </c>
      <c r="S3060" s="3">
        <v>-20</v>
      </c>
      <c r="T3060" s="37"/>
      <c r="U3060" s="21" t="s">
        <v>4691</v>
      </c>
      <c r="V3060" s="21" t="str">
        <f>VLOOKUP(P3060,'Customer List'!B:C,2,)</f>
        <v>Mumbai</v>
      </c>
      <c r="W3060" s="38"/>
      <c r="X3060" s="30">
        <v>45937</v>
      </c>
      <c r="Y3060" s="21">
        <f t="shared" si="323"/>
        <v>1</v>
      </c>
      <c r="Z3060" s="21" t="str">
        <f t="shared" si="324"/>
        <v>Monday</v>
      </c>
      <c r="AA3060" s="21" t="str">
        <f t="shared" si="325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3058</v>
      </c>
      <c r="B3061" s="21" t="s">
        <v>4688</v>
      </c>
      <c r="C3061" s="30">
        <v>45927</v>
      </c>
      <c r="D3061" s="30">
        <v>45933</v>
      </c>
      <c r="E3061" s="47">
        <v>40.799999999999997</v>
      </c>
      <c r="F3061" s="47">
        <f t="shared" si="320"/>
        <v>3590.3999999999996</v>
      </c>
      <c r="G3061" s="48">
        <f t="shared" si="321"/>
        <v>7180.7999999999993</v>
      </c>
      <c r="H3061" s="21" t="s">
        <v>4687</v>
      </c>
      <c r="I3061" s="21" t="s">
        <v>4700</v>
      </c>
      <c r="J3061" s="21">
        <v>2</v>
      </c>
      <c r="K3061" s="21">
        <v>2</v>
      </c>
      <c r="L3061" s="21">
        <f t="shared" si="322"/>
        <v>0</v>
      </c>
      <c r="M3061" s="21" t="s">
        <v>4887</v>
      </c>
      <c r="N3061" s="30">
        <v>45934</v>
      </c>
      <c r="O3061" s="48">
        <v>6902</v>
      </c>
      <c r="P3061" s="21" t="s">
        <v>4690</v>
      </c>
      <c r="Q3061" s="21">
        <v>58156477724</v>
      </c>
      <c r="R3061" s="21" t="s">
        <v>40</v>
      </c>
      <c r="S3061" s="3">
        <v>-20</v>
      </c>
      <c r="T3061" s="37"/>
      <c r="U3061" s="21" t="s">
        <v>4691</v>
      </c>
      <c r="V3061" s="21" t="str">
        <f>VLOOKUP(P3061,'Customer List'!B:C,2,)</f>
        <v>Mumbai</v>
      </c>
      <c r="W3061" s="39"/>
      <c r="X3061" s="30">
        <v>45936</v>
      </c>
      <c r="Y3061" s="21">
        <f t="shared" si="323"/>
        <v>2</v>
      </c>
      <c r="Z3061" s="21" t="str">
        <f t="shared" si="324"/>
        <v>Saturday</v>
      </c>
      <c r="AA3061" s="21" t="str">
        <f t="shared" si="325"/>
        <v>Monday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3059</v>
      </c>
      <c r="B3062" s="49" t="s">
        <v>4707</v>
      </c>
      <c r="C3062" s="30">
        <v>45929</v>
      </c>
      <c r="D3062" s="30">
        <v>45934</v>
      </c>
      <c r="E3062" s="47">
        <v>6500</v>
      </c>
      <c r="F3062" s="47">
        <f t="shared" si="320"/>
        <v>6500</v>
      </c>
      <c r="G3062" s="48">
        <f t="shared" si="321"/>
        <v>6500</v>
      </c>
      <c r="H3062" s="21" t="s">
        <v>4702</v>
      </c>
      <c r="I3062" s="21" t="s">
        <v>4703</v>
      </c>
      <c r="J3062" s="21">
        <v>1</v>
      </c>
      <c r="K3062" s="21">
        <v>1</v>
      </c>
      <c r="L3062" s="21">
        <f t="shared" si="322"/>
        <v>0</v>
      </c>
      <c r="M3062" s="21" t="s">
        <v>5681</v>
      </c>
      <c r="N3062" s="30">
        <v>45965</v>
      </c>
      <c r="O3062" s="48">
        <v>12492</v>
      </c>
      <c r="P3062" s="21" t="s">
        <v>49</v>
      </c>
      <c r="Q3062" s="21" t="s">
        <v>636</v>
      </c>
      <c r="R3062" s="21" t="s">
        <v>637</v>
      </c>
      <c r="S3062" s="3" t="s">
        <v>299</v>
      </c>
      <c r="T3062" s="37"/>
      <c r="U3062" s="21" t="s">
        <v>2085</v>
      </c>
      <c r="V3062" s="21" t="str">
        <f>VLOOKUP(P3062,'Customer List'!B:C,2,)</f>
        <v>Delhi</v>
      </c>
      <c r="W3062" s="39"/>
      <c r="X3062" s="30">
        <f>IF(OR(R3062 = "PRIYANKA MADAM", R3062 = "DEEPAK", R3062 = "PORTER"),N3062,"")</f>
        <v>45965</v>
      </c>
      <c r="Y3062" s="21">
        <f t="shared" si="323"/>
        <v>0</v>
      </c>
      <c r="Z3062" s="21" t="str">
        <f t="shared" si="324"/>
        <v>Tuesday</v>
      </c>
      <c r="AA3062" s="21" t="str">
        <f t="shared" si="325"/>
        <v>Tuesday</v>
      </c>
      <c r="AB3062" s="21" t="str">
        <f>VLOOKUP(U3062,'Currency Sheet'!A:C,3,)</f>
        <v>INR</v>
      </c>
      <c r="AC3062" s="42" t="str">
        <f>VLOOKUP(P3062,'Customer List'!B:D,3,)</f>
        <v>Local</v>
      </c>
    </row>
    <row r="3063" spans="1:29" x14ac:dyDescent="0.25">
      <c r="A3063" s="21">
        <v>3060</v>
      </c>
      <c r="B3063" s="49" t="s">
        <v>4707</v>
      </c>
      <c r="C3063" s="30">
        <v>45929</v>
      </c>
      <c r="D3063" s="30">
        <v>45934</v>
      </c>
      <c r="E3063" s="47">
        <v>16000</v>
      </c>
      <c r="F3063" s="47">
        <f t="shared" si="320"/>
        <v>16000</v>
      </c>
      <c r="G3063" s="48">
        <f t="shared" si="321"/>
        <v>16000</v>
      </c>
      <c r="H3063" s="21" t="s">
        <v>2633</v>
      </c>
      <c r="I3063" s="21" t="s">
        <v>4704</v>
      </c>
      <c r="J3063" s="21">
        <v>1</v>
      </c>
      <c r="K3063" s="21">
        <v>1</v>
      </c>
      <c r="L3063" s="21">
        <f t="shared" si="322"/>
        <v>0</v>
      </c>
      <c r="M3063" s="21" t="s">
        <v>4969</v>
      </c>
      <c r="N3063" s="30">
        <v>45939</v>
      </c>
      <c r="O3063" s="48">
        <v>18200</v>
      </c>
      <c r="P3063" s="21" t="s">
        <v>2636</v>
      </c>
      <c r="Q3063" s="21" t="s">
        <v>2071</v>
      </c>
      <c r="R3063" s="21" t="s">
        <v>637</v>
      </c>
      <c r="S3063" s="3" t="s">
        <v>299</v>
      </c>
      <c r="T3063" s="37"/>
      <c r="U3063" s="21" t="s">
        <v>4344</v>
      </c>
      <c r="V3063" s="21" t="e">
        <f>VLOOKUP(P3063,'Customer List'!B:C,2,)</f>
        <v>#N/A</v>
      </c>
      <c r="W3063" s="39"/>
      <c r="X3063" s="30">
        <f>IF(OR(R3063 = "PRIYANKA MADAM", R3063 = "DEEPAK", R3063 = "PORTER"),N3063,"")</f>
        <v>45939</v>
      </c>
      <c r="Y3063" s="21">
        <f t="shared" si="323"/>
        <v>0</v>
      </c>
      <c r="Z3063" s="21" t="str">
        <f t="shared" si="324"/>
        <v>Thursday</v>
      </c>
      <c r="AA3063" s="21" t="str">
        <f t="shared" si="325"/>
        <v>Thursday</v>
      </c>
      <c r="AB3063" s="21" t="str">
        <f>VLOOKUP(U3063,'Currency Sheet'!A:C,3,)</f>
        <v>INR</v>
      </c>
      <c r="AC3063" s="42" t="e">
        <f>VLOOKUP(P3063,'Customer List'!B:D,3,)</f>
        <v>#N/A</v>
      </c>
    </row>
    <row r="3064" spans="1:29" x14ac:dyDescent="0.25">
      <c r="A3064" s="21">
        <v>3061</v>
      </c>
      <c r="B3064" s="49" t="s">
        <v>4707</v>
      </c>
      <c r="C3064" s="30">
        <v>45929</v>
      </c>
      <c r="D3064" s="30">
        <v>45934</v>
      </c>
      <c r="E3064" s="47">
        <v>6500</v>
      </c>
      <c r="F3064" s="47">
        <f t="shared" si="320"/>
        <v>6500</v>
      </c>
      <c r="G3064" s="48">
        <f t="shared" si="321"/>
        <v>6500</v>
      </c>
      <c r="H3064" s="21" t="s">
        <v>4705</v>
      </c>
      <c r="I3064" s="21" t="s">
        <v>4706</v>
      </c>
      <c r="J3064" s="21">
        <v>1</v>
      </c>
      <c r="K3064" s="21">
        <v>1</v>
      </c>
      <c r="L3064" s="21">
        <f t="shared" si="322"/>
        <v>0</v>
      </c>
      <c r="M3064" s="21" t="s">
        <v>5681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2085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23"/>
        <v>0</v>
      </c>
      <c r="Z3064" s="21" t="str">
        <f t="shared" si="324"/>
        <v>Tuesday</v>
      </c>
      <c r="AA3064" s="21" t="str">
        <f t="shared" si="325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3062</v>
      </c>
      <c r="B3065" s="21" t="s">
        <v>4726</v>
      </c>
      <c r="C3065" s="30">
        <v>45926</v>
      </c>
      <c r="D3065" s="30">
        <v>45936</v>
      </c>
      <c r="E3065" s="47">
        <v>321.75</v>
      </c>
      <c r="F3065" s="47">
        <f t="shared" si="320"/>
        <v>28314</v>
      </c>
      <c r="G3065" s="48">
        <f t="shared" si="321"/>
        <v>56628</v>
      </c>
      <c r="H3065" s="21">
        <v>301344</v>
      </c>
      <c r="I3065" s="21" t="s">
        <v>4561</v>
      </c>
      <c r="J3065" s="21">
        <v>2</v>
      </c>
      <c r="K3065" s="21">
        <v>2</v>
      </c>
      <c r="L3065" s="21">
        <f t="shared" si="322"/>
        <v>0</v>
      </c>
      <c r="M3065" s="21" t="s">
        <v>4928</v>
      </c>
      <c r="N3065" s="30">
        <v>45937</v>
      </c>
      <c r="O3065" s="48">
        <v>86444</v>
      </c>
      <c r="P3065" s="21" t="s">
        <v>183</v>
      </c>
      <c r="Q3065" s="21">
        <v>58156566646</v>
      </c>
      <c r="R3065" s="21" t="s">
        <v>40</v>
      </c>
      <c r="S3065" s="3">
        <v>4</v>
      </c>
      <c r="T3065" s="37"/>
      <c r="U3065" s="21" t="s">
        <v>18</v>
      </c>
      <c r="V3065" s="21" t="str">
        <f>VLOOKUP(P3065,'Customer List'!B:C,2,)</f>
        <v>Mumbai</v>
      </c>
      <c r="W3065" s="38"/>
      <c r="X3065" s="30">
        <v>45938</v>
      </c>
      <c r="Y3065" s="21">
        <f t="shared" si="323"/>
        <v>1</v>
      </c>
      <c r="Z3065" s="21" t="str">
        <f t="shared" si="324"/>
        <v>Tuesday</v>
      </c>
      <c r="AA3065" s="21" t="str">
        <f t="shared" si="325"/>
        <v>Wednesday</v>
      </c>
      <c r="AB3065" s="21" t="str">
        <f>VLOOKUP(U3065,'Currency Sheet'!A:C,3,)</f>
        <v>DOLLAR</v>
      </c>
      <c r="AC3065" s="42" t="str">
        <f>VLOOKUP(P3065,'Customer List'!B:D,3,)</f>
        <v>OutStation</v>
      </c>
    </row>
    <row r="3066" spans="1:29" x14ac:dyDescent="0.25">
      <c r="A3066" s="21">
        <v>3063</v>
      </c>
      <c r="B3066" s="21" t="s">
        <v>4726</v>
      </c>
      <c r="C3066" s="30">
        <v>45926</v>
      </c>
      <c r="D3066" s="30">
        <v>45936</v>
      </c>
      <c r="E3066" s="47">
        <v>154.69999999999999</v>
      </c>
      <c r="F3066" s="47">
        <f t="shared" si="320"/>
        <v>13613.599999999999</v>
      </c>
      <c r="G3066" s="48">
        <f t="shared" si="321"/>
        <v>13613.599999999999</v>
      </c>
      <c r="H3066" s="21">
        <v>100209</v>
      </c>
      <c r="I3066" s="21" t="s">
        <v>4521</v>
      </c>
      <c r="J3066" s="21">
        <v>1</v>
      </c>
      <c r="K3066" s="21">
        <v>1</v>
      </c>
      <c r="L3066" s="21">
        <f t="shared" si="322"/>
        <v>0</v>
      </c>
      <c r="M3066" s="21" t="s">
        <v>5028</v>
      </c>
      <c r="N3066" s="30">
        <v>45937</v>
      </c>
      <c r="O3066" s="48">
        <v>18895</v>
      </c>
      <c r="P3066" s="21" t="s">
        <v>617</v>
      </c>
      <c r="Q3066" s="21">
        <v>58156578664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Bhuvneshwar</v>
      </c>
      <c r="W3066" s="38"/>
      <c r="X3066" s="30">
        <v>45941</v>
      </c>
      <c r="Y3066" s="21">
        <f t="shared" si="323"/>
        <v>4</v>
      </c>
      <c r="Z3066" s="21" t="str">
        <f t="shared" si="324"/>
        <v>Tuesday</v>
      </c>
      <c r="AA3066" s="21" t="str">
        <f t="shared" si="325"/>
        <v>Saturday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3064</v>
      </c>
      <c r="B3067" s="21" t="s">
        <v>4726</v>
      </c>
      <c r="C3067" s="30">
        <v>45926</v>
      </c>
      <c r="D3067" s="30">
        <v>45936</v>
      </c>
      <c r="E3067" s="47">
        <v>73.5</v>
      </c>
      <c r="F3067" s="47">
        <f t="shared" si="320"/>
        <v>6468</v>
      </c>
      <c r="G3067" s="48">
        <f t="shared" si="321"/>
        <v>6468</v>
      </c>
      <c r="H3067" s="21">
        <v>100219</v>
      </c>
      <c r="I3067" s="21" t="s">
        <v>4232</v>
      </c>
      <c r="J3067" s="21">
        <v>1</v>
      </c>
      <c r="K3067" s="21">
        <v>1</v>
      </c>
      <c r="L3067" s="21">
        <f t="shared" si="322"/>
        <v>0</v>
      </c>
      <c r="M3067" s="21" t="s">
        <v>5028</v>
      </c>
      <c r="N3067" s="30">
        <v>45937</v>
      </c>
      <c r="O3067" s="48">
        <v>8977.5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23"/>
        <v>4</v>
      </c>
      <c r="Z3067" s="21" t="str">
        <f t="shared" si="324"/>
        <v>Tuesday</v>
      </c>
      <c r="AA3067" s="21" t="str">
        <f t="shared" si="325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3065</v>
      </c>
      <c r="B3068" s="21" t="s">
        <v>4726</v>
      </c>
      <c r="C3068" s="30">
        <v>45926</v>
      </c>
      <c r="D3068" s="30">
        <v>45936</v>
      </c>
      <c r="E3068" s="47">
        <v>57.4</v>
      </c>
      <c r="F3068" s="47">
        <f t="shared" si="320"/>
        <v>5051.2</v>
      </c>
      <c r="G3068" s="48">
        <f t="shared" si="321"/>
        <v>5051.2</v>
      </c>
      <c r="H3068" s="21">
        <v>100327</v>
      </c>
      <c r="I3068" s="21" t="s">
        <v>4522</v>
      </c>
      <c r="J3068" s="21">
        <v>1</v>
      </c>
      <c r="K3068" s="21">
        <v>1</v>
      </c>
      <c r="L3068" s="21">
        <f t="shared" si="322"/>
        <v>0</v>
      </c>
      <c r="M3068" s="21" t="s">
        <v>4869</v>
      </c>
      <c r="N3068" s="30">
        <v>45937</v>
      </c>
      <c r="O3068" s="48">
        <v>9532</v>
      </c>
      <c r="P3068" s="21" t="s">
        <v>4659</v>
      </c>
      <c r="Q3068" s="57">
        <v>58156568330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Hyderabad</v>
      </c>
      <c r="W3068" s="38"/>
      <c r="X3068" s="30">
        <v>45939</v>
      </c>
      <c r="Y3068" s="21">
        <f t="shared" si="323"/>
        <v>2</v>
      </c>
      <c r="Z3068" s="21" t="str">
        <f t="shared" si="324"/>
        <v>Tuesday</v>
      </c>
      <c r="AA3068" s="21" t="str">
        <f t="shared" si="325"/>
        <v>Thursday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3066</v>
      </c>
      <c r="B3069" s="21" t="s">
        <v>4726</v>
      </c>
      <c r="C3069" s="30">
        <v>45926</v>
      </c>
      <c r="D3069" s="30">
        <v>45936</v>
      </c>
      <c r="E3069" s="47">
        <v>224</v>
      </c>
      <c r="F3069" s="47">
        <f t="shared" si="320"/>
        <v>19712</v>
      </c>
      <c r="G3069" s="48">
        <f t="shared" si="321"/>
        <v>19712</v>
      </c>
      <c r="H3069" s="21">
        <v>100496</v>
      </c>
      <c r="I3069" s="21" t="s">
        <v>4523</v>
      </c>
      <c r="J3069" s="21">
        <v>1</v>
      </c>
      <c r="K3069" s="21">
        <v>1</v>
      </c>
      <c r="L3069" s="21">
        <f t="shared" si="322"/>
        <v>0</v>
      </c>
      <c r="M3069" s="21" t="s">
        <v>4917</v>
      </c>
      <c r="N3069" s="30">
        <v>45937</v>
      </c>
      <c r="O3069" s="48">
        <v>29760</v>
      </c>
      <c r="P3069" s="21" t="s">
        <v>172</v>
      </c>
      <c r="Q3069" s="21">
        <v>58156571163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Kolkata</v>
      </c>
      <c r="W3069" s="38"/>
      <c r="X3069" s="30">
        <v>45939</v>
      </c>
      <c r="Y3069" s="21">
        <f t="shared" si="323"/>
        <v>2</v>
      </c>
      <c r="Z3069" s="21" t="str">
        <f t="shared" si="324"/>
        <v>Tuesday</v>
      </c>
      <c r="AA3069" s="21" t="str">
        <f t="shared" si="325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3067</v>
      </c>
      <c r="B3070" s="21" t="s">
        <v>4726</v>
      </c>
      <c r="C3070" s="30">
        <v>45926</v>
      </c>
      <c r="D3070" s="30">
        <v>45936</v>
      </c>
      <c r="E3070" s="47">
        <v>138.6</v>
      </c>
      <c r="F3070" s="47">
        <f t="shared" si="320"/>
        <v>12196.8</v>
      </c>
      <c r="G3070" s="48">
        <f t="shared" si="321"/>
        <v>12196.8</v>
      </c>
      <c r="H3070" s="21">
        <v>100526</v>
      </c>
      <c r="I3070" s="21" t="s">
        <v>4524</v>
      </c>
      <c r="J3070" s="21">
        <v>1</v>
      </c>
      <c r="K3070" s="21">
        <v>1</v>
      </c>
      <c r="L3070" s="21">
        <f t="shared" si="322"/>
        <v>0</v>
      </c>
      <c r="M3070" s="21" t="s">
        <v>4917</v>
      </c>
      <c r="N3070" s="30">
        <v>45937</v>
      </c>
      <c r="O3070" s="48">
        <v>18414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23"/>
        <v>2</v>
      </c>
      <c r="Z3070" s="21" t="str">
        <f t="shared" si="324"/>
        <v>Tuesday</v>
      </c>
      <c r="AA3070" s="21" t="str">
        <f t="shared" si="325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3068</v>
      </c>
      <c r="B3071" s="21" t="s">
        <v>4726</v>
      </c>
      <c r="C3071" s="30">
        <v>45926</v>
      </c>
      <c r="D3071" s="30">
        <v>45936</v>
      </c>
      <c r="E3071" s="47">
        <v>73.5</v>
      </c>
      <c r="F3071" s="47">
        <f t="shared" si="320"/>
        <v>6468</v>
      </c>
      <c r="G3071" s="48">
        <f t="shared" si="321"/>
        <v>6468</v>
      </c>
      <c r="H3071" s="21">
        <v>101212</v>
      </c>
      <c r="I3071" s="21" t="s">
        <v>3913</v>
      </c>
      <c r="J3071" s="21">
        <v>1</v>
      </c>
      <c r="K3071" s="21">
        <v>1</v>
      </c>
      <c r="L3071" s="21">
        <f t="shared" si="322"/>
        <v>0</v>
      </c>
      <c r="M3071" s="21" t="s">
        <v>4917</v>
      </c>
      <c r="N3071" s="30">
        <v>45937</v>
      </c>
      <c r="O3071" s="48">
        <v>9765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23"/>
        <v>2</v>
      </c>
      <c r="Z3071" s="21" t="str">
        <f t="shared" si="324"/>
        <v>Tuesday</v>
      </c>
      <c r="AA3071" s="21" t="str">
        <f t="shared" si="325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3069</v>
      </c>
      <c r="B3072" s="21" t="s">
        <v>4726</v>
      </c>
      <c r="C3072" s="30">
        <v>45926</v>
      </c>
      <c r="D3072" s="30">
        <v>45936</v>
      </c>
      <c r="E3072" s="47">
        <v>201.6</v>
      </c>
      <c r="F3072" s="47">
        <f t="shared" si="320"/>
        <v>17740.8</v>
      </c>
      <c r="G3072" s="48">
        <f t="shared" si="321"/>
        <v>17740.8</v>
      </c>
      <c r="H3072" s="21">
        <v>101230</v>
      </c>
      <c r="I3072" s="21" t="s">
        <v>4525</v>
      </c>
      <c r="J3072" s="21">
        <v>1</v>
      </c>
      <c r="K3072" s="21">
        <v>1</v>
      </c>
      <c r="L3072" s="21">
        <f t="shared" si="322"/>
        <v>0</v>
      </c>
      <c r="M3072" s="21" t="s">
        <v>4860</v>
      </c>
      <c r="N3072" s="30">
        <v>45937</v>
      </c>
      <c r="O3072" s="48">
        <v>24611.040000000001</v>
      </c>
      <c r="P3072" s="21" t="s">
        <v>242</v>
      </c>
      <c r="Q3072" s="21">
        <v>58156569435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Mumbai</v>
      </c>
      <c r="W3072" s="38"/>
      <c r="X3072" s="30">
        <v>45938</v>
      </c>
      <c r="Y3072" s="21">
        <f t="shared" si="323"/>
        <v>1</v>
      </c>
      <c r="Z3072" s="21" t="str">
        <f t="shared" si="324"/>
        <v>Tuesday</v>
      </c>
      <c r="AA3072" s="21" t="str">
        <f t="shared" si="325"/>
        <v>Wednesday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3070</v>
      </c>
      <c r="B3073" s="21" t="s">
        <v>4726</v>
      </c>
      <c r="C3073" s="30">
        <v>45926</v>
      </c>
      <c r="D3073" s="30">
        <v>45936</v>
      </c>
      <c r="E3073" s="47">
        <v>181.5</v>
      </c>
      <c r="F3073" s="47">
        <f t="shared" si="320"/>
        <v>15972</v>
      </c>
      <c r="G3073" s="48">
        <f t="shared" si="321"/>
        <v>15972</v>
      </c>
      <c r="H3073" s="21">
        <v>101251</v>
      </c>
      <c r="I3073" s="21" t="s">
        <v>4526</v>
      </c>
      <c r="J3073" s="21">
        <v>1</v>
      </c>
      <c r="K3073" s="21">
        <v>1</v>
      </c>
      <c r="L3073" s="21">
        <f t="shared" si="322"/>
        <v>0</v>
      </c>
      <c r="M3073" s="21" t="s">
        <v>5309</v>
      </c>
      <c r="N3073" s="30">
        <v>45955</v>
      </c>
      <c r="O3073" s="48">
        <v>21598.5</v>
      </c>
      <c r="P3073" s="21" t="s">
        <v>1133</v>
      </c>
      <c r="Q3073" s="56">
        <v>58157407534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Kerala</v>
      </c>
      <c r="W3073" s="38"/>
      <c r="X3073" s="30">
        <v>45957</v>
      </c>
      <c r="Y3073" s="21">
        <f t="shared" si="323"/>
        <v>2</v>
      </c>
      <c r="Z3073" s="21" t="str">
        <f t="shared" si="324"/>
        <v>Saturday</v>
      </c>
      <c r="AA3073" s="21" t="str">
        <f t="shared" si="325"/>
        <v>Monday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3071</v>
      </c>
      <c r="B3074" s="21" t="s">
        <v>4726</v>
      </c>
      <c r="C3074" s="30">
        <v>45926</v>
      </c>
      <c r="D3074" s="30">
        <v>45936</v>
      </c>
      <c r="E3074" s="47">
        <v>214.5</v>
      </c>
      <c r="F3074" s="47">
        <f t="shared" si="320"/>
        <v>18876</v>
      </c>
      <c r="G3074" s="48">
        <f t="shared" si="321"/>
        <v>18876</v>
      </c>
      <c r="H3074" s="21">
        <v>101337</v>
      </c>
      <c r="I3074" s="21" t="s">
        <v>4527</v>
      </c>
      <c r="J3074" s="21">
        <v>1</v>
      </c>
      <c r="K3074" s="21">
        <v>1</v>
      </c>
      <c r="L3074" s="21">
        <f t="shared" si="322"/>
        <v>0</v>
      </c>
      <c r="M3074" s="21" t="s">
        <v>4917</v>
      </c>
      <c r="N3074" s="30">
        <v>45937</v>
      </c>
      <c r="O3074" s="48">
        <v>26598</v>
      </c>
      <c r="P3074" s="21" t="s">
        <v>172</v>
      </c>
      <c r="Q3074" s="21">
        <v>58156571163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Kolkata</v>
      </c>
      <c r="W3074" s="38"/>
      <c r="X3074" s="30">
        <v>45939</v>
      </c>
      <c r="Y3074" s="21">
        <f t="shared" si="323"/>
        <v>2</v>
      </c>
      <c r="Z3074" s="21" t="str">
        <f t="shared" si="324"/>
        <v>Tuesday</v>
      </c>
      <c r="AA3074" s="21" t="str">
        <f t="shared" si="325"/>
        <v>Thursday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3072</v>
      </c>
      <c r="B3075" s="21" t="s">
        <v>4726</v>
      </c>
      <c r="C3075" s="30">
        <v>45926</v>
      </c>
      <c r="D3075" s="30">
        <v>45936</v>
      </c>
      <c r="E3075" s="47">
        <v>107.1</v>
      </c>
      <c r="F3075" s="47">
        <f t="shared" si="320"/>
        <v>9424.7999999999993</v>
      </c>
      <c r="G3075" s="48">
        <f t="shared" si="321"/>
        <v>9424.7999999999993</v>
      </c>
      <c r="H3075" s="21">
        <v>102615</v>
      </c>
      <c r="I3075" s="21" t="s">
        <v>4528</v>
      </c>
      <c r="J3075" s="21">
        <v>1</v>
      </c>
      <c r="K3075" s="21">
        <v>1</v>
      </c>
      <c r="L3075" s="21">
        <f t="shared" si="322"/>
        <v>0</v>
      </c>
      <c r="M3075" s="21" t="s">
        <v>4917</v>
      </c>
      <c r="N3075" s="30">
        <v>45937</v>
      </c>
      <c r="O3075" s="48">
        <v>14229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23"/>
        <v>2</v>
      </c>
      <c r="Z3075" s="21" t="str">
        <f t="shared" si="324"/>
        <v>Tuesday</v>
      </c>
      <c r="AA3075" s="21" t="str">
        <f t="shared" si="325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3073</v>
      </c>
      <c r="B3076" s="21" t="s">
        <v>4726</v>
      </c>
      <c r="C3076" s="30">
        <v>45926</v>
      </c>
      <c r="D3076" s="30">
        <v>45936</v>
      </c>
      <c r="E3076" s="47">
        <v>65.8</v>
      </c>
      <c r="F3076" s="47">
        <f t="shared" ref="F3076:F3139" si="326">IF(AB3076="DOLLAR",E3076*88,E3076)</f>
        <v>5790.4</v>
      </c>
      <c r="G3076" s="48">
        <f t="shared" ref="G3076:G3139" si="327">F3076*J3076</f>
        <v>5790.4</v>
      </c>
      <c r="H3076" s="21">
        <v>103025</v>
      </c>
      <c r="I3076" s="21" t="s">
        <v>4529</v>
      </c>
      <c r="J3076" s="21">
        <v>1</v>
      </c>
      <c r="K3076" s="21">
        <v>1</v>
      </c>
      <c r="L3076" s="21">
        <f t="shared" ref="L3076:L3139" si="328">J3076-K3076</f>
        <v>0</v>
      </c>
      <c r="M3076" s="21" t="s">
        <v>4869</v>
      </c>
      <c r="N3076" s="30">
        <v>45937</v>
      </c>
      <c r="O3076" s="48">
        <v>10927</v>
      </c>
      <c r="P3076" s="21" t="s">
        <v>4659</v>
      </c>
      <c r="Q3076" s="21">
        <v>58156568330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Hyderabad</v>
      </c>
      <c r="W3076" s="38"/>
      <c r="X3076" s="30">
        <v>45939</v>
      </c>
      <c r="Y3076" s="21">
        <f t="shared" ref="Y3076:Y3139" si="329">IF(X3076="", "", X3076-N3076)</f>
        <v>2</v>
      </c>
      <c r="Z3076" s="21" t="str">
        <f t="shared" ref="Z3076:Z3139" si="330">IF(N3076="", "", TEXT(N3076, "dddd"))</f>
        <v>Tuesday</v>
      </c>
      <c r="AA3076" s="21" t="str">
        <f t="shared" ref="AA3076:AA3139" si="331">IF(X3076="", "", TEXT(X3076, "dddd"))</f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3074</v>
      </c>
      <c r="B3077" s="21" t="s">
        <v>4726</v>
      </c>
      <c r="C3077" s="30">
        <v>45926</v>
      </c>
      <c r="D3077" s="30">
        <v>45936</v>
      </c>
      <c r="E3077" s="47">
        <v>154.69999999999999</v>
      </c>
      <c r="F3077" s="47">
        <f t="shared" si="326"/>
        <v>13613.599999999999</v>
      </c>
      <c r="G3077" s="48">
        <f t="shared" si="327"/>
        <v>13613.599999999999</v>
      </c>
      <c r="H3077" s="21">
        <v>103132</v>
      </c>
      <c r="I3077" s="21" t="s">
        <v>4530</v>
      </c>
      <c r="J3077" s="21">
        <v>1</v>
      </c>
      <c r="K3077" s="21">
        <v>1</v>
      </c>
      <c r="L3077" s="21">
        <f t="shared" si="328"/>
        <v>0</v>
      </c>
      <c r="M3077" s="21" t="s">
        <v>4917</v>
      </c>
      <c r="N3077" s="30">
        <v>45937</v>
      </c>
      <c r="O3077" s="48">
        <v>20553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9"/>
        <v>2</v>
      </c>
      <c r="Z3077" s="21" t="str">
        <f t="shared" si="330"/>
        <v>Tuesday</v>
      </c>
      <c r="AA3077" s="21" t="str">
        <f t="shared" si="331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3075</v>
      </c>
      <c r="B3078" s="21" t="s">
        <v>4726</v>
      </c>
      <c r="C3078" s="30">
        <v>45926</v>
      </c>
      <c r="D3078" s="30">
        <v>45936</v>
      </c>
      <c r="E3078" s="47">
        <v>326.25</v>
      </c>
      <c r="F3078" s="47">
        <f t="shared" si="326"/>
        <v>28710</v>
      </c>
      <c r="G3078" s="48">
        <f t="shared" si="327"/>
        <v>28710</v>
      </c>
      <c r="H3078" s="21">
        <v>103140</v>
      </c>
      <c r="I3078" s="21" t="s">
        <v>4531</v>
      </c>
      <c r="J3078" s="21">
        <v>1</v>
      </c>
      <c r="K3078" s="21">
        <v>1</v>
      </c>
      <c r="L3078" s="21">
        <f t="shared" si="328"/>
        <v>0</v>
      </c>
      <c r="M3078" s="21" t="s">
        <v>4917</v>
      </c>
      <c r="N3078" s="30">
        <v>45937</v>
      </c>
      <c r="O3078" s="48">
        <v>40455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29"/>
        <v>2</v>
      </c>
      <c r="Z3078" s="21" t="str">
        <f t="shared" si="330"/>
        <v>Tuesday</v>
      </c>
      <c r="AA3078" s="21" t="str">
        <f t="shared" si="331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3076</v>
      </c>
      <c r="B3079" s="21" t="s">
        <v>4726</v>
      </c>
      <c r="C3079" s="30">
        <v>45926</v>
      </c>
      <c r="D3079" s="30">
        <v>45936</v>
      </c>
      <c r="E3079" s="47">
        <v>231.75</v>
      </c>
      <c r="F3079" s="47">
        <f t="shared" si="326"/>
        <v>20394</v>
      </c>
      <c r="G3079" s="48">
        <f t="shared" si="327"/>
        <v>40788</v>
      </c>
      <c r="H3079" s="21">
        <v>103157</v>
      </c>
      <c r="I3079" s="21" t="s">
        <v>4532</v>
      </c>
      <c r="J3079" s="21">
        <v>2</v>
      </c>
      <c r="K3079" s="21">
        <v>2</v>
      </c>
      <c r="L3079" s="21">
        <f t="shared" si="328"/>
        <v>0</v>
      </c>
      <c r="M3079" s="21" t="s">
        <v>5028</v>
      </c>
      <c r="N3079" s="30">
        <v>45937</v>
      </c>
      <c r="O3079" s="48">
        <v>52839</v>
      </c>
      <c r="P3079" s="21" t="s">
        <v>617</v>
      </c>
      <c r="Q3079" s="21">
        <v>58156578664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Bhuvneshwar</v>
      </c>
      <c r="W3079" s="38"/>
      <c r="X3079" s="30">
        <v>45941</v>
      </c>
      <c r="Y3079" s="21">
        <f t="shared" si="329"/>
        <v>4</v>
      </c>
      <c r="Z3079" s="21" t="str">
        <f t="shared" si="330"/>
        <v>Tuesday</v>
      </c>
      <c r="AA3079" s="21" t="str">
        <f t="shared" si="331"/>
        <v>Saturday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3077</v>
      </c>
      <c r="B3080" s="21" t="s">
        <v>4726</v>
      </c>
      <c r="C3080" s="30">
        <v>45926</v>
      </c>
      <c r="D3080" s="30">
        <v>45936</v>
      </c>
      <c r="E3080" s="47">
        <v>45.5</v>
      </c>
      <c r="F3080" s="47">
        <f t="shared" si="326"/>
        <v>4004</v>
      </c>
      <c r="G3080" s="48">
        <f t="shared" si="327"/>
        <v>4004</v>
      </c>
      <c r="H3080" s="21">
        <v>104103</v>
      </c>
      <c r="I3080" s="21" t="s">
        <v>4533</v>
      </c>
      <c r="J3080" s="21">
        <v>1</v>
      </c>
      <c r="K3080" s="21">
        <v>1</v>
      </c>
      <c r="L3080" s="21">
        <f t="shared" si="328"/>
        <v>0</v>
      </c>
      <c r="M3080" s="21" t="s">
        <v>4925</v>
      </c>
      <c r="N3080" s="30">
        <v>45937</v>
      </c>
      <c r="O3080" s="48">
        <v>4937.3999999999996</v>
      </c>
      <c r="P3080" s="21" t="s">
        <v>276</v>
      </c>
      <c r="Q3080" s="21">
        <v>58156565795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Pune</v>
      </c>
      <c r="W3080" s="38"/>
      <c r="X3080" s="30">
        <v>45938</v>
      </c>
      <c r="Y3080" s="21">
        <f t="shared" si="329"/>
        <v>1</v>
      </c>
      <c r="Z3080" s="21" t="str">
        <f t="shared" si="330"/>
        <v>Tuesday</v>
      </c>
      <c r="AA3080" s="21" t="str">
        <f t="shared" si="331"/>
        <v>Wednesday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3078</v>
      </c>
      <c r="B3081" s="21" t="s">
        <v>4726</v>
      </c>
      <c r="C3081" s="30">
        <v>45926</v>
      </c>
      <c r="D3081" s="30">
        <v>45936</v>
      </c>
      <c r="E3081" s="47">
        <v>212.8</v>
      </c>
      <c r="F3081" s="47">
        <f t="shared" si="326"/>
        <v>18726.400000000001</v>
      </c>
      <c r="G3081" s="48">
        <f t="shared" si="327"/>
        <v>18726.400000000001</v>
      </c>
      <c r="H3081" s="21">
        <v>104106</v>
      </c>
      <c r="I3081" s="21" t="s">
        <v>4534</v>
      </c>
      <c r="J3081" s="21">
        <v>1</v>
      </c>
      <c r="K3081" s="21">
        <v>1</v>
      </c>
      <c r="L3081" s="21">
        <f t="shared" si="328"/>
        <v>0</v>
      </c>
      <c r="M3081" s="21" t="s">
        <v>4925</v>
      </c>
      <c r="N3081" s="30">
        <v>45937</v>
      </c>
      <c r="O3081" s="48">
        <v>23091.84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29"/>
        <v>1</v>
      </c>
      <c r="Z3081" s="21" t="str">
        <f t="shared" si="330"/>
        <v>Tuesday</v>
      </c>
      <c r="AA3081" s="21" t="str">
        <f t="shared" si="331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3079</v>
      </c>
      <c r="B3082" s="21" t="s">
        <v>4726</v>
      </c>
      <c r="C3082" s="30">
        <v>45926</v>
      </c>
      <c r="D3082" s="30">
        <v>45936</v>
      </c>
      <c r="E3082" s="47">
        <v>201.6</v>
      </c>
      <c r="F3082" s="47">
        <f t="shared" si="326"/>
        <v>17740.8</v>
      </c>
      <c r="G3082" s="48">
        <f t="shared" si="327"/>
        <v>17740.8</v>
      </c>
      <c r="H3082" s="21">
        <v>105322</v>
      </c>
      <c r="I3082" s="21" t="s">
        <v>4535</v>
      </c>
      <c r="J3082" s="21">
        <v>1</v>
      </c>
      <c r="K3082" s="21">
        <v>1</v>
      </c>
      <c r="L3082" s="21">
        <f t="shared" si="328"/>
        <v>0</v>
      </c>
      <c r="M3082" s="21" t="s">
        <v>4917</v>
      </c>
      <c r="N3082" s="30">
        <v>45937</v>
      </c>
      <c r="O3082" s="48">
        <v>26784</v>
      </c>
      <c r="P3082" s="21" t="s">
        <v>172</v>
      </c>
      <c r="Q3082" s="21">
        <v>58156571163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Kolkata</v>
      </c>
      <c r="W3082" s="38"/>
      <c r="X3082" s="30">
        <v>45939</v>
      </c>
      <c r="Y3082" s="21">
        <f t="shared" si="329"/>
        <v>2</v>
      </c>
      <c r="Z3082" s="21" t="str">
        <f t="shared" si="330"/>
        <v>Tuesday</v>
      </c>
      <c r="AA3082" s="21" t="str">
        <f t="shared" si="331"/>
        <v>Thursday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3080</v>
      </c>
      <c r="B3083" s="21" t="s">
        <v>4726</v>
      </c>
      <c r="C3083" s="30">
        <v>45926</v>
      </c>
      <c r="D3083" s="30">
        <v>45936</v>
      </c>
      <c r="E3083" s="47">
        <v>186.9</v>
      </c>
      <c r="F3083" s="47">
        <f t="shared" si="326"/>
        <v>16447.2</v>
      </c>
      <c r="G3083" s="48">
        <f t="shared" si="327"/>
        <v>16447.2</v>
      </c>
      <c r="H3083" s="21">
        <v>106610</v>
      </c>
      <c r="I3083" s="21" t="s">
        <v>4536</v>
      </c>
      <c r="J3083" s="21">
        <v>1</v>
      </c>
      <c r="K3083" s="21">
        <v>1</v>
      </c>
      <c r="L3083" s="21">
        <f t="shared" si="328"/>
        <v>0</v>
      </c>
      <c r="M3083" s="21" t="s">
        <v>4956</v>
      </c>
      <c r="N3083" s="30">
        <v>45938</v>
      </c>
      <c r="O3083" s="48">
        <v>28969.5</v>
      </c>
      <c r="P3083" s="21" t="s">
        <v>1136</v>
      </c>
      <c r="Q3083" s="21" t="s">
        <v>636</v>
      </c>
      <c r="R3083" s="21" t="s">
        <v>723</v>
      </c>
      <c r="S3083" s="3">
        <v>4</v>
      </c>
      <c r="T3083" s="37"/>
      <c r="U3083" s="21" t="s">
        <v>18</v>
      </c>
      <c r="V3083" s="21" t="str">
        <f>VLOOKUP(P3083,'Customer List'!B:C,2,)</f>
        <v>Delhi</v>
      </c>
      <c r="W3083" s="38"/>
      <c r="X3083" s="30">
        <f>IF(OR(R3083 = "PRIYANKA MADAM", R3083 = "DEEPAK", R3083 = "PORTER"),N3083,"")</f>
        <v>45938</v>
      </c>
      <c r="Y3083" s="21">
        <f t="shared" si="329"/>
        <v>0</v>
      </c>
      <c r="Z3083" s="21" t="str">
        <f t="shared" si="330"/>
        <v>Wednesday</v>
      </c>
      <c r="AA3083" s="21" t="str">
        <f t="shared" si="331"/>
        <v>Wednesday</v>
      </c>
      <c r="AB3083" s="21" t="str">
        <f>VLOOKUP(U3083,'Currency Sheet'!A:C,3,)</f>
        <v>DOLLAR</v>
      </c>
      <c r="AC3083" s="42" t="str">
        <f>VLOOKUP(P3083,'Customer List'!B:D,3,)</f>
        <v>Local</v>
      </c>
    </row>
    <row r="3084" spans="1:29" x14ac:dyDescent="0.25">
      <c r="A3084" s="21">
        <v>3081</v>
      </c>
      <c r="B3084" s="21" t="s">
        <v>4726</v>
      </c>
      <c r="C3084" s="30">
        <v>45926</v>
      </c>
      <c r="D3084" s="30">
        <v>45936</v>
      </c>
      <c r="E3084" s="47">
        <v>85.4</v>
      </c>
      <c r="F3084" s="47">
        <f t="shared" si="326"/>
        <v>7515.2000000000007</v>
      </c>
      <c r="G3084" s="48">
        <f t="shared" si="327"/>
        <v>7515.2000000000007</v>
      </c>
      <c r="H3084" s="21">
        <v>108907</v>
      </c>
      <c r="I3084" s="21" t="s">
        <v>4537</v>
      </c>
      <c r="J3084" s="21">
        <v>1</v>
      </c>
      <c r="K3084" s="21">
        <v>1</v>
      </c>
      <c r="L3084" s="21">
        <f t="shared" si="328"/>
        <v>0</v>
      </c>
      <c r="M3084" s="21" t="s">
        <v>4919</v>
      </c>
      <c r="N3084" s="30">
        <v>45937</v>
      </c>
      <c r="O3084" s="48">
        <v>12810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9"/>
        <v>2</v>
      </c>
      <c r="Z3084" s="21" t="str">
        <f t="shared" si="330"/>
        <v>Tuesday</v>
      </c>
      <c r="AA3084" s="21" t="str">
        <f t="shared" si="331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3082</v>
      </c>
      <c r="B3085" s="21" t="s">
        <v>4726</v>
      </c>
      <c r="C3085" s="30">
        <v>45926</v>
      </c>
      <c r="D3085" s="30">
        <v>45936</v>
      </c>
      <c r="E3085" s="47">
        <v>51.1</v>
      </c>
      <c r="F3085" s="47">
        <f t="shared" si="326"/>
        <v>4496.8</v>
      </c>
      <c r="G3085" s="48">
        <f t="shared" si="327"/>
        <v>4496.8</v>
      </c>
      <c r="H3085" s="21">
        <v>109207</v>
      </c>
      <c r="I3085" s="21" t="s">
        <v>4538</v>
      </c>
      <c r="J3085" s="21">
        <v>1</v>
      </c>
      <c r="K3085" s="21">
        <v>1</v>
      </c>
      <c r="L3085" s="21">
        <f t="shared" si="328"/>
        <v>0</v>
      </c>
      <c r="M3085" s="21" t="s">
        <v>4917</v>
      </c>
      <c r="N3085" s="30">
        <v>45937</v>
      </c>
      <c r="O3085" s="48">
        <v>6789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29"/>
        <v>2</v>
      </c>
      <c r="Z3085" s="21" t="str">
        <f t="shared" si="330"/>
        <v>Tuesday</v>
      </c>
      <c r="AA3085" s="21" t="str">
        <f t="shared" si="331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3083</v>
      </c>
      <c r="B3086" s="21" t="s">
        <v>4726</v>
      </c>
      <c r="C3086" s="30">
        <v>45926</v>
      </c>
      <c r="D3086" s="30">
        <v>45936</v>
      </c>
      <c r="E3086" s="47">
        <v>214.5</v>
      </c>
      <c r="F3086" s="47">
        <f t="shared" si="326"/>
        <v>18876</v>
      </c>
      <c r="G3086" s="48">
        <f t="shared" si="327"/>
        <v>18876</v>
      </c>
      <c r="H3086" s="21">
        <v>115555</v>
      </c>
      <c r="I3086" s="21" t="s">
        <v>4539</v>
      </c>
      <c r="J3086" s="21">
        <v>1</v>
      </c>
      <c r="K3086" s="21">
        <v>1</v>
      </c>
      <c r="L3086" s="21">
        <f t="shared" si="328"/>
        <v>0</v>
      </c>
      <c r="M3086" s="21" t="s">
        <v>5028</v>
      </c>
      <c r="N3086" s="30">
        <v>45937</v>
      </c>
      <c r="O3086" s="48">
        <v>24453</v>
      </c>
      <c r="P3086" s="21" t="s">
        <v>617</v>
      </c>
      <c r="Q3086" s="21">
        <v>58156578664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Bhuvneshwar</v>
      </c>
      <c r="W3086" s="38"/>
      <c r="X3086" s="30">
        <v>45941</v>
      </c>
      <c r="Y3086" s="21">
        <f t="shared" si="329"/>
        <v>4</v>
      </c>
      <c r="Z3086" s="21" t="str">
        <f t="shared" si="330"/>
        <v>Tuesday</v>
      </c>
      <c r="AA3086" s="21" t="str">
        <f t="shared" si="331"/>
        <v>Saturday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3084</v>
      </c>
      <c r="B3087" s="21" t="s">
        <v>4726</v>
      </c>
      <c r="C3087" s="30">
        <v>45926</v>
      </c>
      <c r="D3087" s="30">
        <v>45936</v>
      </c>
      <c r="E3087" s="47">
        <v>219</v>
      </c>
      <c r="F3087" s="47">
        <f t="shared" si="326"/>
        <v>19272</v>
      </c>
      <c r="G3087" s="48">
        <f t="shared" si="327"/>
        <v>19272</v>
      </c>
      <c r="H3087" s="21">
        <v>117339</v>
      </c>
      <c r="I3087" s="21" t="s">
        <v>4540</v>
      </c>
      <c r="J3087" s="21">
        <v>1</v>
      </c>
      <c r="K3087" s="21">
        <v>1</v>
      </c>
      <c r="L3087" s="21">
        <f t="shared" si="328"/>
        <v>0</v>
      </c>
      <c r="M3087" s="21" t="s">
        <v>5028</v>
      </c>
      <c r="N3087" s="30">
        <v>45937</v>
      </c>
      <c r="O3087" s="48">
        <v>24966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29"/>
        <v>4</v>
      </c>
      <c r="Z3087" s="21" t="str">
        <f t="shared" si="330"/>
        <v>Tuesday</v>
      </c>
      <c r="AA3087" s="21" t="str">
        <f t="shared" si="331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3085</v>
      </c>
      <c r="B3088" s="21" t="s">
        <v>4726</v>
      </c>
      <c r="C3088" s="30">
        <v>45926</v>
      </c>
      <c r="D3088" s="30">
        <v>45936</v>
      </c>
      <c r="E3088" s="47">
        <v>285.60000000000002</v>
      </c>
      <c r="F3088" s="47">
        <f t="shared" si="326"/>
        <v>25132.800000000003</v>
      </c>
      <c r="G3088" s="48">
        <f t="shared" si="327"/>
        <v>25132.800000000003</v>
      </c>
      <c r="H3088" s="21">
        <v>119806</v>
      </c>
      <c r="I3088" s="21" t="s">
        <v>4541</v>
      </c>
      <c r="J3088" s="21">
        <v>1</v>
      </c>
      <c r="K3088" s="21">
        <v>1</v>
      </c>
      <c r="L3088" s="21">
        <f t="shared" si="328"/>
        <v>0</v>
      </c>
      <c r="M3088" s="21" t="s">
        <v>4925</v>
      </c>
      <c r="N3088" s="30">
        <v>45937</v>
      </c>
      <c r="O3088" s="48">
        <v>30991.68</v>
      </c>
      <c r="P3088" s="21" t="s">
        <v>276</v>
      </c>
      <c r="Q3088" s="21">
        <v>58156565795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Pune</v>
      </c>
      <c r="W3088" s="38"/>
      <c r="X3088" s="30">
        <v>45938</v>
      </c>
      <c r="Y3088" s="21">
        <f t="shared" si="329"/>
        <v>1</v>
      </c>
      <c r="Z3088" s="21" t="str">
        <f t="shared" si="330"/>
        <v>Tuesday</v>
      </c>
      <c r="AA3088" s="21" t="str">
        <f t="shared" si="331"/>
        <v>Wednesday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3086</v>
      </c>
      <c r="B3089" s="21" t="s">
        <v>4726</v>
      </c>
      <c r="C3089" s="30">
        <v>45926</v>
      </c>
      <c r="D3089" s="30">
        <v>45936</v>
      </c>
      <c r="E3089" s="47">
        <v>98.7</v>
      </c>
      <c r="F3089" s="47">
        <f t="shared" si="326"/>
        <v>8685.6</v>
      </c>
      <c r="G3089" s="48">
        <f t="shared" si="327"/>
        <v>8685.6</v>
      </c>
      <c r="H3089" s="21">
        <v>123110</v>
      </c>
      <c r="I3089" s="21" t="s">
        <v>4542</v>
      </c>
      <c r="J3089" s="21">
        <v>1</v>
      </c>
      <c r="K3089" s="21">
        <v>1</v>
      </c>
      <c r="L3089" s="21">
        <f t="shared" si="328"/>
        <v>0</v>
      </c>
      <c r="M3089" s="21" t="s">
        <v>5028</v>
      </c>
      <c r="N3089" s="30">
        <v>45937</v>
      </c>
      <c r="O3089" s="48">
        <v>12055.5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9"/>
        <v>4</v>
      </c>
      <c r="Z3089" s="21" t="str">
        <f t="shared" si="330"/>
        <v>Tuesday</v>
      </c>
      <c r="AA3089" s="21" t="str">
        <f t="shared" si="331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3087</v>
      </c>
      <c r="B3090" s="21" t="s">
        <v>4726</v>
      </c>
      <c r="C3090" s="30">
        <v>45926</v>
      </c>
      <c r="D3090" s="30">
        <v>45936</v>
      </c>
      <c r="E3090" s="47">
        <v>100.1</v>
      </c>
      <c r="F3090" s="47">
        <f t="shared" si="326"/>
        <v>8808.7999999999993</v>
      </c>
      <c r="G3090" s="48">
        <f t="shared" si="327"/>
        <v>8808.7999999999993</v>
      </c>
      <c r="H3090" s="21">
        <v>123116</v>
      </c>
      <c r="I3090" s="21" t="s">
        <v>4543</v>
      </c>
      <c r="J3090" s="21">
        <v>1</v>
      </c>
      <c r="K3090" s="21">
        <v>1</v>
      </c>
      <c r="L3090" s="21">
        <f t="shared" si="328"/>
        <v>0</v>
      </c>
      <c r="M3090" s="21" t="s">
        <v>4871</v>
      </c>
      <c r="N3090" s="30">
        <v>45937</v>
      </c>
      <c r="O3090" s="48">
        <v>15015</v>
      </c>
      <c r="P3090" s="21" t="s">
        <v>621</v>
      </c>
      <c r="Q3090" s="21">
        <v>58156569730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Hyderabad</v>
      </c>
      <c r="W3090" s="38"/>
      <c r="X3090" s="30">
        <v>45938</v>
      </c>
      <c r="Y3090" s="21">
        <f t="shared" si="329"/>
        <v>1</v>
      </c>
      <c r="Z3090" s="21" t="str">
        <f t="shared" si="330"/>
        <v>Tuesday</v>
      </c>
      <c r="AA3090" s="21" t="str">
        <f t="shared" si="331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3088</v>
      </c>
      <c r="B3091" s="21" t="s">
        <v>4726</v>
      </c>
      <c r="C3091" s="30">
        <v>45926</v>
      </c>
      <c r="D3091" s="30">
        <v>45936</v>
      </c>
      <c r="E3091" s="47">
        <v>250.6</v>
      </c>
      <c r="F3091" s="47">
        <f t="shared" si="326"/>
        <v>22052.799999999999</v>
      </c>
      <c r="G3091" s="48">
        <f t="shared" si="327"/>
        <v>22052.799999999999</v>
      </c>
      <c r="H3091" s="21">
        <v>123128</v>
      </c>
      <c r="I3091" s="21" t="s">
        <v>4544</v>
      </c>
      <c r="J3091" s="21">
        <v>1</v>
      </c>
      <c r="K3091" s="21">
        <v>1</v>
      </c>
      <c r="L3091" s="21">
        <f t="shared" si="328"/>
        <v>0</v>
      </c>
      <c r="M3091" s="21" t="s">
        <v>4917</v>
      </c>
      <c r="N3091" s="30">
        <v>45937</v>
      </c>
      <c r="O3091" s="48">
        <v>33294</v>
      </c>
      <c r="P3091" s="21" t="s">
        <v>172</v>
      </c>
      <c r="Q3091" s="21">
        <v>58156571163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Kolkata</v>
      </c>
      <c r="W3091" s="38"/>
      <c r="X3091" s="30">
        <v>45939</v>
      </c>
      <c r="Y3091" s="21">
        <f t="shared" si="329"/>
        <v>2</v>
      </c>
      <c r="Z3091" s="21" t="str">
        <f t="shared" si="330"/>
        <v>Tuesday</v>
      </c>
      <c r="AA3091" s="21" t="str">
        <f t="shared" si="331"/>
        <v>Thursday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3089</v>
      </c>
      <c r="B3092" s="21" t="s">
        <v>4726</v>
      </c>
      <c r="C3092" s="30">
        <v>45926</v>
      </c>
      <c r="D3092" s="30">
        <v>45936</v>
      </c>
      <c r="E3092" s="47">
        <v>185.5</v>
      </c>
      <c r="F3092" s="47">
        <f t="shared" si="326"/>
        <v>16324</v>
      </c>
      <c r="G3092" s="48">
        <f t="shared" si="327"/>
        <v>16324</v>
      </c>
      <c r="H3092" s="21">
        <v>125226</v>
      </c>
      <c r="I3092" s="21" t="s">
        <v>4545</v>
      </c>
      <c r="J3092" s="21">
        <v>1</v>
      </c>
      <c r="K3092" s="21">
        <v>1</v>
      </c>
      <c r="L3092" s="21">
        <f t="shared" si="328"/>
        <v>0</v>
      </c>
      <c r="M3092" s="21" t="s">
        <v>5028</v>
      </c>
      <c r="N3092" s="30">
        <v>45937</v>
      </c>
      <c r="O3092" s="48">
        <v>22657.5</v>
      </c>
      <c r="P3092" s="21" t="s">
        <v>617</v>
      </c>
      <c r="Q3092" s="21">
        <v>58156578664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Bhuvneshwar</v>
      </c>
      <c r="W3092" s="38"/>
      <c r="X3092" s="30">
        <v>45941</v>
      </c>
      <c r="Y3092" s="21">
        <f t="shared" si="329"/>
        <v>4</v>
      </c>
      <c r="Z3092" s="21" t="str">
        <f t="shared" si="330"/>
        <v>Tuesday</v>
      </c>
      <c r="AA3092" s="21" t="str">
        <f t="shared" si="331"/>
        <v>Saturday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3090</v>
      </c>
      <c r="B3093" s="21" t="s">
        <v>4726</v>
      </c>
      <c r="C3093" s="30">
        <v>45926</v>
      </c>
      <c r="D3093" s="30">
        <v>45936</v>
      </c>
      <c r="E3093" s="47">
        <v>217.7</v>
      </c>
      <c r="F3093" s="47">
        <f t="shared" si="326"/>
        <v>19157.599999999999</v>
      </c>
      <c r="G3093" s="48">
        <f t="shared" si="327"/>
        <v>19157.599999999999</v>
      </c>
      <c r="H3093" s="21">
        <v>126622</v>
      </c>
      <c r="I3093" s="21" t="s">
        <v>4546</v>
      </c>
      <c r="J3093" s="21">
        <v>1</v>
      </c>
      <c r="K3093" s="21">
        <v>1</v>
      </c>
      <c r="L3093" s="21">
        <f t="shared" si="328"/>
        <v>0</v>
      </c>
      <c r="M3093" s="21" t="s">
        <v>5028</v>
      </c>
      <c r="N3093" s="30">
        <v>45937</v>
      </c>
      <c r="O3093" s="48">
        <v>26590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29"/>
        <v>4</v>
      </c>
      <c r="Z3093" s="21" t="str">
        <f t="shared" si="330"/>
        <v>Tuesday</v>
      </c>
      <c r="AA3093" s="21" t="str">
        <f t="shared" si="331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3091</v>
      </c>
      <c r="B3094" s="21" t="s">
        <v>4726</v>
      </c>
      <c r="C3094" s="30">
        <v>45926</v>
      </c>
      <c r="D3094" s="30">
        <v>45936</v>
      </c>
      <c r="E3094" s="47">
        <v>219</v>
      </c>
      <c r="F3094" s="47">
        <f t="shared" si="326"/>
        <v>19272</v>
      </c>
      <c r="G3094" s="48">
        <f t="shared" si="327"/>
        <v>19272</v>
      </c>
      <c r="H3094" s="21">
        <v>126633</v>
      </c>
      <c r="I3094" s="21" t="s">
        <v>4547</v>
      </c>
      <c r="J3094" s="21">
        <v>1</v>
      </c>
      <c r="K3094" s="21">
        <v>1</v>
      </c>
      <c r="L3094" s="21">
        <f t="shared" si="328"/>
        <v>0</v>
      </c>
      <c r="M3094" s="21" t="s">
        <v>4917</v>
      </c>
      <c r="N3094" s="30">
        <v>45937</v>
      </c>
      <c r="O3094" s="48">
        <v>27156</v>
      </c>
      <c r="P3094" s="21" t="s">
        <v>172</v>
      </c>
      <c r="Q3094" s="21">
        <v>58156571163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Kolkata</v>
      </c>
      <c r="W3094" s="38"/>
      <c r="X3094" s="30">
        <v>45939</v>
      </c>
      <c r="Y3094" s="21">
        <f t="shared" si="329"/>
        <v>2</v>
      </c>
      <c r="Z3094" s="21" t="str">
        <f t="shared" si="330"/>
        <v>Tuesday</v>
      </c>
      <c r="AA3094" s="21" t="str">
        <f t="shared" si="331"/>
        <v>Thursday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3092</v>
      </c>
      <c r="B3095" s="21" t="s">
        <v>4726</v>
      </c>
      <c r="C3095" s="30">
        <v>45926</v>
      </c>
      <c r="D3095" s="30">
        <v>45936</v>
      </c>
      <c r="E3095" s="47">
        <v>198.1</v>
      </c>
      <c r="F3095" s="47">
        <f t="shared" si="326"/>
        <v>17432.8</v>
      </c>
      <c r="G3095" s="48">
        <f t="shared" si="327"/>
        <v>17432.8</v>
      </c>
      <c r="H3095" s="21">
        <v>127608</v>
      </c>
      <c r="I3095" s="21" t="s">
        <v>4548</v>
      </c>
      <c r="J3095" s="21">
        <v>1</v>
      </c>
      <c r="K3095" s="21">
        <v>1</v>
      </c>
      <c r="L3095" s="21">
        <f t="shared" si="328"/>
        <v>0</v>
      </c>
      <c r="M3095" s="21" t="s">
        <v>4917</v>
      </c>
      <c r="N3095" s="30">
        <v>45937</v>
      </c>
      <c r="O3095" s="48">
        <v>26319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29"/>
        <v>2</v>
      </c>
      <c r="Z3095" s="21" t="str">
        <f t="shared" si="330"/>
        <v>Tuesday</v>
      </c>
      <c r="AA3095" s="21" t="str">
        <f t="shared" si="331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3093</v>
      </c>
      <c r="B3096" s="21" t="s">
        <v>4726</v>
      </c>
      <c r="C3096" s="30">
        <v>45926</v>
      </c>
      <c r="D3096" s="30">
        <v>45936</v>
      </c>
      <c r="E3096" s="47">
        <v>212.1</v>
      </c>
      <c r="F3096" s="47">
        <f t="shared" si="326"/>
        <v>18664.8</v>
      </c>
      <c r="G3096" s="48">
        <f t="shared" si="327"/>
        <v>18664.8</v>
      </c>
      <c r="H3096" s="21">
        <v>127618</v>
      </c>
      <c r="I3096" s="21" t="s">
        <v>4549</v>
      </c>
      <c r="J3096" s="21">
        <v>1</v>
      </c>
      <c r="K3096" s="21">
        <v>1</v>
      </c>
      <c r="L3096" s="21">
        <f t="shared" si="328"/>
        <v>0</v>
      </c>
      <c r="M3096" s="21" t="s">
        <v>5028</v>
      </c>
      <c r="N3096" s="30">
        <v>45937</v>
      </c>
      <c r="O3096" s="48">
        <v>25906.5</v>
      </c>
      <c r="P3096" s="21" t="s">
        <v>617</v>
      </c>
      <c r="Q3096" s="57">
        <v>58156578664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Bhuvneshwar</v>
      </c>
      <c r="W3096" s="38"/>
      <c r="X3096" s="30">
        <v>45941</v>
      </c>
      <c r="Y3096" s="21">
        <f t="shared" si="329"/>
        <v>4</v>
      </c>
      <c r="Z3096" s="21" t="str">
        <f t="shared" si="330"/>
        <v>Tuesday</v>
      </c>
      <c r="AA3096" s="21" t="str">
        <f t="shared" si="331"/>
        <v>Saturday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3094</v>
      </c>
      <c r="B3097" s="21" t="s">
        <v>4726</v>
      </c>
      <c r="C3097" s="30">
        <v>45926</v>
      </c>
      <c r="D3097" s="30">
        <v>45936</v>
      </c>
      <c r="E3097" s="47">
        <v>217.7</v>
      </c>
      <c r="F3097" s="47">
        <f t="shared" si="326"/>
        <v>19157.599999999999</v>
      </c>
      <c r="G3097" s="48">
        <f t="shared" si="327"/>
        <v>19157.599999999999</v>
      </c>
      <c r="H3097" s="21">
        <v>128026</v>
      </c>
      <c r="I3097" s="21" t="s">
        <v>4550</v>
      </c>
      <c r="J3097" s="21">
        <v>1</v>
      </c>
      <c r="K3097" s="21">
        <v>1</v>
      </c>
      <c r="L3097" s="21">
        <f t="shared" si="328"/>
        <v>0</v>
      </c>
      <c r="M3097" s="21" t="s">
        <v>5028</v>
      </c>
      <c r="N3097" s="30">
        <v>45937</v>
      </c>
      <c r="O3097" s="48">
        <v>26590.5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29"/>
        <v>4</v>
      </c>
      <c r="Z3097" s="21" t="str">
        <f t="shared" si="330"/>
        <v>Tuesday</v>
      </c>
      <c r="AA3097" s="21" t="str">
        <f t="shared" si="331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3095</v>
      </c>
      <c r="B3098" s="21" t="s">
        <v>4726</v>
      </c>
      <c r="C3098" s="30">
        <v>45926</v>
      </c>
      <c r="D3098" s="30">
        <v>45936</v>
      </c>
      <c r="E3098" s="47">
        <v>123.2</v>
      </c>
      <c r="F3098" s="47">
        <f t="shared" si="326"/>
        <v>10841.6</v>
      </c>
      <c r="G3098" s="48">
        <f t="shared" si="327"/>
        <v>10841.6</v>
      </c>
      <c r="H3098" s="21">
        <v>128811</v>
      </c>
      <c r="I3098" s="21" t="s">
        <v>4551</v>
      </c>
      <c r="J3098" s="21">
        <v>1</v>
      </c>
      <c r="K3098" s="21">
        <v>1</v>
      </c>
      <c r="L3098" s="21">
        <f t="shared" si="328"/>
        <v>0</v>
      </c>
      <c r="M3098" s="21" t="s">
        <v>5028</v>
      </c>
      <c r="N3098" s="30">
        <v>45937</v>
      </c>
      <c r="O3098" s="48">
        <v>15048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9"/>
        <v>4</v>
      </c>
      <c r="Z3098" s="21" t="str">
        <f t="shared" si="330"/>
        <v>Tuesday</v>
      </c>
      <c r="AA3098" s="21" t="str">
        <f t="shared" si="331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3096</v>
      </c>
      <c r="B3099" s="21" t="s">
        <v>4726</v>
      </c>
      <c r="C3099" s="30">
        <v>45926</v>
      </c>
      <c r="D3099" s="30">
        <v>45936</v>
      </c>
      <c r="E3099" s="47">
        <v>86.8</v>
      </c>
      <c r="F3099" s="47">
        <f t="shared" si="326"/>
        <v>7638.4</v>
      </c>
      <c r="G3099" s="48">
        <f t="shared" si="327"/>
        <v>7638.4</v>
      </c>
      <c r="H3099" s="21">
        <v>130213</v>
      </c>
      <c r="I3099" s="21" t="s">
        <v>4552</v>
      </c>
      <c r="J3099" s="21">
        <v>1</v>
      </c>
      <c r="K3099" s="21">
        <v>1</v>
      </c>
      <c r="L3099" s="21">
        <f t="shared" si="328"/>
        <v>0</v>
      </c>
      <c r="M3099" s="21" t="s">
        <v>5028</v>
      </c>
      <c r="N3099" s="30">
        <v>45937</v>
      </c>
      <c r="O3099" s="48">
        <v>10602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9"/>
        <v>4</v>
      </c>
      <c r="Z3099" s="21" t="str">
        <f t="shared" si="330"/>
        <v>Tuesday</v>
      </c>
      <c r="AA3099" s="21" t="str">
        <f t="shared" si="331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3097</v>
      </c>
      <c r="B3100" s="21" t="s">
        <v>4726</v>
      </c>
      <c r="C3100" s="30">
        <v>45926</v>
      </c>
      <c r="D3100" s="30">
        <v>45936</v>
      </c>
      <c r="E3100" s="47">
        <v>145.6</v>
      </c>
      <c r="F3100" s="47">
        <f t="shared" si="326"/>
        <v>12812.8</v>
      </c>
      <c r="G3100" s="48">
        <f t="shared" si="327"/>
        <v>12812.8</v>
      </c>
      <c r="H3100" s="21">
        <v>137221</v>
      </c>
      <c r="I3100" s="21" t="s">
        <v>4553</v>
      </c>
      <c r="J3100" s="21">
        <v>1</v>
      </c>
      <c r="K3100" s="21">
        <v>1</v>
      </c>
      <c r="L3100" s="21">
        <f t="shared" si="328"/>
        <v>0</v>
      </c>
      <c r="M3100" s="21" t="s">
        <v>4917</v>
      </c>
      <c r="N3100" s="30">
        <v>45937</v>
      </c>
      <c r="O3100" s="48">
        <v>19344</v>
      </c>
      <c r="P3100" s="21" t="s">
        <v>172</v>
      </c>
      <c r="Q3100" s="21">
        <v>58156571163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Kolkata</v>
      </c>
      <c r="W3100" s="38"/>
      <c r="X3100" s="30">
        <v>45939</v>
      </c>
      <c r="Y3100" s="21">
        <f t="shared" si="329"/>
        <v>2</v>
      </c>
      <c r="Z3100" s="21" t="str">
        <f t="shared" si="330"/>
        <v>Tuesday</v>
      </c>
      <c r="AA3100" s="21" t="str">
        <f t="shared" si="331"/>
        <v>Thursday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3098</v>
      </c>
      <c r="B3101" s="21" t="s">
        <v>4726</v>
      </c>
      <c r="C3101" s="30">
        <v>45926</v>
      </c>
      <c r="D3101" s="30">
        <v>45936</v>
      </c>
      <c r="E3101" s="47">
        <v>185.5</v>
      </c>
      <c r="F3101" s="47">
        <f t="shared" si="326"/>
        <v>16324</v>
      </c>
      <c r="G3101" s="48">
        <f t="shared" si="327"/>
        <v>16324</v>
      </c>
      <c r="H3101" s="21" t="s">
        <v>4554</v>
      </c>
      <c r="I3101" s="21" t="s">
        <v>4668</v>
      </c>
      <c r="J3101" s="21">
        <v>1</v>
      </c>
      <c r="K3101" s="21">
        <v>1</v>
      </c>
      <c r="L3101" s="21">
        <f t="shared" si="328"/>
        <v>0</v>
      </c>
      <c r="M3101" s="21" t="s">
        <v>5309</v>
      </c>
      <c r="N3101" s="30">
        <v>45955</v>
      </c>
      <c r="O3101" s="48">
        <v>23651.25</v>
      </c>
      <c r="P3101" s="21" t="s">
        <v>1133</v>
      </c>
      <c r="Q3101" s="56">
        <v>58157407534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Kerala</v>
      </c>
      <c r="W3101" s="38"/>
      <c r="X3101" s="30">
        <v>45957</v>
      </c>
      <c r="Y3101" s="21">
        <f t="shared" si="329"/>
        <v>2</v>
      </c>
      <c r="Z3101" s="21" t="str">
        <f t="shared" si="330"/>
        <v>Saturday</v>
      </c>
      <c r="AA3101" s="21" t="str">
        <f t="shared" si="331"/>
        <v>Monday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3099</v>
      </c>
      <c r="B3102" s="21" t="s">
        <v>4726</v>
      </c>
      <c r="C3102" s="30">
        <v>45926</v>
      </c>
      <c r="D3102" s="30">
        <v>45936</v>
      </c>
      <c r="E3102" s="47">
        <v>95.2</v>
      </c>
      <c r="F3102" s="47">
        <f t="shared" si="326"/>
        <v>8377.6</v>
      </c>
      <c r="G3102" s="48">
        <f t="shared" si="327"/>
        <v>8377.6</v>
      </c>
      <c r="H3102" s="21">
        <v>141703</v>
      </c>
      <c r="I3102" s="21" t="s">
        <v>3937</v>
      </c>
      <c r="J3102" s="21">
        <v>1</v>
      </c>
      <c r="K3102" s="21">
        <v>1</v>
      </c>
      <c r="L3102" s="21">
        <f t="shared" si="328"/>
        <v>0</v>
      </c>
      <c r="M3102" s="21" t="s">
        <v>4871</v>
      </c>
      <c r="N3102" s="30">
        <v>45937</v>
      </c>
      <c r="O3102" s="48">
        <v>14280</v>
      </c>
      <c r="P3102" s="21" t="s">
        <v>621</v>
      </c>
      <c r="Q3102" s="21">
        <v>58156569730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Hyderabad</v>
      </c>
      <c r="W3102" s="38"/>
      <c r="X3102" s="30">
        <v>45938</v>
      </c>
      <c r="Y3102" s="21">
        <f t="shared" si="329"/>
        <v>1</v>
      </c>
      <c r="Z3102" s="21" t="str">
        <f t="shared" si="330"/>
        <v>Tuesday</v>
      </c>
      <c r="AA3102" s="21" t="str">
        <f t="shared" si="331"/>
        <v>Wednesday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3100</v>
      </c>
      <c r="B3103" s="21" t="s">
        <v>4726</v>
      </c>
      <c r="C3103" s="30">
        <v>45926</v>
      </c>
      <c r="D3103" s="30">
        <v>45936</v>
      </c>
      <c r="E3103" s="47">
        <v>153</v>
      </c>
      <c r="F3103" s="47">
        <f t="shared" si="326"/>
        <v>13464</v>
      </c>
      <c r="G3103" s="48">
        <f t="shared" si="327"/>
        <v>13464</v>
      </c>
      <c r="H3103" s="21">
        <v>141717</v>
      </c>
      <c r="I3103" s="21" t="s">
        <v>4555</v>
      </c>
      <c r="J3103" s="21">
        <v>1</v>
      </c>
      <c r="K3103" s="21">
        <v>1</v>
      </c>
      <c r="L3103" s="21">
        <f t="shared" si="328"/>
        <v>0</v>
      </c>
      <c r="M3103" s="21" t="s">
        <v>5028</v>
      </c>
      <c r="N3103" s="30">
        <v>45937</v>
      </c>
      <c r="O3103" s="48">
        <v>17442</v>
      </c>
      <c r="P3103" s="21" t="s">
        <v>617</v>
      </c>
      <c r="Q3103" s="21">
        <v>58156578664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Bhuvneshwar</v>
      </c>
      <c r="W3103" s="38"/>
      <c r="X3103" s="30">
        <v>45941</v>
      </c>
      <c r="Y3103" s="21">
        <f t="shared" si="329"/>
        <v>4</v>
      </c>
      <c r="Z3103" s="21" t="str">
        <f t="shared" si="330"/>
        <v>Tuesday</v>
      </c>
      <c r="AA3103" s="21" t="str">
        <f t="shared" si="331"/>
        <v>Saturday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3101</v>
      </c>
      <c r="B3104" s="21" t="s">
        <v>4726</v>
      </c>
      <c r="C3104" s="30">
        <v>45926</v>
      </c>
      <c r="D3104" s="30">
        <v>45936</v>
      </c>
      <c r="E3104" s="47">
        <v>205.1</v>
      </c>
      <c r="F3104" s="47">
        <f t="shared" si="326"/>
        <v>18048.8</v>
      </c>
      <c r="G3104" s="48">
        <f t="shared" si="327"/>
        <v>18048.8</v>
      </c>
      <c r="H3104" s="21">
        <v>141734</v>
      </c>
      <c r="I3104" s="21" t="s">
        <v>4556</v>
      </c>
      <c r="J3104" s="21">
        <v>1</v>
      </c>
      <c r="K3104" s="21">
        <v>1</v>
      </c>
      <c r="L3104" s="21">
        <f t="shared" si="328"/>
        <v>0</v>
      </c>
      <c r="M3104" s="21" t="s">
        <v>4917</v>
      </c>
      <c r="N3104" s="30">
        <v>45937</v>
      </c>
      <c r="O3104" s="48">
        <v>27249</v>
      </c>
      <c r="P3104" s="21" t="s">
        <v>172</v>
      </c>
      <c r="Q3104" s="21">
        <v>58156571163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Kolkata</v>
      </c>
      <c r="W3104" s="38"/>
      <c r="X3104" s="30">
        <v>45939</v>
      </c>
      <c r="Y3104" s="21">
        <f t="shared" si="329"/>
        <v>2</v>
      </c>
      <c r="Z3104" s="21" t="str">
        <f t="shared" si="330"/>
        <v>Tuesday</v>
      </c>
      <c r="AA3104" s="21" t="str">
        <f t="shared" si="331"/>
        <v>Thursday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3102</v>
      </c>
      <c r="B3105" s="21" t="s">
        <v>4726</v>
      </c>
      <c r="C3105" s="30">
        <v>45926</v>
      </c>
      <c r="D3105" s="30">
        <v>45936</v>
      </c>
      <c r="E3105" s="47">
        <v>181.5</v>
      </c>
      <c r="F3105" s="47">
        <f t="shared" si="326"/>
        <v>15972</v>
      </c>
      <c r="G3105" s="48">
        <f t="shared" si="327"/>
        <v>15972</v>
      </c>
      <c r="H3105" s="21">
        <v>142111</v>
      </c>
      <c r="I3105" s="21" t="s">
        <v>4557</v>
      </c>
      <c r="J3105" s="21">
        <v>1</v>
      </c>
      <c r="K3105" s="21">
        <v>1</v>
      </c>
      <c r="L3105" s="21">
        <f t="shared" si="328"/>
        <v>0</v>
      </c>
      <c r="M3105" s="21" t="s">
        <v>5028</v>
      </c>
      <c r="N3105" s="30">
        <v>45937</v>
      </c>
      <c r="O3105" s="48">
        <v>20691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9"/>
        <v>4</v>
      </c>
      <c r="Z3105" s="21" t="str">
        <f t="shared" si="330"/>
        <v>Tuesday</v>
      </c>
      <c r="AA3105" s="21" t="str">
        <f t="shared" si="331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3103</v>
      </c>
      <c r="B3106" s="21" t="s">
        <v>4726</v>
      </c>
      <c r="C3106" s="30">
        <v>45926</v>
      </c>
      <c r="D3106" s="30">
        <v>45936</v>
      </c>
      <c r="E3106" s="47">
        <v>148.5</v>
      </c>
      <c r="F3106" s="47">
        <f t="shared" si="326"/>
        <v>13068</v>
      </c>
      <c r="G3106" s="48">
        <f t="shared" si="327"/>
        <v>13068</v>
      </c>
      <c r="H3106" s="21">
        <v>145209</v>
      </c>
      <c r="I3106" s="21" t="s">
        <v>4558</v>
      </c>
      <c r="J3106" s="21">
        <v>1</v>
      </c>
      <c r="K3106" s="21">
        <v>1</v>
      </c>
      <c r="L3106" s="21">
        <f t="shared" si="328"/>
        <v>0</v>
      </c>
      <c r="M3106" s="21" t="s">
        <v>4917</v>
      </c>
      <c r="N3106" s="30">
        <v>45937</v>
      </c>
      <c r="O3106" s="48">
        <v>18414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9"/>
        <v>2</v>
      </c>
      <c r="Z3106" s="21" t="str">
        <f t="shared" si="330"/>
        <v>Tuesday</v>
      </c>
      <c r="AA3106" s="21" t="str">
        <f t="shared" si="331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3104</v>
      </c>
      <c r="B3107" s="21" t="s">
        <v>4726</v>
      </c>
      <c r="C3107" s="30">
        <v>45926</v>
      </c>
      <c r="D3107" s="30">
        <v>45936</v>
      </c>
      <c r="E3107" s="47">
        <v>107.1</v>
      </c>
      <c r="F3107" s="47">
        <f t="shared" si="326"/>
        <v>9424.7999999999993</v>
      </c>
      <c r="G3107" s="48">
        <f t="shared" si="327"/>
        <v>9424.7999999999993</v>
      </c>
      <c r="H3107" s="21">
        <v>160908</v>
      </c>
      <c r="I3107" s="21" t="s">
        <v>4559</v>
      </c>
      <c r="J3107" s="21">
        <v>1</v>
      </c>
      <c r="K3107" s="21">
        <v>1</v>
      </c>
      <c r="L3107" s="21">
        <f t="shared" si="328"/>
        <v>0</v>
      </c>
      <c r="M3107" s="21" t="s">
        <v>4925</v>
      </c>
      <c r="N3107" s="30">
        <v>45937</v>
      </c>
      <c r="O3107" s="48">
        <v>11621.88</v>
      </c>
      <c r="P3107" s="21" t="s">
        <v>276</v>
      </c>
      <c r="Q3107" s="21">
        <v>58156565795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Pune</v>
      </c>
      <c r="W3107" s="38"/>
      <c r="X3107" s="30">
        <v>45938</v>
      </c>
      <c r="Y3107" s="21">
        <f t="shared" si="329"/>
        <v>1</v>
      </c>
      <c r="Z3107" s="21" t="str">
        <f t="shared" si="330"/>
        <v>Tuesday</v>
      </c>
      <c r="AA3107" s="21" t="str">
        <f t="shared" si="331"/>
        <v>Wednesday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3105</v>
      </c>
      <c r="B3108" s="21" t="s">
        <v>4726</v>
      </c>
      <c r="C3108" s="30">
        <v>45926</v>
      </c>
      <c r="D3108" s="30">
        <v>45936</v>
      </c>
      <c r="E3108" s="47">
        <v>187.5</v>
      </c>
      <c r="F3108" s="47">
        <f t="shared" si="326"/>
        <v>16500</v>
      </c>
      <c r="G3108" s="48">
        <f t="shared" si="327"/>
        <v>16500</v>
      </c>
      <c r="H3108" s="21">
        <v>160909</v>
      </c>
      <c r="I3108" s="21" t="s">
        <v>4560</v>
      </c>
      <c r="J3108" s="21">
        <v>1</v>
      </c>
      <c r="K3108" s="21">
        <v>1</v>
      </c>
      <c r="L3108" s="21">
        <f t="shared" si="328"/>
        <v>0</v>
      </c>
      <c r="M3108" s="21" t="s">
        <v>4925</v>
      </c>
      <c r="N3108" s="30">
        <v>45937</v>
      </c>
      <c r="O3108" s="48">
        <v>18990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29"/>
        <v>1</v>
      </c>
      <c r="Z3108" s="21" t="str">
        <f t="shared" si="330"/>
        <v>Tuesday</v>
      </c>
      <c r="AA3108" s="21" t="str">
        <f t="shared" si="331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3106</v>
      </c>
      <c r="B3109" s="21" t="s">
        <v>4726</v>
      </c>
      <c r="C3109" s="30">
        <v>45926</v>
      </c>
      <c r="D3109" s="30">
        <v>45936</v>
      </c>
      <c r="E3109" s="47">
        <v>193.2</v>
      </c>
      <c r="F3109" s="47">
        <f t="shared" si="326"/>
        <v>17001.599999999999</v>
      </c>
      <c r="G3109" s="48">
        <f t="shared" si="327"/>
        <v>17001.599999999999</v>
      </c>
      <c r="H3109" s="21">
        <v>300326</v>
      </c>
      <c r="I3109" s="21" t="s">
        <v>3945</v>
      </c>
      <c r="J3109" s="21">
        <v>1</v>
      </c>
      <c r="K3109" s="21">
        <v>1</v>
      </c>
      <c r="L3109" s="21">
        <f t="shared" si="328"/>
        <v>0</v>
      </c>
      <c r="M3109" s="21" t="s">
        <v>4967</v>
      </c>
      <c r="N3109" s="30">
        <v>45937</v>
      </c>
      <c r="O3109" s="48">
        <v>0</v>
      </c>
      <c r="P3109" s="21" t="s">
        <v>2171</v>
      </c>
      <c r="Q3109" s="21">
        <v>58156573495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Gujrat</v>
      </c>
      <c r="W3109" s="38"/>
      <c r="X3109" s="30">
        <v>45939</v>
      </c>
      <c r="Y3109" s="21">
        <f t="shared" si="329"/>
        <v>2</v>
      </c>
      <c r="Z3109" s="21" t="str">
        <f t="shared" si="330"/>
        <v>Tuesday</v>
      </c>
      <c r="AA3109" s="21" t="str">
        <f t="shared" si="331"/>
        <v>Thursday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3107</v>
      </c>
      <c r="B3110" s="21" t="s">
        <v>4726</v>
      </c>
      <c r="C3110" s="30">
        <v>45926</v>
      </c>
      <c r="D3110" s="30">
        <v>45936</v>
      </c>
      <c r="E3110" s="47">
        <v>321.75</v>
      </c>
      <c r="F3110" s="47">
        <f t="shared" si="326"/>
        <v>28314</v>
      </c>
      <c r="G3110" s="48">
        <f t="shared" si="327"/>
        <v>56628</v>
      </c>
      <c r="H3110" s="21">
        <v>307640</v>
      </c>
      <c r="I3110" s="21" t="s">
        <v>4265</v>
      </c>
      <c r="J3110" s="21">
        <v>2</v>
      </c>
      <c r="K3110" s="21">
        <v>2</v>
      </c>
      <c r="L3110" s="21">
        <f t="shared" si="328"/>
        <v>0</v>
      </c>
      <c r="M3110" s="21" t="s">
        <v>4860</v>
      </c>
      <c r="N3110" s="30">
        <v>45937</v>
      </c>
      <c r="O3110" s="48">
        <v>73359</v>
      </c>
      <c r="P3110" s="21" t="s">
        <v>242</v>
      </c>
      <c r="Q3110" s="21">
        <v>58156569435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Mumbai</v>
      </c>
      <c r="W3110" s="38"/>
      <c r="X3110" s="30">
        <v>45938</v>
      </c>
      <c r="Y3110" s="21">
        <f t="shared" si="329"/>
        <v>1</v>
      </c>
      <c r="Z3110" s="21" t="str">
        <f t="shared" si="330"/>
        <v>Tuesday</v>
      </c>
      <c r="AA3110" s="21" t="str">
        <f t="shared" si="331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3108</v>
      </c>
      <c r="B3111" s="21" t="s">
        <v>4726</v>
      </c>
      <c r="C3111" s="30">
        <v>45926</v>
      </c>
      <c r="D3111" s="30">
        <v>45936</v>
      </c>
      <c r="E3111" s="47">
        <v>282</v>
      </c>
      <c r="F3111" s="47">
        <f t="shared" si="326"/>
        <v>24816</v>
      </c>
      <c r="G3111" s="48">
        <f t="shared" si="327"/>
        <v>24816</v>
      </c>
      <c r="H3111" s="21">
        <v>302048</v>
      </c>
      <c r="I3111" s="21" t="s">
        <v>4562</v>
      </c>
      <c r="J3111" s="21">
        <v>1</v>
      </c>
      <c r="K3111" s="21">
        <v>1</v>
      </c>
      <c r="L3111" s="21">
        <f t="shared" si="328"/>
        <v>0</v>
      </c>
      <c r="M3111" s="21" t="s">
        <v>4910</v>
      </c>
      <c r="N3111" s="30">
        <v>45937</v>
      </c>
      <c r="O3111" s="48">
        <v>34968</v>
      </c>
      <c r="P3111" s="21" t="s">
        <v>1134</v>
      </c>
      <c r="Q3111" s="21">
        <v>58156567700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45941</v>
      </c>
      <c r="Y3111" s="21">
        <f t="shared" si="329"/>
        <v>4</v>
      </c>
      <c r="Z3111" s="21" t="str">
        <f t="shared" si="330"/>
        <v>Tuesday</v>
      </c>
      <c r="AA3111" s="21" t="str">
        <f t="shared" si="331"/>
        <v>Saturday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3109</v>
      </c>
      <c r="B3112" s="21" t="s">
        <v>4726</v>
      </c>
      <c r="C3112" s="30">
        <v>45926</v>
      </c>
      <c r="D3112" s="30">
        <v>45936</v>
      </c>
      <c r="E3112" s="47">
        <v>267.39999999999998</v>
      </c>
      <c r="F3112" s="47">
        <f t="shared" si="326"/>
        <v>23531.199999999997</v>
      </c>
      <c r="G3112" s="48">
        <f t="shared" si="327"/>
        <v>23531.199999999997</v>
      </c>
      <c r="H3112" s="21">
        <v>302120</v>
      </c>
      <c r="I3112" s="21" t="s">
        <v>4563</v>
      </c>
      <c r="J3112" s="21">
        <v>1</v>
      </c>
      <c r="K3112" s="21">
        <v>1</v>
      </c>
      <c r="L3112" s="21">
        <f t="shared" si="328"/>
        <v>0</v>
      </c>
      <c r="M3112" s="21" t="s">
        <v>4860</v>
      </c>
      <c r="N3112" s="30">
        <v>45937</v>
      </c>
      <c r="O3112" s="48">
        <v>32661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9"/>
        <v>1</v>
      </c>
      <c r="Z3112" s="21" t="str">
        <f t="shared" si="330"/>
        <v>Tuesday</v>
      </c>
      <c r="AA3112" s="21" t="str">
        <f t="shared" si="331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3110</v>
      </c>
      <c r="B3113" s="21" t="s">
        <v>4726</v>
      </c>
      <c r="C3113" s="30">
        <v>45926</v>
      </c>
      <c r="D3113" s="30">
        <v>45936</v>
      </c>
      <c r="E3113" s="47">
        <v>73.5</v>
      </c>
      <c r="F3113" s="47">
        <f t="shared" si="326"/>
        <v>6468</v>
      </c>
      <c r="G3113" s="48">
        <f t="shared" si="327"/>
        <v>6468</v>
      </c>
      <c r="H3113" s="21">
        <v>302212</v>
      </c>
      <c r="I3113" s="21" t="s">
        <v>4564</v>
      </c>
      <c r="J3113" s="21">
        <v>1</v>
      </c>
      <c r="K3113" s="21">
        <v>1</v>
      </c>
      <c r="L3113" s="21">
        <f t="shared" si="328"/>
        <v>0</v>
      </c>
      <c r="M3113" s="21" t="s">
        <v>5721</v>
      </c>
      <c r="N3113" s="30">
        <v>45937</v>
      </c>
      <c r="O3113" s="48">
        <v>11392.5</v>
      </c>
      <c r="P3113" s="21" t="s">
        <v>2171</v>
      </c>
      <c r="Q3113" s="21">
        <v>58156573495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Gujrat</v>
      </c>
      <c r="W3113" s="38"/>
      <c r="X3113" s="30">
        <v>45939</v>
      </c>
      <c r="Y3113" s="21">
        <f t="shared" si="329"/>
        <v>2</v>
      </c>
      <c r="Z3113" s="21" t="str">
        <f t="shared" si="330"/>
        <v>Tuesday</v>
      </c>
      <c r="AA3113" s="21" t="str">
        <f t="shared" si="331"/>
        <v>Thursday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3111</v>
      </c>
      <c r="B3114" s="21" t="s">
        <v>4726</v>
      </c>
      <c r="C3114" s="30">
        <v>45926</v>
      </c>
      <c r="D3114" s="30">
        <v>45936</v>
      </c>
      <c r="E3114" s="47">
        <v>73.5</v>
      </c>
      <c r="F3114" s="47">
        <f t="shared" si="326"/>
        <v>6468</v>
      </c>
      <c r="G3114" s="48">
        <f t="shared" si="327"/>
        <v>6468</v>
      </c>
      <c r="H3114" s="21">
        <v>302212</v>
      </c>
      <c r="I3114" s="21" t="s">
        <v>4564</v>
      </c>
      <c r="J3114" s="21">
        <v>1</v>
      </c>
      <c r="K3114" s="21">
        <v>1</v>
      </c>
      <c r="L3114" s="21">
        <f t="shared" si="328"/>
        <v>0</v>
      </c>
      <c r="M3114" s="21" t="s">
        <v>5720</v>
      </c>
      <c r="N3114" s="30">
        <v>45937</v>
      </c>
      <c r="O3114" s="48">
        <v>12206.25</v>
      </c>
      <c r="P3114" s="21" t="s">
        <v>194</v>
      </c>
      <c r="Q3114" s="21">
        <v>58156573160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Kanpur</v>
      </c>
      <c r="W3114" s="38"/>
      <c r="X3114" s="30">
        <v>45939</v>
      </c>
      <c r="Y3114" s="21">
        <f t="shared" si="329"/>
        <v>2</v>
      </c>
      <c r="Z3114" s="21" t="str">
        <f t="shared" si="330"/>
        <v>Tuesday</v>
      </c>
      <c r="AA3114" s="21" t="str">
        <f t="shared" si="331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3112</v>
      </c>
      <c r="B3115" s="21" t="s">
        <v>4726</v>
      </c>
      <c r="C3115" s="30">
        <v>45926</v>
      </c>
      <c r="D3115" s="30">
        <v>45936</v>
      </c>
      <c r="E3115" s="47">
        <v>100.1</v>
      </c>
      <c r="F3115" s="47">
        <f t="shared" si="326"/>
        <v>8808.7999999999993</v>
      </c>
      <c r="G3115" s="48">
        <f t="shared" si="327"/>
        <v>8808.7999999999993</v>
      </c>
      <c r="H3115" s="21">
        <v>302611</v>
      </c>
      <c r="I3115" s="21" t="s">
        <v>4565</v>
      </c>
      <c r="J3115" s="21">
        <v>1</v>
      </c>
      <c r="K3115" s="21">
        <v>1</v>
      </c>
      <c r="L3115" s="21">
        <f t="shared" si="328"/>
        <v>0</v>
      </c>
      <c r="M3115" s="21" t="s">
        <v>5720</v>
      </c>
      <c r="N3115" s="30">
        <v>45937</v>
      </c>
      <c r="O3115" s="48">
        <v>16623.75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29"/>
        <v>2</v>
      </c>
      <c r="Z3115" s="21" t="str">
        <f t="shared" si="330"/>
        <v>Tuesday</v>
      </c>
      <c r="AA3115" s="21" t="str">
        <f t="shared" si="331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3113</v>
      </c>
      <c r="B3116" s="21" t="s">
        <v>4726</v>
      </c>
      <c r="C3116" s="30">
        <v>45926</v>
      </c>
      <c r="D3116" s="30">
        <v>45936</v>
      </c>
      <c r="E3116" s="47">
        <v>90.3</v>
      </c>
      <c r="F3116" s="47">
        <f t="shared" si="326"/>
        <v>7946.4</v>
      </c>
      <c r="G3116" s="48">
        <f t="shared" si="327"/>
        <v>7946.4</v>
      </c>
      <c r="H3116" s="21">
        <v>305105</v>
      </c>
      <c r="I3116" s="21" t="s">
        <v>4566</v>
      </c>
      <c r="J3116" s="21">
        <v>1</v>
      </c>
      <c r="K3116" s="21">
        <v>1</v>
      </c>
      <c r="L3116" s="21">
        <f t="shared" si="328"/>
        <v>0</v>
      </c>
      <c r="M3116" s="21" t="s">
        <v>4883</v>
      </c>
      <c r="N3116" s="30">
        <v>45937</v>
      </c>
      <c r="O3116" s="48">
        <v>13996.5</v>
      </c>
      <c r="P3116" s="21" t="s">
        <v>295</v>
      </c>
      <c r="Q3116" s="21">
        <v>58156572773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Kerala</v>
      </c>
      <c r="W3116" s="38"/>
      <c r="X3116" s="30">
        <v>45941</v>
      </c>
      <c r="Y3116" s="21">
        <f t="shared" si="329"/>
        <v>4</v>
      </c>
      <c r="Z3116" s="21" t="str">
        <f t="shared" si="330"/>
        <v>Tuesday</v>
      </c>
      <c r="AA3116" s="21" t="str">
        <f t="shared" si="331"/>
        <v>Saturday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3114</v>
      </c>
      <c r="B3117" s="21" t="s">
        <v>4726</v>
      </c>
      <c r="C3117" s="30">
        <v>45926</v>
      </c>
      <c r="D3117" s="30">
        <v>45936</v>
      </c>
      <c r="E3117" s="47">
        <v>102.9</v>
      </c>
      <c r="F3117" s="47">
        <f t="shared" si="326"/>
        <v>9055.2000000000007</v>
      </c>
      <c r="G3117" s="48">
        <f t="shared" si="327"/>
        <v>9055.2000000000007</v>
      </c>
      <c r="H3117" s="21">
        <v>305629</v>
      </c>
      <c r="I3117" s="21" t="s">
        <v>4567</v>
      </c>
      <c r="J3117" s="21">
        <v>1</v>
      </c>
      <c r="K3117" s="21">
        <v>1</v>
      </c>
      <c r="L3117" s="21">
        <f t="shared" si="328"/>
        <v>0</v>
      </c>
      <c r="M3117" s="21" t="s">
        <v>5720</v>
      </c>
      <c r="N3117" s="30">
        <v>45937</v>
      </c>
      <c r="O3117" s="48">
        <v>17088.75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9"/>
        <v>2</v>
      </c>
      <c r="Z3117" s="21" t="str">
        <f t="shared" si="330"/>
        <v>Tuesday</v>
      </c>
      <c r="AA3117" s="21" t="str">
        <f t="shared" si="331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3115</v>
      </c>
      <c r="B3118" s="21" t="s">
        <v>4726</v>
      </c>
      <c r="C3118" s="30">
        <v>45926</v>
      </c>
      <c r="D3118" s="30">
        <v>45936</v>
      </c>
      <c r="E3118" s="47">
        <v>205.1</v>
      </c>
      <c r="F3118" s="47">
        <f t="shared" si="326"/>
        <v>18048.8</v>
      </c>
      <c r="G3118" s="48">
        <f t="shared" si="327"/>
        <v>18048.8</v>
      </c>
      <c r="H3118" s="21">
        <v>306008</v>
      </c>
      <c r="I3118" s="21" t="s">
        <v>4263</v>
      </c>
      <c r="J3118" s="21">
        <v>1</v>
      </c>
      <c r="K3118" s="21">
        <v>1</v>
      </c>
      <c r="L3118" s="21">
        <f t="shared" si="328"/>
        <v>0</v>
      </c>
      <c r="M3118" s="21" t="s">
        <v>4860</v>
      </c>
      <c r="N3118" s="30">
        <v>45937</v>
      </c>
      <c r="O3118" s="48">
        <v>25051.5</v>
      </c>
      <c r="P3118" s="21" t="s">
        <v>242</v>
      </c>
      <c r="Q3118" s="21">
        <v>58156569435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Mumbai</v>
      </c>
      <c r="W3118" s="38"/>
      <c r="X3118" s="30">
        <v>45938</v>
      </c>
      <c r="Y3118" s="21">
        <f t="shared" si="329"/>
        <v>1</v>
      </c>
      <c r="Z3118" s="21" t="str">
        <f t="shared" si="330"/>
        <v>Tuesday</v>
      </c>
      <c r="AA3118" s="21" t="str">
        <f t="shared" si="331"/>
        <v>Wednesday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3116</v>
      </c>
      <c r="B3119" s="21" t="s">
        <v>4726</v>
      </c>
      <c r="C3119" s="30">
        <v>45926</v>
      </c>
      <c r="D3119" s="30">
        <v>45936</v>
      </c>
      <c r="E3119" s="47">
        <v>74.900000000000006</v>
      </c>
      <c r="F3119" s="47">
        <f t="shared" si="326"/>
        <v>6591.2000000000007</v>
      </c>
      <c r="G3119" s="48">
        <f t="shared" si="327"/>
        <v>13182.400000000001</v>
      </c>
      <c r="H3119" s="21">
        <v>343107</v>
      </c>
      <c r="I3119" s="21" t="s">
        <v>4588</v>
      </c>
      <c r="J3119" s="21">
        <v>2</v>
      </c>
      <c r="K3119" s="21">
        <v>2</v>
      </c>
      <c r="L3119" s="21">
        <f t="shared" si="328"/>
        <v>0</v>
      </c>
      <c r="M3119" s="21" t="s">
        <v>4923</v>
      </c>
      <c r="N3119" s="30">
        <v>45937</v>
      </c>
      <c r="O3119" s="48">
        <v>23219</v>
      </c>
      <c r="P3119" s="21" t="s">
        <v>2171</v>
      </c>
      <c r="Q3119" s="21">
        <v>58156573495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Gujrat</v>
      </c>
      <c r="W3119" s="38"/>
      <c r="X3119" s="30">
        <v>45939</v>
      </c>
      <c r="Y3119" s="21">
        <f t="shared" si="329"/>
        <v>2</v>
      </c>
      <c r="Z3119" s="21" t="str">
        <f t="shared" si="330"/>
        <v>Tuesday</v>
      </c>
      <c r="AA3119" s="21" t="str">
        <f t="shared" si="331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3117</v>
      </c>
      <c r="B3120" s="21" t="s">
        <v>4726</v>
      </c>
      <c r="C3120" s="30">
        <v>45926</v>
      </c>
      <c r="D3120" s="30">
        <v>45936</v>
      </c>
      <c r="E3120" s="47">
        <v>179.2</v>
      </c>
      <c r="F3120" s="47">
        <f t="shared" si="326"/>
        <v>15769.599999999999</v>
      </c>
      <c r="G3120" s="48">
        <f t="shared" si="327"/>
        <v>15769.599999999999</v>
      </c>
      <c r="H3120" s="21">
        <v>306308</v>
      </c>
      <c r="I3120" s="21" t="s">
        <v>4569</v>
      </c>
      <c r="J3120" s="21">
        <v>1</v>
      </c>
      <c r="K3120" s="21">
        <v>1</v>
      </c>
      <c r="L3120" s="21">
        <f t="shared" si="328"/>
        <v>0</v>
      </c>
      <c r="M3120" s="21" t="s">
        <v>4860</v>
      </c>
      <c r="N3120" s="30">
        <v>45937</v>
      </c>
      <c r="O3120" s="48">
        <v>21888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9"/>
        <v>1</v>
      </c>
      <c r="Z3120" s="21" t="str">
        <f t="shared" si="330"/>
        <v>Tuesday</v>
      </c>
      <c r="AA3120" s="21" t="str">
        <f t="shared" si="331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3118</v>
      </c>
      <c r="B3121" s="21" t="s">
        <v>4726</v>
      </c>
      <c r="C3121" s="30">
        <v>45926</v>
      </c>
      <c r="D3121" s="30">
        <v>45936</v>
      </c>
      <c r="E3121" s="47">
        <v>131.6</v>
      </c>
      <c r="F3121" s="47">
        <f t="shared" si="326"/>
        <v>11580.8</v>
      </c>
      <c r="G3121" s="48">
        <f t="shared" si="327"/>
        <v>11580.8</v>
      </c>
      <c r="H3121" s="21">
        <v>306704</v>
      </c>
      <c r="I3121" s="21" t="s">
        <v>4570</v>
      </c>
      <c r="J3121" s="21">
        <v>1</v>
      </c>
      <c r="K3121" s="21">
        <v>1</v>
      </c>
      <c r="L3121" s="21">
        <f t="shared" si="328"/>
        <v>0</v>
      </c>
      <c r="M3121" s="21" t="s">
        <v>4883</v>
      </c>
      <c r="N3121" s="30">
        <v>45937</v>
      </c>
      <c r="O3121" s="48">
        <v>20398</v>
      </c>
      <c r="P3121" s="21" t="s">
        <v>295</v>
      </c>
      <c r="Q3121" s="21">
        <v>58156572773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Kerala</v>
      </c>
      <c r="W3121" s="38"/>
      <c r="X3121" s="30">
        <v>45941</v>
      </c>
      <c r="Y3121" s="21">
        <f t="shared" si="329"/>
        <v>4</v>
      </c>
      <c r="Z3121" s="21" t="str">
        <f t="shared" si="330"/>
        <v>Tuesday</v>
      </c>
      <c r="AA3121" s="21" t="str">
        <f t="shared" si="331"/>
        <v>Saturday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3119</v>
      </c>
      <c r="B3122" s="21" t="s">
        <v>4726</v>
      </c>
      <c r="C3122" s="30">
        <v>45926</v>
      </c>
      <c r="D3122" s="30">
        <v>45936</v>
      </c>
      <c r="E3122" s="47">
        <v>326.25</v>
      </c>
      <c r="F3122" s="47">
        <f t="shared" si="326"/>
        <v>28710</v>
      </c>
      <c r="G3122" s="48">
        <f t="shared" si="327"/>
        <v>28710</v>
      </c>
      <c r="H3122" s="21">
        <v>306740</v>
      </c>
      <c r="I3122" s="21" t="s">
        <v>4571</v>
      </c>
      <c r="J3122" s="21">
        <v>1</v>
      </c>
      <c r="K3122" s="21">
        <v>1</v>
      </c>
      <c r="L3122" s="21">
        <f t="shared" si="328"/>
        <v>0</v>
      </c>
      <c r="M3122" s="21" t="s">
        <v>4883</v>
      </c>
      <c r="N3122" s="30">
        <v>45937</v>
      </c>
      <c r="O3122" s="48">
        <v>47197.5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29"/>
        <v>4</v>
      </c>
      <c r="Z3122" s="21" t="str">
        <f t="shared" si="330"/>
        <v>Tuesday</v>
      </c>
      <c r="AA3122" s="21" t="str">
        <f t="shared" si="331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3120</v>
      </c>
      <c r="B3123" s="21" t="s">
        <v>4726</v>
      </c>
      <c r="C3123" s="30">
        <v>45926</v>
      </c>
      <c r="D3123" s="30">
        <v>45936</v>
      </c>
      <c r="E3123" s="47">
        <v>267.39999999999998</v>
      </c>
      <c r="F3123" s="47">
        <f t="shared" si="326"/>
        <v>23531.199999999997</v>
      </c>
      <c r="G3123" s="48">
        <f t="shared" si="327"/>
        <v>47062.399999999994</v>
      </c>
      <c r="H3123" s="21">
        <v>368504</v>
      </c>
      <c r="I3123" s="21" t="s">
        <v>4599</v>
      </c>
      <c r="J3123" s="21">
        <v>2</v>
      </c>
      <c r="K3123" s="21">
        <v>2</v>
      </c>
      <c r="L3123" s="21">
        <f t="shared" si="328"/>
        <v>0</v>
      </c>
      <c r="M3123" s="21" t="s">
        <v>4899</v>
      </c>
      <c r="N3123" s="30">
        <v>45937</v>
      </c>
      <c r="O3123" s="48">
        <v>76973</v>
      </c>
      <c r="P3123" s="21" t="s">
        <v>4435</v>
      </c>
      <c r="Q3123" s="21">
        <v>58156570021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MUMBAI</v>
      </c>
      <c r="W3123" s="38"/>
      <c r="X3123" s="30">
        <v>45938</v>
      </c>
      <c r="Y3123" s="21">
        <f t="shared" si="329"/>
        <v>1</v>
      </c>
      <c r="Z3123" s="21" t="str">
        <f t="shared" si="330"/>
        <v>Tuesday</v>
      </c>
      <c r="AA3123" s="21" t="str">
        <f t="shared" si="331"/>
        <v>Wednesday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3121</v>
      </c>
      <c r="B3124" s="21" t="s">
        <v>4726</v>
      </c>
      <c r="C3124" s="30">
        <v>45926</v>
      </c>
      <c r="D3124" s="30">
        <v>45936</v>
      </c>
      <c r="E3124" s="47">
        <v>21</v>
      </c>
      <c r="F3124" s="47">
        <f t="shared" si="326"/>
        <v>1848</v>
      </c>
      <c r="G3124" s="48">
        <f t="shared" si="327"/>
        <v>3696</v>
      </c>
      <c r="H3124" s="21">
        <v>400101</v>
      </c>
      <c r="I3124" s="21" t="s">
        <v>4604</v>
      </c>
      <c r="J3124" s="21">
        <v>2</v>
      </c>
      <c r="K3124" s="21">
        <v>2</v>
      </c>
      <c r="L3124" s="21">
        <f t="shared" si="328"/>
        <v>0</v>
      </c>
      <c r="M3124" s="21" t="s">
        <v>4870</v>
      </c>
      <c r="N3124" s="30">
        <v>45937</v>
      </c>
      <c r="O3124" s="48">
        <v>6975</v>
      </c>
      <c r="P3124" s="21" t="s">
        <v>3580</v>
      </c>
      <c r="Q3124" s="21">
        <v>58156565891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Bhopal</v>
      </c>
      <c r="W3124" s="38"/>
      <c r="X3124" s="30">
        <v>45939</v>
      </c>
      <c r="Y3124" s="21">
        <f t="shared" si="329"/>
        <v>2</v>
      </c>
      <c r="Z3124" s="21" t="str">
        <f t="shared" si="330"/>
        <v>Tuesday</v>
      </c>
      <c r="AA3124" s="21" t="str">
        <f t="shared" si="331"/>
        <v>Thursday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3122</v>
      </c>
      <c r="B3125" s="21" t="s">
        <v>4726</v>
      </c>
      <c r="C3125" s="30">
        <v>45926</v>
      </c>
      <c r="D3125" s="30">
        <v>45936</v>
      </c>
      <c r="E3125" s="47">
        <v>285</v>
      </c>
      <c r="F3125" s="47">
        <f t="shared" si="326"/>
        <v>25080</v>
      </c>
      <c r="G3125" s="48">
        <f t="shared" si="327"/>
        <v>25080</v>
      </c>
      <c r="H3125" s="21">
        <v>307646</v>
      </c>
      <c r="I3125" s="21" t="s">
        <v>4572</v>
      </c>
      <c r="J3125" s="21">
        <v>1</v>
      </c>
      <c r="K3125" s="21">
        <v>1</v>
      </c>
      <c r="L3125" s="21">
        <f t="shared" si="328"/>
        <v>0</v>
      </c>
      <c r="M3125" s="21" t="s">
        <v>4910</v>
      </c>
      <c r="N3125" s="30">
        <v>45937</v>
      </c>
      <c r="O3125" s="48">
        <v>41230</v>
      </c>
      <c r="P3125" s="21" t="s">
        <v>1134</v>
      </c>
      <c r="Q3125" s="21">
        <v>58156567700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45941</v>
      </c>
      <c r="Y3125" s="21">
        <f t="shared" si="329"/>
        <v>4</v>
      </c>
      <c r="Z3125" s="21" t="str">
        <f t="shared" si="330"/>
        <v>Tuesday</v>
      </c>
      <c r="AA3125" s="21" t="str">
        <f t="shared" si="331"/>
        <v>Saturday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3123</v>
      </c>
      <c r="B3126" s="21" t="s">
        <v>4726</v>
      </c>
      <c r="C3126" s="30">
        <v>45926</v>
      </c>
      <c r="D3126" s="30">
        <v>45936</v>
      </c>
      <c r="E3126" s="47">
        <v>285</v>
      </c>
      <c r="F3126" s="47">
        <f t="shared" si="326"/>
        <v>25080</v>
      </c>
      <c r="G3126" s="48">
        <f t="shared" si="327"/>
        <v>501600</v>
      </c>
      <c r="H3126" s="21">
        <v>307646</v>
      </c>
      <c r="I3126" s="21" t="s">
        <v>4572</v>
      </c>
      <c r="J3126" s="21">
        <v>20</v>
      </c>
      <c r="K3126" s="21">
        <v>20</v>
      </c>
      <c r="L3126" s="21">
        <f t="shared" si="328"/>
        <v>0</v>
      </c>
      <c r="M3126" s="21" t="s">
        <v>4860</v>
      </c>
      <c r="N3126" s="30">
        <v>45937</v>
      </c>
      <c r="O3126" s="48">
        <v>649800</v>
      </c>
      <c r="P3126" s="21" t="s">
        <v>242</v>
      </c>
      <c r="Q3126" s="21">
        <v>58156569435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45938</v>
      </c>
      <c r="Y3126" s="21">
        <f t="shared" si="329"/>
        <v>1</v>
      </c>
      <c r="Z3126" s="21" t="str">
        <f t="shared" si="330"/>
        <v>Tuesday</v>
      </c>
      <c r="AA3126" s="21" t="str">
        <f t="shared" si="331"/>
        <v>Wednesday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3124</v>
      </c>
      <c r="B3127" s="21" t="s">
        <v>4726</v>
      </c>
      <c r="C3127" s="30">
        <v>45926</v>
      </c>
      <c r="D3127" s="30">
        <v>45936</v>
      </c>
      <c r="E3127" s="47">
        <v>91.7</v>
      </c>
      <c r="F3127" s="47">
        <f t="shared" si="326"/>
        <v>8069.6</v>
      </c>
      <c r="G3127" s="48">
        <f t="shared" si="327"/>
        <v>8069.6</v>
      </c>
      <c r="H3127" s="21">
        <v>310805</v>
      </c>
      <c r="I3127" s="21" t="s">
        <v>4573</v>
      </c>
      <c r="J3127" s="21">
        <v>1</v>
      </c>
      <c r="K3127" s="21">
        <v>1</v>
      </c>
      <c r="L3127" s="21">
        <f t="shared" si="328"/>
        <v>0</v>
      </c>
      <c r="M3127" s="21" t="s">
        <v>5720</v>
      </c>
      <c r="N3127" s="30">
        <v>45937</v>
      </c>
      <c r="O3127" s="48">
        <v>15228.75</v>
      </c>
      <c r="P3127" s="21" t="s">
        <v>194</v>
      </c>
      <c r="Q3127" s="21">
        <v>58156573160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Kanpur</v>
      </c>
      <c r="W3127" s="38"/>
      <c r="X3127" s="30">
        <v>45939</v>
      </c>
      <c r="Y3127" s="21">
        <f t="shared" si="329"/>
        <v>2</v>
      </c>
      <c r="Z3127" s="21" t="str">
        <f t="shared" si="330"/>
        <v>Tuesday</v>
      </c>
      <c r="AA3127" s="21" t="str">
        <f t="shared" si="331"/>
        <v>Thursday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3125</v>
      </c>
      <c r="B3128" s="21" t="s">
        <v>4726</v>
      </c>
      <c r="C3128" s="30">
        <v>45926</v>
      </c>
      <c r="D3128" s="30">
        <v>45936</v>
      </c>
      <c r="E3128" s="47">
        <v>50.4</v>
      </c>
      <c r="F3128" s="47">
        <f t="shared" si="326"/>
        <v>4435.2</v>
      </c>
      <c r="G3128" s="48">
        <f t="shared" si="327"/>
        <v>4435.2</v>
      </c>
      <c r="H3128" s="21" t="s">
        <v>616</v>
      </c>
      <c r="I3128" s="21" t="s">
        <v>4574</v>
      </c>
      <c r="J3128" s="21">
        <v>1</v>
      </c>
      <c r="K3128" s="21">
        <v>1</v>
      </c>
      <c r="L3128" s="21">
        <f t="shared" si="328"/>
        <v>0</v>
      </c>
      <c r="M3128" s="21" t="s">
        <v>5720</v>
      </c>
      <c r="N3128" s="30">
        <v>45937</v>
      </c>
      <c r="O3128" s="48">
        <v>8370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29"/>
        <v>2</v>
      </c>
      <c r="Z3128" s="21" t="str">
        <f t="shared" si="330"/>
        <v>Tuesday</v>
      </c>
      <c r="AA3128" s="21" t="str">
        <f t="shared" si="331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3126</v>
      </c>
      <c r="B3129" s="21" t="s">
        <v>4726</v>
      </c>
      <c r="C3129" s="30">
        <v>45926</v>
      </c>
      <c r="D3129" s="30">
        <v>45936</v>
      </c>
      <c r="E3129" s="47">
        <v>108.5</v>
      </c>
      <c r="F3129" s="47">
        <f t="shared" si="326"/>
        <v>9548</v>
      </c>
      <c r="G3129" s="48">
        <f t="shared" si="327"/>
        <v>9548</v>
      </c>
      <c r="H3129" s="21">
        <v>310913</v>
      </c>
      <c r="I3129" s="21" t="s">
        <v>4575</v>
      </c>
      <c r="J3129" s="21">
        <v>1</v>
      </c>
      <c r="K3129" s="21">
        <v>1</v>
      </c>
      <c r="L3129" s="21">
        <f t="shared" si="328"/>
        <v>0</v>
      </c>
      <c r="M3129" s="21" t="s">
        <v>5720</v>
      </c>
      <c r="N3129" s="30">
        <v>45937</v>
      </c>
      <c r="O3129" s="48">
        <v>18018.75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9"/>
        <v>2</v>
      </c>
      <c r="Z3129" s="21" t="str">
        <f t="shared" si="330"/>
        <v>Tuesday</v>
      </c>
      <c r="AA3129" s="21" t="str">
        <f t="shared" si="331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3127</v>
      </c>
      <c r="B3130" s="21" t="s">
        <v>4726</v>
      </c>
      <c r="C3130" s="30">
        <v>45926</v>
      </c>
      <c r="D3130" s="30">
        <v>45936</v>
      </c>
      <c r="E3130" s="47">
        <v>177.1</v>
      </c>
      <c r="F3130" s="47">
        <f t="shared" si="326"/>
        <v>15584.8</v>
      </c>
      <c r="G3130" s="48">
        <f t="shared" si="327"/>
        <v>31169.599999999999</v>
      </c>
      <c r="H3130" s="21">
        <v>640922</v>
      </c>
      <c r="I3130" s="21" t="s">
        <v>4623</v>
      </c>
      <c r="J3130" s="21">
        <v>2</v>
      </c>
      <c r="K3130" s="21">
        <v>2</v>
      </c>
      <c r="L3130" s="21">
        <f t="shared" si="328"/>
        <v>0</v>
      </c>
      <c r="M3130" s="21" t="s">
        <v>4927</v>
      </c>
      <c r="N3130" s="30">
        <v>45937</v>
      </c>
      <c r="O3130" s="48">
        <v>57253.9</v>
      </c>
      <c r="P3130" s="21" t="s">
        <v>491</v>
      </c>
      <c r="Q3130" s="48" t="s">
        <v>4748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Haridwar</v>
      </c>
      <c r="W3130" s="38"/>
      <c r="X3130" s="30">
        <v>45940</v>
      </c>
      <c r="Y3130" s="21">
        <f t="shared" si="329"/>
        <v>3</v>
      </c>
      <c r="Z3130" s="21" t="str">
        <f t="shared" si="330"/>
        <v>Tuesday</v>
      </c>
      <c r="AA3130" s="21" t="str">
        <f t="shared" si="331"/>
        <v>Friday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3128</v>
      </c>
      <c r="B3131" s="21" t="s">
        <v>4726</v>
      </c>
      <c r="C3131" s="30">
        <v>45926</v>
      </c>
      <c r="D3131" s="30">
        <v>45936</v>
      </c>
      <c r="E3131" s="47">
        <v>267.39999999999998</v>
      </c>
      <c r="F3131" s="47">
        <f t="shared" si="326"/>
        <v>23531.199999999997</v>
      </c>
      <c r="G3131" s="48">
        <f t="shared" si="327"/>
        <v>23531.199999999997</v>
      </c>
      <c r="H3131" s="21">
        <v>314512</v>
      </c>
      <c r="I3131" s="21" t="s">
        <v>4576</v>
      </c>
      <c r="J3131" s="21">
        <v>1</v>
      </c>
      <c r="K3131" s="21">
        <v>1</v>
      </c>
      <c r="L3131" s="21">
        <f t="shared" si="328"/>
        <v>0</v>
      </c>
      <c r="M3131" s="21" t="s">
        <v>4928</v>
      </c>
      <c r="N3131" s="30">
        <v>45937</v>
      </c>
      <c r="O3131" s="48">
        <v>38487</v>
      </c>
      <c r="P3131" s="21" t="s">
        <v>183</v>
      </c>
      <c r="Q3131" s="21">
        <v>58156566646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Mumbai</v>
      </c>
      <c r="W3131" s="38"/>
      <c r="X3131" s="30">
        <v>45938</v>
      </c>
      <c r="Y3131" s="21">
        <f t="shared" si="329"/>
        <v>1</v>
      </c>
      <c r="Z3131" s="21" t="str">
        <f t="shared" si="330"/>
        <v>Tuesday</v>
      </c>
      <c r="AA3131" s="21" t="str">
        <f t="shared" si="331"/>
        <v>Wednesday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3129</v>
      </c>
      <c r="B3132" s="21" t="s">
        <v>4726</v>
      </c>
      <c r="C3132" s="30">
        <v>45926</v>
      </c>
      <c r="D3132" s="30">
        <v>45936</v>
      </c>
      <c r="E3132" s="47">
        <v>273.75</v>
      </c>
      <c r="F3132" s="47">
        <f t="shared" si="326"/>
        <v>24090</v>
      </c>
      <c r="G3132" s="48">
        <f t="shared" si="327"/>
        <v>24090</v>
      </c>
      <c r="H3132" s="21">
        <v>317332</v>
      </c>
      <c r="I3132" s="21" t="s">
        <v>4577</v>
      </c>
      <c r="J3132" s="21">
        <v>1</v>
      </c>
      <c r="K3132" s="21">
        <v>1</v>
      </c>
      <c r="L3132" s="21">
        <f t="shared" si="328"/>
        <v>0</v>
      </c>
      <c r="M3132" s="21" t="s">
        <v>4882</v>
      </c>
      <c r="N3132" s="30">
        <v>45937</v>
      </c>
      <c r="O3132" s="48">
        <v>42431</v>
      </c>
      <c r="P3132" s="21" t="s">
        <v>288</v>
      </c>
      <c r="Q3132" s="21">
        <v>58156567033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Banglore</v>
      </c>
      <c r="W3132" s="38"/>
      <c r="X3132" s="30">
        <v>45938</v>
      </c>
      <c r="Y3132" s="21">
        <f t="shared" si="329"/>
        <v>1</v>
      </c>
      <c r="Z3132" s="21" t="str">
        <f t="shared" si="330"/>
        <v>Tuesday</v>
      </c>
      <c r="AA3132" s="21" t="str">
        <f t="shared" si="331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3130</v>
      </c>
      <c r="B3133" s="21" t="s">
        <v>4726</v>
      </c>
      <c r="C3133" s="30">
        <v>45926</v>
      </c>
      <c r="D3133" s="30">
        <v>45936</v>
      </c>
      <c r="E3133" s="47">
        <v>78.400000000000006</v>
      </c>
      <c r="F3133" s="47">
        <f t="shared" si="326"/>
        <v>6899.2000000000007</v>
      </c>
      <c r="G3133" s="48">
        <f t="shared" si="327"/>
        <v>6899.2000000000007</v>
      </c>
      <c r="H3133" s="21">
        <v>317335</v>
      </c>
      <c r="I3133" s="21" t="s">
        <v>4578</v>
      </c>
      <c r="J3133" s="21">
        <v>1</v>
      </c>
      <c r="K3133" s="21">
        <v>1</v>
      </c>
      <c r="L3133" s="21">
        <f t="shared" si="328"/>
        <v>0</v>
      </c>
      <c r="M3133" s="21" t="s">
        <v>4917</v>
      </c>
      <c r="N3133" s="30">
        <v>45937</v>
      </c>
      <c r="O3133" s="48">
        <v>10416</v>
      </c>
      <c r="P3133" s="21" t="s">
        <v>172</v>
      </c>
      <c r="Q3133" s="21">
        <v>58156571163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Kolkata</v>
      </c>
      <c r="W3133" s="38"/>
      <c r="X3133" s="30">
        <v>45939</v>
      </c>
      <c r="Y3133" s="21">
        <f t="shared" si="329"/>
        <v>2</v>
      </c>
      <c r="Z3133" s="21" t="str">
        <f t="shared" si="330"/>
        <v>Tuesday</v>
      </c>
      <c r="AA3133" s="21" t="str">
        <f t="shared" si="331"/>
        <v>Thursday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3131</v>
      </c>
      <c r="B3134" s="21" t="s">
        <v>4726</v>
      </c>
      <c r="C3134" s="30">
        <v>45926</v>
      </c>
      <c r="D3134" s="30">
        <v>45936</v>
      </c>
      <c r="E3134" s="47">
        <v>270</v>
      </c>
      <c r="F3134" s="47">
        <f t="shared" si="326"/>
        <v>23760</v>
      </c>
      <c r="G3134" s="48">
        <f t="shared" si="327"/>
        <v>23760</v>
      </c>
      <c r="H3134" s="21">
        <v>317344</v>
      </c>
      <c r="I3134" s="21" t="s">
        <v>4240</v>
      </c>
      <c r="J3134" s="21">
        <v>1</v>
      </c>
      <c r="K3134" s="21">
        <v>1</v>
      </c>
      <c r="L3134" s="21">
        <f t="shared" si="328"/>
        <v>0</v>
      </c>
      <c r="M3134" s="21" t="s">
        <v>4862</v>
      </c>
      <c r="N3134" s="30">
        <v>45937</v>
      </c>
      <c r="O3134" s="48">
        <v>39060</v>
      </c>
      <c r="P3134" s="21" t="s">
        <v>2046</v>
      </c>
      <c r="Q3134" s="21">
        <v>58156571955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9"/>
        <v>1</v>
      </c>
      <c r="Z3134" s="21" t="str">
        <f t="shared" si="330"/>
        <v>Tuesday</v>
      </c>
      <c r="AA3134" s="21" t="str">
        <f t="shared" si="331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3132</v>
      </c>
      <c r="B3135" s="21" t="s">
        <v>4726</v>
      </c>
      <c r="C3135" s="30">
        <v>45926</v>
      </c>
      <c r="D3135" s="30">
        <v>45936</v>
      </c>
      <c r="E3135" s="47">
        <v>217.7</v>
      </c>
      <c r="F3135" s="47">
        <f t="shared" si="326"/>
        <v>19157.599999999999</v>
      </c>
      <c r="G3135" s="48">
        <f t="shared" si="327"/>
        <v>19157.599999999999</v>
      </c>
      <c r="H3135" s="21">
        <v>318318</v>
      </c>
      <c r="I3135" s="21" t="s">
        <v>4579</v>
      </c>
      <c r="J3135" s="21">
        <v>1</v>
      </c>
      <c r="K3135" s="21">
        <v>1</v>
      </c>
      <c r="L3135" s="21">
        <f t="shared" si="328"/>
        <v>0</v>
      </c>
      <c r="M3135" s="21" t="s">
        <v>4957</v>
      </c>
      <c r="N3135" s="30">
        <v>45938</v>
      </c>
      <c r="O3135" s="48">
        <v>33743.5</v>
      </c>
      <c r="P3135" s="21" t="s">
        <v>1136</v>
      </c>
      <c r="Q3135" s="21" t="s">
        <v>636</v>
      </c>
      <c r="R3135" s="21" t="s">
        <v>723</v>
      </c>
      <c r="S3135" s="3">
        <v>4</v>
      </c>
      <c r="T3135" s="37"/>
      <c r="U3135" s="21" t="s">
        <v>18</v>
      </c>
      <c r="V3135" s="21" t="str">
        <f>VLOOKUP(P3135,'Customer List'!B:C,2,)</f>
        <v>Delhi</v>
      </c>
      <c r="W3135" s="38"/>
      <c r="X3135" s="30">
        <f>IF(OR(R3135 = "PRIYANKA MADAM", R3135 = "DEEPAK", R3135 = "PORTER"),N3135,"")</f>
        <v>45938</v>
      </c>
      <c r="Y3135" s="21">
        <f t="shared" si="329"/>
        <v>0</v>
      </c>
      <c r="Z3135" s="21" t="str">
        <f t="shared" si="330"/>
        <v>Wednesday</v>
      </c>
      <c r="AA3135" s="21" t="str">
        <f t="shared" si="331"/>
        <v>Wednesday</v>
      </c>
      <c r="AB3135" s="21" t="str">
        <f>VLOOKUP(U3135,'Currency Sheet'!A:C,3,)</f>
        <v>DOLLAR</v>
      </c>
      <c r="AC3135" s="42" t="str">
        <f>VLOOKUP(P3135,'Customer List'!B:D,3,)</f>
        <v>Local</v>
      </c>
    </row>
    <row r="3136" spans="1:29" x14ac:dyDescent="0.25">
      <c r="A3136" s="21">
        <v>3133</v>
      </c>
      <c r="B3136" s="21" t="s">
        <v>4726</v>
      </c>
      <c r="C3136" s="30">
        <v>45926</v>
      </c>
      <c r="D3136" s="30">
        <v>45936</v>
      </c>
      <c r="E3136" s="47">
        <v>4.8999999999999995</v>
      </c>
      <c r="F3136" s="47">
        <f t="shared" si="326"/>
        <v>431.19999999999993</v>
      </c>
      <c r="G3136" s="48">
        <f t="shared" si="327"/>
        <v>862.39999999999986</v>
      </c>
      <c r="H3136" s="21">
        <v>740379</v>
      </c>
      <c r="I3136" s="21" t="s">
        <v>3754</v>
      </c>
      <c r="J3136" s="21">
        <v>2</v>
      </c>
      <c r="K3136" s="21">
        <v>2</v>
      </c>
      <c r="L3136" s="21">
        <f t="shared" si="328"/>
        <v>0</v>
      </c>
      <c r="M3136" s="21" t="s">
        <v>4947</v>
      </c>
      <c r="N3136" s="30">
        <v>45937</v>
      </c>
      <c r="O3136" s="48">
        <f>2*700</f>
        <v>1400</v>
      </c>
      <c r="P3136" s="21" t="s">
        <v>629</v>
      </c>
      <c r="Q3136" s="21">
        <v>58156564491</v>
      </c>
      <c r="R3136" s="21" t="s">
        <v>40</v>
      </c>
      <c r="S3136" s="3" t="s">
        <v>299</v>
      </c>
      <c r="T3136" s="37"/>
      <c r="U3136" s="21" t="s">
        <v>18</v>
      </c>
      <c r="V3136" s="21" t="str">
        <f>VLOOKUP(P3136,'Customer List'!B:C,2,)</f>
        <v>Gujrat</v>
      </c>
      <c r="W3136" s="38"/>
      <c r="X3136" s="30">
        <v>45939</v>
      </c>
      <c r="Y3136" s="21">
        <f t="shared" si="329"/>
        <v>2</v>
      </c>
      <c r="Z3136" s="21" t="str">
        <f t="shared" si="330"/>
        <v>Tuesday</v>
      </c>
      <c r="AA3136" s="21" t="str">
        <f t="shared" si="331"/>
        <v>Thursday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3134</v>
      </c>
      <c r="B3137" s="21" t="s">
        <v>4726</v>
      </c>
      <c r="C3137" s="30">
        <v>45926</v>
      </c>
      <c r="D3137" s="30">
        <v>45936</v>
      </c>
      <c r="E3137" s="47">
        <v>259</v>
      </c>
      <c r="F3137" s="47">
        <f t="shared" si="326"/>
        <v>22792</v>
      </c>
      <c r="G3137" s="48">
        <f t="shared" si="327"/>
        <v>22792</v>
      </c>
      <c r="H3137" s="21">
        <v>320216</v>
      </c>
      <c r="I3137" s="21" t="s">
        <v>4580</v>
      </c>
      <c r="J3137" s="21">
        <v>1</v>
      </c>
      <c r="K3137" s="21">
        <v>1</v>
      </c>
      <c r="L3137" s="21">
        <f t="shared" si="328"/>
        <v>0</v>
      </c>
      <c r="M3137" s="21" t="s">
        <v>4956</v>
      </c>
      <c r="N3137" s="30">
        <v>45938</v>
      </c>
      <c r="O3137" s="48">
        <v>40145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9"/>
        <v>0</v>
      </c>
      <c r="Z3137" s="21" t="str">
        <f t="shared" si="330"/>
        <v>Wednesday</v>
      </c>
      <c r="AA3137" s="21" t="str">
        <f t="shared" si="331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3135</v>
      </c>
      <c r="B3138" s="21" t="s">
        <v>4726</v>
      </c>
      <c r="C3138" s="30">
        <v>45926</v>
      </c>
      <c r="D3138" s="30">
        <v>45936</v>
      </c>
      <c r="E3138" s="47">
        <v>313.5</v>
      </c>
      <c r="F3138" s="47">
        <f t="shared" si="326"/>
        <v>27588</v>
      </c>
      <c r="G3138" s="48">
        <f t="shared" si="327"/>
        <v>27588</v>
      </c>
      <c r="H3138" s="21">
        <v>321142</v>
      </c>
      <c r="I3138" s="21" t="s">
        <v>4581</v>
      </c>
      <c r="J3138" s="21">
        <v>1</v>
      </c>
      <c r="K3138" s="21">
        <v>1</v>
      </c>
      <c r="L3138" s="21">
        <f t="shared" si="328"/>
        <v>0</v>
      </c>
      <c r="M3138" s="21" t="s">
        <v>4882</v>
      </c>
      <c r="N3138" s="30">
        <v>45937</v>
      </c>
      <c r="O3138" s="48">
        <v>48592</v>
      </c>
      <c r="P3138" s="21" t="s">
        <v>288</v>
      </c>
      <c r="Q3138" s="21">
        <v>58156567033</v>
      </c>
      <c r="R3138" s="21" t="s">
        <v>40</v>
      </c>
      <c r="S3138" s="3">
        <v>4</v>
      </c>
      <c r="T3138" s="37"/>
      <c r="U3138" s="21" t="s">
        <v>18</v>
      </c>
      <c r="V3138" s="21" t="str">
        <f>VLOOKUP(P3138,'Customer List'!B:C,2,)</f>
        <v>Banglore</v>
      </c>
      <c r="W3138" s="38"/>
      <c r="X3138" s="30">
        <v>45938</v>
      </c>
      <c r="Y3138" s="21">
        <f t="shared" si="329"/>
        <v>1</v>
      </c>
      <c r="Z3138" s="21" t="str">
        <f t="shared" si="330"/>
        <v>Tuesday</v>
      </c>
      <c r="AA3138" s="21" t="str">
        <f t="shared" si="331"/>
        <v>Wednesday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3136</v>
      </c>
      <c r="B3139" s="21" t="s">
        <v>4726</v>
      </c>
      <c r="C3139" s="30">
        <v>45926</v>
      </c>
      <c r="D3139" s="30">
        <v>45936</v>
      </c>
      <c r="E3139" s="47">
        <v>313.5</v>
      </c>
      <c r="F3139" s="47">
        <f t="shared" si="326"/>
        <v>27588</v>
      </c>
      <c r="G3139" s="48">
        <f t="shared" si="327"/>
        <v>27588</v>
      </c>
      <c r="H3139" s="21">
        <v>323050</v>
      </c>
      <c r="I3139" s="21" t="s">
        <v>4582</v>
      </c>
      <c r="J3139" s="21">
        <v>1</v>
      </c>
      <c r="K3139" s="21">
        <v>1</v>
      </c>
      <c r="L3139" s="21">
        <f t="shared" si="328"/>
        <v>0</v>
      </c>
      <c r="M3139" s="21" t="s">
        <v>4882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9"/>
        <v>1</v>
      </c>
      <c r="Z3139" s="21" t="str">
        <f t="shared" si="330"/>
        <v>Tuesday</v>
      </c>
      <c r="AA3139" s="21" t="str">
        <f t="shared" si="331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3137</v>
      </c>
      <c r="B3140" s="21" t="s">
        <v>4726</v>
      </c>
      <c r="C3140" s="30">
        <v>45926</v>
      </c>
      <c r="D3140" s="30">
        <v>45936</v>
      </c>
      <c r="E3140" s="47">
        <v>267.39999999999998</v>
      </c>
      <c r="F3140" s="47">
        <f t="shared" ref="F3140:F3203" si="332">IF(AB3140="DOLLAR",E3140*88,E3140)</f>
        <v>23531.199999999997</v>
      </c>
      <c r="G3140" s="48">
        <f t="shared" ref="G3140:G3203" si="333">F3140*J3140</f>
        <v>23531.199999999997</v>
      </c>
      <c r="H3140" s="21">
        <v>325622</v>
      </c>
      <c r="I3140" s="21" t="s">
        <v>4583</v>
      </c>
      <c r="J3140" s="21">
        <v>1</v>
      </c>
      <c r="K3140" s="21">
        <v>1</v>
      </c>
      <c r="L3140" s="21">
        <f t="shared" ref="L3140:L3203" si="334">J3140-K3140</f>
        <v>0</v>
      </c>
      <c r="M3140" s="21" t="s">
        <v>4882</v>
      </c>
      <c r="N3140" s="30">
        <v>45937</v>
      </c>
      <c r="O3140" s="48">
        <v>44407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ref="Y3140:Y3203" si="335">IF(X3140="", "", X3140-N3140)</f>
        <v>1</v>
      </c>
      <c r="Z3140" s="21" t="str">
        <f t="shared" ref="Z3140:Z3203" si="336">IF(N3140="", "", TEXT(N3140, "dddd"))</f>
        <v>Tuesday</v>
      </c>
      <c r="AA3140" s="21" t="str">
        <f t="shared" ref="AA3140:AA3203" si="337">IF(X3140="", "", TEXT(X3140, "dddd"))</f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3138</v>
      </c>
      <c r="B3141" s="21" t="s">
        <v>4726</v>
      </c>
      <c r="C3141" s="30">
        <v>45926</v>
      </c>
      <c r="D3141" s="30">
        <v>45936</v>
      </c>
      <c r="E3141" s="47">
        <v>187.6</v>
      </c>
      <c r="F3141" s="47">
        <f t="shared" si="332"/>
        <v>16508.8</v>
      </c>
      <c r="G3141" s="48">
        <f t="shared" si="333"/>
        <v>16508.8</v>
      </c>
      <c r="H3141" s="21">
        <v>328708</v>
      </c>
      <c r="I3141" s="21" t="s">
        <v>4584</v>
      </c>
      <c r="J3141" s="21">
        <v>1</v>
      </c>
      <c r="K3141" s="21">
        <v>1</v>
      </c>
      <c r="L3141" s="21">
        <f t="shared" si="334"/>
        <v>0</v>
      </c>
      <c r="M3141" s="21" t="s">
        <v>4945</v>
      </c>
      <c r="N3141" s="30">
        <v>45937</v>
      </c>
      <c r="O3141" s="48">
        <v>31155</v>
      </c>
      <c r="P3141" s="21" t="s">
        <v>1089</v>
      </c>
      <c r="Q3141" s="21">
        <v>58156567490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Hyderabad</v>
      </c>
      <c r="W3141" s="38"/>
      <c r="X3141" s="30">
        <v>45938</v>
      </c>
      <c r="Y3141" s="21">
        <f t="shared" si="335"/>
        <v>1</v>
      </c>
      <c r="Z3141" s="21" t="str">
        <f t="shared" si="336"/>
        <v>Tuesday</v>
      </c>
      <c r="AA3141" s="21" t="str">
        <f t="shared" si="337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3139</v>
      </c>
      <c r="B3142" s="21" t="s">
        <v>4726</v>
      </c>
      <c r="C3142" s="30">
        <v>45926</v>
      </c>
      <c r="D3142" s="30">
        <v>45936</v>
      </c>
      <c r="E3142" s="47">
        <v>160.30000000000001</v>
      </c>
      <c r="F3142" s="47">
        <f t="shared" si="332"/>
        <v>14106.400000000001</v>
      </c>
      <c r="G3142" s="48">
        <f t="shared" si="333"/>
        <v>14106.400000000001</v>
      </c>
      <c r="H3142" s="21">
        <v>329904</v>
      </c>
      <c r="I3142" s="21" t="s">
        <v>4585</v>
      </c>
      <c r="J3142" s="21">
        <v>1</v>
      </c>
      <c r="K3142" s="21">
        <v>1</v>
      </c>
      <c r="L3142" s="21">
        <f t="shared" si="334"/>
        <v>0</v>
      </c>
      <c r="M3142" s="21" t="s">
        <v>4970</v>
      </c>
      <c r="N3142" s="30">
        <v>45937</v>
      </c>
      <c r="O3142" s="48">
        <v>35495</v>
      </c>
      <c r="P3142" s="21" t="s">
        <v>4433</v>
      </c>
      <c r="Q3142" s="21">
        <v>58156568142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MUMBAI</v>
      </c>
      <c r="W3142" s="38"/>
      <c r="X3142" s="30">
        <v>45939</v>
      </c>
      <c r="Y3142" s="21">
        <f t="shared" si="335"/>
        <v>2</v>
      </c>
      <c r="Z3142" s="21" t="str">
        <f t="shared" si="336"/>
        <v>Tuesday</v>
      </c>
      <c r="AA3142" s="21" t="str">
        <f t="shared" si="337"/>
        <v>Thursday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3140</v>
      </c>
      <c r="B3143" s="21" t="s">
        <v>4726</v>
      </c>
      <c r="C3143" s="30">
        <v>45926</v>
      </c>
      <c r="D3143" s="30">
        <v>45936</v>
      </c>
      <c r="E3143" s="47">
        <v>204.4</v>
      </c>
      <c r="F3143" s="47">
        <f t="shared" si="332"/>
        <v>17987.2</v>
      </c>
      <c r="G3143" s="48">
        <f t="shared" si="333"/>
        <v>17987.2</v>
      </c>
      <c r="H3143" s="21">
        <v>329906</v>
      </c>
      <c r="I3143" s="21" t="s">
        <v>4586</v>
      </c>
      <c r="J3143" s="21">
        <v>1</v>
      </c>
      <c r="K3143" s="21">
        <v>1</v>
      </c>
      <c r="L3143" s="21">
        <f t="shared" si="334"/>
        <v>0</v>
      </c>
      <c r="M3143" s="21" t="s">
        <v>4955</v>
      </c>
      <c r="N3143" s="30">
        <v>45938</v>
      </c>
      <c r="O3143" s="48">
        <v>31682</v>
      </c>
      <c r="P3143" s="21" t="s">
        <v>1136</v>
      </c>
      <c r="Q3143" s="21" t="s">
        <v>636</v>
      </c>
      <c r="R3143" s="21" t="s">
        <v>723</v>
      </c>
      <c r="S3143" s="3">
        <v>4</v>
      </c>
      <c r="T3143" s="37"/>
      <c r="U3143" s="21" t="s">
        <v>18</v>
      </c>
      <c r="V3143" s="21" t="str">
        <f>VLOOKUP(P3143,'Customer List'!B:C,2,)</f>
        <v>Delhi</v>
      </c>
      <c r="W3143" s="38"/>
      <c r="X3143" s="30">
        <f>IF(OR(R3143 = "PRIYANKA MADAM", R3143 = "DEEPAK", R3143 = "PORTER"),N3143,"")</f>
        <v>45938</v>
      </c>
      <c r="Y3143" s="21">
        <f t="shared" si="335"/>
        <v>0</v>
      </c>
      <c r="Z3143" s="21" t="str">
        <f t="shared" si="336"/>
        <v>Wednesday</v>
      </c>
      <c r="AA3143" s="21" t="str">
        <f t="shared" si="337"/>
        <v>Wednesday</v>
      </c>
      <c r="AB3143" s="21" t="str">
        <f>VLOOKUP(U3143,'Currency Sheet'!A:C,3,)</f>
        <v>DOLLAR</v>
      </c>
      <c r="AC3143" s="42" t="str">
        <f>VLOOKUP(P3143,'Customer List'!B:D,3,)</f>
        <v>Local</v>
      </c>
    </row>
    <row r="3144" spans="1:29" x14ac:dyDescent="0.25">
      <c r="A3144" s="21">
        <v>3141</v>
      </c>
      <c r="B3144" s="21" t="s">
        <v>4726</v>
      </c>
      <c r="C3144" s="30">
        <v>45926</v>
      </c>
      <c r="D3144" s="30">
        <v>45936</v>
      </c>
      <c r="E3144" s="47">
        <v>301.5</v>
      </c>
      <c r="F3144" s="47">
        <f t="shared" si="332"/>
        <v>26532</v>
      </c>
      <c r="G3144" s="48">
        <f t="shared" si="333"/>
        <v>26532</v>
      </c>
      <c r="H3144" s="21">
        <v>329920</v>
      </c>
      <c r="I3144" s="21" t="s">
        <v>4587</v>
      </c>
      <c r="J3144" s="21">
        <v>1</v>
      </c>
      <c r="K3144" s="21">
        <v>1</v>
      </c>
      <c r="L3144" s="21">
        <f t="shared" si="334"/>
        <v>0</v>
      </c>
      <c r="M3144" s="21" t="s">
        <v>4956</v>
      </c>
      <c r="N3144" s="30">
        <v>45938</v>
      </c>
      <c r="O3144" s="48">
        <v>43617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35"/>
        <v>0</v>
      </c>
      <c r="Z3144" s="21" t="str">
        <f t="shared" si="336"/>
        <v>Wednesday</v>
      </c>
      <c r="AA3144" s="21" t="str">
        <f t="shared" si="337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3142</v>
      </c>
      <c r="B3145" s="21" t="s">
        <v>4726</v>
      </c>
      <c r="C3145" s="30">
        <v>45926</v>
      </c>
      <c r="D3145" s="30">
        <v>45936</v>
      </c>
      <c r="E3145" s="47">
        <v>301.5</v>
      </c>
      <c r="F3145" s="47">
        <f t="shared" si="332"/>
        <v>26532</v>
      </c>
      <c r="G3145" s="48">
        <f t="shared" si="333"/>
        <v>26532</v>
      </c>
      <c r="H3145" s="21">
        <v>329920</v>
      </c>
      <c r="I3145" s="21" t="s">
        <v>4587</v>
      </c>
      <c r="J3145" s="21">
        <v>1</v>
      </c>
      <c r="K3145" s="21">
        <v>1</v>
      </c>
      <c r="L3145" s="21">
        <f t="shared" si="334"/>
        <v>0</v>
      </c>
      <c r="M3145" s="21" t="s">
        <v>4882</v>
      </c>
      <c r="N3145" s="30">
        <v>45937</v>
      </c>
      <c r="O3145" s="48">
        <v>46732</v>
      </c>
      <c r="P3145" s="21" t="s">
        <v>288</v>
      </c>
      <c r="Q3145" s="21">
        <v>58156567033</v>
      </c>
      <c r="R3145" s="21" t="s">
        <v>40</v>
      </c>
      <c r="S3145" s="3">
        <v>4</v>
      </c>
      <c r="T3145" s="37"/>
      <c r="U3145" s="21" t="s">
        <v>18</v>
      </c>
      <c r="V3145" s="21" t="str">
        <f>VLOOKUP(P3145,'Customer List'!B:C,2,)</f>
        <v>Banglore</v>
      </c>
      <c r="W3145" s="38"/>
      <c r="X3145" s="30">
        <v>45938</v>
      </c>
      <c r="Y3145" s="21">
        <f t="shared" si="335"/>
        <v>1</v>
      </c>
      <c r="Z3145" s="21" t="str">
        <f t="shared" si="336"/>
        <v>Tuesday</v>
      </c>
      <c r="AA3145" s="21" t="str">
        <f t="shared" si="337"/>
        <v>Wednesday</v>
      </c>
      <c r="AB3145" s="21" t="str">
        <f>VLOOKUP(U3145,'Currency Sheet'!A:C,3,)</f>
        <v>DOLLAR</v>
      </c>
      <c r="AC3145" s="42" t="str">
        <f>VLOOKUP(P3145,'Customer List'!B:D,3,)</f>
        <v>OutStation</v>
      </c>
    </row>
    <row r="3146" spans="1:29" x14ac:dyDescent="0.25">
      <c r="A3146" s="21">
        <v>3143</v>
      </c>
      <c r="B3146" s="21" t="s">
        <v>4726</v>
      </c>
      <c r="C3146" s="30">
        <v>45926</v>
      </c>
      <c r="D3146" s="30">
        <v>45936</v>
      </c>
      <c r="E3146" s="47">
        <v>238</v>
      </c>
      <c r="F3146" s="47">
        <f t="shared" si="332"/>
        <v>20944</v>
      </c>
      <c r="G3146" s="48">
        <f t="shared" si="333"/>
        <v>20944</v>
      </c>
      <c r="H3146" s="21">
        <v>343314</v>
      </c>
      <c r="I3146" s="21" t="s">
        <v>4589</v>
      </c>
      <c r="J3146" s="21">
        <v>1</v>
      </c>
      <c r="K3146" s="21">
        <v>1</v>
      </c>
      <c r="L3146" s="21">
        <f t="shared" si="334"/>
        <v>0</v>
      </c>
      <c r="M3146" s="21" t="s">
        <v>4972</v>
      </c>
      <c r="N3146" s="30">
        <v>45938</v>
      </c>
      <c r="O3146" s="48">
        <v>36890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35"/>
        <v>0</v>
      </c>
      <c r="Z3146" s="21" t="str">
        <f t="shared" si="336"/>
        <v>Wednesday</v>
      </c>
      <c r="AA3146" s="21" t="str">
        <f t="shared" si="337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3144</v>
      </c>
      <c r="B3147" s="21" t="s">
        <v>4726</v>
      </c>
      <c r="C3147" s="30">
        <v>45926</v>
      </c>
      <c r="D3147" s="30">
        <v>45936</v>
      </c>
      <c r="E3147" s="47">
        <v>162.4</v>
      </c>
      <c r="F3147" s="47">
        <f t="shared" si="332"/>
        <v>14291.2</v>
      </c>
      <c r="G3147" s="48">
        <f t="shared" si="333"/>
        <v>14291.2</v>
      </c>
      <c r="H3147" s="21">
        <v>343322</v>
      </c>
      <c r="I3147" s="21" t="s">
        <v>4590</v>
      </c>
      <c r="J3147" s="21">
        <v>1</v>
      </c>
      <c r="K3147" s="21">
        <v>1</v>
      </c>
      <c r="L3147" s="21">
        <f t="shared" si="334"/>
        <v>0</v>
      </c>
      <c r="M3147" s="21" t="s">
        <v>4972</v>
      </c>
      <c r="N3147" s="30">
        <v>45938</v>
      </c>
      <c r="O3147" s="48">
        <v>25172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35"/>
        <v>0</v>
      </c>
      <c r="Z3147" s="21" t="str">
        <f t="shared" si="336"/>
        <v>Wednesday</v>
      </c>
      <c r="AA3147" s="21" t="str">
        <f t="shared" si="337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3145</v>
      </c>
      <c r="B3148" s="21" t="s">
        <v>4726</v>
      </c>
      <c r="C3148" s="30">
        <v>45926</v>
      </c>
      <c r="D3148" s="30">
        <v>45936</v>
      </c>
      <c r="E3148" s="47">
        <v>107.1</v>
      </c>
      <c r="F3148" s="47">
        <f t="shared" si="332"/>
        <v>9424.7999999999993</v>
      </c>
      <c r="G3148" s="48">
        <f t="shared" si="333"/>
        <v>9424.7999999999993</v>
      </c>
      <c r="H3148" s="21">
        <v>344103</v>
      </c>
      <c r="I3148" s="21" t="s">
        <v>4591</v>
      </c>
      <c r="J3148" s="21">
        <v>1</v>
      </c>
      <c r="K3148" s="21">
        <v>1</v>
      </c>
      <c r="L3148" s="21">
        <f t="shared" si="334"/>
        <v>0</v>
      </c>
      <c r="M3148" s="21" t="s">
        <v>4877</v>
      </c>
      <c r="N3148" s="30">
        <v>45937</v>
      </c>
      <c r="O3148" s="48">
        <v>16600.5</v>
      </c>
      <c r="P3148" s="21" t="s">
        <v>2490</v>
      </c>
      <c r="Q3148" s="21">
        <v>58156568676</v>
      </c>
      <c r="R3148" s="21" t="s">
        <v>40</v>
      </c>
      <c r="S3148" s="3">
        <v>4</v>
      </c>
      <c r="T3148" s="37"/>
      <c r="U3148" s="21" t="s">
        <v>18</v>
      </c>
      <c r="V3148" s="21" t="str">
        <f>VLOOKUP(P3148,'Customer List'!B:C,2,)</f>
        <v>Chennai</v>
      </c>
      <c r="W3148" s="38"/>
      <c r="X3148" s="30">
        <v>45938</v>
      </c>
      <c r="Y3148" s="21">
        <f t="shared" si="335"/>
        <v>1</v>
      </c>
      <c r="Z3148" s="21" t="str">
        <f t="shared" si="336"/>
        <v>Tuesday</v>
      </c>
      <c r="AA3148" s="21" t="str">
        <f t="shared" si="337"/>
        <v>Wednesday</v>
      </c>
      <c r="AB3148" s="21" t="str">
        <f>VLOOKUP(U3148,'Currency Sheet'!A:C,3,)</f>
        <v>DOLLAR</v>
      </c>
      <c r="AC3148" s="42" t="str">
        <f>VLOOKUP(P3148,'Customer List'!B:D,3,)</f>
        <v>OutStation</v>
      </c>
    </row>
    <row r="3149" spans="1:29" x14ac:dyDescent="0.25">
      <c r="A3149" s="21">
        <v>3146</v>
      </c>
      <c r="B3149" s="21" t="s">
        <v>4726</v>
      </c>
      <c r="C3149" s="30">
        <v>45926</v>
      </c>
      <c r="D3149" s="30">
        <v>45936</v>
      </c>
      <c r="E3149" s="47">
        <v>334.5</v>
      </c>
      <c r="F3149" s="47">
        <f t="shared" si="332"/>
        <v>29436</v>
      </c>
      <c r="G3149" s="48">
        <f t="shared" si="333"/>
        <v>29436</v>
      </c>
      <c r="H3149" s="21">
        <v>345024</v>
      </c>
      <c r="I3149" s="21" t="s">
        <v>4592</v>
      </c>
      <c r="J3149" s="21">
        <v>1</v>
      </c>
      <c r="K3149" s="21">
        <v>1</v>
      </c>
      <c r="L3149" s="21">
        <f t="shared" si="334"/>
        <v>0</v>
      </c>
      <c r="M3149" s="21" t="s">
        <v>4955</v>
      </c>
      <c r="N3149" s="30">
        <v>45938</v>
      </c>
      <c r="O3149" s="48">
        <v>48391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35"/>
        <v>0</v>
      </c>
      <c r="Z3149" s="21" t="str">
        <f t="shared" si="336"/>
        <v>Wednesday</v>
      </c>
      <c r="AA3149" s="21" t="str">
        <f t="shared" si="337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3147</v>
      </c>
      <c r="B3150" s="21" t="s">
        <v>4726</v>
      </c>
      <c r="C3150" s="30">
        <v>45926</v>
      </c>
      <c r="D3150" s="30">
        <v>45936</v>
      </c>
      <c r="E3150" s="47">
        <v>2586.5</v>
      </c>
      <c r="F3150" s="47">
        <f t="shared" si="332"/>
        <v>227612</v>
      </c>
      <c r="G3150" s="48">
        <f t="shared" si="333"/>
        <v>227612</v>
      </c>
      <c r="H3150" s="21">
        <v>345907</v>
      </c>
      <c r="I3150" s="21" t="s">
        <v>4593</v>
      </c>
      <c r="J3150" s="21">
        <v>1</v>
      </c>
      <c r="K3150" s="21">
        <v>1</v>
      </c>
      <c r="L3150" s="21">
        <f t="shared" si="334"/>
        <v>0</v>
      </c>
      <c r="M3150" s="21" t="s">
        <v>4868</v>
      </c>
      <c r="N3150" s="30">
        <v>45937</v>
      </c>
      <c r="O3150" s="48">
        <v>389453</v>
      </c>
      <c r="P3150" s="21" t="s">
        <v>4434</v>
      </c>
      <c r="Q3150" s="21">
        <v>58156564841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BANGLORE</v>
      </c>
      <c r="W3150" s="38"/>
      <c r="X3150" s="30">
        <v>45938</v>
      </c>
      <c r="Y3150" s="21">
        <f t="shared" si="335"/>
        <v>1</v>
      </c>
      <c r="Z3150" s="21" t="str">
        <f t="shared" si="336"/>
        <v>Tuesday</v>
      </c>
      <c r="AA3150" s="21" t="str">
        <f t="shared" si="337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3148</v>
      </c>
      <c r="B3151" s="21" t="s">
        <v>4726</v>
      </c>
      <c r="C3151" s="30">
        <v>45926</v>
      </c>
      <c r="D3151" s="30">
        <v>45936</v>
      </c>
      <c r="E3151" s="47">
        <v>87.5</v>
      </c>
      <c r="F3151" s="47">
        <f t="shared" si="332"/>
        <v>7700</v>
      </c>
      <c r="G3151" s="48">
        <f t="shared" si="333"/>
        <v>7700</v>
      </c>
      <c r="H3151" s="21">
        <v>353007</v>
      </c>
      <c r="I3151" s="21" t="s">
        <v>4594</v>
      </c>
      <c r="J3151" s="21">
        <v>1</v>
      </c>
      <c r="K3151" s="21">
        <v>1</v>
      </c>
      <c r="L3151" s="21">
        <f t="shared" si="334"/>
        <v>0</v>
      </c>
      <c r="M3151" s="21" t="s">
        <v>4883</v>
      </c>
      <c r="N3151" s="30">
        <v>45937</v>
      </c>
      <c r="O3151" s="48">
        <v>13562.5</v>
      </c>
      <c r="P3151" s="21" t="s">
        <v>295</v>
      </c>
      <c r="Q3151" s="21">
        <v>58156572773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Kerala</v>
      </c>
      <c r="W3151" s="38"/>
      <c r="X3151" s="30">
        <v>45941</v>
      </c>
      <c r="Y3151" s="21">
        <f t="shared" si="335"/>
        <v>4</v>
      </c>
      <c r="Z3151" s="21" t="str">
        <f t="shared" si="336"/>
        <v>Tuesday</v>
      </c>
      <c r="AA3151" s="21" t="str">
        <f t="shared" si="337"/>
        <v>Saturday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3149</v>
      </c>
      <c r="B3152" s="21" t="s">
        <v>4726</v>
      </c>
      <c r="C3152" s="30">
        <v>45926</v>
      </c>
      <c r="D3152" s="30">
        <v>45936</v>
      </c>
      <c r="E3152" s="47">
        <v>236.6</v>
      </c>
      <c r="F3152" s="47">
        <f t="shared" si="332"/>
        <v>20820.8</v>
      </c>
      <c r="G3152" s="48">
        <f t="shared" si="333"/>
        <v>20820.8</v>
      </c>
      <c r="H3152" s="21">
        <v>353606</v>
      </c>
      <c r="I3152" s="21" t="s">
        <v>4289</v>
      </c>
      <c r="J3152" s="21">
        <v>1</v>
      </c>
      <c r="K3152" s="21">
        <v>1</v>
      </c>
      <c r="L3152" s="21">
        <f t="shared" si="334"/>
        <v>0</v>
      </c>
      <c r="M3152" s="21" t="s">
        <v>4860</v>
      </c>
      <c r="N3152" s="30">
        <v>45937</v>
      </c>
      <c r="O3152" s="48">
        <v>28899</v>
      </c>
      <c r="P3152" s="21" t="s">
        <v>242</v>
      </c>
      <c r="Q3152" s="21">
        <v>58156569435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Mumbai</v>
      </c>
      <c r="W3152" s="38"/>
      <c r="X3152" s="30">
        <v>45938</v>
      </c>
      <c r="Y3152" s="21">
        <f t="shared" si="335"/>
        <v>1</v>
      </c>
      <c r="Z3152" s="21" t="str">
        <f t="shared" si="336"/>
        <v>Tuesday</v>
      </c>
      <c r="AA3152" s="21" t="str">
        <f t="shared" si="337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3150</v>
      </c>
      <c r="B3153" s="21" t="s">
        <v>4726</v>
      </c>
      <c r="C3153" s="30">
        <v>45926</v>
      </c>
      <c r="D3153" s="30">
        <v>45936</v>
      </c>
      <c r="E3153" s="47">
        <v>305.25</v>
      </c>
      <c r="F3153" s="47">
        <f t="shared" si="332"/>
        <v>26862</v>
      </c>
      <c r="G3153" s="48">
        <f t="shared" si="333"/>
        <v>26862</v>
      </c>
      <c r="H3153" s="21">
        <v>353726</v>
      </c>
      <c r="I3153" s="21" t="s">
        <v>4290</v>
      </c>
      <c r="J3153" s="21">
        <v>1</v>
      </c>
      <c r="K3153" s="21">
        <v>1</v>
      </c>
      <c r="L3153" s="21">
        <f t="shared" si="334"/>
        <v>0</v>
      </c>
      <c r="M3153" s="21" t="s">
        <v>4860</v>
      </c>
      <c r="N3153" s="30">
        <v>45937</v>
      </c>
      <c r="O3153" s="48">
        <v>34798.5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35"/>
        <v>1</v>
      </c>
      <c r="Z3153" s="21" t="str">
        <f t="shared" si="336"/>
        <v>Tuesday</v>
      </c>
      <c r="AA3153" s="21" t="str">
        <f t="shared" si="337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3151</v>
      </c>
      <c r="B3154" s="21" t="s">
        <v>4726</v>
      </c>
      <c r="C3154" s="30">
        <v>45926</v>
      </c>
      <c r="D3154" s="30">
        <v>45936</v>
      </c>
      <c r="E3154" s="47">
        <v>91.7</v>
      </c>
      <c r="F3154" s="47">
        <f t="shared" si="332"/>
        <v>8069.6</v>
      </c>
      <c r="G3154" s="48">
        <f t="shared" si="333"/>
        <v>8069.6</v>
      </c>
      <c r="H3154" s="21">
        <v>355607</v>
      </c>
      <c r="I3154" s="21" t="s">
        <v>4595</v>
      </c>
      <c r="J3154" s="21">
        <v>1</v>
      </c>
      <c r="K3154" s="21">
        <v>1</v>
      </c>
      <c r="L3154" s="21">
        <f t="shared" si="334"/>
        <v>0</v>
      </c>
      <c r="M3154" s="21" t="s">
        <v>4964</v>
      </c>
      <c r="N3154" s="30">
        <v>45937</v>
      </c>
      <c r="O3154" s="48">
        <v>0</v>
      </c>
      <c r="P3154" s="21" t="s">
        <v>194</v>
      </c>
      <c r="Q3154" s="21">
        <v>58156573160</v>
      </c>
      <c r="R3154" s="21" t="s">
        <v>40</v>
      </c>
      <c r="S3154" s="3">
        <v>4</v>
      </c>
      <c r="T3154" s="37" t="s">
        <v>609</v>
      </c>
      <c r="U3154" s="21" t="s">
        <v>18</v>
      </c>
      <c r="V3154" s="21" t="str">
        <f>VLOOKUP(P3154,'Customer List'!B:C,2,)</f>
        <v>Kanpur</v>
      </c>
      <c r="W3154" s="38"/>
      <c r="X3154" s="30">
        <v>45939</v>
      </c>
      <c r="Y3154" s="21">
        <f t="shared" si="335"/>
        <v>2</v>
      </c>
      <c r="Z3154" s="21" t="str">
        <f t="shared" si="336"/>
        <v>Tuesday</v>
      </c>
      <c r="AA3154" s="21" t="str">
        <f t="shared" si="337"/>
        <v>Thursday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3152</v>
      </c>
      <c r="B3155" s="21" t="s">
        <v>4726</v>
      </c>
      <c r="C3155" s="30">
        <v>45926</v>
      </c>
      <c r="D3155" s="30">
        <v>45936</v>
      </c>
      <c r="E3155" s="47">
        <v>142.80000000000001</v>
      </c>
      <c r="F3155" s="47">
        <f t="shared" si="332"/>
        <v>12566.400000000001</v>
      </c>
      <c r="G3155" s="48">
        <f t="shared" si="333"/>
        <v>12566.400000000001</v>
      </c>
      <c r="H3155" s="21">
        <v>363006</v>
      </c>
      <c r="I3155" s="21" t="s">
        <v>4564</v>
      </c>
      <c r="J3155" s="21">
        <v>1</v>
      </c>
      <c r="K3155" s="21">
        <v>1</v>
      </c>
      <c r="L3155" s="21">
        <f t="shared" si="334"/>
        <v>0</v>
      </c>
      <c r="M3155" s="21" t="s">
        <v>4960</v>
      </c>
      <c r="N3155" s="30">
        <v>45938</v>
      </c>
      <c r="O3155" s="48">
        <v>0</v>
      </c>
      <c r="P3155" s="21" t="s">
        <v>1895</v>
      </c>
      <c r="Q3155" s="21">
        <v>58156650086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45939</v>
      </c>
      <c r="Y3155" s="21">
        <f t="shared" si="335"/>
        <v>1</v>
      </c>
      <c r="Z3155" s="21" t="str">
        <f t="shared" si="336"/>
        <v>Wednesday</v>
      </c>
      <c r="AA3155" s="21" t="str">
        <f t="shared" si="337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3153</v>
      </c>
      <c r="B3156" s="21" t="s">
        <v>4726</v>
      </c>
      <c r="C3156" s="30">
        <v>45926</v>
      </c>
      <c r="D3156" s="30">
        <v>45936</v>
      </c>
      <c r="E3156" s="47">
        <v>242.9</v>
      </c>
      <c r="F3156" s="47">
        <f t="shared" si="332"/>
        <v>21375.200000000001</v>
      </c>
      <c r="G3156" s="48">
        <f t="shared" si="333"/>
        <v>21375.200000000001</v>
      </c>
      <c r="H3156" s="21">
        <v>363034</v>
      </c>
      <c r="I3156" s="21" t="s">
        <v>4596</v>
      </c>
      <c r="J3156" s="21">
        <v>1</v>
      </c>
      <c r="K3156" s="21">
        <v>1</v>
      </c>
      <c r="L3156" s="21">
        <f t="shared" si="334"/>
        <v>0</v>
      </c>
      <c r="M3156" s="21" t="s">
        <v>4945</v>
      </c>
      <c r="N3156" s="30">
        <v>45937</v>
      </c>
      <c r="O3156" s="48">
        <v>40338.75</v>
      </c>
      <c r="P3156" s="21" t="s">
        <v>1089</v>
      </c>
      <c r="Q3156" s="21">
        <v>58156567490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Hyderabad</v>
      </c>
      <c r="W3156" s="38"/>
      <c r="X3156" s="30">
        <v>45938</v>
      </c>
      <c r="Y3156" s="21">
        <f t="shared" si="335"/>
        <v>1</v>
      </c>
      <c r="Z3156" s="21" t="str">
        <f t="shared" si="336"/>
        <v>Tuesday</v>
      </c>
      <c r="AA3156" s="21" t="str">
        <f t="shared" si="337"/>
        <v>Wednesday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3154</v>
      </c>
      <c r="B3157" s="21" t="s">
        <v>4726</v>
      </c>
      <c r="C3157" s="30">
        <v>45926</v>
      </c>
      <c r="D3157" s="30">
        <v>45936</v>
      </c>
      <c r="E3157" s="47">
        <v>107.8</v>
      </c>
      <c r="F3157" s="47">
        <f t="shared" si="332"/>
        <v>9486.4</v>
      </c>
      <c r="G3157" s="48">
        <f t="shared" si="333"/>
        <v>9486.4</v>
      </c>
      <c r="H3157" s="21">
        <v>364803</v>
      </c>
      <c r="I3157" s="21" t="s">
        <v>4597</v>
      </c>
      <c r="J3157" s="21">
        <v>1</v>
      </c>
      <c r="K3157" s="21">
        <v>1</v>
      </c>
      <c r="L3157" s="21">
        <f t="shared" si="334"/>
        <v>0</v>
      </c>
      <c r="M3157" s="21" t="s">
        <v>5720</v>
      </c>
      <c r="N3157" s="30">
        <v>45937</v>
      </c>
      <c r="O3157" s="48">
        <v>17902.5</v>
      </c>
      <c r="P3157" s="21" t="s">
        <v>194</v>
      </c>
      <c r="Q3157" s="21">
        <v>58156573160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Kanpur</v>
      </c>
      <c r="W3157" s="38"/>
      <c r="X3157" s="30">
        <v>45939</v>
      </c>
      <c r="Y3157" s="21">
        <f t="shared" si="335"/>
        <v>2</v>
      </c>
      <c r="Z3157" s="21" t="str">
        <f t="shared" si="336"/>
        <v>Tuesday</v>
      </c>
      <c r="AA3157" s="21" t="str">
        <f t="shared" si="337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3155</v>
      </c>
      <c r="B3158" s="21" t="s">
        <v>4726</v>
      </c>
      <c r="C3158" s="30">
        <v>45926</v>
      </c>
      <c r="D3158" s="30">
        <v>45936</v>
      </c>
      <c r="E3158" s="47">
        <v>259</v>
      </c>
      <c r="F3158" s="47">
        <f t="shared" si="332"/>
        <v>22792</v>
      </c>
      <c r="G3158" s="48">
        <f t="shared" si="333"/>
        <v>22792</v>
      </c>
      <c r="H3158" s="21">
        <v>367730</v>
      </c>
      <c r="I3158" s="21" t="s">
        <v>4598</v>
      </c>
      <c r="J3158" s="21">
        <v>1</v>
      </c>
      <c r="K3158" s="21">
        <v>1</v>
      </c>
      <c r="L3158" s="21">
        <f t="shared" si="334"/>
        <v>0</v>
      </c>
      <c r="M3158" s="21" t="s">
        <v>4863</v>
      </c>
      <c r="N3158" s="30">
        <v>45937</v>
      </c>
      <c r="O3158" s="48">
        <v>40145</v>
      </c>
      <c r="P3158" s="21" t="s">
        <v>2046</v>
      </c>
      <c r="Q3158" s="21">
        <v>58156571955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Banglore</v>
      </c>
      <c r="W3158" s="38"/>
      <c r="X3158" s="30">
        <v>45938</v>
      </c>
      <c r="Y3158" s="21">
        <f t="shared" si="335"/>
        <v>1</v>
      </c>
      <c r="Z3158" s="21" t="str">
        <f t="shared" si="336"/>
        <v>Tuesday</v>
      </c>
      <c r="AA3158" s="21" t="str">
        <f t="shared" si="337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3156</v>
      </c>
      <c r="B3159" s="21" t="s">
        <v>4726</v>
      </c>
      <c r="C3159" s="30">
        <v>45926</v>
      </c>
      <c r="D3159" s="30">
        <v>45936</v>
      </c>
      <c r="E3159" s="47">
        <v>261.8</v>
      </c>
      <c r="F3159" s="47">
        <f t="shared" si="332"/>
        <v>23038.400000000001</v>
      </c>
      <c r="G3159" s="48">
        <f t="shared" si="333"/>
        <v>23038.400000000001</v>
      </c>
      <c r="H3159" s="21">
        <v>369212</v>
      </c>
      <c r="I3159" s="21" t="s">
        <v>4600</v>
      </c>
      <c r="J3159" s="21">
        <v>1</v>
      </c>
      <c r="K3159" s="21">
        <v>1</v>
      </c>
      <c r="L3159" s="21">
        <f t="shared" si="334"/>
        <v>0</v>
      </c>
      <c r="M3159" s="21" t="s">
        <v>4955</v>
      </c>
      <c r="N3159" s="30">
        <v>45938</v>
      </c>
      <c r="O3159" s="48">
        <v>40579</v>
      </c>
      <c r="P3159" s="21" t="s">
        <v>1136</v>
      </c>
      <c r="Q3159" s="21" t="s">
        <v>636</v>
      </c>
      <c r="R3159" s="21" t="s">
        <v>723</v>
      </c>
      <c r="S3159" s="3">
        <v>4</v>
      </c>
      <c r="T3159" s="37"/>
      <c r="U3159" s="21" t="s">
        <v>18</v>
      </c>
      <c r="V3159" s="21" t="str">
        <f>VLOOKUP(P3159,'Customer List'!B:C,2,)</f>
        <v>Delhi</v>
      </c>
      <c r="W3159" s="38"/>
      <c r="X3159" s="30">
        <f>IF(OR(R3159 = "PRIYANKA MADAM", R3159 = "DEEPAK", R3159 = "PORTER"),N3159,"")</f>
        <v>45938</v>
      </c>
      <c r="Y3159" s="21">
        <f t="shared" si="335"/>
        <v>0</v>
      </c>
      <c r="Z3159" s="21" t="str">
        <f t="shared" si="336"/>
        <v>Wednesday</v>
      </c>
      <c r="AA3159" s="21" t="str">
        <f t="shared" si="337"/>
        <v>Wednesday</v>
      </c>
      <c r="AB3159" s="21" t="str">
        <f>VLOOKUP(U3159,'Currency Sheet'!A:C,3,)</f>
        <v>DOLLAR</v>
      </c>
      <c r="AC3159" s="42" t="str">
        <f>VLOOKUP(P3159,'Customer List'!B:D,3,)</f>
        <v>Local</v>
      </c>
    </row>
    <row r="3160" spans="1:29" x14ac:dyDescent="0.25">
      <c r="A3160" s="21">
        <v>3157</v>
      </c>
      <c r="B3160" s="21" t="s">
        <v>4726</v>
      </c>
      <c r="C3160" s="30">
        <v>45926</v>
      </c>
      <c r="D3160" s="30">
        <v>45936</v>
      </c>
      <c r="E3160" s="47">
        <v>334.5</v>
      </c>
      <c r="F3160" s="47">
        <f t="shared" si="332"/>
        <v>29436</v>
      </c>
      <c r="G3160" s="48">
        <f t="shared" si="333"/>
        <v>29436</v>
      </c>
      <c r="H3160" s="21">
        <v>372712</v>
      </c>
      <c r="I3160" s="21" t="s">
        <v>4601</v>
      </c>
      <c r="J3160" s="21">
        <v>1</v>
      </c>
      <c r="K3160" s="21">
        <v>1</v>
      </c>
      <c r="L3160" s="21">
        <f t="shared" si="334"/>
        <v>0</v>
      </c>
      <c r="M3160" s="21" t="s">
        <v>4956</v>
      </c>
      <c r="N3160" s="30">
        <v>45938</v>
      </c>
      <c r="O3160" s="48">
        <v>48391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35"/>
        <v>0</v>
      </c>
      <c r="Z3160" s="21" t="str">
        <f t="shared" si="336"/>
        <v>Wednesday</v>
      </c>
      <c r="AA3160" s="21" t="str">
        <f t="shared" si="337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3158</v>
      </c>
      <c r="B3161" s="21" t="s">
        <v>4726</v>
      </c>
      <c r="C3161" s="30">
        <v>45926</v>
      </c>
      <c r="D3161" s="30">
        <v>45936</v>
      </c>
      <c r="E3161" s="47">
        <v>115.5</v>
      </c>
      <c r="F3161" s="47">
        <f t="shared" si="332"/>
        <v>10164</v>
      </c>
      <c r="G3161" s="48">
        <f t="shared" si="333"/>
        <v>10164</v>
      </c>
      <c r="H3161" s="21">
        <v>375113</v>
      </c>
      <c r="I3161" s="21" t="s">
        <v>4602</v>
      </c>
      <c r="J3161" s="21">
        <v>1</v>
      </c>
      <c r="K3161" s="21">
        <v>1</v>
      </c>
      <c r="L3161" s="21">
        <f t="shared" si="334"/>
        <v>0</v>
      </c>
      <c r="M3161" s="21" t="s">
        <v>4917</v>
      </c>
      <c r="N3161" s="30">
        <v>45937</v>
      </c>
      <c r="O3161" s="48">
        <v>15345</v>
      </c>
      <c r="P3161" s="21" t="s">
        <v>172</v>
      </c>
      <c r="Q3161" s="21">
        <v>58156571163</v>
      </c>
      <c r="R3161" s="21" t="s">
        <v>40</v>
      </c>
      <c r="S3161" s="3">
        <v>4</v>
      </c>
      <c r="T3161" s="37"/>
      <c r="U3161" s="21" t="s">
        <v>18</v>
      </c>
      <c r="V3161" s="21" t="str">
        <f>VLOOKUP(P3161,'Customer List'!B:C,2,)</f>
        <v>Kolkata</v>
      </c>
      <c r="W3161" s="38"/>
      <c r="X3161" s="30">
        <v>45939</v>
      </c>
      <c r="Y3161" s="21">
        <f t="shared" si="335"/>
        <v>2</v>
      </c>
      <c r="Z3161" s="21" t="str">
        <f t="shared" si="336"/>
        <v>Tuesday</v>
      </c>
      <c r="AA3161" s="21" t="str">
        <f t="shared" si="337"/>
        <v>Thursday</v>
      </c>
      <c r="AB3161" s="21" t="str">
        <f>VLOOKUP(U3161,'Currency Sheet'!A:C,3,)</f>
        <v>DOLLAR</v>
      </c>
      <c r="AC3161" s="42" t="str">
        <f>VLOOKUP(P3161,'Customer List'!B:D,3,)</f>
        <v>OutStation</v>
      </c>
    </row>
    <row r="3162" spans="1:29" x14ac:dyDescent="0.25">
      <c r="A3162" s="21">
        <v>3159</v>
      </c>
      <c r="B3162" s="21" t="s">
        <v>4726</v>
      </c>
      <c r="C3162" s="30">
        <v>45926</v>
      </c>
      <c r="D3162" s="30">
        <v>45936</v>
      </c>
      <c r="E3162" s="47">
        <v>259</v>
      </c>
      <c r="F3162" s="47">
        <f t="shared" si="332"/>
        <v>22792</v>
      </c>
      <c r="G3162" s="48">
        <f t="shared" si="333"/>
        <v>22792</v>
      </c>
      <c r="H3162" s="21">
        <v>399214</v>
      </c>
      <c r="I3162" s="21" t="s">
        <v>4603</v>
      </c>
      <c r="J3162" s="21">
        <v>1</v>
      </c>
      <c r="K3162" s="21">
        <v>1</v>
      </c>
      <c r="L3162" s="21">
        <f t="shared" si="334"/>
        <v>0</v>
      </c>
      <c r="M3162" s="21" t="s">
        <v>4860</v>
      </c>
      <c r="N3162" s="30">
        <v>45937</v>
      </c>
      <c r="O3162" s="48">
        <v>31618.35</v>
      </c>
      <c r="P3162" s="21" t="s">
        <v>242</v>
      </c>
      <c r="Q3162" s="21">
        <v>58156569435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Mumbai</v>
      </c>
      <c r="W3162" s="38"/>
      <c r="X3162" s="30">
        <v>45938</v>
      </c>
      <c r="Y3162" s="21">
        <f t="shared" si="335"/>
        <v>1</v>
      </c>
      <c r="Z3162" s="21" t="str">
        <f t="shared" si="336"/>
        <v>Tuesday</v>
      </c>
      <c r="AA3162" s="21" t="str">
        <f t="shared" si="337"/>
        <v>Wednesday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3160</v>
      </c>
      <c r="B3163" s="21" t="s">
        <v>4726</v>
      </c>
      <c r="C3163" s="30">
        <v>45926</v>
      </c>
      <c r="D3163" s="30">
        <v>45936</v>
      </c>
      <c r="E3163" s="47">
        <v>74.2</v>
      </c>
      <c r="F3163" s="47">
        <f t="shared" si="332"/>
        <v>6529.6</v>
      </c>
      <c r="G3163" s="48">
        <f t="shared" si="333"/>
        <v>6529.6</v>
      </c>
      <c r="H3163" s="21">
        <v>400108</v>
      </c>
      <c r="I3163" s="21" t="s">
        <v>3799</v>
      </c>
      <c r="J3163" s="21">
        <v>1</v>
      </c>
      <c r="K3163" s="21">
        <v>1</v>
      </c>
      <c r="L3163" s="21">
        <f t="shared" si="334"/>
        <v>0</v>
      </c>
      <c r="M3163" s="21" t="s">
        <v>4970</v>
      </c>
      <c r="N3163" s="30">
        <v>45937</v>
      </c>
      <c r="O3163" s="48">
        <v>16430</v>
      </c>
      <c r="P3163" s="21" t="s">
        <v>4433</v>
      </c>
      <c r="Q3163" s="21">
        <v>58156568142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45939</v>
      </c>
      <c r="Y3163" s="21">
        <f t="shared" si="335"/>
        <v>2</v>
      </c>
      <c r="Z3163" s="21" t="str">
        <f t="shared" si="336"/>
        <v>Tuesday</v>
      </c>
      <c r="AA3163" s="21" t="str">
        <f t="shared" si="337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3161</v>
      </c>
      <c r="B3164" s="21" t="s">
        <v>4726</v>
      </c>
      <c r="C3164" s="30">
        <v>45926</v>
      </c>
      <c r="D3164" s="30">
        <v>45936</v>
      </c>
      <c r="E3164" s="47">
        <v>116.2</v>
      </c>
      <c r="F3164" s="47">
        <f t="shared" si="332"/>
        <v>10225.6</v>
      </c>
      <c r="G3164" s="48">
        <f t="shared" si="333"/>
        <v>10225.6</v>
      </c>
      <c r="H3164" s="21">
        <v>400222</v>
      </c>
      <c r="I3164" s="21" t="s">
        <v>4605</v>
      </c>
      <c r="J3164" s="21">
        <v>1</v>
      </c>
      <c r="K3164" s="21">
        <v>1</v>
      </c>
      <c r="L3164" s="21">
        <f t="shared" si="334"/>
        <v>0</v>
      </c>
      <c r="M3164" s="21" t="s">
        <v>4862</v>
      </c>
      <c r="N3164" s="30">
        <v>45937</v>
      </c>
      <c r="O3164" s="48">
        <v>18011</v>
      </c>
      <c r="P3164" s="21" t="s">
        <v>2046</v>
      </c>
      <c r="Q3164" s="21">
        <v>58156571955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Banglore</v>
      </c>
      <c r="W3164" s="38"/>
      <c r="X3164" s="30">
        <v>45938</v>
      </c>
      <c r="Y3164" s="21">
        <f t="shared" si="335"/>
        <v>1</v>
      </c>
      <c r="Z3164" s="21" t="str">
        <f t="shared" si="336"/>
        <v>Tuesday</v>
      </c>
      <c r="AA3164" s="21" t="str">
        <f t="shared" si="337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3162</v>
      </c>
      <c r="B3165" s="21" t="s">
        <v>4726</v>
      </c>
      <c r="C3165" s="30">
        <v>45926</v>
      </c>
      <c r="D3165" s="30">
        <v>45936</v>
      </c>
      <c r="E3165" s="47">
        <v>58.1</v>
      </c>
      <c r="F3165" s="47">
        <f t="shared" si="332"/>
        <v>5112.8</v>
      </c>
      <c r="G3165" s="48">
        <f t="shared" si="333"/>
        <v>5112.8</v>
      </c>
      <c r="H3165" s="21">
        <v>400247</v>
      </c>
      <c r="I3165" s="21" t="s">
        <v>4606</v>
      </c>
      <c r="J3165" s="21">
        <v>1</v>
      </c>
      <c r="K3165" s="21">
        <v>1</v>
      </c>
      <c r="L3165" s="21">
        <f t="shared" si="334"/>
        <v>0</v>
      </c>
      <c r="M3165" s="21" t="s">
        <v>4863</v>
      </c>
      <c r="N3165" s="30">
        <v>45937</v>
      </c>
      <c r="O3165" s="48">
        <v>9005.5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35"/>
        <v>1</v>
      </c>
      <c r="Z3165" s="21" t="str">
        <f t="shared" si="336"/>
        <v>Tuesday</v>
      </c>
      <c r="AA3165" s="21" t="str">
        <f t="shared" si="337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3163</v>
      </c>
      <c r="B3166" s="21" t="s">
        <v>4726</v>
      </c>
      <c r="C3166" s="30">
        <v>45926</v>
      </c>
      <c r="D3166" s="30">
        <v>45936</v>
      </c>
      <c r="E3166" s="47">
        <v>123.75</v>
      </c>
      <c r="F3166" s="47">
        <f t="shared" si="332"/>
        <v>10890</v>
      </c>
      <c r="G3166" s="48">
        <f t="shared" si="333"/>
        <v>10890</v>
      </c>
      <c r="H3166" s="21">
        <v>400535</v>
      </c>
      <c r="I3166" s="21" t="s">
        <v>4607</v>
      </c>
      <c r="J3166" s="21">
        <v>1</v>
      </c>
      <c r="K3166" s="21">
        <v>1</v>
      </c>
      <c r="L3166" s="21">
        <f t="shared" si="334"/>
        <v>0</v>
      </c>
      <c r="M3166" s="21" t="s">
        <v>4956</v>
      </c>
      <c r="N3166" s="30">
        <v>45938</v>
      </c>
      <c r="O3166" s="48">
        <v>17902.5</v>
      </c>
      <c r="P3166" s="21" t="s">
        <v>1136</v>
      </c>
      <c r="Q3166" s="21" t="s">
        <v>636</v>
      </c>
      <c r="R3166" s="21" t="s">
        <v>723</v>
      </c>
      <c r="S3166" s="3">
        <v>4</v>
      </c>
      <c r="T3166" s="37"/>
      <c r="U3166" s="21" t="s">
        <v>18</v>
      </c>
      <c r="V3166" s="21" t="str">
        <f>VLOOKUP(P3166,'Customer List'!B:C,2,)</f>
        <v>Delhi</v>
      </c>
      <c r="W3166" s="38"/>
      <c r="X3166" s="30">
        <f>IF(OR(R3166 = "PRIYANKA MADAM", R3166 = "DEEPAK", R3166 = "PORTER"),N3166,"")</f>
        <v>45938</v>
      </c>
      <c r="Y3166" s="21">
        <f t="shared" si="335"/>
        <v>0</v>
      </c>
      <c r="Z3166" s="21" t="str">
        <f t="shared" si="336"/>
        <v>Wednesday</v>
      </c>
      <c r="AA3166" s="21" t="str">
        <f t="shared" si="337"/>
        <v>Wednesday</v>
      </c>
      <c r="AB3166" s="21" t="str">
        <f>VLOOKUP(U3166,'Currency Sheet'!A:C,3,)</f>
        <v>DOLLAR</v>
      </c>
      <c r="AC3166" s="42" t="str">
        <f>VLOOKUP(P3166,'Customer List'!B:D,3,)</f>
        <v>Local</v>
      </c>
    </row>
    <row r="3167" spans="1:29" x14ac:dyDescent="0.25">
      <c r="A3167" s="21">
        <v>3164</v>
      </c>
      <c r="B3167" s="21" t="s">
        <v>4726</v>
      </c>
      <c r="C3167" s="30">
        <v>45926</v>
      </c>
      <c r="D3167" s="30">
        <v>45936</v>
      </c>
      <c r="E3167" s="47">
        <v>153</v>
      </c>
      <c r="F3167" s="47">
        <f t="shared" si="332"/>
        <v>13464</v>
      </c>
      <c r="G3167" s="48">
        <f t="shared" si="333"/>
        <v>13464</v>
      </c>
      <c r="H3167" s="21">
        <v>400539</v>
      </c>
      <c r="I3167" s="21" t="s">
        <v>4608</v>
      </c>
      <c r="J3167" s="21">
        <v>1</v>
      </c>
      <c r="K3167" s="21">
        <v>1</v>
      </c>
      <c r="L3167" s="21">
        <f t="shared" si="334"/>
        <v>0</v>
      </c>
      <c r="M3167" s="21" t="s">
        <v>4956</v>
      </c>
      <c r="N3167" s="30">
        <v>45938</v>
      </c>
      <c r="O3167" s="48">
        <v>22134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35"/>
        <v>0</v>
      </c>
      <c r="Z3167" s="21" t="str">
        <f t="shared" si="336"/>
        <v>Wednesday</v>
      </c>
      <c r="AA3167" s="21" t="str">
        <f t="shared" si="337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3165</v>
      </c>
      <c r="B3168" s="21" t="s">
        <v>4726</v>
      </c>
      <c r="C3168" s="30">
        <v>45926</v>
      </c>
      <c r="D3168" s="30">
        <v>45936</v>
      </c>
      <c r="E3168" s="47">
        <v>90.3</v>
      </c>
      <c r="F3168" s="47">
        <f t="shared" si="332"/>
        <v>7946.4</v>
      </c>
      <c r="G3168" s="48">
        <f t="shared" si="333"/>
        <v>7946.4</v>
      </c>
      <c r="H3168" s="21">
        <v>405210</v>
      </c>
      <c r="I3168" s="21" t="s">
        <v>4609</v>
      </c>
      <c r="J3168" s="21">
        <v>1</v>
      </c>
      <c r="K3168" s="21">
        <v>1</v>
      </c>
      <c r="L3168" s="21">
        <f t="shared" si="334"/>
        <v>0</v>
      </c>
      <c r="M3168" s="21" t="s">
        <v>4884</v>
      </c>
      <c r="N3168" s="30">
        <v>45937</v>
      </c>
      <c r="O3168" s="48">
        <v>13996.5</v>
      </c>
      <c r="P3168" s="21" t="s">
        <v>295</v>
      </c>
      <c r="Q3168" s="21">
        <v>58156572773</v>
      </c>
      <c r="R3168" s="21" t="s">
        <v>40</v>
      </c>
      <c r="S3168" s="3">
        <v>4</v>
      </c>
      <c r="T3168" s="37"/>
      <c r="U3168" s="21" t="s">
        <v>18</v>
      </c>
      <c r="V3168" s="21" t="str">
        <f>VLOOKUP(P3168,'Customer List'!B:C,2,)</f>
        <v>Kerala</v>
      </c>
      <c r="W3168" s="38"/>
      <c r="X3168" s="30">
        <v>45941</v>
      </c>
      <c r="Y3168" s="21">
        <f t="shared" si="335"/>
        <v>4</v>
      </c>
      <c r="Z3168" s="21" t="str">
        <f t="shared" si="336"/>
        <v>Tuesday</v>
      </c>
      <c r="AA3168" s="21" t="str">
        <f t="shared" si="337"/>
        <v>Saturday</v>
      </c>
      <c r="AB3168" s="21" t="str">
        <f>VLOOKUP(U3168,'Currency Sheet'!A:C,3,)</f>
        <v>DOLLAR</v>
      </c>
      <c r="AC3168" s="42" t="str">
        <f>VLOOKUP(P3168,'Customer List'!B:D,3,)</f>
        <v>OutStation</v>
      </c>
    </row>
    <row r="3169" spans="1:29" x14ac:dyDescent="0.25">
      <c r="A3169" s="21">
        <v>3166</v>
      </c>
      <c r="B3169" s="21" t="s">
        <v>4726</v>
      </c>
      <c r="C3169" s="30">
        <v>45926</v>
      </c>
      <c r="D3169" s="30">
        <v>45936</v>
      </c>
      <c r="E3169" s="47">
        <v>49.7</v>
      </c>
      <c r="F3169" s="47">
        <f t="shared" si="332"/>
        <v>4373.6000000000004</v>
      </c>
      <c r="G3169" s="48">
        <f t="shared" si="333"/>
        <v>4373.6000000000004</v>
      </c>
      <c r="H3169" s="21">
        <v>407001</v>
      </c>
      <c r="I3169" s="21" t="s">
        <v>4610</v>
      </c>
      <c r="J3169" s="21">
        <v>1</v>
      </c>
      <c r="K3169" s="21">
        <v>1</v>
      </c>
      <c r="L3169" s="21">
        <f t="shared" si="334"/>
        <v>0</v>
      </c>
      <c r="M3169" s="21" t="s">
        <v>4917</v>
      </c>
      <c r="N3169" s="30">
        <v>45937</v>
      </c>
      <c r="O3169" s="48">
        <v>6603</v>
      </c>
      <c r="P3169" s="21" t="s">
        <v>172</v>
      </c>
      <c r="Q3169" s="21">
        <v>58156571163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Kolkata</v>
      </c>
      <c r="W3169" s="38"/>
      <c r="X3169" s="30">
        <v>45939</v>
      </c>
      <c r="Y3169" s="21">
        <f t="shared" si="335"/>
        <v>2</v>
      </c>
      <c r="Z3169" s="21" t="str">
        <f t="shared" si="336"/>
        <v>Tuesday</v>
      </c>
      <c r="AA3169" s="21" t="str">
        <f t="shared" si="337"/>
        <v>Thursday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3167</v>
      </c>
      <c r="B3170" s="21" t="s">
        <v>4726</v>
      </c>
      <c r="C3170" s="30">
        <v>45926</v>
      </c>
      <c r="D3170" s="30">
        <v>45936</v>
      </c>
      <c r="E3170" s="47">
        <v>234.5</v>
      </c>
      <c r="F3170" s="47">
        <f t="shared" si="332"/>
        <v>20636</v>
      </c>
      <c r="G3170" s="48">
        <f t="shared" si="333"/>
        <v>20636</v>
      </c>
      <c r="H3170" s="21">
        <v>423102</v>
      </c>
      <c r="I3170" s="21" t="s">
        <v>4611</v>
      </c>
      <c r="J3170" s="21">
        <v>1</v>
      </c>
      <c r="K3170" s="21">
        <v>1</v>
      </c>
      <c r="L3170" s="21">
        <f t="shared" si="334"/>
        <v>0</v>
      </c>
      <c r="M3170" s="21" t="s">
        <v>4925</v>
      </c>
      <c r="N3170" s="30">
        <v>45937</v>
      </c>
      <c r="O3170" s="48">
        <v>25446.6</v>
      </c>
      <c r="P3170" s="21" t="s">
        <v>276</v>
      </c>
      <c r="Q3170" s="21">
        <v>58156565795</v>
      </c>
      <c r="R3170" s="21" t="s">
        <v>40</v>
      </c>
      <c r="S3170" s="3">
        <v>-20</v>
      </c>
      <c r="T3170" s="37"/>
      <c r="U3170" s="21" t="s">
        <v>18</v>
      </c>
      <c r="V3170" s="21" t="str">
        <f>VLOOKUP(P3170,'Customer List'!B:C,2,)</f>
        <v>Pune</v>
      </c>
      <c r="W3170" s="38"/>
      <c r="X3170" s="30">
        <v>45938</v>
      </c>
      <c r="Y3170" s="21">
        <f t="shared" si="335"/>
        <v>1</v>
      </c>
      <c r="Z3170" s="21" t="str">
        <f t="shared" si="336"/>
        <v>Tuesday</v>
      </c>
      <c r="AA3170" s="21" t="str">
        <f t="shared" si="337"/>
        <v>Wednesday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3168</v>
      </c>
      <c r="B3171" s="21" t="s">
        <v>4726</v>
      </c>
      <c r="C3171" s="30">
        <v>45926</v>
      </c>
      <c r="D3171" s="30">
        <v>45936</v>
      </c>
      <c r="E3171" s="47">
        <v>62.3</v>
      </c>
      <c r="F3171" s="47">
        <f t="shared" si="332"/>
        <v>5482.4</v>
      </c>
      <c r="G3171" s="48">
        <f t="shared" si="333"/>
        <v>5482.4</v>
      </c>
      <c r="H3171" s="21">
        <v>423105</v>
      </c>
      <c r="I3171" s="21" t="s">
        <v>3895</v>
      </c>
      <c r="J3171" s="21">
        <v>1</v>
      </c>
      <c r="K3171" s="21">
        <v>1</v>
      </c>
      <c r="L3171" s="21">
        <f t="shared" si="334"/>
        <v>0</v>
      </c>
      <c r="M3171" s="21" t="s">
        <v>4868</v>
      </c>
      <c r="N3171" s="30">
        <v>45937</v>
      </c>
      <c r="O3171" s="48">
        <v>9380</v>
      </c>
      <c r="P3171" s="21" t="s">
        <v>4434</v>
      </c>
      <c r="Q3171" s="21">
        <v>58156564841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BANGLORE</v>
      </c>
      <c r="W3171" s="38"/>
      <c r="X3171" s="30">
        <v>45938</v>
      </c>
      <c r="Y3171" s="21">
        <f t="shared" si="335"/>
        <v>1</v>
      </c>
      <c r="Z3171" s="21" t="str">
        <f t="shared" si="336"/>
        <v>Tuesday</v>
      </c>
      <c r="AA3171" s="21" t="str">
        <f t="shared" si="337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3169</v>
      </c>
      <c r="B3172" s="21" t="s">
        <v>4726</v>
      </c>
      <c r="C3172" s="30">
        <v>45926</v>
      </c>
      <c r="D3172" s="30">
        <v>45936</v>
      </c>
      <c r="E3172" s="47">
        <v>62.3</v>
      </c>
      <c r="F3172" s="47">
        <f t="shared" si="332"/>
        <v>5482.4</v>
      </c>
      <c r="G3172" s="48">
        <f t="shared" si="333"/>
        <v>5482.4</v>
      </c>
      <c r="H3172" s="21">
        <v>423107</v>
      </c>
      <c r="I3172" s="21" t="s">
        <v>4612</v>
      </c>
      <c r="J3172" s="21">
        <v>1</v>
      </c>
      <c r="K3172" s="21">
        <v>1</v>
      </c>
      <c r="L3172" s="21">
        <f t="shared" si="334"/>
        <v>0</v>
      </c>
      <c r="M3172" s="21" t="s">
        <v>4966</v>
      </c>
      <c r="N3172" s="30">
        <v>45937</v>
      </c>
      <c r="O3172" s="48">
        <v>0</v>
      </c>
      <c r="P3172" s="21" t="s">
        <v>617</v>
      </c>
      <c r="Q3172" s="21">
        <v>58156578664</v>
      </c>
      <c r="R3172" s="21" t="s">
        <v>40</v>
      </c>
      <c r="S3172" s="3">
        <v>-20</v>
      </c>
      <c r="T3172" s="37" t="s">
        <v>609</v>
      </c>
      <c r="U3172" s="21" t="s">
        <v>18</v>
      </c>
      <c r="V3172" s="21" t="str">
        <f>VLOOKUP(P3172,'Customer List'!B:C,2,)</f>
        <v>Bhuvneshwar</v>
      </c>
      <c r="W3172" s="38"/>
      <c r="X3172" s="30">
        <v>45941</v>
      </c>
      <c r="Y3172" s="21">
        <f t="shared" si="335"/>
        <v>4</v>
      </c>
      <c r="Z3172" s="21" t="str">
        <f t="shared" si="336"/>
        <v>Tuesday</v>
      </c>
      <c r="AA3172" s="21" t="str">
        <f t="shared" si="337"/>
        <v>Saturday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3170</v>
      </c>
      <c r="B3173" s="21" t="s">
        <v>4726</v>
      </c>
      <c r="C3173" s="30">
        <v>45926</v>
      </c>
      <c r="D3173" s="30">
        <v>45936</v>
      </c>
      <c r="E3173" s="47">
        <v>62.3</v>
      </c>
      <c r="F3173" s="47">
        <f t="shared" si="332"/>
        <v>5482.4</v>
      </c>
      <c r="G3173" s="48">
        <f t="shared" si="333"/>
        <v>5482.4</v>
      </c>
      <c r="H3173" s="21">
        <v>423115</v>
      </c>
      <c r="I3173" s="21" t="s">
        <v>4312</v>
      </c>
      <c r="J3173" s="21">
        <v>1</v>
      </c>
      <c r="K3173" s="21">
        <v>1</v>
      </c>
      <c r="L3173" s="21">
        <f t="shared" si="334"/>
        <v>0</v>
      </c>
      <c r="M3173" s="21" t="s">
        <v>5028</v>
      </c>
      <c r="N3173" s="30">
        <v>45937</v>
      </c>
      <c r="O3173" s="48">
        <v>7609.5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35"/>
        <v>4</v>
      </c>
      <c r="Z3173" s="21" t="str">
        <f t="shared" si="336"/>
        <v>Tuesday</v>
      </c>
      <c r="AA3173" s="21" t="str">
        <f t="shared" si="337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3171</v>
      </c>
      <c r="B3174" s="21" t="s">
        <v>4726</v>
      </c>
      <c r="C3174" s="30">
        <v>45926</v>
      </c>
      <c r="D3174" s="30">
        <v>45936</v>
      </c>
      <c r="E3174" s="47">
        <v>75.75</v>
      </c>
      <c r="F3174" s="47">
        <f t="shared" si="332"/>
        <v>6666</v>
      </c>
      <c r="G3174" s="48">
        <f t="shared" si="333"/>
        <v>6666</v>
      </c>
      <c r="H3174" s="21">
        <v>423801</v>
      </c>
      <c r="I3174" s="21" t="s">
        <v>3815</v>
      </c>
      <c r="J3174" s="21">
        <v>1</v>
      </c>
      <c r="K3174" s="21">
        <v>1</v>
      </c>
      <c r="L3174" s="21">
        <f t="shared" si="334"/>
        <v>0</v>
      </c>
      <c r="M3174" s="21" t="s">
        <v>4916</v>
      </c>
      <c r="N3174" s="30">
        <v>45937</v>
      </c>
      <c r="O3174" s="48">
        <v>9393</v>
      </c>
      <c r="P3174" s="21" t="s">
        <v>172</v>
      </c>
      <c r="Q3174" s="21">
        <v>58156571163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Kolkata</v>
      </c>
      <c r="W3174" s="38"/>
      <c r="X3174" s="30">
        <v>45939</v>
      </c>
      <c r="Y3174" s="21">
        <f t="shared" si="335"/>
        <v>2</v>
      </c>
      <c r="Z3174" s="21" t="str">
        <f t="shared" si="336"/>
        <v>Tuesday</v>
      </c>
      <c r="AA3174" s="21" t="str">
        <f t="shared" si="337"/>
        <v>Thursday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3172</v>
      </c>
      <c r="B3175" s="21" t="s">
        <v>4726</v>
      </c>
      <c r="C3175" s="30">
        <v>45926</v>
      </c>
      <c r="D3175" s="30">
        <v>45936</v>
      </c>
      <c r="E3175" s="47">
        <v>75.75</v>
      </c>
      <c r="F3175" s="47">
        <f t="shared" si="332"/>
        <v>6666</v>
      </c>
      <c r="G3175" s="48">
        <f t="shared" si="333"/>
        <v>6666</v>
      </c>
      <c r="H3175" s="21">
        <v>423801</v>
      </c>
      <c r="I3175" s="21" t="s">
        <v>3815</v>
      </c>
      <c r="J3175" s="21">
        <v>1</v>
      </c>
      <c r="K3175" s="21">
        <v>1</v>
      </c>
      <c r="L3175" s="21">
        <f t="shared" si="334"/>
        <v>0</v>
      </c>
      <c r="M3175" s="21" t="s">
        <v>4973</v>
      </c>
      <c r="N3175" s="30">
        <v>45939</v>
      </c>
      <c r="O3175" s="48">
        <v>11028.5</v>
      </c>
      <c r="P3175" s="21" t="s">
        <v>4974</v>
      </c>
      <c r="Q3175" s="21" t="s">
        <v>636</v>
      </c>
      <c r="R3175" s="21" t="s">
        <v>637</v>
      </c>
      <c r="S3175" s="3">
        <v>-20</v>
      </c>
      <c r="T3175" s="37"/>
      <c r="U3175" s="21" t="s">
        <v>18</v>
      </c>
      <c r="V3175" s="21" t="str">
        <f>VLOOKUP(P3175,'Customer List'!B:C,2,)</f>
        <v>Delhi</v>
      </c>
      <c r="W3175" s="38"/>
      <c r="X3175" s="30">
        <f>IF(OR(R3175 = "PRIYANKA MADAM", R3175 = "DEEPAK", R3175 = "PORTER"),N3175,"")</f>
        <v>45939</v>
      </c>
      <c r="Y3175" s="21">
        <f t="shared" si="335"/>
        <v>0</v>
      </c>
      <c r="Z3175" s="21" t="str">
        <f t="shared" si="336"/>
        <v>Thursday</v>
      </c>
      <c r="AA3175" s="21" t="str">
        <f t="shared" si="337"/>
        <v>Thursday</v>
      </c>
      <c r="AB3175" s="21" t="str">
        <f>VLOOKUP(U3175,'Currency Sheet'!A:C,3,)</f>
        <v>DOLLAR</v>
      </c>
      <c r="AC3175" s="42" t="str">
        <f>VLOOKUP(P3175,'Customer List'!B:D,3,)</f>
        <v>Local</v>
      </c>
    </row>
    <row r="3176" spans="1:29" x14ac:dyDescent="0.25">
      <c r="A3176" s="21">
        <v>3173</v>
      </c>
      <c r="B3176" s="21" t="s">
        <v>4726</v>
      </c>
      <c r="C3176" s="30">
        <v>45926</v>
      </c>
      <c r="D3176" s="30">
        <v>45936</v>
      </c>
      <c r="E3176" s="47">
        <v>115.5</v>
      </c>
      <c r="F3176" s="47">
        <f t="shared" si="332"/>
        <v>10164</v>
      </c>
      <c r="G3176" s="48">
        <f t="shared" si="333"/>
        <v>10164</v>
      </c>
      <c r="H3176" s="21">
        <v>424401</v>
      </c>
      <c r="I3176" s="21" t="s">
        <v>4613</v>
      </c>
      <c r="J3176" s="21">
        <v>1</v>
      </c>
      <c r="K3176" s="21"/>
      <c r="L3176" s="21">
        <f t="shared" si="334"/>
        <v>1</v>
      </c>
      <c r="M3176" s="21"/>
      <c r="N3176" s="30"/>
      <c r="O3176" s="48"/>
      <c r="P3176" s="21" t="s">
        <v>637</v>
      </c>
      <c r="Q3176" s="21"/>
      <c r="R3176" s="21"/>
      <c r="S3176" s="3">
        <v>4</v>
      </c>
      <c r="T3176" s="37"/>
      <c r="U3176" s="21" t="s">
        <v>18</v>
      </c>
      <c r="V3176" s="21" t="str">
        <f>VLOOKUP(P3176,'Customer List'!B:C,2,)</f>
        <v>Delhi</v>
      </c>
      <c r="W3176" s="38" t="s">
        <v>605</v>
      </c>
      <c r="X3176" s="30" t="str">
        <f>IF(OR(R3176 = "PRIYANKA MADAM", R3176 = "DEEPAK", R3176 = "PORTER"),N3176,"")</f>
        <v/>
      </c>
      <c r="Y3176" s="21" t="str">
        <f t="shared" si="335"/>
        <v/>
      </c>
      <c r="Z3176" s="21" t="str">
        <f t="shared" si="336"/>
        <v/>
      </c>
      <c r="AA3176" s="21" t="str">
        <f t="shared" si="337"/>
        <v/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3174</v>
      </c>
      <c r="B3177" s="21" t="s">
        <v>4726</v>
      </c>
      <c r="C3177" s="30">
        <v>45926</v>
      </c>
      <c r="D3177" s="30">
        <v>45936</v>
      </c>
      <c r="E3177" s="47">
        <v>115.5</v>
      </c>
      <c r="F3177" s="47">
        <f t="shared" si="332"/>
        <v>10164</v>
      </c>
      <c r="G3177" s="48">
        <f t="shared" si="333"/>
        <v>10164</v>
      </c>
      <c r="H3177" s="21">
        <v>424401</v>
      </c>
      <c r="I3177" s="21" t="s">
        <v>4613</v>
      </c>
      <c r="J3177" s="21">
        <v>1</v>
      </c>
      <c r="K3177" s="21">
        <v>1</v>
      </c>
      <c r="L3177" s="21">
        <f t="shared" si="334"/>
        <v>0</v>
      </c>
      <c r="M3177" s="21" t="s">
        <v>4880</v>
      </c>
      <c r="N3177" s="30">
        <v>45937</v>
      </c>
      <c r="O3177" s="48">
        <v>19181.25</v>
      </c>
      <c r="P3177" s="21" t="s">
        <v>901</v>
      </c>
      <c r="Q3177" s="21" t="s">
        <v>636</v>
      </c>
      <c r="R3177" s="21" t="s">
        <v>723</v>
      </c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45937</v>
      </c>
      <c r="Y3177" s="21">
        <f t="shared" si="335"/>
        <v>0</v>
      </c>
      <c r="Z3177" s="21" t="str">
        <f t="shared" si="336"/>
        <v>Tuesday</v>
      </c>
      <c r="AA3177" s="21" t="str">
        <f t="shared" si="337"/>
        <v>Tuesday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3175</v>
      </c>
      <c r="B3178" s="21" t="s">
        <v>4726</v>
      </c>
      <c r="C3178" s="30">
        <v>45926</v>
      </c>
      <c r="D3178" s="30">
        <v>45936</v>
      </c>
      <c r="E3178" s="47">
        <v>98.7</v>
      </c>
      <c r="F3178" s="47">
        <f t="shared" si="332"/>
        <v>8685.6</v>
      </c>
      <c r="G3178" s="48">
        <f t="shared" si="333"/>
        <v>8685.6</v>
      </c>
      <c r="H3178" s="21">
        <v>426102</v>
      </c>
      <c r="I3178" s="21" t="s">
        <v>4614</v>
      </c>
      <c r="J3178" s="21">
        <v>1</v>
      </c>
      <c r="K3178" s="21">
        <v>1</v>
      </c>
      <c r="L3178" s="21">
        <f t="shared" si="334"/>
        <v>0</v>
      </c>
      <c r="M3178" s="21" t="s">
        <v>4954</v>
      </c>
      <c r="N3178" s="30">
        <v>45938</v>
      </c>
      <c r="O3178" s="48">
        <v>15298.5</v>
      </c>
      <c r="P3178" s="21" t="s">
        <v>1136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45938</v>
      </c>
      <c r="Y3178" s="21">
        <f t="shared" si="335"/>
        <v>0</v>
      </c>
      <c r="Z3178" s="21" t="str">
        <f t="shared" si="336"/>
        <v>Wednesday</v>
      </c>
      <c r="AA3178" s="21" t="str">
        <f t="shared" si="337"/>
        <v>Wednesday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3176</v>
      </c>
      <c r="B3179" s="21" t="s">
        <v>4726</v>
      </c>
      <c r="C3179" s="30">
        <v>45926</v>
      </c>
      <c r="D3179" s="30">
        <v>45936</v>
      </c>
      <c r="E3179" s="47">
        <v>172.9</v>
      </c>
      <c r="F3179" s="47">
        <f t="shared" si="332"/>
        <v>15215.2</v>
      </c>
      <c r="G3179" s="48">
        <f t="shared" si="333"/>
        <v>15215.2</v>
      </c>
      <c r="H3179" s="21">
        <v>427402</v>
      </c>
      <c r="I3179" s="21" t="s">
        <v>4615</v>
      </c>
      <c r="J3179" s="21">
        <v>1</v>
      </c>
      <c r="K3179" s="21">
        <v>1</v>
      </c>
      <c r="L3179" s="21">
        <f t="shared" si="334"/>
        <v>0</v>
      </c>
      <c r="M3179" s="21" t="s">
        <v>4956</v>
      </c>
      <c r="N3179" s="30">
        <v>45938</v>
      </c>
      <c r="O3179" s="48">
        <v>26799.5</v>
      </c>
      <c r="P3179" s="21" t="s">
        <v>1136</v>
      </c>
      <c r="Q3179" s="21" t="s">
        <v>636</v>
      </c>
      <c r="R3179" s="21" t="s">
        <v>723</v>
      </c>
      <c r="S3179" s="3">
        <v>-20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35"/>
        <v>0</v>
      </c>
      <c r="Z3179" s="21" t="str">
        <f t="shared" si="336"/>
        <v>Wednesday</v>
      </c>
      <c r="AA3179" s="21" t="str">
        <f t="shared" si="337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3177</v>
      </c>
      <c r="B3180" s="21" t="s">
        <v>4726</v>
      </c>
      <c r="C3180" s="30">
        <v>45926</v>
      </c>
      <c r="D3180" s="30">
        <v>45936</v>
      </c>
      <c r="E3180" s="47">
        <v>213.5</v>
      </c>
      <c r="F3180" s="47">
        <f t="shared" si="332"/>
        <v>18788</v>
      </c>
      <c r="G3180" s="48">
        <f t="shared" si="333"/>
        <v>18788</v>
      </c>
      <c r="H3180" s="21">
        <v>430104</v>
      </c>
      <c r="I3180" s="21" t="s">
        <v>4616</v>
      </c>
      <c r="J3180" s="21">
        <v>1</v>
      </c>
      <c r="K3180" s="21">
        <v>1</v>
      </c>
      <c r="L3180" s="21">
        <f t="shared" si="334"/>
        <v>0</v>
      </c>
      <c r="M3180" s="21" t="s">
        <v>4917</v>
      </c>
      <c r="N3180" s="30">
        <v>45937</v>
      </c>
      <c r="O3180" s="48">
        <v>28365</v>
      </c>
      <c r="P3180" s="21" t="s">
        <v>172</v>
      </c>
      <c r="Q3180" s="21">
        <v>58156571163</v>
      </c>
      <c r="R3180" s="21" t="s">
        <v>40</v>
      </c>
      <c r="S3180" s="3">
        <v>4</v>
      </c>
      <c r="T3180" s="37"/>
      <c r="U3180" s="21" t="s">
        <v>18</v>
      </c>
      <c r="V3180" s="21" t="str">
        <f>VLOOKUP(P3180,'Customer List'!B:C,2,)</f>
        <v>Kolkata</v>
      </c>
      <c r="W3180" s="38"/>
      <c r="X3180" s="30">
        <v>45939</v>
      </c>
      <c r="Y3180" s="21">
        <f t="shared" si="335"/>
        <v>2</v>
      </c>
      <c r="Z3180" s="21" t="str">
        <f t="shared" si="336"/>
        <v>Tuesday</v>
      </c>
      <c r="AA3180" s="21" t="str">
        <f t="shared" si="337"/>
        <v>Thursday</v>
      </c>
      <c r="AB3180" s="21" t="str">
        <f>VLOOKUP(U3180,'Currency Sheet'!A:C,3,)</f>
        <v>DOLLAR</v>
      </c>
      <c r="AC3180" s="42" t="str">
        <f>VLOOKUP(P3180,'Customer List'!B:D,3,)</f>
        <v>OutStation</v>
      </c>
    </row>
    <row r="3181" spans="1:29" x14ac:dyDescent="0.25">
      <c r="A3181" s="21">
        <v>3178</v>
      </c>
      <c r="B3181" s="21" t="s">
        <v>4726</v>
      </c>
      <c r="C3181" s="30">
        <v>45926</v>
      </c>
      <c r="D3181" s="30">
        <v>45936</v>
      </c>
      <c r="E3181" s="47">
        <v>213.5</v>
      </c>
      <c r="F3181" s="47">
        <f t="shared" si="332"/>
        <v>18788</v>
      </c>
      <c r="G3181" s="48">
        <f t="shared" si="333"/>
        <v>18788</v>
      </c>
      <c r="H3181" s="21">
        <v>430604</v>
      </c>
      <c r="I3181" s="21" t="s">
        <v>4617</v>
      </c>
      <c r="J3181" s="21">
        <v>1</v>
      </c>
      <c r="K3181" s="21">
        <v>1</v>
      </c>
      <c r="L3181" s="21">
        <f t="shared" si="334"/>
        <v>0</v>
      </c>
      <c r="M3181" s="21" t="s">
        <v>4917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35"/>
        <v>2</v>
      </c>
      <c r="Z3181" s="21" t="str">
        <f t="shared" si="336"/>
        <v>Tuesday</v>
      </c>
      <c r="AA3181" s="21" t="str">
        <f t="shared" si="337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3179</v>
      </c>
      <c r="B3182" s="21" t="s">
        <v>4726</v>
      </c>
      <c r="C3182" s="30">
        <v>45926</v>
      </c>
      <c r="D3182" s="30">
        <v>45936</v>
      </c>
      <c r="E3182" s="47">
        <v>417.75</v>
      </c>
      <c r="F3182" s="47">
        <f t="shared" si="332"/>
        <v>36762</v>
      </c>
      <c r="G3182" s="48">
        <f t="shared" si="333"/>
        <v>36762</v>
      </c>
      <c r="H3182" s="21">
        <v>480019</v>
      </c>
      <c r="I3182" s="21" t="s">
        <v>4618</v>
      </c>
      <c r="J3182" s="21">
        <v>1</v>
      </c>
      <c r="K3182" s="21">
        <v>1</v>
      </c>
      <c r="L3182" s="21">
        <f t="shared" si="334"/>
        <v>0</v>
      </c>
      <c r="M3182" s="21" t="s">
        <v>4960</v>
      </c>
      <c r="N3182" s="30">
        <v>45938</v>
      </c>
      <c r="O3182" s="48">
        <v>0</v>
      </c>
      <c r="P3182" s="21" t="s">
        <v>1895</v>
      </c>
      <c r="Q3182" s="21">
        <v>58156650086</v>
      </c>
      <c r="R3182" s="21" t="s">
        <v>40</v>
      </c>
      <c r="S3182" s="3" t="s">
        <v>299</v>
      </c>
      <c r="T3182" s="37"/>
      <c r="U3182" s="21" t="s">
        <v>18</v>
      </c>
      <c r="V3182" s="21" t="str">
        <f>VLOOKUP(P3182,'Customer List'!B:C,2,)</f>
        <v>Mumbai</v>
      </c>
      <c r="W3182" s="38"/>
      <c r="X3182" s="30">
        <v>45939</v>
      </c>
      <c r="Y3182" s="21">
        <f t="shared" si="335"/>
        <v>1</v>
      </c>
      <c r="Z3182" s="21" t="str">
        <f t="shared" si="336"/>
        <v>Wednesday</v>
      </c>
      <c r="AA3182" s="21" t="str">
        <f t="shared" si="337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3180</v>
      </c>
      <c r="B3183" s="21" t="s">
        <v>4726</v>
      </c>
      <c r="C3183" s="30">
        <v>45926</v>
      </c>
      <c r="D3183" s="30">
        <v>45936</v>
      </c>
      <c r="E3183" s="47">
        <v>77</v>
      </c>
      <c r="F3183" s="47">
        <f t="shared" si="332"/>
        <v>6776</v>
      </c>
      <c r="G3183" s="48">
        <f t="shared" si="333"/>
        <v>6776</v>
      </c>
      <c r="H3183" s="21">
        <v>505808</v>
      </c>
      <c r="I3183" s="21" t="s">
        <v>4619</v>
      </c>
      <c r="J3183" s="21">
        <v>1</v>
      </c>
      <c r="K3183" s="21">
        <v>1</v>
      </c>
      <c r="L3183" s="21">
        <f t="shared" si="334"/>
        <v>0</v>
      </c>
      <c r="M3183" s="21" t="s">
        <v>4943</v>
      </c>
      <c r="N3183" s="30">
        <v>45937</v>
      </c>
      <c r="O3183" s="48">
        <v>12787.5</v>
      </c>
      <c r="P3183" s="21" t="s">
        <v>319</v>
      </c>
      <c r="Q3183" s="21">
        <v>58156571594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Gujrat</v>
      </c>
      <c r="W3183" s="38"/>
      <c r="X3183" s="30">
        <v>45938</v>
      </c>
      <c r="Y3183" s="21">
        <f t="shared" si="335"/>
        <v>1</v>
      </c>
      <c r="Z3183" s="21" t="str">
        <f t="shared" si="336"/>
        <v>Tuesday</v>
      </c>
      <c r="AA3183" s="21" t="str">
        <f t="shared" si="337"/>
        <v>Wednesday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3181</v>
      </c>
      <c r="B3184" s="21" t="s">
        <v>4726</v>
      </c>
      <c r="C3184" s="30">
        <v>45926</v>
      </c>
      <c r="D3184" s="30">
        <v>45936</v>
      </c>
      <c r="E3184" s="47">
        <v>30.8</v>
      </c>
      <c r="F3184" s="47">
        <f t="shared" si="332"/>
        <v>2710.4</v>
      </c>
      <c r="G3184" s="48">
        <f t="shared" si="333"/>
        <v>2710.4</v>
      </c>
      <c r="H3184" s="21">
        <v>505809</v>
      </c>
      <c r="I3184" s="21" t="s">
        <v>4013</v>
      </c>
      <c r="J3184" s="21">
        <v>1</v>
      </c>
      <c r="K3184" s="21">
        <v>1</v>
      </c>
      <c r="L3184" s="21">
        <f t="shared" si="334"/>
        <v>0</v>
      </c>
      <c r="M3184" s="21" t="s">
        <v>4869</v>
      </c>
      <c r="N3184" s="30">
        <v>45937</v>
      </c>
      <c r="O3184" s="48">
        <v>5115</v>
      </c>
      <c r="P3184" s="21" t="s">
        <v>4659</v>
      </c>
      <c r="Q3184" s="21">
        <v>58156568330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Hyderabad</v>
      </c>
      <c r="W3184" s="38"/>
      <c r="X3184" s="30">
        <v>45939</v>
      </c>
      <c r="Y3184" s="21">
        <f t="shared" si="335"/>
        <v>2</v>
      </c>
      <c r="Z3184" s="21" t="str">
        <f t="shared" si="336"/>
        <v>Tuesday</v>
      </c>
      <c r="AA3184" s="21" t="str">
        <f t="shared" si="337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3182</v>
      </c>
      <c r="B3185" s="21" t="s">
        <v>4726</v>
      </c>
      <c r="C3185" s="30">
        <v>45926</v>
      </c>
      <c r="D3185" s="30">
        <v>45936</v>
      </c>
      <c r="E3185" s="47">
        <v>236.6</v>
      </c>
      <c r="F3185" s="47">
        <f t="shared" si="332"/>
        <v>20820.8</v>
      </c>
      <c r="G3185" s="48">
        <f t="shared" si="333"/>
        <v>20820.8</v>
      </c>
      <c r="H3185" s="21">
        <v>516906</v>
      </c>
      <c r="I3185" s="21" t="s">
        <v>4620</v>
      </c>
      <c r="J3185" s="21">
        <v>1</v>
      </c>
      <c r="K3185" s="21">
        <v>1</v>
      </c>
      <c r="L3185" s="21">
        <f t="shared" si="334"/>
        <v>0</v>
      </c>
      <c r="M3185" s="21" t="s">
        <v>4925</v>
      </c>
      <c r="N3185" s="30">
        <v>45937</v>
      </c>
      <c r="O3185" s="48">
        <v>25674.48</v>
      </c>
      <c r="P3185" s="21" t="s">
        <v>276</v>
      </c>
      <c r="Q3185" s="21">
        <v>58156565795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Pune</v>
      </c>
      <c r="W3185" s="38"/>
      <c r="X3185" s="30">
        <v>45938</v>
      </c>
      <c r="Y3185" s="21">
        <f t="shared" si="335"/>
        <v>1</v>
      </c>
      <c r="Z3185" s="21" t="str">
        <f t="shared" si="336"/>
        <v>Tuesday</v>
      </c>
      <c r="AA3185" s="21" t="str">
        <f t="shared" si="337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3183</v>
      </c>
      <c r="B3186" s="21" t="s">
        <v>4726</v>
      </c>
      <c r="C3186" s="30">
        <v>45926</v>
      </c>
      <c r="D3186" s="30">
        <v>45936</v>
      </c>
      <c r="E3186" s="47">
        <v>160.30000000000001</v>
      </c>
      <c r="F3186" s="47">
        <f t="shared" si="332"/>
        <v>14106.400000000001</v>
      </c>
      <c r="G3186" s="48">
        <f t="shared" si="333"/>
        <v>14106.400000000001</v>
      </c>
      <c r="H3186" s="21">
        <v>577002</v>
      </c>
      <c r="I3186" s="21" t="s">
        <v>4621</v>
      </c>
      <c r="J3186" s="21">
        <v>1</v>
      </c>
      <c r="K3186" s="21">
        <v>1</v>
      </c>
      <c r="L3186" s="21">
        <f t="shared" si="334"/>
        <v>0</v>
      </c>
      <c r="M3186" s="21" t="s">
        <v>4925</v>
      </c>
      <c r="N3186" s="30">
        <v>45937</v>
      </c>
      <c r="O3186" s="48">
        <v>17394.84</v>
      </c>
      <c r="P3186" s="21" t="s">
        <v>276</v>
      </c>
      <c r="Q3186" s="21">
        <v>58156565795</v>
      </c>
      <c r="R3186" s="21" t="s">
        <v>40</v>
      </c>
      <c r="S3186" s="3">
        <v>-20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35"/>
        <v>1</v>
      </c>
      <c r="Z3186" s="21" t="str">
        <f t="shared" si="336"/>
        <v>Tuesday</v>
      </c>
      <c r="AA3186" s="21" t="str">
        <f t="shared" si="337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3184</v>
      </c>
      <c r="B3187" s="21" t="s">
        <v>4726</v>
      </c>
      <c r="C3187" s="30">
        <v>45926</v>
      </c>
      <c r="D3187" s="30">
        <v>45936</v>
      </c>
      <c r="E3187" s="47">
        <v>102.9</v>
      </c>
      <c r="F3187" s="47">
        <f t="shared" si="332"/>
        <v>9055.2000000000007</v>
      </c>
      <c r="G3187" s="48">
        <f t="shared" si="333"/>
        <v>9055.2000000000007</v>
      </c>
      <c r="H3187" s="21">
        <v>582302</v>
      </c>
      <c r="I3187" s="21" t="s">
        <v>4622</v>
      </c>
      <c r="J3187" s="21">
        <v>1</v>
      </c>
      <c r="K3187" s="21">
        <v>1</v>
      </c>
      <c r="L3187" s="21">
        <f t="shared" si="334"/>
        <v>0</v>
      </c>
      <c r="M3187" s="21" t="s">
        <v>4925</v>
      </c>
      <c r="N3187" s="30">
        <v>45937</v>
      </c>
      <c r="O3187" s="48">
        <v>11166.12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35"/>
        <v>1</v>
      </c>
      <c r="Z3187" s="21" t="str">
        <f t="shared" si="336"/>
        <v>Tuesday</v>
      </c>
      <c r="AA3187" s="21" t="str">
        <f t="shared" si="337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3185</v>
      </c>
      <c r="B3188" s="21" t="s">
        <v>4726</v>
      </c>
      <c r="C3188" s="30">
        <v>45926</v>
      </c>
      <c r="D3188" s="30">
        <v>45936</v>
      </c>
      <c r="E3188" s="47">
        <v>70.7</v>
      </c>
      <c r="F3188" s="47">
        <f t="shared" si="332"/>
        <v>6221.6</v>
      </c>
      <c r="G3188" s="48">
        <f t="shared" si="333"/>
        <v>6221.6</v>
      </c>
      <c r="H3188" s="21">
        <v>643808</v>
      </c>
      <c r="I3188" s="21" t="s">
        <v>4624</v>
      </c>
      <c r="J3188" s="21">
        <v>1</v>
      </c>
      <c r="K3188" s="21">
        <v>1</v>
      </c>
      <c r="L3188" s="21">
        <f t="shared" si="334"/>
        <v>0</v>
      </c>
      <c r="M3188" s="21" t="s">
        <v>4871</v>
      </c>
      <c r="N3188" s="30">
        <v>45937</v>
      </c>
      <c r="O3188" s="48">
        <v>10605</v>
      </c>
      <c r="P3188" s="21" t="s">
        <v>621</v>
      </c>
      <c r="Q3188" s="21">
        <v>58156569730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Hyderabad</v>
      </c>
      <c r="W3188" s="38"/>
      <c r="X3188" s="30">
        <v>45938</v>
      </c>
      <c r="Y3188" s="21">
        <f t="shared" si="335"/>
        <v>1</v>
      </c>
      <c r="Z3188" s="21" t="str">
        <f t="shared" si="336"/>
        <v>Tuesday</v>
      </c>
      <c r="AA3188" s="21" t="str">
        <f t="shared" si="337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3186</v>
      </c>
      <c r="B3189" s="21" t="s">
        <v>4726</v>
      </c>
      <c r="C3189" s="30">
        <v>45926</v>
      </c>
      <c r="D3189" s="30">
        <v>45936</v>
      </c>
      <c r="E3189" s="47">
        <v>205.1</v>
      </c>
      <c r="F3189" s="47">
        <f t="shared" si="332"/>
        <v>18048.8</v>
      </c>
      <c r="G3189" s="48">
        <f t="shared" si="333"/>
        <v>18048.8</v>
      </c>
      <c r="H3189" s="21">
        <v>644702</v>
      </c>
      <c r="I3189" s="21" t="s">
        <v>4625</v>
      </c>
      <c r="J3189" s="21">
        <v>1</v>
      </c>
      <c r="K3189" s="21">
        <v>1</v>
      </c>
      <c r="L3189" s="21">
        <f t="shared" si="334"/>
        <v>0</v>
      </c>
      <c r="M3189" s="21" t="s">
        <v>4920</v>
      </c>
      <c r="N3189" s="30">
        <v>45937</v>
      </c>
      <c r="O3189" s="48">
        <v>30882.2</v>
      </c>
      <c r="P3189" s="21" t="s">
        <v>191</v>
      </c>
      <c r="Q3189" s="48" t="s">
        <v>4747</v>
      </c>
      <c r="R3189" s="21" t="s">
        <v>40</v>
      </c>
      <c r="S3189" s="3">
        <v>4</v>
      </c>
      <c r="T3189" s="37"/>
      <c r="U3189" s="21" t="s">
        <v>18</v>
      </c>
      <c r="V3189" s="21" t="str">
        <f>VLOOKUP(P3189,'Customer List'!B:C,2,)</f>
        <v>Chandigarh</v>
      </c>
      <c r="W3189" s="38"/>
      <c r="X3189" s="30">
        <v>45937</v>
      </c>
      <c r="Y3189" s="21">
        <f t="shared" si="335"/>
        <v>0</v>
      </c>
      <c r="Z3189" s="21" t="str">
        <f t="shared" si="336"/>
        <v>Tuesday</v>
      </c>
      <c r="AA3189" s="21" t="str">
        <f t="shared" si="337"/>
        <v>Tuesday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3187</v>
      </c>
      <c r="B3190" s="21" t="s">
        <v>4726</v>
      </c>
      <c r="C3190" s="30">
        <v>45926</v>
      </c>
      <c r="D3190" s="30">
        <v>45936</v>
      </c>
      <c r="E3190" s="47">
        <v>226.1</v>
      </c>
      <c r="F3190" s="47">
        <f t="shared" si="332"/>
        <v>19896.8</v>
      </c>
      <c r="G3190" s="48">
        <f t="shared" si="333"/>
        <v>19896.8</v>
      </c>
      <c r="H3190" s="21">
        <v>651002</v>
      </c>
      <c r="I3190" s="21" t="s">
        <v>4626</v>
      </c>
      <c r="J3190" s="21">
        <v>1</v>
      </c>
      <c r="K3190" s="21">
        <v>1</v>
      </c>
      <c r="L3190" s="21">
        <f t="shared" si="334"/>
        <v>0</v>
      </c>
      <c r="M3190" s="21" t="s">
        <v>4960</v>
      </c>
      <c r="N3190" s="30">
        <v>45938</v>
      </c>
      <c r="O3190" s="48">
        <v>0</v>
      </c>
      <c r="P3190" s="21" t="s">
        <v>1895</v>
      </c>
      <c r="Q3190" s="21">
        <v>58156650086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Mumbai</v>
      </c>
      <c r="W3190" s="38"/>
      <c r="X3190" s="30">
        <v>45939</v>
      </c>
      <c r="Y3190" s="21">
        <f t="shared" si="335"/>
        <v>1</v>
      </c>
      <c r="Z3190" s="21" t="str">
        <f t="shared" si="336"/>
        <v>Wednesday</v>
      </c>
      <c r="AA3190" s="21" t="str">
        <f t="shared" si="337"/>
        <v>Thursday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3188</v>
      </c>
      <c r="B3191" s="21" t="s">
        <v>4726</v>
      </c>
      <c r="C3191" s="30">
        <v>45926</v>
      </c>
      <c r="D3191" s="30">
        <v>45936</v>
      </c>
      <c r="E3191" s="47">
        <v>136.5</v>
      </c>
      <c r="F3191" s="47">
        <f t="shared" si="332"/>
        <v>12012</v>
      </c>
      <c r="G3191" s="48">
        <f t="shared" si="333"/>
        <v>12012</v>
      </c>
      <c r="H3191" s="21">
        <v>653813</v>
      </c>
      <c r="I3191" s="21" t="s">
        <v>4627</v>
      </c>
      <c r="J3191" s="21">
        <v>1</v>
      </c>
      <c r="K3191" s="21">
        <v>1</v>
      </c>
      <c r="L3191" s="21">
        <f t="shared" si="334"/>
        <v>0</v>
      </c>
      <c r="M3191" s="21" t="s">
        <v>4917</v>
      </c>
      <c r="N3191" s="30">
        <v>45937</v>
      </c>
      <c r="O3191" s="48">
        <v>16926</v>
      </c>
      <c r="P3191" s="21" t="s">
        <v>172</v>
      </c>
      <c r="Q3191" s="21">
        <v>58156571163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Kolkata</v>
      </c>
      <c r="W3191" s="38"/>
      <c r="X3191" s="30">
        <v>45939</v>
      </c>
      <c r="Y3191" s="21">
        <f t="shared" si="335"/>
        <v>2</v>
      </c>
      <c r="Z3191" s="21" t="str">
        <f t="shared" si="336"/>
        <v>Tuesday</v>
      </c>
      <c r="AA3191" s="21" t="str">
        <f t="shared" si="337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3189</v>
      </c>
      <c r="B3192" s="21" t="s">
        <v>4726</v>
      </c>
      <c r="C3192" s="30">
        <v>45926</v>
      </c>
      <c r="D3192" s="30">
        <v>45936</v>
      </c>
      <c r="E3192" s="47">
        <v>177.1</v>
      </c>
      <c r="F3192" s="47">
        <f t="shared" si="332"/>
        <v>15584.8</v>
      </c>
      <c r="G3192" s="48">
        <f t="shared" si="333"/>
        <v>15584.8</v>
      </c>
      <c r="H3192" s="21">
        <v>691502</v>
      </c>
      <c r="I3192" s="21" t="s">
        <v>4628</v>
      </c>
      <c r="J3192" s="21">
        <v>1</v>
      </c>
      <c r="K3192" s="21">
        <v>1</v>
      </c>
      <c r="L3192" s="21">
        <f t="shared" si="334"/>
        <v>0</v>
      </c>
      <c r="M3192" s="21" t="s">
        <v>4960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35"/>
        <v>1</v>
      </c>
      <c r="Z3192" s="21" t="str">
        <f t="shared" si="336"/>
        <v>Wednesday</v>
      </c>
      <c r="AA3192" s="21" t="str">
        <f t="shared" si="337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3190</v>
      </c>
      <c r="B3193" s="21" t="s">
        <v>4726</v>
      </c>
      <c r="C3193" s="30">
        <v>45926</v>
      </c>
      <c r="D3193" s="30">
        <v>45936</v>
      </c>
      <c r="E3193" s="47">
        <v>177.1</v>
      </c>
      <c r="F3193" s="47">
        <f t="shared" si="332"/>
        <v>15584.8</v>
      </c>
      <c r="G3193" s="48">
        <f t="shared" si="333"/>
        <v>15584.8</v>
      </c>
      <c r="H3193" s="21">
        <v>692802</v>
      </c>
      <c r="I3193" s="21" t="s">
        <v>4629</v>
      </c>
      <c r="J3193" s="21">
        <v>1</v>
      </c>
      <c r="K3193" s="21">
        <v>1</v>
      </c>
      <c r="L3193" s="21">
        <f t="shared" si="334"/>
        <v>0</v>
      </c>
      <c r="M3193" s="21" t="s">
        <v>4925</v>
      </c>
      <c r="N3193" s="30">
        <v>45937</v>
      </c>
      <c r="O3193" s="48">
        <v>19217.88</v>
      </c>
      <c r="P3193" s="21" t="s">
        <v>276</v>
      </c>
      <c r="Q3193" s="21">
        <v>58156565795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Pune</v>
      </c>
      <c r="W3193" s="38"/>
      <c r="X3193" s="30">
        <v>45938</v>
      </c>
      <c r="Y3193" s="21">
        <f t="shared" si="335"/>
        <v>1</v>
      </c>
      <c r="Z3193" s="21" t="str">
        <f t="shared" si="336"/>
        <v>Tuesday</v>
      </c>
      <c r="AA3193" s="21" t="str">
        <f t="shared" si="337"/>
        <v>Wednesday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3191</v>
      </c>
      <c r="B3194" s="21" t="s">
        <v>4726</v>
      </c>
      <c r="C3194" s="30">
        <v>45926</v>
      </c>
      <c r="D3194" s="30">
        <v>45936</v>
      </c>
      <c r="E3194" s="47">
        <v>200.9</v>
      </c>
      <c r="F3194" s="47">
        <f t="shared" si="332"/>
        <v>17679.2</v>
      </c>
      <c r="G3194" s="48">
        <f t="shared" si="333"/>
        <v>17679.2</v>
      </c>
      <c r="H3194" s="21">
        <v>693504</v>
      </c>
      <c r="I3194" s="21" t="s">
        <v>4630</v>
      </c>
      <c r="J3194" s="21">
        <v>1</v>
      </c>
      <c r="K3194" s="21">
        <v>1</v>
      </c>
      <c r="L3194" s="21">
        <f t="shared" si="334"/>
        <v>0</v>
      </c>
      <c r="M3194" s="21" t="s">
        <v>4880</v>
      </c>
      <c r="N3194" s="30">
        <v>45937</v>
      </c>
      <c r="O3194" s="48">
        <v>33363.75</v>
      </c>
      <c r="P3194" s="21" t="s">
        <v>901</v>
      </c>
      <c r="Q3194" s="21" t="s">
        <v>636</v>
      </c>
      <c r="R3194" s="21" t="s">
        <v>723</v>
      </c>
      <c r="S3194" s="3">
        <v>4</v>
      </c>
      <c r="T3194" s="37"/>
      <c r="U3194" s="21" t="s">
        <v>18</v>
      </c>
      <c r="V3194" s="21" t="str">
        <f>VLOOKUP(P3194,'Customer List'!B:C,2,)</f>
        <v>Delhi</v>
      </c>
      <c r="W3194" s="38"/>
      <c r="X3194" s="30">
        <f>IF(OR(R3194 = "PRIYANKA MADAM", R3194 = "DEEPAK", R3194 = "PORTER"),N3194,"")</f>
        <v>45937</v>
      </c>
      <c r="Y3194" s="21">
        <f t="shared" si="335"/>
        <v>0</v>
      </c>
      <c r="Z3194" s="21" t="str">
        <f t="shared" si="336"/>
        <v>Tuesday</v>
      </c>
      <c r="AA3194" s="21" t="str">
        <f t="shared" si="337"/>
        <v>Tuesday</v>
      </c>
      <c r="AB3194" s="21" t="str">
        <f>VLOOKUP(U3194,'Currency Sheet'!A:C,3,)</f>
        <v>DOLLAR</v>
      </c>
      <c r="AC3194" s="42" t="str">
        <f>VLOOKUP(P3194,'Customer List'!B:D,3,)</f>
        <v>Local</v>
      </c>
    </row>
    <row r="3195" spans="1:29" x14ac:dyDescent="0.25">
      <c r="A3195" s="21">
        <v>3192</v>
      </c>
      <c r="B3195" s="21" t="s">
        <v>4726</v>
      </c>
      <c r="C3195" s="30">
        <v>45926</v>
      </c>
      <c r="D3195" s="30">
        <v>45936</v>
      </c>
      <c r="E3195" s="47">
        <v>277.2</v>
      </c>
      <c r="F3195" s="47">
        <f t="shared" si="332"/>
        <v>24393.599999999999</v>
      </c>
      <c r="G3195" s="48">
        <f t="shared" si="333"/>
        <v>24393.599999999999</v>
      </c>
      <c r="H3195" s="21">
        <v>696806</v>
      </c>
      <c r="I3195" s="21" t="s">
        <v>4631</v>
      </c>
      <c r="J3195" s="21">
        <v>1</v>
      </c>
      <c r="K3195" s="21">
        <v>1</v>
      </c>
      <c r="L3195" s="21">
        <f t="shared" si="334"/>
        <v>0</v>
      </c>
      <c r="M3195" s="21" t="s">
        <v>4917</v>
      </c>
      <c r="N3195" s="30">
        <v>45937</v>
      </c>
      <c r="O3195" s="48">
        <v>36828</v>
      </c>
      <c r="P3195" s="21" t="s">
        <v>172</v>
      </c>
      <c r="Q3195" s="21">
        <v>58156571163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Kolkata</v>
      </c>
      <c r="W3195" s="38"/>
      <c r="X3195" s="30">
        <v>45939</v>
      </c>
      <c r="Y3195" s="21">
        <f t="shared" si="335"/>
        <v>2</v>
      </c>
      <c r="Z3195" s="21" t="str">
        <f t="shared" si="336"/>
        <v>Tuesday</v>
      </c>
      <c r="AA3195" s="21" t="str">
        <f t="shared" si="337"/>
        <v>Thursday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3193</v>
      </c>
      <c r="B3196" s="21" t="s">
        <v>4726</v>
      </c>
      <c r="C3196" s="30">
        <v>45926</v>
      </c>
      <c r="D3196" s="30">
        <v>45936</v>
      </c>
      <c r="E3196" s="47">
        <v>273</v>
      </c>
      <c r="F3196" s="47">
        <f t="shared" si="332"/>
        <v>24024</v>
      </c>
      <c r="G3196" s="48">
        <f t="shared" si="333"/>
        <v>24024</v>
      </c>
      <c r="H3196" s="21">
        <v>696814</v>
      </c>
      <c r="I3196" s="21" t="s">
        <v>4632</v>
      </c>
      <c r="J3196" s="21">
        <v>1</v>
      </c>
      <c r="K3196" s="21">
        <v>1</v>
      </c>
      <c r="L3196" s="21">
        <f t="shared" si="334"/>
        <v>0</v>
      </c>
      <c r="M3196" s="21" t="s">
        <v>5028</v>
      </c>
      <c r="N3196" s="30">
        <v>45937</v>
      </c>
      <c r="O3196" s="48">
        <v>33345</v>
      </c>
      <c r="P3196" s="21" t="s">
        <v>617</v>
      </c>
      <c r="Q3196" s="21">
        <v>58156578664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Bhuvneshwar</v>
      </c>
      <c r="W3196" s="38"/>
      <c r="X3196" s="30">
        <v>45941</v>
      </c>
      <c r="Y3196" s="21">
        <f t="shared" si="335"/>
        <v>4</v>
      </c>
      <c r="Z3196" s="21" t="str">
        <f t="shared" si="336"/>
        <v>Tuesday</v>
      </c>
      <c r="AA3196" s="21" t="str">
        <f t="shared" si="337"/>
        <v>Saturday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3194</v>
      </c>
      <c r="B3197" s="21" t="s">
        <v>4726</v>
      </c>
      <c r="C3197" s="30">
        <v>45926</v>
      </c>
      <c r="D3197" s="30">
        <v>45936</v>
      </c>
      <c r="E3197" s="47">
        <v>82.6</v>
      </c>
      <c r="F3197" s="47">
        <f t="shared" si="332"/>
        <v>7268.7999999999993</v>
      </c>
      <c r="G3197" s="48">
        <f t="shared" si="333"/>
        <v>7268.7999999999993</v>
      </c>
      <c r="H3197" s="21">
        <v>740153</v>
      </c>
      <c r="I3197" s="21" t="s">
        <v>4633</v>
      </c>
      <c r="J3197" s="21">
        <v>1</v>
      </c>
      <c r="K3197" s="21">
        <v>1</v>
      </c>
      <c r="L3197" s="21">
        <f t="shared" si="334"/>
        <v>0</v>
      </c>
      <c r="M3197" s="21" t="s">
        <v>4947</v>
      </c>
      <c r="N3197" s="30">
        <v>45937</v>
      </c>
      <c r="O3197" s="48">
        <v>11800</v>
      </c>
      <c r="P3197" s="21" t="s">
        <v>629</v>
      </c>
      <c r="Q3197" s="21">
        <v>58156564491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Gujrat</v>
      </c>
      <c r="W3197" s="38"/>
      <c r="X3197" s="30">
        <v>45939</v>
      </c>
      <c r="Y3197" s="21">
        <f t="shared" si="335"/>
        <v>2</v>
      </c>
      <c r="Z3197" s="21" t="str">
        <f t="shared" si="336"/>
        <v>Tuesday</v>
      </c>
      <c r="AA3197" s="21" t="str">
        <f t="shared" si="337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3195</v>
      </c>
      <c r="B3198" s="21" t="s">
        <v>4726</v>
      </c>
      <c r="C3198" s="30">
        <v>45926</v>
      </c>
      <c r="D3198" s="30">
        <v>45936</v>
      </c>
      <c r="E3198" s="47">
        <v>82.6</v>
      </c>
      <c r="F3198" s="47">
        <f t="shared" si="332"/>
        <v>7268.7999999999993</v>
      </c>
      <c r="G3198" s="48">
        <f t="shared" si="333"/>
        <v>7268.7999999999993</v>
      </c>
      <c r="H3198" s="21">
        <v>740154</v>
      </c>
      <c r="I3198" s="21" t="s">
        <v>4634</v>
      </c>
      <c r="J3198" s="21">
        <v>1</v>
      </c>
      <c r="K3198" s="21">
        <v>1</v>
      </c>
      <c r="L3198" s="21">
        <f t="shared" si="334"/>
        <v>0</v>
      </c>
      <c r="M3198" s="21" t="s">
        <v>4947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35"/>
        <v>2</v>
      </c>
      <c r="Z3198" s="21" t="str">
        <f t="shared" si="336"/>
        <v>Tuesday</v>
      </c>
      <c r="AA3198" s="21" t="str">
        <f t="shared" si="337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3196</v>
      </c>
      <c r="B3199" s="21" t="s">
        <v>4726</v>
      </c>
      <c r="C3199" s="30">
        <v>45926</v>
      </c>
      <c r="D3199" s="30">
        <v>45936</v>
      </c>
      <c r="E3199" s="47">
        <v>82.6</v>
      </c>
      <c r="F3199" s="47">
        <f t="shared" si="332"/>
        <v>7268.7999999999993</v>
      </c>
      <c r="G3199" s="48">
        <f t="shared" si="333"/>
        <v>7268.7999999999993</v>
      </c>
      <c r="H3199" s="21">
        <v>740155</v>
      </c>
      <c r="I3199" s="21" t="s">
        <v>4635</v>
      </c>
      <c r="J3199" s="21">
        <v>1</v>
      </c>
      <c r="K3199" s="21">
        <v>1</v>
      </c>
      <c r="L3199" s="21">
        <f t="shared" si="334"/>
        <v>0</v>
      </c>
      <c r="M3199" s="21" t="s">
        <v>4947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35"/>
        <v>2</v>
      </c>
      <c r="Z3199" s="21" t="str">
        <f t="shared" si="336"/>
        <v>Tuesday</v>
      </c>
      <c r="AA3199" s="21" t="str">
        <f t="shared" si="337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3197</v>
      </c>
      <c r="B3200" s="21" t="s">
        <v>4726</v>
      </c>
      <c r="C3200" s="30">
        <v>45926</v>
      </c>
      <c r="D3200" s="30">
        <v>45936</v>
      </c>
      <c r="E3200" s="47">
        <v>82.6</v>
      </c>
      <c r="F3200" s="47">
        <f t="shared" si="332"/>
        <v>7268.7999999999993</v>
      </c>
      <c r="G3200" s="48">
        <f t="shared" si="333"/>
        <v>7268.7999999999993</v>
      </c>
      <c r="H3200" s="21">
        <v>740156</v>
      </c>
      <c r="I3200" s="21" t="s">
        <v>4636</v>
      </c>
      <c r="J3200" s="21">
        <v>1</v>
      </c>
      <c r="K3200" s="21">
        <v>1</v>
      </c>
      <c r="L3200" s="21">
        <f t="shared" si="334"/>
        <v>0</v>
      </c>
      <c r="M3200" s="21" t="s">
        <v>4947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35"/>
        <v>2</v>
      </c>
      <c r="Z3200" s="21" t="str">
        <f t="shared" si="336"/>
        <v>Tuesday</v>
      </c>
      <c r="AA3200" s="21" t="str">
        <f t="shared" si="337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3198</v>
      </c>
      <c r="B3201" s="21" t="s">
        <v>4726</v>
      </c>
      <c r="C3201" s="30">
        <v>45926</v>
      </c>
      <c r="D3201" s="30">
        <v>45936</v>
      </c>
      <c r="E3201" s="47">
        <v>82.6</v>
      </c>
      <c r="F3201" s="47">
        <f t="shared" si="332"/>
        <v>7268.7999999999993</v>
      </c>
      <c r="G3201" s="48">
        <f t="shared" si="333"/>
        <v>7268.7999999999993</v>
      </c>
      <c r="H3201" s="21">
        <v>740157</v>
      </c>
      <c r="I3201" s="21" t="s">
        <v>4637</v>
      </c>
      <c r="J3201" s="21">
        <v>1</v>
      </c>
      <c r="K3201" s="21">
        <v>1</v>
      </c>
      <c r="L3201" s="21">
        <f t="shared" si="334"/>
        <v>0</v>
      </c>
      <c r="M3201" s="21" t="s">
        <v>4947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35"/>
        <v>2</v>
      </c>
      <c r="Z3201" s="21" t="str">
        <f t="shared" si="336"/>
        <v>Tuesday</v>
      </c>
      <c r="AA3201" s="21" t="str">
        <f t="shared" si="337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3199</v>
      </c>
      <c r="B3202" s="21" t="s">
        <v>4726</v>
      </c>
      <c r="C3202" s="30">
        <v>45926</v>
      </c>
      <c r="D3202" s="30">
        <v>45936</v>
      </c>
      <c r="E3202" s="47">
        <v>82.6</v>
      </c>
      <c r="F3202" s="47">
        <f t="shared" si="332"/>
        <v>7268.7999999999993</v>
      </c>
      <c r="G3202" s="48">
        <f t="shared" si="333"/>
        <v>7268.7999999999993</v>
      </c>
      <c r="H3202" s="21">
        <v>740158</v>
      </c>
      <c r="I3202" s="21" t="s">
        <v>4638</v>
      </c>
      <c r="J3202" s="21">
        <v>1</v>
      </c>
      <c r="K3202" s="21">
        <v>1</v>
      </c>
      <c r="L3202" s="21">
        <f t="shared" si="334"/>
        <v>0</v>
      </c>
      <c r="M3202" s="21" t="s">
        <v>4947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35"/>
        <v>2</v>
      </c>
      <c r="Z3202" s="21" t="str">
        <f t="shared" si="336"/>
        <v>Tuesday</v>
      </c>
      <c r="AA3202" s="21" t="str">
        <f t="shared" si="337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3200</v>
      </c>
      <c r="B3203" s="21" t="s">
        <v>4726</v>
      </c>
      <c r="C3203" s="30">
        <v>45926</v>
      </c>
      <c r="D3203" s="30">
        <v>45936</v>
      </c>
      <c r="E3203" s="47">
        <v>82.6</v>
      </c>
      <c r="F3203" s="47">
        <f t="shared" si="332"/>
        <v>7268.7999999999993</v>
      </c>
      <c r="G3203" s="48">
        <f t="shared" si="333"/>
        <v>7268.7999999999993</v>
      </c>
      <c r="H3203" s="21">
        <v>740159</v>
      </c>
      <c r="I3203" s="21" t="s">
        <v>4639</v>
      </c>
      <c r="J3203" s="21">
        <v>1</v>
      </c>
      <c r="K3203" s="21">
        <v>1</v>
      </c>
      <c r="L3203" s="21">
        <f t="shared" si="334"/>
        <v>0</v>
      </c>
      <c r="M3203" s="21" t="s">
        <v>4947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35"/>
        <v>2</v>
      </c>
      <c r="Z3203" s="21" t="str">
        <f t="shared" si="336"/>
        <v>Tuesday</v>
      </c>
      <c r="AA3203" s="21" t="str">
        <f t="shared" si="337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3201</v>
      </c>
      <c r="B3204" s="21" t="s">
        <v>4726</v>
      </c>
      <c r="C3204" s="30">
        <v>45926</v>
      </c>
      <c r="D3204" s="30">
        <v>45936</v>
      </c>
      <c r="E3204" s="47">
        <v>82.6</v>
      </c>
      <c r="F3204" s="47">
        <f t="shared" ref="F3204:F3267" si="338">IF(AB3204="DOLLAR",E3204*88,E3204)</f>
        <v>7268.7999999999993</v>
      </c>
      <c r="G3204" s="48">
        <f t="shared" ref="G3204:G3267" si="339">F3204*J3204</f>
        <v>7268.7999999999993</v>
      </c>
      <c r="H3204" s="21">
        <v>740161</v>
      </c>
      <c r="I3204" s="21" t="s">
        <v>4640</v>
      </c>
      <c r="J3204" s="21">
        <v>1</v>
      </c>
      <c r="K3204" s="21">
        <v>1</v>
      </c>
      <c r="L3204" s="21">
        <f t="shared" ref="L3204:L3267" si="340">J3204-K3204</f>
        <v>0</v>
      </c>
      <c r="M3204" s="21" t="s">
        <v>4947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ref="Y3204:Y3267" si="341">IF(X3204="", "", X3204-N3204)</f>
        <v>2</v>
      </c>
      <c r="Z3204" s="21" t="str">
        <f t="shared" ref="Z3204:Z3267" si="342">IF(N3204="", "", TEXT(N3204, "dddd"))</f>
        <v>Tuesday</v>
      </c>
      <c r="AA3204" s="21" t="str">
        <f t="shared" ref="AA3204:AA3267" si="343">IF(X3204="", "", TEXT(X3204, "dddd"))</f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3202</v>
      </c>
      <c r="B3205" s="21" t="s">
        <v>4726</v>
      </c>
      <c r="C3205" s="30">
        <v>45926</v>
      </c>
      <c r="D3205" s="30">
        <v>45936</v>
      </c>
      <c r="E3205" s="47">
        <v>205.8</v>
      </c>
      <c r="F3205" s="47">
        <f t="shared" si="338"/>
        <v>18110.400000000001</v>
      </c>
      <c r="G3205" s="48">
        <f t="shared" si="339"/>
        <v>18110.400000000001</v>
      </c>
      <c r="H3205" s="21">
        <v>740165</v>
      </c>
      <c r="I3205" s="21" t="s">
        <v>4641</v>
      </c>
      <c r="J3205" s="21">
        <v>1</v>
      </c>
      <c r="K3205" s="21">
        <v>1</v>
      </c>
      <c r="L3205" s="21">
        <f t="shared" si="340"/>
        <v>0</v>
      </c>
      <c r="M3205" s="21" t="s">
        <v>4947</v>
      </c>
      <c r="N3205" s="30">
        <v>45937</v>
      </c>
      <c r="O3205" s="48">
        <v>29400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41"/>
        <v>2</v>
      </c>
      <c r="Z3205" s="21" t="str">
        <f t="shared" si="342"/>
        <v>Tuesday</v>
      </c>
      <c r="AA3205" s="21" t="str">
        <f t="shared" si="343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3203</v>
      </c>
      <c r="B3206" s="21" t="s">
        <v>4726</v>
      </c>
      <c r="C3206" s="30">
        <v>45926</v>
      </c>
      <c r="D3206" s="30">
        <v>45936</v>
      </c>
      <c r="E3206" s="47">
        <v>82.6</v>
      </c>
      <c r="F3206" s="47">
        <f t="shared" si="338"/>
        <v>7268.7999999999993</v>
      </c>
      <c r="G3206" s="48">
        <f t="shared" si="339"/>
        <v>7268.7999999999993</v>
      </c>
      <c r="H3206" s="21">
        <v>740368</v>
      </c>
      <c r="I3206" s="21" t="s">
        <v>4113</v>
      </c>
      <c r="J3206" s="21">
        <v>1</v>
      </c>
      <c r="K3206" s="21">
        <v>1</v>
      </c>
      <c r="L3206" s="21">
        <f t="shared" si="340"/>
        <v>0</v>
      </c>
      <c r="M3206" s="21" t="s">
        <v>4947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41"/>
        <v>2</v>
      </c>
      <c r="Z3206" s="21" t="str">
        <f t="shared" si="342"/>
        <v>Tuesday</v>
      </c>
      <c r="AA3206" s="21" t="str">
        <f t="shared" si="343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3204</v>
      </c>
      <c r="B3207" s="21" t="s">
        <v>4726</v>
      </c>
      <c r="C3207" s="30">
        <v>45926</v>
      </c>
      <c r="D3207" s="30">
        <v>45936</v>
      </c>
      <c r="E3207" s="47">
        <v>41.3</v>
      </c>
      <c r="F3207" s="47">
        <f t="shared" si="338"/>
        <v>3634.3999999999996</v>
      </c>
      <c r="G3207" s="48">
        <f t="shared" si="339"/>
        <v>3634.3999999999996</v>
      </c>
      <c r="H3207" s="21">
        <v>740371</v>
      </c>
      <c r="I3207" s="21" t="s">
        <v>4642</v>
      </c>
      <c r="J3207" s="21">
        <v>1</v>
      </c>
      <c r="K3207" s="21">
        <v>1</v>
      </c>
      <c r="L3207" s="21">
        <f t="shared" si="340"/>
        <v>0</v>
      </c>
      <c r="M3207" s="21" t="s">
        <v>4947</v>
      </c>
      <c r="N3207" s="30">
        <v>45937</v>
      </c>
      <c r="O3207" s="48">
        <v>5900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41"/>
        <v>2</v>
      </c>
      <c r="Z3207" s="21" t="str">
        <f t="shared" si="342"/>
        <v>Tuesday</v>
      </c>
      <c r="AA3207" s="21" t="str">
        <f t="shared" si="343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3205</v>
      </c>
      <c r="B3208" s="21" t="s">
        <v>4726</v>
      </c>
      <c r="C3208" s="30">
        <v>45926</v>
      </c>
      <c r="D3208" s="30">
        <v>45936</v>
      </c>
      <c r="E3208" s="47">
        <v>82.6</v>
      </c>
      <c r="F3208" s="47">
        <f t="shared" si="338"/>
        <v>7268.7999999999993</v>
      </c>
      <c r="G3208" s="48">
        <f t="shared" si="339"/>
        <v>7268.7999999999993</v>
      </c>
      <c r="H3208" s="21">
        <v>740373</v>
      </c>
      <c r="I3208" s="21" t="s">
        <v>4643</v>
      </c>
      <c r="J3208" s="21">
        <v>1</v>
      </c>
      <c r="K3208" s="21">
        <v>1</v>
      </c>
      <c r="L3208" s="21">
        <f t="shared" si="340"/>
        <v>0</v>
      </c>
      <c r="M3208" s="21" t="s">
        <v>4947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41"/>
        <v>2</v>
      </c>
      <c r="Z3208" s="21" t="str">
        <f t="shared" si="342"/>
        <v>Tuesday</v>
      </c>
      <c r="AA3208" s="21" t="str">
        <f t="shared" si="343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3206</v>
      </c>
      <c r="B3209" s="21" t="s">
        <v>4726</v>
      </c>
      <c r="C3209" s="30">
        <v>45926</v>
      </c>
      <c r="D3209" s="30">
        <v>45936</v>
      </c>
      <c r="E3209" s="47">
        <v>4.8999999999999995</v>
      </c>
      <c r="F3209" s="47">
        <f t="shared" si="338"/>
        <v>431.19999999999993</v>
      </c>
      <c r="G3209" s="48">
        <f t="shared" si="339"/>
        <v>431.19999999999993</v>
      </c>
      <c r="H3209" s="21">
        <v>740379</v>
      </c>
      <c r="I3209" s="21" t="s">
        <v>3754</v>
      </c>
      <c r="J3209" s="21">
        <v>1</v>
      </c>
      <c r="K3209" s="21"/>
      <c r="L3209" s="21">
        <f t="shared" si="340"/>
        <v>1</v>
      </c>
      <c r="M3209" s="21"/>
      <c r="N3209" s="30"/>
      <c r="O3209" s="48"/>
      <c r="P3209" s="21" t="s">
        <v>3689</v>
      </c>
      <c r="Q3209" s="21"/>
      <c r="R3209" s="21"/>
      <c r="S3209" s="3" t="s">
        <v>299</v>
      </c>
      <c r="T3209" s="37" t="s">
        <v>4847</v>
      </c>
      <c r="U3209" s="21" t="s">
        <v>18</v>
      </c>
      <c r="V3209" s="21" t="str">
        <f>VLOOKUP(P3209,'Customer List'!B:C,2,)</f>
        <v>Unknown</v>
      </c>
      <c r="W3209" s="37" t="s">
        <v>4848</v>
      </c>
      <c r="X3209" s="30" t="str">
        <f>IF(OR(R3209 = "PRIYANKA MADAM", R3209 = "DEEPAK", R3209 = "PORTER"),N3209,"")</f>
        <v/>
      </c>
      <c r="Y3209" s="21" t="str">
        <f t="shared" si="341"/>
        <v/>
      </c>
      <c r="Z3209" s="21" t="str">
        <f t="shared" si="342"/>
        <v/>
      </c>
      <c r="AA3209" s="21" t="str">
        <f t="shared" si="343"/>
        <v/>
      </c>
      <c r="AB3209" s="21" t="str">
        <f>VLOOKUP(U3209,'Currency Sheet'!A:C,3,)</f>
        <v>DOLLAR</v>
      </c>
      <c r="AC3209" s="42" t="str">
        <f>VLOOKUP(P3209,'Customer List'!B:D,3,)</f>
        <v>Unknown</v>
      </c>
    </row>
    <row r="3210" spans="1:29" x14ac:dyDescent="0.25">
      <c r="A3210" s="21">
        <v>3207</v>
      </c>
      <c r="B3210" s="21" t="s">
        <v>4726</v>
      </c>
      <c r="C3210" s="30">
        <v>45926</v>
      </c>
      <c r="D3210" s="30">
        <v>45936</v>
      </c>
      <c r="E3210" s="47">
        <v>205.8</v>
      </c>
      <c r="F3210" s="47">
        <f t="shared" si="338"/>
        <v>18110.400000000001</v>
      </c>
      <c r="G3210" s="48">
        <f t="shared" si="339"/>
        <v>18110.400000000001</v>
      </c>
      <c r="H3210" s="21">
        <v>740931</v>
      </c>
      <c r="I3210" s="21" t="s">
        <v>4644</v>
      </c>
      <c r="J3210" s="21">
        <v>1</v>
      </c>
      <c r="K3210" s="21">
        <v>1</v>
      </c>
      <c r="L3210" s="21">
        <f t="shared" si="340"/>
        <v>0</v>
      </c>
      <c r="M3210" s="21" t="s">
        <v>4947</v>
      </c>
      <c r="N3210" s="30">
        <v>45937</v>
      </c>
      <c r="O3210" s="48">
        <v>29400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41"/>
        <v>2</v>
      </c>
      <c r="Z3210" s="21" t="str">
        <f t="shared" si="342"/>
        <v>Tuesday</v>
      </c>
      <c r="AA3210" s="21" t="str">
        <f t="shared" si="343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3208</v>
      </c>
      <c r="B3211" s="21" t="s">
        <v>4726</v>
      </c>
      <c r="C3211" s="30">
        <v>45926</v>
      </c>
      <c r="D3211" s="30">
        <v>45936</v>
      </c>
      <c r="E3211" s="47">
        <v>41.3</v>
      </c>
      <c r="F3211" s="47">
        <f t="shared" si="338"/>
        <v>3634.3999999999996</v>
      </c>
      <c r="G3211" s="48">
        <f t="shared" si="339"/>
        <v>3634.3999999999996</v>
      </c>
      <c r="H3211" s="21">
        <v>740932</v>
      </c>
      <c r="I3211" s="21" t="s">
        <v>4645</v>
      </c>
      <c r="J3211" s="21">
        <v>1</v>
      </c>
      <c r="K3211" s="21">
        <v>1</v>
      </c>
      <c r="L3211" s="21">
        <f t="shared" si="340"/>
        <v>0</v>
      </c>
      <c r="M3211" s="21" t="s">
        <v>4947</v>
      </c>
      <c r="N3211" s="30">
        <v>45937</v>
      </c>
      <c r="O3211" s="48">
        <v>5900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41"/>
        <v>2</v>
      </c>
      <c r="Z3211" s="21" t="str">
        <f t="shared" si="342"/>
        <v>Tuesday</v>
      </c>
      <c r="AA3211" s="21" t="str">
        <f t="shared" si="343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3209</v>
      </c>
      <c r="B3212" s="21" t="s">
        <v>4726</v>
      </c>
      <c r="C3212" s="30">
        <v>45926</v>
      </c>
      <c r="D3212" s="30">
        <v>45936</v>
      </c>
      <c r="E3212" s="47">
        <v>82.6</v>
      </c>
      <c r="F3212" s="47">
        <f t="shared" si="338"/>
        <v>7268.7999999999993</v>
      </c>
      <c r="G3212" s="48">
        <f t="shared" si="339"/>
        <v>7268.7999999999993</v>
      </c>
      <c r="H3212" s="21">
        <v>740936</v>
      </c>
      <c r="I3212" s="21" t="s">
        <v>4646</v>
      </c>
      <c r="J3212" s="21">
        <v>1</v>
      </c>
      <c r="K3212" s="21">
        <v>1</v>
      </c>
      <c r="L3212" s="21">
        <f t="shared" si="340"/>
        <v>0</v>
      </c>
      <c r="M3212" s="21" t="s">
        <v>4947</v>
      </c>
      <c r="N3212" s="30">
        <v>45937</v>
      </c>
      <c r="O3212" s="48">
        <v>11800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41"/>
        <v>2</v>
      </c>
      <c r="Z3212" s="21" t="str">
        <f t="shared" si="342"/>
        <v>Tuesday</v>
      </c>
      <c r="AA3212" s="21" t="str">
        <f t="shared" si="343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3210</v>
      </c>
      <c r="B3213" s="21" t="s">
        <v>4726</v>
      </c>
      <c r="C3213" s="30">
        <v>45926</v>
      </c>
      <c r="D3213" s="30">
        <v>45936</v>
      </c>
      <c r="E3213" s="47">
        <v>82.6</v>
      </c>
      <c r="F3213" s="47">
        <f t="shared" si="338"/>
        <v>7268.7999999999993</v>
      </c>
      <c r="G3213" s="48">
        <f t="shared" si="339"/>
        <v>7268.7999999999993</v>
      </c>
      <c r="H3213" s="21">
        <v>740937</v>
      </c>
      <c r="I3213" s="21" t="s">
        <v>4647</v>
      </c>
      <c r="J3213" s="21">
        <v>1</v>
      </c>
      <c r="K3213" s="21">
        <v>1</v>
      </c>
      <c r="L3213" s="21">
        <f t="shared" si="340"/>
        <v>0</v>
      </c>
      <c r="M3213" s="21" t="s">
        <v>4947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41"/>
        <v>2</v>
      </c>
      <c r="Z3213" s="21" t="str">
        <f t="shared" si="342"/>
        <v>Tuesday</v>
      </c>
      <c r="AA3213" s="21" t="str">
        <f t="shared" si="343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3211</v>
      </c>
      <c r="B3214" s="21" t="s">
        <v>4726</v>
      </c>
      <c r="C3214" s="30">
        <v>45926</v>
      </c>
      <c r="D3214" s="30">
        <v>45936</v>
      </c>
      <c r="E3214" s="47">
        <v>82.6</v>
      </c>
      <c r="F3214" s="47">
        <f t="shared" si="338"/>
        <v>7268.7999999999993</v>
      </c>
      <c r="G3214" s="48">
        <f t="shared" si="339"/>
        <v>7268.7999999999993</v>
      </c>
      <c r="H3214" s="21">
        <v>740939</v>
      </c>
      <c r="I3214" s="21" t="s">
        <v>4648</v>
      </c>
      <c r="J3214" s="21">
        <v>1</v>
      </c>
      <c r="K3214" s="21">
        <v>1</v>
      </c>
      <c r="L3214" s="21">
        <f t="shared" si="340"/>
        <v>0</v>
      </c>
      <c r="M3214" s="21" t="s">
        <v>4947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41"/>
        <v>2</v>
      </c>
      <c r="Z3214" s="21" t="str">
        <f t="shared" si="342"/>
        <v>Tuesday</v>
      </c>
      <c r="AA3214" s="21" t="str">
        <f t="shared" si="343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3212</v>
      </c>
      <c r="B3215" s="21" t="s">
        <v>4726</v>
      </c>
      <c r="C3215" s="30">
        <v>45926</v>
      </c>
      <c r="D3215" s="30">
        <v>45936</v>
      </c>
      <c r="E3215" s="47">
        <v>82.6</v>
      </c>
      <c r="F3215" s="47">
        <f t="shared" si="338"/>
        <v>7268.7999999999993</v>
      </c>
      <c r="G3215" s="48">
        <f t="shared" si="339"/>
        <v>7268.7999999999993</v>
      </c>
      <c r="H3215" s="21">
        <v>740940</v>
      </c>
      <c r="I3215" s="21" t="s">
        <v>4649</v>
      </c>
      <c r="J3215" s="21">
        <v>1</v>
      </c>
      <c r="K3215" s="21">
        <v>1</v>
      </c>
      <c r="L3215" s="21">
        <f t="shared" si="340"/>
        <v>0</v>
      </c>
      <c r="M3215" s="21" t="s">
        <v>4947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41"/>
        <v>2</v>
      </c>
      <c r="Z3215" s="21" t="str">
        <f t="shared" si="342"/>
        <v>Tuesday</v>
      </c>
      <c r="AA3215" s="21" t="str">
        <f t="shared" si="343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3213</v>
      </c>
      <c r="B3216" s="21" t="s">
        <v>4726</v>
      </c>
      <c r="C3216" s="30">
        <v>45926</v>
      </c>
      <c r="D3216" s="30">
        <v>45936</v>
      </c>
      <c r="E3216" s="47">
        <v>82.6</v>
      </c>
      <c r="F3216" s="47">
        <f t="shared" si="338"/>
        <v>7268.7999999999993</v>
      </c>
      <c r="G3216" s="48">
        <f t="shared" si="339"/>
        <v>7268.7999999999993</v>
      </c>
      <c r="H3216" s="21">
        <v>740941</v>
      </c>
      <c r="I3216" s="21" t="s">
        <v>4650</v>
      </c>
      <c r="J3216" s="21">
        <v>1</v>
      </c>
      <c r="K3216" s="21">
        <v>1</v>
      </c>
      <c r="L3216" s="21">
        <f t="shared" si="340"/>
        <v>0</v>
      </c>
      <c r="M3216" s="21" t="s">
        <v>4947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41"/>
        <v>2</v>
      </c>
      <c r="Z3216" s="21" t="str">
        <f t="shared" si="342"/>
        <v>Tuesday</v>
      </c>
      <c r="AA3216" s="21" t="str">
        <f t="shared" si="343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3214</v>
      </c>
      <c r="B3217" s="21" t="s">
        <v>4726</v>
      </c>
      <c r="C3217" s="30">
        <v>45926</v>
      </c>
      <c r="D3217" s="30">
        <v>45936</v>
      </c>
      <c r="E3217" s="47">
        <v>82.6</v>
      </c>
      <c r="F3217" s="47">
        <f t="shared" si="338"/>
        <v>7268.7999999999993</v>
      </c>
      <c r="G3217" s="48">
        <f t="shared" si="339"/>
        <v>7268.7999999999993</v>
      </c>
      <c r="H3217" s="21">
        <v>740942</v>
      </c>
      <c r="I3217" s="21" t="s">
        <v>4651</v>
      </c>
      <c r="J3217" s="21">
        <v>1</v>
      </c>
      <c r="K3217" s="21">
        <v>1</v>
      </c>
      <c r="L3217" s="21">
        <f t="shared" si="340"/>
        <v>0</v>
      </c>
      <c r="M3217" s="21" t="s">
        <v>4947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41"/>
        <v>2</v>
      </c>
      <c r="Z3217" s="21" t="str">
        <f t="shared" si="342"/>
        <v>Tuesday</v>
      </c>
      <c r="AA3217" s="21" t="str">
        <f t="shared" si="343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3215</v>
      </c>
      <c r="B3218" s="21" t="s">
        <v>4726</v>
      </c>
      <c r="C3218" s="30">
        <v>45926</v>
      </c>
      <c r="D3218" s="30">
        <v>45936</v>
      </c>
      <c r="E3218" s="47">
        <v>82.6</v>
      </c>
      <c r="F3218" s="47">
        <f t="shared" si="338"/>
        <v>7268.7999999999993</v>
      </c>
      <c r="G3218" s="48">
        <f t="shared" si="339"/>
        <v>7268.7999999999993</v>
      </c>
      <c r="H3218" s="21">
        <v>740943</v>
      </c>
      <c r="I3218" s="21" t="s">
        <v>4652</v>
      </c>
      <c r="J3218" s="21">
        <v>1</v>
      </c>
      <c r="K3218" s="21">
        <v>1</v>
      </c>
      <c r="L3218" s="21">
        <f t="shared" si="340"/>
        <v>0</v>
      </c>
      <c r="M3218" s="21" t="s">
        <v>4947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41"/>
        <v>2</v>
      </c>
      <c r="Z3218" s="21" t="str">
        <f t="shared" si="342"/>
        <v>Tuesday</v>
      </c>
      <c r="AA3218" s="21" t="str">
        <f t="shared" si="343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3216</v>
      </c>
      <c r="B3219" s="21" t="s">
        <v>4726</v>
      </c>
      <c r="C3219" s="30">
        <v>45926</v>
      </c>
      <c r="D3219" s="30">
        <v>45936</v>
      </c>
      <c r="E3219" s="47">
        <v>82.6</v>
      </c>
      <c r="F3219" s="47">
        <f t="shared" si="338"/>
        <v>7268.7999999999993</v>
      </c>
      <c r="G3219" s="48">
        <f t="shared" si="339"/>
        <v>7268.7999999999993</v>
      </c>
      <c r="H3219" s="21">
        <v>740944</v>
      </c>
      <c r="I3219" s="21" t="s">
        <v>4653</v>
      </c>
      <c r="J3219" s="21">
        <v>1</v>
      </c>
      <c r="K3219" s="21">
        <v>1</v>
      </c>
      <c r="L3219" s="21">
        <f t="shared" si="340"/>
        <v>0</v>
      </c>
      <c r="M3219" s="21" t="s">
        <v>4947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41"/>
        <v>2</v>
      </c>
      <c r="Z3219" s="21" t="str">
        <f t="shared" si="342"/>
        <v>Tuesday</v>
      </c>
      <c r="AA3219" s="21" t="str">
        <f t="shared" si="343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3217</v>
      </c>
      <c r="B3220" s="21" t="s">
        <v>4726</v>
      </c>
      <c r="C3220" s="30">
        <v>45926</v>
      </c>
      <c r="D3220" s="30">
        <v>45936</v>
      </c>
      <c r="E3220" s="47">
        <v>1232.7</v>
      </c>
      <c r="F3220" s="47">
        <f t="shared" si="338"/>
        <v>108477.6</v>
      </c>
      <c r="G3220" s="48">
        <f t="shared" si="339"/>
        <v>108477.6</v>
      </c>
      <c r="H3220" s="21">
        <v>741024</v>
      </c>
      <c r="I3220" s="21" t="s">
        <v>4654</v>
      </c>
      <c r="J3220" s="21">
        <v>1</v>
      </c>
      <c r="K3220" s="21">
        <v>1</v>
      </c>
      <c r="L3220" s="21">
        <f t="shared" si="340"/>
        <v>0</v>
      </c>
      <c r="M3220" s="21" t="s">
        <v>4944</v>
      </c>
      <c r="N3220" s="30">
        <v>45937</v>
      </c>
      <c r="O3220" s="48">
        <v>204716.25</v>
      </c>
      <c r="P3220" s="21" t="s">
        <v>319</v>
      </c>
      <c r="Q3220" s="21">
        <v>58156571594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45938</v>
      </c>
      <c r="Y3220" s="21">
        <f t="shared" si="341"/>
        <v>1</v>
      </c>
      <c r="Z3220" s="21" t="str">
        <f t="shared" si="342"/>
        <v>Tuesday</v>
      </c>
      <c r="AA3220" s="21" t="str">
        <f t="shared" si="343"/>
        <v>Wednesday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3218</v>
      </c>
      <c r="B3221" s="21" t="s">
        <v>4726</v>
      </c>
      <c r="C3221" s="30">
        <v>45926</v>
      </c>
      <c r="D3221" s="30">
        <v>45936</v>
      </c>
      <c r="E3221" s="47">
        <v>739.9</v>
      </c>
      <c r="F3221" s="47">
        <f t="shared" si="338"/>
        <v>65111.199999999997</v>
      </c>
      <c r="G3221" s="48">
        <f t="shared" si="339"/>
        <v>65111.199999999997</v>
      </c>
      <c r="H3221" s="21">
        <v>741032</v>
      </c>
      <c r="I3221" s="21" t="s">
        <v>3767</v>
      </c>
      <c r="J3221" s="21">
        <v>1</v>
      </c>
      <c r="K3221" s="21">
        <v>1</v>
      </c>
      <c r="L3221" s="21">
        <f t="shared" si="340"/>
        <v>0</v>
      </c>
      <c r="M3221" s="21" t="s">
        <v>4863</v>
      </c>
      <c r="N3221" s="30">
        <v>45937</v>
      </c>
      <c r="O3221" s="48">
        <v>114684.5</v>
      </c>
      <c r="P3221" s="21" t="s">
        <v>2046</v>
      </c>
      <c r="Q3221" s="21">
        <v>58156571955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Banglore</v>
      </c>
      <c r="W3221" s="38"/>
      <c r="X3221" s="30">
        <v>45938</v>
      </c>
      <c r="Y3221" s="21">
        <f t="shared" si="341"/>
        <v>1</v>
      </c>
      <c r="Z3221" s="21" t="str">
        <f t="shared" si="342"/>
        <v>Tuesday</v>
      </c>
      <c r="AA3221" s="21" t="str">
        <f t="shared" si="343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3219</v>
      </c>
      <c r="B3222" s="21" t="s">
        <v>4726</v>
      </c>
      <c r="C3222" s="30">
        <v>45926</v>
      </c>
      <c r="D3222" s="30">
        <v>45936</v>
      </c>
      <c r="E3222" s="47">
        <v>82.6</v>
      </c>
      <c r="F3222" s="47">
        <f t="shared" si="338"/>
        <v>7268.7999999999993</v>
      </c>
      <c r="G3222" s="48">
        <f t="shared" si="339"/>
        <v>7268.7999999999993</v>
      </c>
      <c r="H3222" s="21">
        <v>741110</v>
      </c>
      <c r="I3222" s="21" t="s">
        <v>4655</v>
      </c>
      <c r="J3222" s="21">
        <v>1</v>
      </c>
      <c r="K3222" s="21"/>
      <c r="L3222" s="21">
        <f t="shared" si="340"/>
        <v>1</v>
      </c>
      <c r="M3222" s="21"/>
      <c r="N3222" s="30"/>
      <c r="O3222" s="48"/>
      <c r="P3222" s="21" t="s">
        <v>3689</v>
      </c>
      <c r="Q3222" s="21"/>
      <c r="R3222" s="21"/>
      <c r="S3222" s="3">
        <v>4</v>
      </c>
      <c r="T3222" s="37" t="s">
        <v>4847</v>
      </c>
      <c r="U3222" s="21" t="s">
        <v>18</v>
      </c>
      <c r="V3222" s="21" t="str">
        <f>VLOOKUP(P3222,'Customer List'!B:C,2,)</f>
        <v>Unknown</v>
      </c>
      <c r="W3222" s="37" t="s">
        <v>4848</v>
      </c>
      <c r="X3222" s="30" t="str">
        <f>IF(OR(R3222 = "PRIYANKA MADAM", R3222 = "DEEPAK", R3222 = "PORTER"),N3222,"")</f>
        <v/>
      </c>
      <c r="Y3222" s="21" t="str">
        <f t="shared" si="341"/>
        <v/>
      </c>
      <c r="Z3222" s="21" t="str">
        <f t="shared" si="342"/>
        <v/>
      </c>
      <c r="AA3222" s="21" t="str">
        <f t="shared" si="343"/>
        <v/>
      </c>
      <c r="AB3222" s="21" t="str">
        <f>VLOOKUP(U3222,'Currency Sheet'!A:C,3,)</f>
        <v>DOLLAR</v>
      </c>
      <c r="AC3222" s="42" t="str">
        <f>VLOOKUP(P3222,'Customer List'!B:D,3,)</f>
        <v>Unknown</v>
      </c>
    </row>
    <row r="3223" spans="1:29" x14ac:dyDescent="0.25">
      <c r="A3223" s="21">
        <v>3220</v>
      </c>
      <c r="B3223" s="21" t="s">
        <v>4726</v>
      </c>
      <c r="C3223" s="30">
        <v>45926</v>
      </c>
      <c r="D3223" s="30">
        <v>45936</v>
      </c>
      <c r="E3223" s="47">
        <v>1232.7</v>
      </c>
      <c r="F3223" s="47">
        <f t="shared" si="338"/>
        <v>108477.6</v>
      </c>
      <c r="G3223" s="48">
        <f t="shared" si="339"/>
        <v>108477.6</v>
      </c>
      <c r="H3223" s="21">
        <v>741335</v>
      </c>
      <c r="I3223" s="21" t="s">
        <v>4656</v>
      </c>
      <c r="J3223" s="21">
        <v>1</v>
      </c>
      <c r="K3223" s="21">
        <v>1</v>
      </c>
      <c r="L3223" s="21">
        <f t="shared" si="340"/>
        <v>0</v>
      </c>
      <c r="M3223" s="21" t="s">
        <v>4925</v>
      </c>
      <c r="N3223" s="30">
        <v>45937</v>
      </c>
      <c r="O3223" s="48">
        <v>133765.56</v>
      </c>
      <c r="P3223" s="21" t="s">
        <v>276</v>
      </c>
      <c r="Q3223" s="21">
        <v>58156565795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Pune</v>
      </c>
      <c r="W3223" s="38"/>
      <c r="X3223" s="30">
        <v>45938</v>
      </c>
      <c r="Y3223" s="21">
        <f t="shared" si="341"/>
        <v>1</v>
      </c>
      <c r="Z3223" s="21" t="str">
        <f t="shared" si="342"/>
        <v>Tuesday</v>
      </c>
      <c r="AA3223" s="21" t="str">
        <f t="shared" si="343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3221</v>
      </c>
      <c r="B3224" s="21" t="s">
        <v>4726</v>
      </c>
      <c r="C3224" s="30">
        <v>45926</v>
      </c>
      <c r="D3224" s="30">
        <v>45936</v>
      </c>
      <c r="E3224" s="47">
        <v>102.9</v>
      </c>
      <c r="F3224" s="47">
        <f t="shared" si="338"/>
        <v>9055.2000000000007</v>
      </c>
      <c r="G3224" s="48">
        <f t="shared" si="339"/>
        <v>9055.2000000000007</v>
      </c>
      <c r="H3224" s="21">
        <v>824805</v>
      </c>
      <c r="I3224" s="21" t="s">
        <v>4657</v>
      </c>
      <c r="J3224" s="21">
        <v>1</v>
      </c>
      <c r="K3224" s="21">
        <v>1</v>
      </c>
      <c r="L3224" s="21">
        <f t="shared" si="340"/>
        <v>0</v>
      </c>
      <c r="M3224" s="21" t="s">
        <v>4925</v>
      </c>
      <c r="N3224" s="30">
        <v>45937</v>
      </c>
      <c r="O3224" s="48">
        <v>11166.12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41"/>
        <v>1</v>
      </c>
      <c r="Z3224" s="21" t="str">
        <f t="shared" si="342"/>
        <v>Tuesday</v>
      </c>
      <c r="AA3224" s="21" t="str">
        <f t="shared" si="343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3222</v>
      </c>
      <c r="B3225" s="21" t="s">
        <v>4726</v>
      </c>
      <c r="C3225" s="30">
        <v>45926</v>
      </c>
      <c r="D3225" s="30">
        <v>45936</v>
      </c>
      <c r="E3225" s="47">
        <v>70.7</v>
      </c>
      <c r="F3225" s="47">
        <f t="shared" si="338"/>
        <v>6221.6</v>
      </c>
      <c r="G3225" s="48">
        <f t="shared" si="339"/>
        <v>6221.6</v>
      </c>
      <c r="H3225" s="21">
        <v>935101</v>
      </c>
      <c r="I3225" s="21" t="s">
        <v>4658</v>
      </c>
      <c r="J3225" s="21">
        <v>1</v>
      </c>
      <c r="K3225" s="21">
        <v>1</v>
      </c>
      <c r="L3225" s="21">
        <f t="shared" si="340"/>
        <v>0</v>
      </c>
      <c r="M3225" s="21" t="s">
        <v>5720</v>
      </c>
      <c r="N3225" s="30">
        <v>45937</v>
      </c>
      <c r="O3225" s="48">
        <v>11741.25</v>
      </c>
      <c r="P3225" s="21" t="s">
        <v>194</v>
      </c>
      <c r="Q3225" s="21">
        <v>58156573160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Kanpur</v>
      </c>
      <c r="W3225" s="38"/>
      <c r="X3225" s="30">
        <v>45939</v>
      </c>
      <c r="Y3225" s="21">
        <f t="shared" si="341"/>
        <v>2</v>
      </c>
      <c r="Z3225" s="21" t="str">
        <f t="shared" si="342"/>
        <v>Tuesday</v>
      </c>
      <c r="AA3225" s="21" t="str">
        <f t="shared" si="343"/>
        <v>Thursday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3223</v>
      </c>
      <c r="B3226" s="21" t="s">
        <v>4726</v>
      </c>
      <c r="C3226" s="30">
        <v>45926</v>
      </c>
      <c r="D3226" s="30">
        <v>45936</v>
      </c>
      <c r="E3226" s="47">
        <v>285</v>
      </c>
      <c r="F3226" s="47">
        <f t="shared" si="338"/>
        <v>25080</v>
      </c>
      <c r="G3226" s="48">
        <f t="shared" si="339"/>
        <v>75240</v>
      </c>
      <c r="H3226" s="21">
        <v>307646</v>
      </c>
      <c r="I3226" s="21" t="s">
        <v>4572</v>
      </c>
      <c r="J3226" s="21">
        <v>3</v>
      </c>
      <c r="K3226" s="21">
        <v>3</v>
      </c>
      <c r="L3226" s="21">
        <f t="shared" si="340"/>
        <v>0</v>
      </c>
      <c r="M3226" s="21" t="s">
        <v>4928</v>
      </c>
      <c r="N3226" s="30">
        <v>45937</v>
      </c>
      <c r="O3226" s="48">
        <v>114855</v>
      </c>
      <c r="P3226" s="21" t="s">
        <v>183</v>
      </c>
      <c r="Q3226" s="21">
        <v>58156566646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Mumbai</v>
      </c>
      <c r="W3226" s="38"/>
      <c r="X3226" s="30">
        <v>45938</v>
      </c>
      <c r="Y3226" s="21">
        <f t="shared" si="341"/>
        <v>1</v>
      </c>
      <c r="Z3226" s="21" t="str">
        <f t="shared" si="342"/>
        <v>Tuesday</v>
      </c>
      <c r="AA3226" s="21" t="str">
        <f t="shared" si="343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3224</v>
      </c>
      <c r="B3227" s="21" t="s">
        <v>4726</v>
      </c>
      <c r="C3227" s="30">
        <v>45926</v>
      </c>
      <c r="D3227" s="30">
        <v>45936</v>
      </c>
      <c r="E3227" s="47">
        <v>326.25</v>
      </c>
      <c r="F3227" s="47">
        <f t="shared" si="338"/>
        <v>28710</v>
      </c>
      <c r="G3227" s="48">
        <f t="shared" si="339"/>
        <v>86130</v>
      </c>
      <c r="H3227" s="21">
        <v>313238</v>
      </c>
      <c r="I3227" s="21" t="s">
        <v>3875</v>
      </c>
      <c r="J3227" s="21">
        <v>3</v>
      </c>
      <c r="K3227" s="21">
        <v>3</v>
      </c>
      <c r="L3227" s="21">
        <f t="shared" si="340"/>
        <v>0</v>
      </c>
      <c r="M3227" s="21" t="s">
        <v>4928</v>
      </c>
      <c r="N3227" s="30">
        <v>45937</v>
      </c>
      <c r="O3227" s="48">
        <v>131478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41"/>
        <v>1</v>
      </c>
      <c r="Z3227" s="21" t="str">
        <f t="shared" si="342"/>
        <v>Tuesday</v>
      </c>
      <c r="AA3227" s="21" t="str">
        <f t="shared" si="343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3225</v>
      </c>
      <c r="B3228" s="21" t="s">
        <v>4726</v>
      </c>
      <c r="C3228" s="30">
        <v>45926</v>
      </c>
      <c r="D3228" s="30">
        <v>45936</v>
      </c>
      <c r="E3228" s="47">
        <v>321.75</v>
      </c>
      <c r="F3228" s="47">
        <f t="shared" si="338"/>
        <v>28314</v>
      </c>
      <c r="G3228" s="48">
        <f t="shared" si="339"/>
        <v>84942</v>
      </c>
      <c r="H3228" s="21">
        <v>337238</v>
      </c>
      <c r="I3228" s="21" t="s">
        <v>3880</v>
      </c>
      <c r="J3228" s="21">
        <v>3</v>
      </c>
      <c r="K3228" s="21">
        <v>3</v>
      </c>
      <c r="L3228" s="21">
        <f t="shared" si="340"/>
        <v>0</v>
      </c>
      <c r="M3228" s="21" t="s">
        <v>4860</v>
      </c>
      <c r="N3228" s="30">
        <v>45937</v>
      </c>
      <c r="O3228" s="48">
        <v>110038.5</v>
      </c>
      <c r="P3228" s="21" t="s">
        <v>242</v>
      </c>
      <c r="Q3228" s="21">
        <v>58156569435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41"/>
        <v>1</v>
      </c>
      <c r="Z3228" s="21" t="str">
        <f t="shared" si="342"/>
        <v>Tuesday</v>
      </c>
      <c r="AA3228" s="21" t="str">
        <f t="shared" si="343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3226</v>
      </c>
      <c r="B3229" s="21" t="s">
        <v>4726</v>
      </c>
      <c r="C3229" s="30">
        <v>45926</v>
      </c>
      <c r="D3229" s="30">
        <v>45936</v>
      </c>
      <c r="E3229" s="47">
        <v>334.5</v>
      </c>
      <c r="F3229" s="47">
        <f t="shared" si="338"/>
        <v>29436</v>
      </c>
      <c r="G3229" s="48">
        <f t="shared" si="339"/>
        <v>117744</v>
      </c>
      <c r="H3229" s="21">
        <v>306026</v>
      </c>
      <c r="I3229" s="21" t="s">
        <v>4568</v>
      </c>
      <c r="J3229" s="21">
        <v>4</v>
      </c>
      <c r="K3229" s="21">
        <v>4</v>
      </c>
      <c r="L3229" s="21">
        <f t="shared" si="340"/>
        <v>0</v>
      </c>
      <c r="M3229" s="21" t="s">
        <v>4860</v>
      </c>
      <c r="N3229" s="30">
        <v>45937</v>
      </c>
      <c r="O3229" s="48">
        <v>174653.6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41"/>
        <v>1</v>
      </c>
      <c r="Z3229" s="21" t="str">
        <f t="shared" si="342"/>
        <v>Tuesday</v>
      </c>
      <c r="AA3229" s="21" t="str">
        <f t="shared" si="343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3227</v>
      </c>
      <c r="B3230" s="21" t="s">
        <v>4726</v>
      </c>
      <c r="C3230" s="30">
        <v>45926</v>
      </c>
      <c r="D3230" s="30">
        <v>45936</v>
      </c>
      <c r="E3230" s="47">
        <v>305.25</v>
      </c>
      <c r="F3230" s="47">
        <f t="shared" si="338"/>
        <v>26862</v>
      </c>
      <c r="G3230" s="48">
        <f t="shared" si="339"/>
        <v>188034</v>
      </c>
      <c r="H3230" s="21">
        <v>318340</v>
      </c>
      <c r="I3230" s="21" t="s">
        <v>3785</v>
      </c>
      <c r="J3230" s="21">
        <v>7</v>
      </c>
      <c r="K3230" s="21">
        <v>7</v>
      </c>
      <c r="L3230" s="21">
        <f t="shared" si="340"/>
        <v>0</v>
      </c>
      <c r="M3230" s="21" t="s">
        <v>4860</v>
      </c>
      <c r="N3230" s="30">
        <v>45937</v>
      </c>
      <c r="O3230" s="48">
        <v>297563.84000000003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41"/>
        <v>1</v>
      </c>
      <c r="Z3230" s="21" t="str">
        <f t="shared" si="342"/>
        <v>Tuesday</v>
      </c>
      <c r="AA3230" s="21" t="str">
        <f t="shared" si="343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3228</v>
      </c>
      <c r="B3231" s="21" t="s">
        <v>4746</v>
      </c>
      <c r="C3231" s="30">
        <v>45933</v>
      </c>
      <c r="D3231" s="30">
        <v>45937</v>
      </c>
      <c r="E3231" s="47">
        <v>1037.5</v>
      </c>
      <c r="F3231" s="47">
        <f t="shared" si="338"/>
        <v>91300</v>
      </c>
      <c r="G3231" s="48">
        <f t="shared" si="339"/>
        <v>182600</v>
      </c>
      <c r="H3231" s="21" t="s">
        <v>4728</v>
      </c>
      <c r="I3231" s="21" t="s">
        <v>4729</v>
      </c>
      <c r="J3231" s="21">
        <v>2</v>
      </c>
      <c r="K3231" s="21">
        <v>2</v>
      </c>
      <c r="L3231" s="21">
        <f t="shared" si="340"/>
        <v>0</v>
      </c>
      <c r="M3231" s="21" t="s">
        <v>4946</v>
      </c>
      <c r="N3231" s="30">
        <v>45937</v>
      </c>
      <c r="O3231" s="48">
        <v>323700</v>
      </c>
      <c r="P3231" s="21" t="s">
        <v>2483</v>
      </c>
      <c r="Q3231" s="21">
        <v>58156584054</v>
      </c>
      <c r="R3231" s="21" t="s">
        <v>40</v>
      </c>
      <c r="S3231" s="3">
        <v>-80</v>
      </c>
      <c r="T3231" s="37"/>
      <c r="U3231" s="21" t="s">
        <v>492</v>
      </c>
      <c r="V3231" s="21" t="str">
        <f>VLOOKUP(P3231,'Customer List'!B:C,2,)</f>
        <v>Kolkata</v>
      </c>
      <c r="W3231" s="38"/>
      <c r="X3231" s="30">
        <v>45938</v>
      </c>
      <c r="Y3231" s="21">
        <f t="shared" si="341"/>
        <v>1</v>
      </c>
      <c r="Z3231" s="21" t="str">
        <f t="shared" si="342"/>
        <v>Tuesday</v>
      </c>
      <c r="AA3231" s="21" t="str">
        <f t="shared" si="343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3229</v>
      </c>
      <c r="B3232" s="21" t="s">
        <v>4746</v>
      </c>
      <c r="C3232" s="30">
        <v>45933</v>
      </c>
      <c r="D3232" s="30">
        <v>45937</v>
      </c>
      <c r="E3232" s="47">
        <v>550</v>
      </c>
      <c r="F3232" s="47">
        <f t="shared" si="338"/>
        <v>48400</v>
      </c>
      <c r="G3232" s="48">
        <f t="shared" si="339"/>
        <v>96800</v>
      </c>
      <c r="H3232" s="21">
        <v>50108</v>
      </c>
      <c r="I3232" s="21" t="s">
        <v>4730</v>
      </c>
      <c r="J3232" s="21">
        <v>2</v>
      </c>
      <c r="K3232" s="21">
        <v>2</v>
      </c>
      <c r="L3232" s="21">
        <f t="shared" si="340"/>
        <v>0</v>
      </c>
      <c r="M3232" s="21" t="s">
        <v>4946</v>
      </c>
      <c r="N3232" s="30">
        <v>45937</v>
      </c>
      <c r="O3232" s="48">
        <v>171600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41"/>
        <v>1</v>
      </c>
      <c r="Z3232" s="21" t="str">
        <f t="shared" si="342"/>
        <v>Tuesday</v>
      </c>
      <c r="AA3232" s="21" t="str">
        <f t="shared" si="343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3230</v>
      </c>
      <c r="B3233" s="21" t="s">
        <v>4746</v>
      </c>
      <c r="C3233" s="30">
        <v>45933</v>
      </c>
      <c r="D3233" s="30">
        <v>45937</v>
      </c>
      <c r="E3233" s="47">
        <v>577.5</v>
      </c>
      <c r="F3233" s="47">
        <f t="shared" si="338"/>
        <v>50820</v>
      </c>
      <c r="G3233" s="48">
        <f t="shared" si="339"/>
        <v>101640</v>
      </c>
      <c r="H3233" s="21" t="s">
        <v>4731</v>
      </c>
      <c r="I3233" s="21" t="s">
        <v>4732</v>
      </c>
      <c r="J3233" s="21">
        <v>2</v>
      </c>
      <c r="K3233" s="21">
        <v>2</v>
      </c>
      <c r="L3233" s="21">
        <f t="shared" si="340"/>
        <v>0</v>
      </c>
      <c r="M3233" s="21" t="s">
        <v>4946</v>
      </c>
      <c r="N3233" s="30">
        <v>45937</v>
      </c>
      <c r="O3233" s="48">
        <v>180180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41"/>
        <v>1</v>
      </c>
      <c r="Z3233" s="21" t="str">
        <f t="shared" si="342"/>
        <v>Tuesday</v>
      </c>
      <c r="AA3233" s="21" t="str">
        <f t="shared" si="343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3231</v>
      </c>
      <c r="B3234" s="21" t="s">
        <v>4746</v>
      </c>
      <c r="C3234" s="30">
        <v>45933</v>
      </c>
      <c r="D3234" s="30">
        <v>45937</v>
      </c>
      <c r="E3234" s="47">
        <v>960</v>
      </c>
      <c r="F3234" s="47">
        <f t="shared" si="338"/>
        <v>84480</v>
      </c>
      <c r="G3234" s="48">
        <f t="shared" si="339"/>
        <v>168960</v>
      </c>
      <c r="H3234" s="21" t="s">
        <v>4733</v>
      </c>
      <c r="I3234" s="21" t="s">
        <v>4734</v>
      </c>
      <c r="J3234" s="21">
        <v>2</v>
      </c>
      <c r="K3234" s="21">
        <v>2</v>
      </c>
      <c r="L3234" s="21">
        <f t="shared" si="340"/>
        <v>0</v>
      </c>
      <c r="M3234" s="21" t="s">
        <v>4946</v>
      </c>
      <c r="N3234" s="30">
        <v>45937</v>
      </c>
      <c r="O3234" s="48">
        <v>299520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41"/>
        <v>1</v>
      </c>
      <c r="Z3234" s="21" t="str">
        <f t="shared" si="342"/>
        <v>Tuesday</v>
      </c>
      <c r="AA3234" s="21" t="str">
        <f t="shared" si="343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3232</v>
      </c>
      <c r="B3235" s="21" t="s">
        <v>4746</v>
      </c>
      <c r="C3235" s="30">
        <v>45933</v>
      </c>
      <c r="D3235" s="30">
        <v>45937</v>
      </c>
      <c r="E3235" s="47">
        <v>577.5</v>
      </c>
      <c r="F3235" s="47">
        <f t="shared" si="338"/>
        <v>50820</v>
      </c>
      <c r="G3235" s="48">
        <f t="shared" si="339"/>
        <v>101640</v>
      </c>
      <c r="H3235" s="21">
        <v>79838</v>
      </c>
      <c r="I3235" s="21" t="s">
        <v>4735</v>
      </c>
      <c r="J3235" s="21">
        <v>2</v>
      </c>
      <c r="K3235" s="21">
        <v>2</v>
      </c>
      <c r="L3235" s="21">
        <f t="shared" si="340"/>
        <v>0</v>
      </c>
      <c r="M3235" s="21" t="s">
        <v>4946</v>
      </c>
      <c r="N3235" s="30">
        <v>45937</v>
      </c>
      <c r="O3235" s="48">
        <v>180180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41"/>
        <v>1</v>
      </c>
      <c r="Z3235" s="21" t="str">
        <f t="shared" si="342"/>
        <v>Tuesday</v>
      </c>
      <c r="AA3235" s="21" t="str">
        <f t="shared" si="343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3233</v>
      </c>
      <c r="B3236" s="21" t="s">
        <v>4746</v>
      </c>
      <c r="C3236" s="30">
        <v>45933</v>
      </c>
      <c r="D3236" s="30">
        <v>45937</v>
      </c>
      <c r="E3236" s="47">
        <v>1037.5</v>
      </c>
      <c r="F3236" s="47">
        <f t="shared" si="338"/>
        <v>91300</v>
      </c>
      <c r="G3236" s="48">
        <f t="shared" si="339"/>
        <v>182600</v>
      </c>
      <c r="H3236" s="21" t="s">
        <v>4736</v>
      </c>
      <c r="I3236" s="21" t="s">
        <v>4737</v>
      </c>
      <c r="J3236" s="21">
        <v>2</v>
      </c>
      <c r="K3236" s="21">
        <v>2</v>
      </c>
      <c r="L3236" s="21">
        <f t="shared" si="340"/>
        <v>0</v>
      </c>
      <c r="M3236" s="21" t="s">
        <v>4946</v>
      </c>
      <c r="N3236" s="30">
        <v>45937</v>
      </c>
      <c r="O3236" s="48">
        <v>323700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41"/>
        <v>1</v>
      </c>
      <c r="Z3236" s="21" t="str">
        <f t="shared" si="342"/>
        <v>Tuesday</v>
      </c>
      <c r="AA3236" s="21" t="str">
        <f t="shared" si="343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3234</v>
      </c>
      <c r="B3237" s="21" t="s">
        <v>4746</v>
      </c>
      <c r="C3237" s="30">
        <v>45933</v>
      </c>
      <c r="D3237" s="30">
        <v>45937</v>
      </c>
      <c r="E3237" s="47">
        <v>1037.5</v>
      </c>
      <c r="F3237" s="47">
        <f t="shared" si="338"/>
        <v>91300</v>
      </c>
      <c r="G3237" s="48">
        <f t="shared" si="339"/>
        <v>182600</v>
      </c>
      <c r="H3237" s="21">
        <v>50516</v>
      </c>
      <c r="I3237" s="21" t="s">
        <v>4738</v>
      </c>
      <c r="J3237" s="21">
        <v>2</v>
      </c>
      <c r="K3237" s="21">
        <v>2</v>
      </c>
      <c r="L3237" s="21">
        <f t="shared" si="340"/>
        <v>0</v>
      </c>
      <c r="M3237" s="21" t="s">
        <v>4946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41"/>
        <v>1</v>
      </c>
      <c r="Z3237" s="21" t="str">
        <f t="shared" si="342"/>
        <v>Tuesday</v>
      </c>
      <c r="AA3237" s="21" t="str">
        <f t="shared" si="343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3235</v>
      </c>
      <c r="B3238" s="21" t="s">
        <v>4746</v>
      </c>
      <c r="C3238" s="30">
        <v>45933</v>
      </c>
      <c r="D3238" s="30">
        <v>45937</v>
      </c>
      <c r="E3238" s="47">
        <v>960</v>
      </c>
      <c r="F3238" s="47">
        <f t="shared" si="338"/>
        <v>84480</v>
      </c>
      <c r="G3238" s="48">
        <f t="shared" si="339"/>
        <v>168960</v>
      </c>
      <c r="H3238" s="21" t="s">
        <v>4739</v>
      </c>
      <c r="I3238" s="21" t="s">
        <v>4740</v>
      </c>
      <c r="J3238" s="21">
        <v>2</v>
      </c>
      <c r="K3238" s="21">
        <v>2</v>
      </c>
      <c r="L3238" s="21">
        <f t="shared" si="340"/>
        <v>0</v>
      </c>
      <c r="M3238" s="21" t="s">
        <v>4946</v>
      </c>
      <c r="N3238" s="30">
        <v>45937</v>
      </c>
      <c r="O3238" s="48">
        <v>299520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41"/>
        <v>1</v>
      </c>
      <c r="Z3238" s="21" t="str">
        <f t="shared" si="342"/>
        <v>Tuesday</v>
      </c>
      <c r="AA3238" s="21" t="str">
        <f t="shared" si="343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3236</v>
      </c>
      <c r="B3239" s="21" t="s">
        <v>4746</v>
      </c>
      <c r="C3239" s="30">
        <v>45933</v>
      </c>
      <c r="D3239" s="30">
        <v>45937</v>
      </c>
      <c r="E3239" s="47">
        <v>472.5</v>
      </c>
      <c r="F3239" s="47">
        <f t="shared" si="338"/>
        <v>41580</v>
      </c>
      <c r="G3239" s="48">
        <f t="shared" si="339"/>
        <v>83160</v>
      </c>
      <c r="H3239" s="21">
        <v>79315</v>
      </c>
      <c r="I3239" s="21" t="s">
        <v>4741</v>
      </c>
      <c r="J3239" s="21">
        <v>2</v>
      </c>
      <c r="K3239" s="21">
        <v>2</v>
      </c>
      <c r="L3239" s="21">
        <f t="shared" si="340"/>
        <v>0</v>
      </c>
      <c r="M3239" s="21" t="s">
        <v>4946</v>
      </c>
      <c r="N3239" s="30">
        <v>45937</v>
      </c>
      <c r="O3239" s="48">
        <v>147420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41"/>
        <v>1</v>
      </c>
      <c r="Z3239" s="21" t="str">
        <f t="shared" si="342"/>
        <v>Tuesday</v>
      </c>
      <c r="AA3239" s="21" t="str">
        <f t="shared" si="343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3237</v>
      </c>
      <c r="B3240" s="21" t="s">
        <v>4746</v>
      </c>
      <c r="C3240" s="30">
        <v>45933</v>
      </c>
      <c r="D3240" s="30">
        <v>45937</v>
      </c>
      <c r="E3240" s="47">
        <v>452.5</v>
      </c>
      <c r="F3240" s="47">
        <f t="shared" si="338"/>
        <v>39820</v>
      </c>
      <c r="G3240" s="48">
        <f t="shared" si="339"/>
        <v>79640</v>
      </c>
      <c r="H3240" s="21">
        <v>79282</v>
      </c>
      <c r="I3240" s="21" t="s">
        <v>4742</v>
      </c>
      <c r="J3240" s="21">
        <v>2</v>
      </c>
      <c r="K3240" s="21">
        <v>2</v>
      </c>
      <c r="L3240" s="21">
        <f t="shared" si="340"/>
        <v>0</v>
      </c>
      <c r="M3240" s="21" t="s">
        <v>4946</v>
      </c>
      <c r="N3240" s="30">
        <v>45937</v>
      </c>
      <c r="O3240" s="48">
        <v>141180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41"/>
        <v>1</v>
      </c>
      <c r="Z3240" s="21" t="str">
        <f t="shared" si="342"/>
        <v>Tuesday</v>
      </c>
      <c r="AA3240" s="21" t="str">
        <f t="shared" si="343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3238</v>
      </c>
      <c r="B3241" s="21" t="s">
        <v>4746</v>
      </c>
      <c r="C3241" s="30">
        <v>45933</v>
      </c>
      <c r="D3241" s="30">
        <v>45937</v>
      </c>
      <c r="E3241" s="47">
        <v>305</v>
      </c>
      <c r="F3241" s="47">
        <f t="shared" si="338"/>
        <v>26840</v>
      </c>
      <c r="G3241" s="48">
        <f t="shared" si="339"/>
        <v>26840</v>
      </c>
      <c r="H3241" s="21">
        <v>50202</v>
      </c>
      <c r="I3241" s="21" t="s">
        <v>4743</v>
      </c>
      <c r="J3241" s="21">
        <v>1</v>
      </c>
      <c r="K3241" s="21">
        <v>1</v>
      </c>
      <c r="L3241" s="21">
        <f t="shared" si="340"/>
        <v>0</v>
      </c>
      <c r="M3241" s="21" t="s">
        <v>4946</v>
      </c>
      <c r="N3241" s="30">
        <v>45937</v>
      </c>
      <c r="O3241" s="48">
        <v>47580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41"/>
        <v>1</v>
      </c>
      <c r="Z3241" s="21" t="str">
        <f t="shared" si="342"/>
        <v>Tuesday</v>
      </c>
      <c r="AA3241" s="21" t="str">
        <f t="shared" si="343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3239</v>
      </c>
      <c r="B3242" s="21" t="s">
        <v>4746</v>
      </c>
      <c r="C3242" s="30">
        <v>45933</v>
      </c>
      <c r="D3242" s="30">
        <v>45937</v>
      </c>
      <c r="E3242" s="47">
        <v>305</v>
      </c>
      <c r="F3242" s="47">
        <f t="shared" si="338"/>
        <v>26840</v>
      </c>
      <c r="G3242" s="48">
        <f t="shared" si="339"/>
        <v>26840</v>
      </c>
      <c r="H3242" s="21" t="s">
        <v>4744</v>
      </c>
      <c r="I3242" s="21" t="s">
        <v>4745</v>
      </c>
      <c r="J3242" s="21">
        <v>1</v>
      </c>
      <c r="K3242" s="21">
        <v>1</v>
      </c>
      <c r="L3242" s="21">
        <f t="shared" si="340"/>
        <v>0</v>
      </c>
      <c r="M3242" s="21" t="s">
        <v>4946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41"/>
        <v>1</v>
      </c>
      <c r="Z3242" s="21" t="str">
        <f t="shared" si="342"/>
        <v>Tuesday</v>
      </c>
      <c r="AA3242" s="21" t="str">
        <f t="shared" si="343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3240</v>
      </c>
      <c r="B3243" s="21" t="s">
        <v>4727</v>
      </c>
      <c r="C3243" s="30">
        <v>45926</v>
      </c>
      <c r="D3243" s="30">
        <v>45937</v>
      </c>
      <c r="E3243" s="47">
        <v>374</v>
      </c>
      <c r="F3243" s="47">
        <f t="shared" si="338"/>
        <v>32912</v>
      </c>
      <c r="G3243" s="48">
        <f t="shared" si="339"/>
        <v>65824</v>
      </c>
      <c r="H3243" s="21" t="s">
        <v>2511</v>
      </c>
      <c r="I3243" s="21" t="s">
        <v>4508</v>
      </c>
      <c r="J3243" s="21">
        <v>2</v>
      </c>
      <c r="K3243" s="21">
        <v>2</v>
      </c>
      <c r="L3243" s="21">
        <f t="shared" si="340"/>
        <v>0</v>
      </c>
      <c r="M3243" s="21" t="s">
        <v>4971</v>
      </c>
      <c r="N3243" s="30">
        <v>45937</v>
      </c>
      <c r="O3243" s="48">
        <v>96120</v>
      </c>
      <c r="P3243" s="21" t="s">
        <v>4432</v>
      </c>
      <c r="Q3243" s="21">
        <v>58156574420</v>
      </c>
      <c r="R3243" s="21" t="s">
        <v>40</v>
      </c>
      <c r="S3243" s="3">
        <v>-20</v>
      </c>
      <c r="T3243" s="37"/>
      <c r="U3243" s="21" t="s">
        <v>3581</v>
      </c>
      <c r="V3243" s="21" t="str">
        <f>VLOOKUP(P3243,'Customer List'!B:C,2,)</f>
        <v>Hyderabad</v>
      </c>
      <c r="W3243" s="38"/>
      <c r="X3243" s="30">
        <v>45939</v>
      </c>
      <c r="Y3243" s="21">
        <f t="shared" si="341"/>
        <v>2</v>
      </c>
      <c r="Z3243" s="21" t="str">
        <f t="shared" si="342"/>
        <v>Tuesday</v>
      </c>
      <c r="AA3243" s="21" t="str">
        <f t="shared" si="343"/>
        <v>Thursday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3241</v>
      </c>
      <c r="B3244" s="21" t="s">
        <v>4727</v>
      </c>
      <c r="C3244" s="30">
        <v>45926</v>
      </c>
      <c r="D3244" s="30">
        <v>45937</v>
      </c>
      <c r="E3244" s="47">
        <v>22</v>
      </c>
      <c r="F3244" s="47">
        <f t="shared" si="338"/>
        <v>1936</v>
      </c>
      <c r="G3244" s="48">
        <f t="shared" si="339"/>
        <v>9680</v>
      </c>
      <c r="H3244" s="21" t="s">
        <v>362</v>
      </c>
      <c r="I3244" s="21" t="s">
        <v>4437</v>
      </c>
      <c r="J3244" s="21">
        <v>5</v>
      </c>
      <c r="K3244" s="21"/>
      <c r="L3244" s="21">
        <f t="shared" si="340"/>
        <v>5</v>
      </c>
      <c r="M3244" s="21"/>
      <c r="N3244" s="30"/>
      <c r="O3244" s="48"/>
      <c r="P3244" s="21" t="s">
        <v>1145</v>
      </c>
      <c r="Q3244" s="21"/>
      <c r="R3244" s="21"/>
      <c r="S3244" s="3">
        <v>4</v>
      </c>
      <c r="T3244" s="37"/>
      <c r="U3244" s="21" t="s">
        <v>3581</v>
      </c>
      <c r="V3244" s="21" t="str">
        <f>VLOOKUP(P3244,'Customer List'!B:C,2,)</f>
        <v>STOCK</v>
      </c>
      <c r="W3244" s="38" t="s">
        <v>1145</v>
      </c>
      <c r="X3244" s="30" t="str">
        <f>IF(OR(R3244 = "PRIYANKA MADAM", R3244 = "DEEPAK", R3244 = "PORTER"),N3244,"")</f>
        <v/>
      </c>
      <c r="Y3244" s="21" t="str">
        <f t="shared" si="341"/>
        <v/>
      </c>
      <c r="Z3244" s="21" t="str">
        <f t="shared" si="342"/>
        <v/>
      </c>
      <c r="AA3244" s="21" t="str">
        <f t="shared" si="343"/>
        <v/>
      </c>
      <c r="AB3244" s="21" t="str">
        <f>VLOOKUP(U3244,'Currency Sheet'!A:C,3,)</f>
        <v>DOLLAR</v>
      </c>
      <c r="AC3244" s="42" t="str">
        <f>VLOOKUP(P3244,'Customer List'!B:D,3,)</f>
        <v>STOCK</v>
      </c>
    </row>
    <row r="3245" spans="1:29" x14ac:dyDescent="0.25">
      <c r="A3245" s="21">
        <v>3242</v>
      </c>
      <c r="B3245" s="21" t="s">
        <v>4727</v>
      </c>
      <c r="C3245" s="30">
        <v>45926</v>
      </c>
      <c r="D3245" s="30">
        <v>45937</v>
      </c>
      <c r="E3245" s="47">
        <v>767.05</v>
      </c>
      <c r="F3245" s="47">
        <f t="shared" si="338"/>
        <v>67500.399999999994</v>
      </c>
      <c r="G3245" s="48">
        <f t="shared" si="339"/>
        <v>67500.399999999994</v>
      </c>
      <c r="H3245" s="21" t="s">
        <v>4438</v>
      </c>
      <c r="I3245" s="21" t="s">
        <v>4439</v>
      </c>
      <c r="J3245" s="21">
        <v>1</v>
      </c>
      <c r="K3245" s="21">
        <v>1</v>
      </c>
      <c r="L3245" s="21">
        <f t="shared" si="340"/>
        <v>0</v>
      </c>
      <c r="M3245" s="21" t="s">
        <v>5592</v>
      </c>
      <c r="N3245" s="30">
        <v>45959</v>
      </c>
      <c r="O3245" s="48">
        <v>119980.25</v>
      </c>
      <c r="P3245" s="21" t="s">
        <v>880</v>
      </c>
      <c r="Q3245" s="21">
        <v>58157566434</v>
      </c>
      <c r="R3245" s="21" t="s">
        <v>40</v>
      </c>
      <c r="S3245" s="3">
        <v>-20</v>
      </c>
      <c r="T3245" s="37" t="s">
        <v>5529</v>
      </c>
      <c r="U3245" s="21" t="s">
        <v>3581</v>
      </c>
      <c r="V3245" s="21" t="str">
        <f>VLOOKUP(P3245,'Customer List'!B:C,2,)</f>
        <v>Mumbai</v>
      </c>
      <c r="W3245" s="38"/>
      <c r="X3245" s="30">
        <v>45960</v>
      </c>
      <c r="Y3245" s="21">
        <f t="shared" si="341"/>
        <v>1</v>
      </c>
      <c r="Z3245" s="21" t="str">
        <f t="shared" si="342"/>
        <v>Wednesday</v>
      </c>
      <c r="AA3245" s="21" t="str">
        <f t="shared" si="343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3243</v>
      </c>
      <c r="B3246" s="21" t="s">
        <v>4727</v>
      </c>
      <c r="C3246" s="30">
        <v>45926</v>
      </c>
      <c r="D3246" s="30">
        <v>45937</v>
      </c>
      <c r="E3246" s="47">
        <v>767.05</v>
      </c>
      <c r="F3246" s="47">
        <f t="shared" si="338"/>
        <v>67500.399999999994</v>
      </c>
      <c r="G3246" s="48">
        <f t="shared" si="339"/>
        <v>67500.399999999994</v>
      </c>
      <c r="H3246" s="21" t="s">
        <v>4440</v>
      </c>
      <c r="I3246" s="21" t="s">
        <v>4441</v>
      </c>
      <c r="J3246" s="21">
        <v>1</v>
      </c>
      <c r="K3246" s="21">
        <v>1</v>
      </c>
      <c r="L3246" s="21">
        <f t="shared" si="340"/>
        <v>0</v>
      </c>
      <c r="M3246" s="21" t="s">
        <v>5592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5529</v>
      </c>
      <c r="U3246" s="21" t="s">
        <v>3581</v>
      </c>
      <c r="V3246" s="21" t="str">
        <f>VLOOKUP(P3246,'Customer List'!B:C,2,)</f>
        <v>Mumbai</v>
      </c>
      <c r="W3246" s="38"/>
      <c r="X3246" s="30">
        <v>45960</v>
      </c>
      <c r="Y3246" s="21">
        <f t="shared" si="341"/>
        <v>1</v>
      </c>
      <c r="Z3246" s="21" t="str">
        <f t="shared" si="342"/>
        <v>Wednesday</v>
      </c>
      <c r="AA3246" s="21" t="str">
        <f t="shared" si="343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3244</v>
      </c>
      <c r="B3247" s="21" t="s">
        <v>4727</v>
      </c>
      <c r="C3247" s="30">
        <v>45926</v>
      </c>
      <c r="D3247" s="30">
        <v>45937</v>
      </c>
      <c r="E3247" s="47">
        <v>767.05</v>
      </c>
      <c r="F3247" s="47">
        <f t="shared" si="338"/>
        <v>67500.399999999994</v>
      </c>
      <c r="G3247" s="48">
        <f t="shared" si="339"/>
        <v>67500.399999999994</v>
      </c>
      <c r="H3247" s="21" t="s">
        <v>4442</v>
      </c>
      <c r="I3247" s="21" t="s">
        <v>4443</v>
      </c>
      <c r="J3247" s="21">
        <v>1</v>
      </c>
      <c r="K3247" s="21">
        <v>1</v>
      </c>
      <c r="L3247" s="21">
        <f t="shared" si="340"/>
        <v>0</v>
      </c>
      <c r="M3247" s="21" t="s">
        <v>5592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5529</v>
      </c>
      <c r="U3247" s="21" t="s">
        <v>3581</v>
      </c>
      <c r="V3247" s="21" t="str">
        <f>VLOOKUP(P3247,'Customer List'!B:C,2,)</f>
        <v>Mumbai</v>
      </c>
      <c r="W3247" s="38"/>
      <c r="X3247" s="30">
        <v>45960</v>
      </c>
      <c r="Y3247" s="21">
        <f t="shared" si="341"/>
        <v>1</v>
      </c>
      <c r="Z3247" s="21" t="str">
        <f t="shared" si="342"/>
        <v>Wednesday</v>
      </c>
      <c r="AA3247" s="21" t="str">
        <f t="shared" si="343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3245</v>
      </c>
      <c r="B3248" s="21" t="s">
        <v>4727</v>
      </c>
      <c r="C3248" s="30">
        <v>45926</v>
      </c>
      <c r="D3248" s="30">
        <v>45937</v>
      </c>
      <c r="E3248" s="47">
        <v>767.05</v>
      </c>
      <c r="F3248" s="47">
        <f t="shared" si="338"/>
        <v>67500.399999999994</v>
      </c>
      <c r="G3248" s="48">
        <f t="shared" si="339"/>
        <v>67500.399999999994</v>
      </c>
      <c r="H3248" s="21" t="s">
        <v>4444</v>
      </c>
      <c r="I3248" s="21" t="s">
        <v>4445</v>
      </c>
      <c r="J3248" s="21">
        <v>1</v>
      </c>
      <c r="K3248" s="21">
        <v>1</v>
      </c>
      <c r="L3248" s="21">
        <f t="shared" si="340"/>
        <v>0</v>
      </c>
      <c r="M3248" s="21" t="s">
        <v>5592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5529</v>
      </c>
      <c r="U3248" s="21" t="s">
        <v>3581</v>
      </c>
      <c r="V3248" s="21" t="str">
        <f>VLOOKUP(P3248,'Customer List'!B:C,2,)</f>
        <v>Mumbai</v>
      </c>
      <c r="W3248" s="38"/>
      <c r="X3248" s="30">
        <v>45960</v>
      </c>
      <c r="Y3248" s="21">
        <f t="shared" si="341"/>
        <v>1</v>
      </c>
      <c r="Z3248" s="21" t="str">
        <f t="shared" si="342"/>
        <v>Wednesday</v>
      </c>
      <c r="AA3248" s="21" t="str">
        <f t="shared" si="343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3246</v>
      </c>
      <c r="B3249" s="21" t="s">
        <v>4727</v>
      </c>
      <c r="C3249" s="30">
        <v>45926</v>
      </c>
      <c r="D3249" s="30">
        <v>45937</v>
      </c>
      <c r="E3249" s="47">
        <v>736</v>
      </c>
      <c r="F3249" s="47">
        <f t="shared" si="338"/>
        <v>64768</v>
      </c>
      <c r="G3249" s="48">
        <f t="shared" si="339"/>
        <v>64768</v>
      </c>
      <c r="H3249" s="21" t="s">
        <v>4446</v>
      </c>
      <c r="I3249" s="21" t="s">
        <v>4447</v>
      </c>
      <c r="J3249" s="21">
        <v>1</v>
      </c>
      <c r="K3249" s="21">
        <v>1</v>
      </c>
      <c r="L3249" s="21">
        <f t="shared" si="340"/>
        <v>0</v>
      </c>
      <c r="M3249" s="21" t="s">
        <v>4896</v>
      </c>
      <c r="N3249" s="30">
        <v>45937</v>
      </c>
      <c r="O3249" s="48">
        <v>118755</v>
      </c>
      <c r="P3249" s="21" t="s">
        <v>168</v>
      </c>
      <c r="Q3249" s="21">
        <v>58156579261</v>
      </c>
      <c r="R3249" s="21" t="s">
        <v>40</v>
      </c>
      <c r="S3249" s="3">
        <v>-20</v>
      </c>
      <c r="T3249" s="37"/>
      <c r="U3249" s="21" t="s">
        <v>3581</v>
      </c>
      <c r="V3249" s="21" t="str">
        <f>VLOOKUP(P3249,'Customer List'!B:C,2,)</f>
        <v>Bhopal</v>
      </c>
      <c r="W3249" s="38"/>
      <c r="X3249" s="30">
        <v>45939</v>
      </c>
      <c r="Y3249" s="21">
        <f t="shared" si="341"/>
        <v>2</v>
      </c>
      <c r="Z3249" s="21" t="str">
        <f t="shared" si="342"/>
        <v>Tuesday</v>
      </c>
      <c r="AA3249" s="21" t="str">
        <f t="shared" si="343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3247</v>
      </c>
      <c r="B3250" s="21" t="s">
        <v>4727</v>
      </c>
      <c r="C3250" s="30">
        <v>45926</v>
      </c>
      <c r="D3250" s="30">
        <v>45937</v>
      </c>
      <c r="E3250" s="47">
        <v>374</v>
      </c>
      <c r="F3250" s="47">
        <f t="shared" si="338"/>
        <v>32912</v>
      </c>
      <c r="G3250" s="48">
        <f t="shared" si="339"/>
        <v>32912</v>
      </c>
      <c r="H3250" s="21" t="s">
        <v>4448</v>
      </c>
      <c r="I3250" s="21" t="s">
        <v>4449</v>
      </c>
      <c r="J3250" s="21">
        <v>1</v>
      </c>
      <c r="K3250" s="21">
        <v>1</v>
      </c>
      <c r="L3250" s="21">
        <f t="shared" si="340"/>
        <v>0</v>
      </c>
      <c r="M3250" s="21" t="s">
        <v>4902</v>
      </c>
      <c r="N3250" s="30">
        <v>45937</v>
      </c>
      <c r="O3250" s="48">
        <v>45657</v>
      </c>
      <c r="P3250" s="21" t="s">
        <v>617</v>
      </c>
      <c r="Q3250" s="21">
        <v>58156578664</v>
      </c>
      <c r="R3250" s="21" t="s">
        <v>40</v>
      </c>
      <c r="S3250" s="3">
        <v>-20</v>
      </c>
      <c r="T3250" s="37"/>
      <c r="U3250" s="21" t="s">
        <v>3581</v>
      </c>
      <c r="V3250" s="21" t="str">
        <f>VLOOKUP(P3250,'Customer List'!B:C,2,)</f>
        <v>Bhuvneshwar</v>
      </c>
      <c r="W3250" s="38"/>
      <c r="X3250" s="30">
        <v>45941</v>
      </c>
      <c r="Y3250" s="21">
        <f t="shared" si="341"/>
        <v>4</v>
      </c>
      <c r="Z3250" s="21" t="str">
        <f t="shared" si="342"/>
        <v>Tuesday</v>
      </c>
      <c r="AA3250" s="21" t="str">
        <f t="shared" si="343"/>
        <v>Saturday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3248</v>
      </c>
      <c r="B3251" s="21" t="s">
        <v>4727</v>
      </c>
      <c r="C3251" s="30">
        <v>45926</v>
      </c>
      <c r="D3251" s="30">
        <v>45937</v>
      </c>
      <c r="E3251" s="47">
        <v>374</v>
      </c>
      <c r="F3251" s="47">
        <f t="shared" si="338"/>
        <v>32912</v>
      </c>
      <c r="G3251" s="48">
        <f t="shared" si="339"/>
        <v>32912</v>
      </c>
      <c r="H3251" s="21" t="s">
        <v>4450</v>
      </c>
      <c r="I3251" s="21" t="s">
        <v>4451</v>
      </c>
      <c r="J3251" s="21">
        <v>1</v>
      </c>
      <c r="K3251" s="21">
        <v>1</v>
      </c>
      <c r="L3251" s="21">
        <f t="shared" si="340"/>
        <v>0</v>
      </c>
      <c r="M3251" s="21" t="s">
        <v>4902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3581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41"/>
        <v>4</v>
      </c>
      <c r="Z3251" s="21" t="str">
        <f t="shared" si="342"/>
        <v>Tuesday</v>
      </c>
      <c r="AA3251" s="21" t="str">
        <f t="shared" si="343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3249</v>
      </c>
      <c r="B3252" s="21" t="s">
        <v>4727</v>
      </c>
      <c r="C3252" s="30">
        <v>45926</v>
      </c>
      <c r="D3252" s="30">
        <v>45937</v>
      </c>
      <c r="E3252" s="47">
        <v>374</v>
      </c>
      <c r="F3252" s="47">
        <f t="shared" si="338"/>
        <v>32912</v>
      </c>
      <c r="G3252" s="48">
        <f t="shared" si="339"/>
        <v>32912</v>
      </c>
      <c r="H3252" s="21" t="s">
        <v>4452</v>
      </c>
      <c r="I3252" s="21" t="s">
        <v>4453</v>
      </c>
      <c r="J3252" s="21">
        <v>1</v>
      </c>
      <c r="K3252" s="21">
        <v>1</v>
      </c>
      <c r="L3252" s="21">
        <f t="shared" si="340"/>
        <v>0</v>
      </c>
      <c r="M3252" s="21" t="s">
        <v>4902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3581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41"/>
        <v>4</v>
      </c>
      <c r="Z3252" s="21" t="str">
        <f t="shared" si="342"/>
        <v>Tuesday</v>
      </c>
      <c r="AA3252" s="21" t="str">
        <f t="shared" si="343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3250</v>
      </c>
      <c r="B3253" s="21" t="s">
        <v>4727</v>
      </c>
      <c r="C3253" s="30">
        <v>45926</v>
      </c>
      <c r="D3253" s="30">
        <v>45937</v>
      </c>
      <c r="E3253" s="47">
        <v>374</v>
      </c>
      <c r="F3253" s="47">
        <f t="shared" si="338"/>
        <v>32912</v>
      </c>
      <c r="G3253" s="48">
        <f t="shared" si="339"/>
        <v>32912</v>
      </c>
      <c r="H3253" s="21" t="s">
        <v>4454</v>
      </c>
      <c r="I3253" s="21" t="s">
        <v>4455</v>
      </c>
      <c r="J3253" s="21">
        <v>1</v>
      </c>
      <c r="K3253" s="21">
        <v>1</v>
      </c>
      <c r="L3253" s="21">
        <f t="shared" si="340"/>
        <v>0</v>
      </c>
      <c r="M3253" s="21" t="s">
        <v>4902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3581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41"/>
        <v>4</v>
      </c>
      <c r="Z3253" s="21" t="str">
        <f t="shared" si="342"/>
        <v>Tuesday</v>
      </c>
      <c r="AA3253" s="21" t="str">
        <f t="shared" si="343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3251</v>
      </c>
      <c r="B3254" s="21" t="s">
        <v>4727</v>
      </c>
      <c r="C3254" s="30">
        <v>45926</v>
      </c>
      <c r="D3254" s="30">
        <v>45937</v>
      </c>
      <c r="E3254" s="47">
        <v>374</v>
      </c>
      <c r="F3254" s="47">
        <f t="shared" si="338"/>
        <v>32912</v>
      </c>
      <c r="G3254" s="48">
        <f t="shared" si="339"/>
        <v>32912</v>
      </c>
      <c r="H3254" s="21" t="s">
        <v>4456</v>
      </c>
      <c r="I3254" s="21" t="s">
        <v>4457</v>
      </c>
      <c r="J3254" s="21">
        <v>1</v>
      </c>
      <c r="K3254" s="21"/>
      <c r="L3254" s="21">
        <f t="shared" si="340"/>
        <v>1</v>
      </c>
      <c r="M3254" s="21"/>
      <c r="N3254" s="30"/>
      <c r="O3254" s="48"/>
      <c r="P3254" s="21" t="s">
        <v>617</v>
      </c>
      <c r="Q3254" s="21"/>
      <c r="R3254" s="21"/>
      <c r="S3254" s="3">
        <v>-20</v>
      </c>
      <c r="T3254" s="37"/>
      <c r="U3254" s="21" t="s">
        <v>3581</v>
      </c>
      <c r="V3254" s="21" t="str">
        <f>VLOOKUP(P3254,'Customer List'!B:C,2,)</f>
        <v>Bhuvneshwar</v>
      </c>
      <c r="W3254" s="38" t="s">
        <v>709</v>
      </c>
      <c r="X3254" s="30" t="str">
        <f t="shared" ref="X3254:X3260" si="344">IF(OR(R3254 = "PRIYANKA MADAM", R3254 = "DEEPAK", R3254 = "PORTER"),N3254,"")</f>
        <v/>
      </c>
      <c r="Y3254" s="21" t="str">
        <f t="shared" si="341"/>
        <v/>
      </c>
      <c r="Z3254" s="21" t="str">
        <f t="shared" si="342"/>
        <v/>
      </c>
      <c r="AA3254" s="21" t="str">
        <f t="shared" si="343"/>
        <v/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3252</v>
      </c>
      <c r="B3255" s="21" t="s">
        <v>4727</v>
      </c>
      <c r="C3255" s="30">
        <v>45926</v>
      </c>
      <c r="D3255" s="30">
        <v>45937</v>
      </c>
      <c r="E3255" s="47">
        <v>374</v>
      </c>
      <c r="F3255" s="47">
        <f t="shared" si="338"/>
        <v>32912</v>
      </c>
      <c r="G3255" s="48">
        <f t="shared" si="339"/>
        <v>32912</v>
      </c>
      <c r="H3255" s="21" t="s">
        <v>4458</v>
      </c>
      <c r="I3255" s="21" t="s">
        <v>4459</v>
      </c>
      <c r="J3255" s="21">
        <v>1</v>
      </c>
      <c r="K3255" s="21"/>
      <c r="L3255" s="21">
        <f t="shared" si="340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3581</v>
      </c>
      <c r="V3255" s="21" t="str">
        <f>VLOOKUP(P3255,'Customer List'!B:C,2,)</f>
        <v>Bhuvneshwar</v>
      </c>
      <c r="W3255" s="38" t="s">
        <v>709</v>
      </c>
      <c r="X3255" s="30" t="str">
        <f t="shared" si="344"/>
        <v/>
      </c>
      <c r="Y3255" s="21" t="str">
        <f t="shared" si="341"/>
        <v/>
      </c>
      <c r="Z3255" s="21" t="str">
        <f t="shared" si="342"/>
        <v/>
      </c>
      <c r="AA3255" s="21" t="str">
        <f t="shared" si="343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3253</v>
      </c>
      <c r="B3256" s="21" t="s">
        <v>4727</v>
      </c>
      <c r="C3256" s="30">
        <v>45926</v>
      </c>
      <c r="D3256" s="30">
        <v>45937</v>
      </c>
      <c r="E3256" s="47">
        <v>374</v>
      </c>
      <c r="F3256" s="47">
        <f t="shared" si="338"/>
        <v>32912</v>
      </c>
      <c r="G3256" s="48">
        <f t="shared" si="339"/>
        <v>32912</v>
      </c>
      <c r="H3256" s="21" t="s">
        <v>4460</v>
      </c>
      <c r="I3256" s="21" t="s">
        <v>4461</v>
      </c>
      <c r="J3256" s="21">
        <v>1</v>
      </c>
      <c r="K3256" s="21"/>
      <c r="L3256" s="21">
        <f t="shared" si="340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3581</v>
      </c>
      <c r="V3256" s="21" t="str">
        <f>VLOOKUP(P3256,'Customer List'!B:C,2,)</f>
        <v>Bhuvneshwar</v>
      </c>
      <c r="W3256" s="38" t="s">
        <v>709</v>
      </c>
      <c r="X3256" s="30" t="str">
        <f t="shared" si="344"/>
        <v/>
      </c>
      <c r="Y3256" s="21" t="str">
        <f t="shared" si="341"/>
        <v/>
      </c>
      <c r="Z3256" s="21" t="str">
        <f t="shared" si="342"/>
        <v/>
      </c>
      <c r="AA3256" s="21" t="str">
        <f t="shared" si="343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3254</v>
      </c>
      <c r="B3257" s="21" t="s">
        <v>4727</v>
      </c>
      <c r="C3257" s="30">
        <v>45926</v>
      </c>
      <c r="D3257" s="30">
        <v>45937</v>
      </c>
      <c r="E3257" s="47">
        <v>374</v>
      </c>
      <c r="F3257" s="47">
        <f t="shared" si="338"/>
        <v>32912</v>
      </c>
      <c r="G3257" s="48">
        <f t="shared" si="339"/>
        <v>32912</v>
      </c>
      <c r="H3257" s="21" t="s">
        <v>4462</v>
      </c>
      <c r="I3257" s="21" t="s">
        <v>4463</v>
      </c>
      <c r="J3257" s="21">
        <v>1</v>
      </c>
      <c r="K3257" s="21"/>
      <c r="L3257" s="21">
        <f t="shared" si="340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3581</v>
      </c>
      <c r="V3257" s="21" t="str">
        <f>VLOOKUP(P3257,'Customer List'!B:C,2,)</f>
        <v>Bhuvneshwar</v>
      </c>
      <c r="W3257" s="38" t="s">
        <v>709</v>
      </c>
      <c r="X3257" s="30" t="str">
        <f t="shared" si="344"/>
        <v/>
      </c>
      <c r="Y3257" s="21" t="str">
        <f t="shared" si="341"/>
        <v/>
      </c>
      <c r="Z3257" s="21" t="str">
        <f t="shared" si="342"/>
        <v/>
      </c>
      <c r="AA3257" s="21" t="str">
        <f t="shared" si="343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3255</v>
      </c>
      <c r="B3258" s="21" t="s">
        <v>4727</v>
      </c>
      <c r="C3258" s="30">
        <v>45926</v>
      </c>
      <c r="D3258" s="30">
        <v>45937</v>
      </c>
      <c r="E3258" s="47">
        <v>374</v>
      </c>
      <c r="F3258" s="47">
        <f t="shared" si="338"/>
        <v>32912</v>
      </c>
      <c r="G3258" s="48">
        <f t="shared" si="339"/>
        <v>32912</v>
      </c>
      <c r="H3258" s="21" t="s">
        <v>4464</v>
      </c>
      <c r="I3258" s="21" t="s">
        <v>4465</v>
      </c>
      <c r="J3258" s="21">
        <v>1</v>
      </c>
      <c r="K3258" s="21"/>
      <c r="L3258" s="21">
        <f t="shared" si="340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3581</v>
      </c>
      <c r="V3258" s="21" t="str">
        <f>VLOOKUP(P3258,'Customer List'!B:C,2,)</f>
        <v>Bhuvneshwar</v>
      </c>
      <c r="W3258" s="38" t="s">
        <v>709</v>
      </c>
      <c r="X3258" s="30" t="str">
        <f t="shared" si="344"/>
        <v/>
      </c>
      <c r="Y3258" s="21" t="str">
        <f t="shared" si="341"/>
        <v/>
      </c>
      <c r="Z3258" s="21" t="str">
        <f t="shared" si="342"/>
        <v/>
      </c>
      <c r="AA3258" s="21" t="str">
        <f t="shared" si="343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3256</v>
      </c>
      <c r="B3259" s="21" t="s">
        <v>4727</v>
      </c>
      <c r="C3259" s="30">
        <v>45926</v>
      </c>
      <c r="D3259" s="30">
        <v>45937</v>
      </c>
      <c r="E3259" s="47">
        <v>374</v>
      </c>
      <c r="F3259" s="47">
        <f t="shared" si="338"/>
        <v>32912</v>
      </c>
      <c r="G3259" s="48">
        <f t="shared" si="339"/>
        <v>32912</v>
      </c>
      <c r="H3259" s="21" t="s">
        <v>4466</v>
      </c>
      <c r="I3259" s="21" t="s">
        <v>4467</v>
      </c>
      <c r="J3259" s="21">
        <v>1</v>
      </c>
      <c r="K3259" s="21"/>
      <c r="L3259" s="21">
        <f t="shared" si="340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3581</v>
      </c>
      <c r="V3259" s="21" t="str">
        <f>VLOOKUP(P3259,'Customer List'!B:C,2,)</f>
        <v>Bhuvneshwar</v>
      </c>
      <c r="W3259" s="38" t="s">
        <v>709</v>
      </c>
      <c r="X3259" s="30" t="str">
        <f t="shared" si="344"/>
        <v/>
      </c>
      <c r="Y3259" s="21" t="str">
        <f t="shared" si="341"/>
        <v/>
      </c>
      <c r="Z3259" s="21" t="str">
        <f t="shared" si="342"/>
        <v/>
      </c>
      <c r="AA3259" s="21" t="str">
        <f t="shared" si="343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3257</v>
      </c>
      <c r="B3260" s="21" t="s">
        <v>4727</v>
      </c>
      <c r="C3260" s="30">
        <v>45926</v>
      </c>
      <c r="D3260" s="30">
        <v>45937</v>
      </c>
      <c r="E3260" s="47">
        <v>188</v>
      </c>
      <c r="F3260" s="47">
        <f t="shared" si="338"/>
        <v>16544</v>
      </c>
      <c r="G3260" s="48">
        <f t="shared" si="339"/>
        <v>16544</v>
      </c>
      <c r="H3260" s="21" t="s">
        <v>372</v>
      </c>
      <c r="I3260" s="21" t="s">
        <v>4124</v>
      </c>
      <c r="J3260" s="21">
        <v>1</v>
      </c>
      <c r="K3260" s="21"/>
      <c r="L3260" s="21">
        <f t="shared" si="340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3581</v>
      </c>
      <c r="V3260" s="21" t="str">
        <f>VLOOKUP(P3260,'Customer List'!B:C,2,)</f>
        <v>Bhuvneshwar</v>
      </c>
      <c r="W3260" s="38" t="s">
        <v>709</v>
      </c>
      <c r="X3260" s="30" t="str">
        <f t="shared" si="344"/>
        <v/>
      </c>
      <c r="Y3260" s="21" t="str">
        <f t="shared" si="341"/>
        <v/>
      </c>
      <c r="Z3260" s="21" t="str">
        <f t="shared" si="342"/>
        <v/>
      </c>
      <c r="AA3260" s="21" t="str">
        <f t="shared" si="343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3258</v>
      </c>
      <c r="B3261" s="21" t="s">
        <v>4727</v>
      </c>
      <c r="C3261" s="30">
        <v>45926</v>
      </c>
      <c r="D3261" s="30">
        <v>45937</v>
      </c>
      <c r="E3261" s="47">
        <v>374</v>
      </c>
      <c r="F3261" s="47">
        <f t="shared" si="338"/>
        <v>32912</v>
      </c>
      <c r="G3261" s="48">
        <f t="shared" si="339"/>
        <v>32912</v>
      </c>
      <c r="H3261" s="21" t="s">
        <v>4468</v>
      </c>
      <c r="I3261" s="21" t="s">
        <v>4469</v>
      </c>
      <c r="J3261" s="21">
        <v>1</v>
      </c>
      <c r="K3261" s="21">
        <v>1</v>
      </c>
      <c r="L3261" s="21">
        <f t="shared" si="340"/>
        <v>0</v>
      </c>
      <c r="M3261" s="21" t="s">
        <v>4903</v>
      </c>
      <c r="N3261" s="30">
        <v>45937</v>
      </c>
      <c r="O3261" s="48">
        <v>48193.5</v>
      </c>
      <c r="P3261" s="21" t="s">
        <v>617</v>
      </c>
      <c r="Q3261" s="21">
        <v>58156578664</v>
      </c>
      <c r="R3261" s="21" t="s">
        <v>40</v>
      </c>
      <c r="S3261" s="3">
        <v>-20</v>
      </c>
      <c r="T3261" s="37"/>
      <c r="U3261" s="21" t="s">
        <v>3581</v>
      </c>
      <c r="V3261" s="21" t="str">
        <f>VLOOKUP(P3261,'Customer List'!B:C,2,)</f>
        <v>Bhuvneshwar</v>
      </c>
      <c r="W3261" s="38"/>
      <c r="X3261" s="30">
        <v>45941</v>
      </c>
      <c r="Y3261" s="21">
        <f t="shared" si="341"/>
        <v>4</v>
      </c>
      <c r="Z3261" s="21" t="str">
        <f t="shared" si="342"/>
        <v>Tuesday</v>
      </c>
      <c r="AA3261" s="21" t="str">
        <f t="shared" si="343"/>
        <v>Saturday</v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3259</v>
      </c>
      <c r="B3262" s="21" t="s">
        <v>4727</v>
      </c>
      <c r="C3262" s="30">
        <v>45926</v>
      </c>
      <c r="D3262" s="30">
        <v>45937</v>
      </c>
      <c r="E3262" s="47">
        <v>374</v>
      </c>
      <c r="F3262" s="47">
        <f t="shared" si="338"/>
        <v>32912</v>
      </c>
      <c r="G3262" s="48">
        <f t="shared" si="339"/>
        <v>32912</v>
      </c>
      <c r="H3262" s="21" t="s">
        <v>4470</v>
      </c>
      <c r="I3262" s="21" t="s">
        <v>4471</v>
      </c>
      <c r="J3262" s="21">
        <v>1</v>
      </c>
      <c r="K3262" s="21">
        <v>1</v>
      </c>
      <c r="L3262" s="21">
        <f t="shared" si="340"/>
        <v>0</v>
      </c>
      <c r="M3262" s="21" t="s">
        <v>4903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3581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41"/>
        <v>4</v>
      </c>
      <c r="Z3262" s="21" t="str">
        <f t="shared" si="342"/>
        <v>Tuesday</v>
      </c>
      <c r="AA3262" s="21" t="str">
        <f t="shared" si="343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3260</v>
      </c>
      <c r="B3263" s="21" t="s">
        <v>4727</v>
      </c>
      <c r="C3263" s="30">
        <v>45926</v>
      </c>
      <c r="D3263" s="30">
        <v>45937</v>
      </c>
      <c r="E3263" s="47">
        <v>374</v>
      </c>
      <c r="F3263" s="47">
        <f t="shared" si="338"/>
        <v>32912</v>
      </c>
      <c r="G3263" s="48">
        <f t="shared" si="339"/>
        <v>32912</v>
      </c>
      <c r="H3263" s="21" t="s">
        <v>4472</v>
      </c>
      <c r="I3263" s="21" t="s">
        <v>4473</v>
      </c>
      <c r="J3263" s="21">
        <v>1</v>
      </c>
      <c r="K3263" s="21"/>
      <c r="L3263" s="21">
        <f t="shared" si="340"/>
        <v>1</v>
      </c>
      <c r="M3263" s="21"/>
      <c r="N3263" s="30"/>
      <c r="O3263" s="48"/>
      <c r="P3263" s="21" t="s">
        <v>628</v>
      </c>
      <c r="Q3263" s="21"/>
      <c r="R3263" s="21"/>
      <c r="S3263" s="3">
        <v>-20</v>
      </c>
      <c r="T3263" s="37"/>
      <c r="U3263" s="21" t="s">
        <v>3581</v>
      </c>
      <c r="V3263" s="21" t="str">
        <f>VLOOKUP(P3263,'Customer List'!B:C,2,)</f>
        <v>Banglore</v>
      </c>
      <c r="W3263" s="38" t="s">
        <v>709</v>
      </c>
      <c r="X3263" s="30" t="str">
        <f>IF(OR(R3263 = "PRIYANKA MADAM", R3263 = "DEEPAK", R3263 = "PORTER"),N3263,"")</f>
        <v/>
      </c>
      <c r="Y3263" s="21" t="str">
        <f t="shared" si="341"/>
        <v/>
      </c>
      <c r="Z3263" s="21" t="str">
        <f t="shared" si="342"/>
        <v/>
      </c>
      <c r="AA3263" s="21" t="str">
        <f t="shared" si="343"/>
        <v/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3261</v>
      </c>
      <c r="B3264" s="21" t="s">
        <v>4727</v>
      </c>
      <c r="C3264" s="30">
        <v>45926</v>
      </c>
      <c r="D3264" s="30">
        <v>45937</v>
      </c>
      <c r="E3264" s="47">
        <v>374</v>
      </c>
      <c r="F3264" s="47">
        <f t="shared" si="338"/>
        <v>32912</v>
      </c>
      <c r="G3264" s="48">
        <f t="shared" si="339"/>
        <v>32912</v>
      </c>
      <c r="H3264" s="21" t="s">
        <v>4474</v>
      </c>
      <c r="I3264" s="21" t="s">
        <v>4475</v>
      </c>
      <c r="J3264" s="21">
        <v>1</v>
      </c>
      <c r="K3264" s="21"/>
      <c r="L3264" s="21">
        <f t="shared" si="340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3581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41"/>
        <v/>
      </c>
      <c r="Z3264" s="21" t="str">
        <f t="shared" si="342"/>
        <v/>
      </c>
      <c r="AA3264" s="21" t="str">
        <f t="shared" si="343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3262</v>
      </c>
      <c r="B3265" s="21" t="s">
        <v>4727</v>
      </c>
      <c r="C3265" s="30">
        <v>45926</v>
      </c>
      <c r="D3265" s="30">
        <v>45937</v>
      </c>
      <c r="E3265" s="47">
        <v>364.14</v>
      </c>
      <c r="F3265" s="47">
        <f t="shared" si="338"/>
        <v>32044.32</v>
      </c>
      <c r="G3265" s="48">
        <f t="shared" si="339"/>
        <v>32044.32</v>
      </c>
      <c r="H3265" s="21" t="s">
        <v>4476</v>
      </c>
      <c r="I3265" s="21" t="s">
        <v>4477</v>
      </c>
      <c r="J3265" s="21">
        <v>1</v>
      </c>
      <c r="K3265" s="21">
        <v>1</v>
      </c>
      <c r="L3265" s="21">
        <f t="shared" si="340"/>
        <v>0</v>
      </c>
      <c r="M3265" s="21" t="s">
        <v>4951</v>
      </c>
      <c r="N3265" s="30">
        <v>45937</v>
      </c>
      <c r="O3265" s="48">
        <v>54621</v>
      </c>
      <c r="P3265" s="21" t="s">
        <v>309</v>
      </c>
      <c r="Q3265" s="21">
        <v>58156574066</v>
      </c>
      <c r="R3265" s="21" t="s">
        <v>40</v>
      </c>
      <c r="S3265" s="3">
        <v>-20</v>
      </c>
      <c r="T3265" s="37"/>
      <c r="U3265" s="21" t="s">
        <v>3581</v>
      </c>
      <c r="V3265" s="21" t="str">
        <f>VLOOKUP(P3265,'Customer List'!B:C,2,)</f>
        <v>Banglore</v>
      </c>
      <c r="W3265" s="38"/>
      <c r="X3265" s="30">
        <v>45938</v>
      </c>
      <c r="Y3265" s="21">
        <f t="shared" si="341"/>
        <v>1</v>
      </c>
      <c r="Z3265" s="21" t="str">
        <f t="shared" si="342"/>
        <v>Tuesday</v>
      </c>
      <c r="AA3265" s="21" t="str">
        <f t="shared" si="343"/>
        <v>Wednesday</v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3263</v>
      </c>
      <c r="B3266" s="21" t="s">
        <v>4727</v>
      </c>
      <c r="C3266" s="30">
        <v>45926</v>
      </c>
      <c r="D3266" s="30">
        <v>45937</v>
      </c>
      <c r="E3266" s="47">
        <v>201</v>
      </c>
      <c r="F3266" s="47">
        <f t="shared" si="338"/>
        <v>17688</v>
      </c>
      <c r="G3266" s="48">
        <f t="shared" si="339"/>
        <v>17688</v>
      </c>
      <c r="H3266" s="21" t="s">
        <v>4478</v>
      </c>
      <c r="I3266" s="21" t="s">
        <v>4479</v>
      </c>
      <c r="J3266" s="21">
        <v>1</v>
      </c>
      <c r="K3266" s="21">
        <v>1</v>
      </c>
      <c r="L3266" s="21">
        <f t="shared" si="340"/>
        <v>0</v>
      </c>
      <c r="M3266" s="21" t="s">
        <v>4934</v>
      </c>
      <c r="N3266" s="30">
        <v>45938</v>
      </c>
      <c r="O3266" s="48">
        <v>21951</v>
      </c>
      <c r="P3266" s="21" t="s">
        <v>254</v>
      </c>
      <c r="Q3266" s="21" t="s">
        <v>636</v>
      </c>
      <c r="R3266" s="21" t="s">
        <v>847</v>
      </c>
      <c r="S3266" s="3">
        <v>-20</v>
      </c>
      <c r="T3266" s="37"/>
      <c r="U3266" s="21" t="s">
        <v>3581</v>
      </c>
      <c r="V3266" s="21" t="str">
        <f>VLOOKUP(P3266,'Customer List'!B:C,2,)</f>
        <v>Delhi</v>
      </c>
      <c r="W3266" s="38"/>
      <c r="X3266" s="30">
        <f>IF(OR(R3266 = "PRIYANKA MADAM", R3266 = "DEEPAK", R3266 = "PORTER"),N3266,"")</f>
        <v>45938</v>
      </c>
      <c r="Y3266" s="21">
        <f t="shared" si="341"/>
        <v>0</v>
      </c>
      <c r="Z3266" s="21" t="str">
        <f t="shared" si="342"/>
        <v>Wednesday</v>
      </c>
      <c r="AA3266" s="21" t="str">
        <f t="shared" si="343"/>
        <v>Wednesday</v>
      </c>
      <c r="AB3266" s="21" t="str">
        <f>VLOOKUP(U3266,'Currency Sheet'!A:C,3,)</f>
        <v>DOLLAR</v>
      </c>
      <c r="AC3266" s="42" t="str">
        <f>VLOOKUP(P3266,'Customer List'!B:D,3,)</f>
        <v>Local</v>
      </c>
    </row>
    <row r="3267" spans="1:29" x14ac:dyDescent="0.25">
      <c r="A3267" s="21">
        <v>3264</v>
      </c>
      <c r="B3267" s="21" t="s">
        <v>4727</v>
      </c>
      <c r="C3267" s="30">
        <v>45926</v>
      </c>
      <c r="D3267" s="30">
        <v>45937</v>
      </c>
      <c r="E3267" s="47">
        <v>374</v>
      </c>
      <c r="F3267" s="47">
        <f t="shared" si="338"/>
        <v>32912</v>
      </c>
      <c r="G3267" s="48">
        <f t="shared" si="339"/>
        <v>32912</v>
      </c>
      <c r="H3267" s="21" t="s">
        <v>4480</v>
      </c>
      <c r="I3267" s="21" t="s">
        <v>4481</v>
      </c>
      <c r="J3267" s="21">
        <v>1</v>
      </c>
      <c r="K3267" s="21">
        <v>1</v>
      </c>
      <c r="L3267" s="21">
        <f t="shared" si="340"/>
        <v>0</v>
      </c>
      <c r="M3267" s="21" t="s">
        <v>4894</v>
      </c>
      <c r="N3267" s="30">
        <v>45938</v>
      </c>
      <c r="O3267" s="48">
        <v>48193</v>
      </c>
      <c r="P3267" s="21" t="s">
        <v>30</v>
      </c>
      <c r="Q3267" s="21" t="s">
        <v>636</v>
      </c>
      <c r="R3267" s="21" t="s">
        <v>637</v>
      </c>
      <c r="S3267" s="3">
        <v>-20</v>
      </c>
      <c r="T3267" s="37"/>
      <c r="U3267" s="21" t="s">
        <v>3581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41"/>
        <v>0</v>
      </c>
      <c r="Z3267" s="21" t="str">
        <f t="shared" si="342"/>
        <v>Wednesday</v>
      </c>
      <c r="AA3267" s="21" t="str">
        <f t="shared" si="343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3265</v>
      </c>
      <c r="B3268" s="21" t="s">
        <v>4727</v>
      </c>
      <c r="C3268" s="30">
        <v>45926</v>
      </c>
      <c r="D3268" s="30">
        <v>45937</v>
      </c>
      <c r="E3268" s="47">
        <v>374</v>
      </c>
      <c r="F3268" s="47">
        <f t="shared" ref="F3268:F3332" si="345">IF(AB3268="DOLLAR",E3268*88,E3268)</f>
        <v>32912</v>
      </c>
      <c r="G3268" s="48">
        <f t="shared" ref="G3268:G3332" si="346">F3268*J3268</f>
        <v>32912</v>
      </c>
      <c r="H3268" s="21" t="s">
        <v>4482</v>
      </c>
      <c r="I3268" s="21" t="s">
        <v>4483</v>
      </c>
      <c r="J3268" s="21">
        <v>1</v>
      </c>
      <c r="K3268" s="21">
        <v>1</v>
      </c>
      <c r="L3268" s="21">
        <f t="shared" ref="L3268:L3332" si="347">J3268-K3268</f>
        <v>0</v>
      </c>
      <c r="M3268" s="21" t="s">
        <v>4890</v>
      </c>
      <c r="N3268" s="30">
        <v>45938</v>
      </c>
      <c r="O3268" s="48">
        <v>56070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3581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ref="Y3268:Y3332" si="348">IF(X3268="", "", X3268-N3268)</f>
        <v>0</v>
      </c>
      <c r="Z3268" s="21" t="str">
        <f t="shared" ref="Z3268:Z3332" si="349">IF(N3268="", "", TEXT(N3268, "dddd"))</f>
        <v>Wednesday</v>
      </c>
      <c r="AA3268" s="21" t="str">
        <f t="shared" ref="AA3268:AA3332" si="350">IF(X3268="", "", TEXT(X3268, "dddd"))</f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3266</v>
      </c>
      <c r="B3269" s="21" t="s">
        <v>4727</v>
      </c>
      <c r="C3269" s="30">
        <v>45926</v>
      </c>
      <c r="D3269" s="30">
        <v>45937</v>
      </c>
      <c r="E3269" s="47">
        <v>374</v>
      </c>
      <c r="F3269" s="47">
        <f t="shared" si="345"/>
        <v>32912</v>
      </c>
      <c r="G3269" s="48">
        <f t="shared" si="346"/>
        <v>32912</v>
      </c>
      <c r="H3269" s="21" t="s">
        <v>4484</v>
      </c>
      <c r="I3269" s="21" t="s">
        <v>4485</v>
      </c>
      <c r="J3269" s="21">
        <v>1</v>
      </c>
      <c r="K3269" s="21">
        <v>1</v>
      </c>
      <c r="L3269" s="21">
        <f t="shared" si="347"/>
        <v>0</v>
      </c>
      <c r="M3269" s="21" t="s">
        <v>4890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3581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8"/>
        <v>0</v>
      </c>
      <c r="Z3269" s="21" t="str">
        <f t="shared" si="349"/>
        <v>Wednesday</v>
      </c>
      <c r="AA3269" s="21" t="str">
        <f t="shared" si="350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3267</v>
      </c>
      <c r="B3270" s="21" t="s">
        <v>4727</v>
      </c>
      <c r="C3270" s="30">
        <v>45926</v>
      </c>
      <c r="D3270" s="30">
        <v>45937</v>
      </c>
      <c r="E3270" s="47">
        <v>105.46</v>
      </c>
      <c r="F3270" s="47">
        <f t="shared" si="345"/>
        <v>9280.48</v>
      </c>
      <c r="G3270" s="48">
        <f t="shared" si="346"/>
        <v>9280.48</v>
      </c>
      <c r="H3270" s="21" t="s">
        <v>4486</v>
      </c>
      <c r="I3270" s="21" t="s">
        <v>4487</v>
      </c>
      <c r="J3270" s="21">
        <v>1</v>
      </c>
      <c r="K3270" s="21">
        <v>1</v>
      </c>
      <c r="L3270" s="21">
        <f t="shared" si="347"/>
        <v>0</v>
      </c>
      <c r="M3270" s="21" t="s">
        <v>5016</v>
      </c>
      <c r="N3270" s="30">
        <v>45941</v>
      </c>
      <c r="O3270" s="48">
        <v>16948.13</v>
      </c>
      <c r="P3270" s="21" t="s">
        <v>383</v>
      </c>
      <c r="Q3270" s="21">
        <v>58156812302</v>
      </c>
      <c r="R3270" s="21" t="s">
        <v>40</v>
      </c>
      <c r="S3270" s="3">
        <v>-20</v>
      </c>
      <c r="T3270" s="37"/>
      <c r="U3270" s="21" t="s">
        <v>3581</v>
      </c>
      <c r="V3270" s="21" t="str">
        <f>VLOOKUP(P3270,'Customer List'!B:C,2,)</f>
        <v>Pune</v>
      </c>
      <c r="W3270" s="38"/>
      <c r="X3270" s="30">
        <v>45943</v>
      </c>
      <c r="Y3270" s="21">
        <f t="shared" si="348"/>
        <v>2</v>
      </c>
      <c r="Z3270" s="21" t="str">
        <f t="shared" si="349"/>
        <v>Saturday</v>
      </c>
      <c r="AA3270" s="21" t="str">
        <f t="shared" si="350"/>
        <v>Monday</v>
      </c>
      <c r="AB3270" s="21" t="str">
        <f>VLOOKUP(U3270,'Currency Sheet'!A:C,3,)</f>
        <v>DOLLAR</v>
      </c>
      <c r="AC3270" s="42" t="str">
        <f>VLOOKUP(P3270,'Customer List'!B:D,3,)</f>
        <v>OutStation</v>
      </c>
    </row>
    <row r="3271" spans="1:29" x14ac:dyDescent="0.25">
      <c r="A3271" s="21">
        <v>3268</v>
      </c>
      <c r="B3271" s="21" t="s">
        <v>4727</v>
      </c>
      <c r="C3271" s="30">
        <v>45926</v>
      </c>
      <c r="D3271" s="30">
        <v>45937</v>
      </c>
      <c r="E3271" s="47">
        <v>201</v>
      </c>
      <c r="F3271" s="47">
        <f t="shared" si="345"/>
        <v>17688</v>
      </c>
      <c r="G3271" s="48">
        <f t="shared" si="346"/>
        <v>17688</v>
      </c>
      <c r="H3271" s="21" t="s">
        <v>4488</v>
      </c>
      <c r="I3271" s="21" t="s">
        <v>4489</v>
      </c>
      <c r="J3271" s="21">
        <v>1</v>
      </c>
      <c r="K3271" s="21">
        <v>1</v>
      </c>
      <c r="L3271" s="21">
        <f t="shared" si="347"/>
        <v>0</v>
      </c>
      <c r="M3271" s="21" t="s">
        <v>4894</v>
      </c>
      <c r="N3271" s="30">
        <v>45938</v>
      </c>
      <c r="O3271" s="48">
        <v>30315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3581</v>
      </c>
      <c r="V3271" s="21" t="str">
        <f>VLOOKUP(P3271,'Customer List'!B:C,2,)</f>
        <v>Delhi</v>
      </c>
      <c r="W3271" s="38"/>
      <c r="X3271" s="30">
        <f t="shared" ref="X3271:X3284" si="351">IF(OR(R3271 = "PRIYANKA MADAM", R3271 = "DEEPAK", R3271 = "PORTER"),N3271,"")</f>
        <v>45938</v>
      </c>
      <c r="Y3271" s="21">
        <f t="shared" si="348"/>
        <v>0</v>
      </c>
      <c r="Z3271" s="21" t="str">
        <f t="shared" si="349"/>
        <v>Wednesday</v>
      </c>
      <c r="AA3271" s="21" t="str">
        <f t="shared" si="350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3269</v>
      </c>
      <c r="B3272" s="21" t="s">
        <v>4727</v>
      </c>
      <c r="C3272" s="30">
        <v>45926</v>
      </c>
      <c r="D3272" s="30">
        <v>45937</v>
      </c>
      <c r="E3272" s="47">
        <v>201</v>
      </c>
      <c r="F3272" s="47">
        <f t="shared" si="345"/>
        <v>17688</v>
      </c>
      <c r="G3272" s="48">
        <f t="shared" si="346"/>
        <v>17688</v>
      </c>
      <c r="H3272" s="21" t="s">
        <v>4490</v>
      </c>
      <c r="I3272" s="21" t="s">
        <v>4491</v>
      </c>
      <c r="J3272" s="21">
        <v>1</v>
      </c>
      <c r="K3272" s="21">
        <v>1</v>
      </c>
      <c r="L3272" s="21">
        <f t="shared" si="347"/>
        <v>0</v>
      </c>
      <c r="M3272" s="21" t="s">
        <v>4894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3581</v>
      </c>
      <c r="V3272" s="21" t="str">
        <f>VLOOKUP(P3272,'Customer List'!B:C,2,)</f>
        <v>Delhi</v>
      </c>
      <c r="W3272" s="38"/>
      <c r="X3272" s="30">
        <f t="shared" si="351"/>
        <v>45938</v>
      </c>
      <c r="Y3272" s="21">
        <f t="shared" si="348"/>
        <v>0</v>
      </c>
      <c r="Z3272" s="21" t="str">
        <f t="shared" si="349"/>
        <v>Wednesday</v>
      </c>
      <c r="AA3272" s="21" t="str">
        <f t="shared" si="350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3270</v>
      </c>
      <c r="B3273" s="21" t="s">
        <v>4727</v>
      </c>
      <c r="C3273" s="30">
        <v>45926</v>
      </c>
      <c r="D3273" s="30">
        <v>45937</v>
      </c>
      <c r="E3273" s="47">
        <v>201</v>
      </c>
      <c r="F3273" s="47">
        <f t="shared" si="345"/>
        <v>17688</v>
      </c>
      <c r="G3273" s="48">
        <f t="shared" si="346"/>
        <v>17688</v>
      </c>
      <c r="H3273" s="21" t="s">
        <v>4492</v>
      </c>
      <c r="I3273" s="21" t="s">
        <v>4493</v>
      </c>
      <c r="J3273" s="21">
        <v>1</v>
      </c>
      <c r="K3273" s="21">
        <v>1</v>
      </c>
      <c r="L3273" s="21">
        <f t="shared" si="347"/>
        <v>0</v>
      </c>
      <c r="M3273" s="21" t="s">
        <v>4894</v>
      </c>
      <c r="N3273" s="30">
        <v>45938</v>
      </c>
      <c r="O3273" s="48">
        <v>32287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3581</v>
      </c>
      <c r="V3273" s="21" t="str">
        <f>VLOOKUP(P3273,'Customer List'!B:C,2,)</f>
        <v>Delhi</v>
      </c>
      <c r="W3273" s="38"/>
      <c r="X3273" s="30">
        <f t="shared" si="351"/>
        <v>45938</v>
      </c>
      <c r="Y3273" s="21">
        <f t="shared" si="348"/>
        <v>0</v>
      </c>
      <c r="Z3273" s="21" t="str">
        <f t="shared" si="349"/>
        <v>Wednesday</v>
      </c>
      <c r="AA3273" s="21" t="str">
        <f t="shared" si="350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3271</v>
      </c>
      <c r="B3274" s="21" t="s">
        <v>4727</v>
      </c>
      <c r="C3274" s="30">
        <v>45926</v>
      </c>
      <c r="D3274" s="30">
        <v>45937</v>
      </c>
      <c r="E3274" s="47">
        <v>201</v>
      </c>
      <c r="F3274" s="47">
        <f t="shared" si="345"/>
        <v>17688</v>
      </c>
      <c r="G3274" s="48">
        <f t="shared" si="346"/>
        <v>17688</v>
      </c>
      <c r="H3274" s="21" t="s">
        <v>751</v>
      </c>
      <c r="I3274" s="21" t="s">
        <v>4128</v>
      </c>
      <c r="J3274" s="21">
        <v>1</v>
      </c>
      <c r="K3274" s="21">
        <v>1</v>
      </c>
      <c r="L3274" s="21">
        <f t="shared" si="347"/>
        <v>0</v>
      </c>
      <c r="M3274" s="21" t="s">
        <v>4963</v>
      </c>
      <c r="N3274" s="30">
        <v>45938</v>
      </c>
      <c r="O3274" s="48">
        <v>0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 t="s">
        <v>4750</v>
      </c>
      <c r="U3274" s="21" t="s">
        <v>3581</v>
      </c>
      <c r="V3274" s="21" t="str">
        <f>VLOOKUP(P3274,'Customer List'!B:C,2,)</f>
        <v>Delhi</v>
      </c>
      <c r="W3274" s="38"/>
      <c r="X3274" s="30">
        <f t="shared" si="351"/>
        <v>45938</v>
      </c>
      <c r="Y3274" s="21">
        <f t="shared" si="348"/>
        <v>0</v>
      </c>
      <c r="Z3274" s="21" t="str">
        <f t="shared" si="349"/>
        <v>Wednesday</v>
      </c>
      <c r="AA3274" s="21" t="str">
        <f t="shared" si="350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3272</v>
      </c>
      <c r="B3275" s="21" t="s">
        <v>4727</v>
      </c>
      <c r="C3275" s="30">
        <v>45926</v>
      </c>
      <c r="D3275" s="30">
        <v>45937</v>
      </c>
      <c r="E3275" s="47">
        <v>201</v>
      </c>
      <c r="F3275" s="47">
        <f t="shared" si="345"/>
        <v>17688</v>
      </c>
      <c r="G3275" s="48">
        <f t="shared" si="346"/>
        <v>17688</v>
      </c>
      <c r="H3275" s="21" t="s">
        <v>4494</v>
      </c>
      <c r="I3275" s="21" t="s">
        <v>4495</v>
      </c>
      <c r="J3275" s="21">
        <v>1</v>
      </c>
      <c r="K3275" s="21">
        <v>1</v>
      </c>
      <c r="L3275" s="21">
        <f t="shared" si="347"/>
        <v>0</v>
      </c>
      <c r="M3275" s="21" t="s">
        <v>4892</v>
      </c>
      <c r="N3275" s="30">
        <v>45938</v>
      </c>
      <c r="O3275" s="48">
        <v>32287.5</v>
      </c>
      <c r="P3275" s="21" t="s">
        <v>30</v>
      </c>
      <c r="Q3275" s="57" t="s">
        <v>636</v>
      </c>
      <c r="R3275" s="21" t="s">
        <v>637</v>
      </c>
      <c r="S3275" s="3">
        <v>-20</v>
      </c>
      <c r="T3275" s="37"/>
      <c r="U3275" s="21" t="s">
        <v>3581</v>
      </c>
      <c r="V3275" s="21" t="str">
        <f>VLOOKUP(P3275,'Customer List'!B:C,2,)</f>
        <v>Delhi</v>
      </c>
      <c r="W3275" s="38"/>
      <c r="X3275" s="30">
        <f t="shared" si="351"/>
        <v>45938</v>
      </c>
      <c r="Y3275" s="21">
        <f t="shared" si="348"/>
        <v>0</v>
      </c>
      <c r="Z3275" s="21" t="str">
        <f t="shared" si="349"/>
        <v>Wednesday</v>
      </c>
      <c r="AA3275" s="21" t="str">
        <f t="shared" si="350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3273</v>
      </c>
      <c r="B3276" s="21" t="s">
        <v>4727</v>
      </c>
      <c r="C3276" s="30">
        <v>45926</v>
      </c>
      <c r="D3276" s="30">
        <v>45937</v>
      </c>
      <c r="E3276" s="47">
        <v>201</v>
      </c>
      <c r="F3276" s="47">
        <f t="shared" si="345"/>
        <v>17688</v>
      </c>
      <c r="G3276" s="48">
        <f t="shared" si="346"/>
        <v>17688</v>
      </c>
      <c r="H3276" s="21" t="s">
        <v>4496</v>
      </c>
      <c r="I3276" s="21" t="s">
        <v>4497</v>
      </c>
      <c r="J3276" s="21">
        <v>1</v>
      </c>
      <c r="K3276" s="21">
        <v>1</v>
      </c>
      <c r="L3276" s="21">
        <f t="shared" si="347"/>
        <v>0</v>
      </c>
      <c r="M3276" s="21" t="s">
        <v>4892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3581</v>
      </c>
      <c r="V3276" s="21" t="str">
        <f>VLOOKUP(P3276,'Customer List'!B:C,2,)</f>
        <v>Delhi</v>
      </c>
      <c r="W3276" s="38"/>
      <c r="X3276" s="30">
        <f t="shared" si="351"/>
        <v>45938</v>
      </c>
      <c r="Y3276" s="21">
        <f t="shared" si="348"/>
        <v>0</v>
      </c>
      <c r="Z3276" s="21" t="str">
        <f t="shared" si="349"/>
        <v>Wednesday</v>
      </c>
      <c r="AA3276" s="21" t="str">
        <f t="shared" si="350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3274</v>
      </c>
      <c r="B3277" s="21" t="s">
        <v>4727</v>
      </c>
      <c r="C3277" s="30">
        <v>45926</v>
      </c>
      <c r="D3277" s="30">
        <v>45937</v>
      </c>
      <c r="E3277" s="47">
        <v>201</v>
      </c>
      <c r="F3277" s="47">
        <f t="shared" si="345"/>
        <v>17688</v>
      </c>
      <c r="G3277" s="48">
        <f t="shared" si="346"/>
        <v>17688</v>
      </c>
      <c r="H3277" s="21" t="s">
        <v>4498</v>
      </c>
      <c r="I3277" s="21" t="s">
        <v>4499</v>
      </c>
      <c r="J3277" s="21">
        <v>1</v>
      </c>
      <c r="K3277" s="21">
        <v>1</v>
      </c>
      <c r="L3277" s="21">
        <f t="shared" si="347"/>
        <v>0</v>
      </c>
      <c r="M3277" s="21" t="s">
        <v>4892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3581</v>
      </c>
      <c r="V3277" s="21" t="str">
        <f>VLOOKUP(P3277,'Customer List'!B:C,2,)</f>
        <v>Delhi</v>
      </c>
      <c r="W3277" s="38"/>
      <c r="X3277" s="30">
        <f t="shared" si="351"/>
        <v>45938</v>
      </c>
      <c r="Y3277" s="21">
        <f t="shared" si="348"/>
        <v>0</v>
      </c>
      <c r="Z3277" s="21" t="str">
        <f t="shared" si="349"/>
        <v>Wednesday</v>
      </c>
      <c r="AA3277" s="21" t="str">
        <f t="shared" si="350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3275</v>
      </c>
      <c r="B3278" s="21" t="s">
        <v>4727</v>
      </c>
      <c r="C3278" s="30">
        <v>45926</v>
      </c>
      <c r="D3278" s="30">
        <v>45937</v>
      </c>
      <c r="E3278" s="47">
        <v>188</v>
      </c>
      <c r="F3278" s="47">
        <f t="shared" si="345"/>
        <v>16544</v>
      </c>
      <c r="G3278" s="48">
        <f t="shared" si="346"/>
        <v>66176</v>
      </c>
      <c r="H3278" s="21" t="s">
        <v>372</v>
      </c>
      <c r="I3278" s="21" t="s">
        <v>4124</v>
      </c>
      <c r="J3278" s="21">
        <v>4</v>
      </c>
      <c r="K3278" s="21"/>
      <c r="L3278" s="21">
        <f t="shared" si="347"/>
        <v>4</v>
      </c>
      <c r="M3278" s="21"/>
      <c r="N3278" s="30"/>
      <c r="O3278" s="48"/>
      <c r="P3278" s="21" t="s">
        <v>1145</v>
      </c>
      <c r="Q3278" s="21"/>
      <c r="R3278" s="21"/>
      <c r="S3278" s="3">
        <v>-20</v>
      </c>
      <c r="T3278" s="37"/>
      <c r="U3278" s="21" t="s">
        <v>3581</v>
      </c>
      <c r="V3278" s="21" t="str">
        <f>VLOOKUP(P3278,'Customer List'!B:C,2,)</f>
        <v>STOCK</v>
      </c>
      <c r="W3278" s="38" t="s">
        <v>1145</v>
      </c>
      <c r="X3278" s="30" t="str">
        <f t="shared" si="351"/>
        <v/>
      </c>
      <c r="Y3278" s="21" t="str">
        <f t="shared" si="348"/>
        <v/>
      </c>
      <c r="Z3278" s="21" t="str">
        <f t="shared" si="349"/>
        <v/>
      </c>
      <c r="AA3278" s="21" t="str">
        <f t="shared" si="350"/>
        <v/>
      </c>
      <c r="AB3278" s="21" t="str">
        <f>VLOOKUP(U3278,'Currency Sheet'!A:C,3,)</f>
        <v>DOLLAR</v>
      </c>
      <c r="AC3278" s="42" t="str">
        <f>VLOOKUP(P3278,'Customer List'!B:D,3,)</f>
        <v>STOCK</v>
      </c>
    </row>
    <row r="3279" spans="1:29" x14ac:dyDescent="0.25">
      <c r="A3279" s="21">
        <v>3275</v>
      </c>
      <c r="B3279" s="21" t="s">
        <v>4727</v>
      </c>
      <c r="C3279" s="30">
        <v>45926</v>
      </c>
      <c r="D3279" s="30">
        <v>45937</v>
      </c>
      <c r="E3279" s="47">
        <v>188</v>
      </c>
      <c r="F3279" s="47">
        <f t="shared" ref="F3279" si="352">IF(AB3279="DOLLAR",E3279*88,E3279)</f>
        <v>16544</v>
      </c>
      <c r="G3279" s="48">
        <f t="shared" ref="G3279" si="353">F3279*J3279</f>
        <v>16544</v>
      </c>
      <c r="H3279" s="21" t="s">
        <v>372</v>
      </c>
      <c r="I3279" s="21" t="s">
        <v>4124</v>
      </c>
      <c r="J3279" s="21">
        <v>1</v>
      </c>
      <c r="K3279" s="21"/>
      <c r="L3279" s="21">
        <f t="shared" ref="L3279" si="354">J3279-K3279</f>
        <v>1</v>
      </c>
      <c r="M3279" s="21"/>
      <c r="N3279" s="30"/>
      <c r="O3279" s="48"/>
      <c r="P3279" s="21" t="s">
        <v>2046</v>
      </c>
      <c r="Q3279" s="21"/>
      <c r="R3279" s="21"/>
      <c r="S3279" s="3">
        <v>-20</v>
      </c>
      <c r="T3279" s="37"/>
      <c r="U3279" s="21" t="s">
        <v>3581</v>
      </c>
      <c r="V3279" s="21" t="str">
        <f>VLOOKUP(P3279,'Customer List'!B:C,2,)</f>
        <v>Banglore</v>
      </c>
      <c r="W3279" s="38" t="s">
        <v>5727</v>
      </c>
      <c r="X3279" s="30" t="str">
        <f t="shared" ref="X3279" si="355">IF(OR(R3279 = "PRIYANKA MADAM", R3279 = "DEEPAK", R3279 = "PORTER"),N3279,"")</f>
        <v/>
      </c>
      <c r="Y3279" s="21" t="str">
        <f t="shared" ref="Y3279" si="356">IF(X3279="", "", X3279-N3279)</f>
        <v/>
      </c>
      <c r="Z3279" s="21" t="str">
        <f t="shared" ref="Z3279" si="357">IF(N3279="", "", TEXT(N3279, "dddd"))</f>
        <v/>
      </c>
      <c r="AA3279" s="21" t="str">
        <f t="shared" ref="AA3279" si="358">IF(X3279="", "", TEXT(X3279, "dddd"))</f>
        <v/>
      </c>
      <c r="AB3279" s="21" t="str">
        <f>VLOOKUP(U3279,'Currency Sheet'!A:C,3,)</f>
        <v>DOLLAR</v>
      </c>
      <c r="AC3279" s="42" t="str">
        <f>VLOOKUP(P3279,'Customer List'!B:D,3,)</f>
        <v>OutStation</v>
      </c>
    </row>
    <row r="3280" spans="1:29" x14ac:dyDescent="0.25">
      <c r="A3280" s="21">
        <v>3276</v>
      </c>
      <c r="B3280" s="21" t="s">
        <v>4727</v>
      </c>
      <c r="C3280" s="30">
        <v>45926</v>
      </c>
      <c r="D3280" s="30">
        <v>45937</v>
      </c>
      <c r="E3280" s="47">
        <v>201</v>
      </c>
      <c r="F3280" s="47">
        <f t="shared" si="345"/>
        <v>17688</v>
      </c>
      <c r="G3280" s="48">
        <f t="shared" si="346"/>
        <v>17688</v>
      </c>
      <c r="H3280" s="21" t="s">
        <v>4500</v>
      </c>
      <c r="I3280" s="21" t="s">
        <v>4501</v>
      </c>
      <c r="J3280" s="21">
        <v>1</v>
      </c>
      <c r="K3280" s="21">
        <v>1</v>
      </c>
      <c r="L3280" s="21">
        <f t="shared" si="347"/>
        <v>0</v>
      </c>
      <c r="M3280" s="21" t="s">
        <v>4893</v>
      </c>
      <c r="N3280" s="30">
        <v>45938</v>
      </c>
      <c r="O3280" s="48">
        <v>34440</v>
      </c>
      <c r="P3280" s="21" t="s">
        <v>30</v>
      </c>
      <c r="Q3280" s="21" t="s">
        <v>636</v>
      </c>
      <c r="R3280" s="21" t="s">
        <v>637</v>
      </c>
      <c r="S3280" s="3">
        <v>-20</v>
      </c>
      <c r="T3280" s="37"/>
      <c r="U3280" s="21" t="s">
        <v>3581</v>
      </c>
      <c r="V3280" s="21" t="str">
        <f>VLOOKUP(P3280,'Customer List'!B:C,2,)</f>
        <v>Delhi</v>
      </c>
      <c r="W3280" s="38"/>
      <c r="X3280" s="30">
        <f t="shared" si="351"/>
        <v>45938</v>
      </c>
      <c r="Y3280" s="21">
        <f t="shared" si="348"/>
        <v>0</v>
      </c>
      <c r="Z3280" s="21" t="str">
        <f t="shared" si="349"/>
        <v>Wednesday</v>
      </c>
      <c r="AA3280" s="21" t="str">
        <f t="shared" si="350"/>
        <v>Wednesday</v>
      </c>
      <c r="AB3280" s="21" t="str">
        <f>VLOOKUP(U3280,'Currency Sheet'!A:C,3,)</f>
        <v>DOLLAR</v>
      </c>
      <c r="AC3280" s="42" t="str">
        <f>VLOOKUP(P3280,'Customer List'!B:D,3,)</f>
        <v>Local</v>
      </c>
    </row>
    <row r="3281" spans="1:29" x14ac:dyDescent="0.25">
      <c r="A3281" s="21">
        <v>3277</v>
      </c>
      <c r="B3281" s="21" t="s">
        <v>4727</v>
      </c>
      <c r="C3281" s="30">
        <v>45926</v>
      </c>
      <c r="D3281" s="30">
        <v>45937</v>
      </c>
      <c r="E3281" s="47">
        <v>374</v>
      </c>
      <c r="F3281" s="47">
        <f t="shared" si="345"/>
        <v>32912</v>
      </c>
      <c r="G3281" s="48">
        <f t="shared" si="346"/>
        <v>32912</v>
      </c>
      <c r="H3281" s="21" t="s">
        <v>4502</v>
      </c>
      <c r="I3281" s="21" t="s">
        <v>4503</v>
      </c>
      <c r="J3281" s="21">
        <v>1</v>
      </c>
      <c r="K3281" s="21">
        <v>1</v>
      </c>
      <c r="L3281" s="21">
        <f t="shared" si="347"/>
        <v>0</v>
      </c>
      <c r="M3281" s="21" t="s">
        <v>4891</v>
      </c>
      <c r="N3281" s="30">
        <v>45938</v>
      </c>
      <c r="O3281" s="48">
        <v>64080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3581</v>
      </c>
      <c r="V3281" s="21" t="str">
        <f>VLOOKUP(P3281,'Customer List'!B:C,2,)</f>
        <v>Delhi</v>
      </c>
      <c r="W3281" s="38"/>
      <c r="X3281" s="30">
        <f t="shared" si="351"/>
        <v>45938</v>
      </c>
      <c r="Y3281" s="21">
        <f t="shared" si="348"/>
        <v>0</v>
      </c>
      <c r="Z3281" s="21" t="str">
        <f t="shared" si="349"/>
        <v>Wednesday</v>
      </c>
      <c r="AA3281" s="21" t="str">
        <f t="shared" si="350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3278</v>
      </c>
      <c r="B3282" s="21" t="s">
        <v>4727</v>
      </c>
      <c r="C3282" s="30">
        <v>45926</v>
      </c>
      <c r="D3282" s="30">
        <v>45937</v>
      </c>
      <c r="E3282" s="47">
        <v>374</v>
      </c>
      <c r="F3282" s="47">
        <f t="shared" si="345"/>
        <v>32912</v>
      </c>
      <c r="G3282" s="48">
        <f t="shared" si="346"/>
        <v>32912</v>
      </c>
      <c r="H3282" s="21" t="s">
        <v>4504</v>
      </c>
      <c r="I3282" s="21" t="s">
        <v>4505</v>
      </c>
      <c r="J3282" s="21">
        <v>1</v>
      </c>
      <c r="K3282" s="21">
        <v>1</v>
      </c>
      <c r="L3282" s="21">
        <f t="shared" si="347"/>
        <v>0</v>
      </c>
      <c r="M3282" s="21" t="s">
        <v>4891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3581</v>
      </c>
      <c r="V3282" s="21" t="str">
        <f>VLOOKUP(P3282,'Customer List'!B:C,2,)</f>
        <v>Delhi</v>
      </c>
      <c r="W3282" s="38"/>
      <c r="X3282" s="30">
        <f t="shared" si="351"/>
        <v>45938</v>
      </c>
      <c r="Y3282" s="21">
        <f t="shared" si="348"/>
        <v>0</v>
      </c>
      <c r="Z3282" s="21" t="str">
        <f t="shared" si="349"/>
        <v>Wednesday</v>
      </c>
      <c r="AA3282" s="21" t="str">
        <f t="shared" si="350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3279</v>
      </c>
      <c r="B3283" s="21" t="s">
        <v>4727</v>
      </c>
      <c r="C3283" s="30">
        <v>45926</v>
      </c>
      <c r="D3283" s="30">
        <v>45937</v>
      </c>
      <c r="E3283" s="47">
        <v>201</v>
      </c>
      <c r="F3283" s="47">
        <f t="shared" si="345"/>
        <v>17688</v>
      </c>
      <c r="G3283" s="48">
        <f t="shared" si="346"/>
        <v>17688</v>
      </c>
      <c r="H3283" s="21" t="s">
        <v>4506</v>
      </c>
      <c r="I3283" s="21" t="s">
        <v>4507</v>
      </c>
      <c r="J3283" s="21">
        <v>1</v>
      </c>
      <c r="K3283" s="21">
        <v>1</v>
      </c>
      <c r="L3283" s="21">
        <f t="shared" si="347"/>
        <v>0</v>
      </c>
      <c r="M3283" s="21" t="s">
        <v>4861</v>
      </c>
      <c r="N3283" s="30">
        <v>45938</v>
      </c>
      <c r="O3283" s="48">
        <v>34440</v>
      </c>
      <c r="P3283" s="21" t="s">
        <v>4431</v>
      </c>
      <c r="Q3283" s="21" t="s">
        <v>1127</v>
      </c>
      <c r="R3283" s="21" t="s">
        <v>1127</v>
      </c>
      <c r="S3283" s="3">
        <v>-20</v>
      </c>
      <c r="T3283" s="37"/>
      <c r="U3283" s="21" t="s">
        <v>3581</v>
      </c>
      <c r="V3283" s="21" t="str">
        <f>VLOOKUP(P3283,'Customer List'!B:C,2,)</f>
        <v>Noida</v>
      </c>
      <c r="W3283" s="38"/>
      <c r="X3283" s="30">
        <f t="shared" si="351"/>
        <v>45938</v>
      </c>
      <c r="Y3283" s="21">
        <f t="shared" si="348"/>
        <v>0</v>
      </c>
      <c r="Z3283" s="21" t="str">
        <f t="shared" si="349"/>
        <v>Wednesday</v>
      </c>
      <c r="AA3283" s="21" t="str">
        <f t="shared" si="350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3280</v>
      </c>
      <c r="B3284" s="21" t="s">
        <v>4727</v>
      </c>
      <c r="C3284" s="30">
        <v>45926</v>
      </c>
      <c r="D3284" s="30">
        <v>45937</v>
      </c>
      <c r="E3284" s="47">
        <v>374</v>
      </c>
      <c r="F3284" s="47">
        <f t="shared" si="345"/>
        <v>32912</v>
      </c>
      <c r="G3284" s="48">
        <f t="shared" si="346"/>
        <v>32912</v>
      </c>
      <c r="H3284" s="21" t="s">
        <v>4509</v>
      </c>
      <c r="I3284" s="21" t="s">
        <v>4510</v>
      </c>
      <c r="J3284" s="21">
        <v>1</v>
      </c>
      <c r="K3284" s="21">
        <v>1</v>
      </c>
      <c r="L3284" s="21">
        <f t="shared" si="347"/>
        <v>0</v>
      </c>
      <c r="M3284" s="21" t="s">
        <v>5162</v>
      </c>
      <c r="N3284" s="30">
        <v>45940</v>
      </c>
      <c r="O3284" s="48">
        <v>48060</v>
      </c>
      <c r="P3284" s="21" t="s">
        <v>633</v>
      </c>
      <c r="Q3284" s="21" t="s">
        <v>636</v>
      </c>
      <c r="R3284" s="21" t="s">
        <v>723</v>
      </c>
      <c r="S3284" s="3">
        <v>-20</v>
      </c>
      <c r="T3284" s="37"/>
      <c r="U3284" s="21" t="s">
        <v>3581</v>
      </c>
      <c r="V3284" s="21" t="str">
        <f>VLOOKUP(P3284,'Customer List'!B:C,2,)</f>
        <v>Manesar</v>
      </c>
      <c r="W3284" s="38"/>
      <c r="X3284" s="30">
        <f t="shared" si="351"/>
        <v>45940</v>
      </c>
      <c r="Y3284" s="21">
        <f t="shared" si="348"/>
        <v>0</v>
      </c>
      <c r="Z3284" s="21" t="str">
        <f t="shared" si="349"/>
        <v>Friday</v>
      </c>
      <c r="AA3284" s="21" t="str">
        <f t="shared" si="350"/>
        <v>Friday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3281</v>
      </c>
      <c r="B3285" s="21" t="s">
        <v>4727</v>
      </c>
      <c r="C3285" s="30">
        <v>45926</v>
      </c>
      <c r="D3285" s="30">
        <v>45937</v>
      </c>
      <c r="E3285" s="47">
        <v>372</v>
      </c>
      <c r="F3285" s="47">
        <f t="shared" si="345"/>
        <v>32736</v>
      </c>
      <c r="G3285" s="48">
        <f t="shared" si="346"/>
        <v>32736</v>
      </c>
      <c r="H3285" s="21" t="s">
        <v>4511</v>
      </c>
      <c r="I3285" s="21" t="s">
        <v>4512</v>
      </c>
      <c r="J3285" s="21">
        <v>1</v>
      </c>
      <c r="K3285" s="21">
        <v>1</v>
      </c>
      <c r="L3285" s="21">
        <f t="shared" si="347"/>
        <v>0</v>
      </c>
      <c r="M3285" s="21" t="s">
        <v>4895</v>
      </c>
      <c r="N3285" s="30">
        <v>45937</v>
      </c>
      <c r="O3285" s="48">
        <v>53466</v>
      </c>
      <c r="P3285" s="21" t="s">
        <v>168</v>
      </c>
      <c r="Q3285" s="21">
        <v>58156579261</v>
      </c>
      <c r="R3285" s="21" t="s">
        <v>40</v>
      </c>
      <c r="S3285" s="3">
        <v>-20</v>
      </c>
      <c r="T3285" s="37"/>
      <c r="U3285" s="21" t="s">
        <v>3581</v>
      </c>
      <c r="V3285" s="21" t="str">
        <f>VLOOKUP(P3285,'Customer List'!B:C,2,)</f>
        <v>Bhopal</v>
      </c>
      <c r="W3285" s="38"/>
      <c r="X3285" s="30">
        <v>45939</v>
      </c>
      <c r="Y3285" s="21">
        <f t="shared" si="348"/>
        <v>2</v>
      </c>
      <c r="Z3285" s="21" t="str">
        <f t="shared" si="349"/>
        <v>Tuesday</v>
      </c>
      <c r="AA3285" s="21" t="str">
        <f t="shared" si="350"/>
        <v>Thursday</v>
      </c>
      <c r="AB3285" s="21" t="str">
        <f>VLOOKUP(U3285,'Currency Sheet'!A:C,3,)</f>
        <v>DOLLAR</v>
      </c>
      <c r="AC3285" s="42" t="str">
        <f>VLOOKUP(P3285,'Customer List'!B:D,3,)</f>
        <v>OutStation</v>
      </c>
    </row>
    <row r="3286" spans="1:29" x14ac:dyDescent="0.25">
      <c r="A3286" s="21">
        <v>3282</v>
      </c>
      <c r="B3286" s="21" t="s">
        <v>4727</v>
      </c>
      <c r="C3286" s="30">
        <v>45926</v>
      </c>
      <c r="D3286" s="30">
        <v>45937</v>
      </c>
      <c r="E3286" s="47">
        <v>173</v>
      </c>
      <c r="F3286" s="47">
        <f t="shared" si="345"/>
        <v>15224</v>
      </c>
      <c r="G3286" s="48">
        <f t="shared" si="346"/>
        <v>15224</v>
      </c>
      <c r="H3286" s="21" t="s">
        <v>4513</v>
      </c>
      <c r="I3286" s="21" t="s">
        <v>4514</v>
      </c>
      <c r="J3286" s="21">
        <v>1</v>
      </c>
      <c r="K3286" s="21">
        <v>1</v>
      </c>
      <c r="L3286" s="21">
        <f t="shared" si="347"/>
        <v>0</v>
      </c>
      <c r="M3286" s="21" t="s">
        <v>4902</v>
      </c>
      <c r="N3286" s="30">
        <v>45937</v>
      </c>
      <c r="O3286" s="48">
        <v>21118.5</v>
      </c>
      <c r="P3286" s="21" t="s">
        <v>617</v>
      </c>
      <c r="Q3286" s="21">
        <v>58156578664</v>
      </c>
      <c r="R3286" s="21" t="s">
        <v>40</v>
      </c>
      <c r="S3286" s="3">
        <v>-20</v>
      </c>
      <c r="T3286" s="37"/>
      <c r="U3286" s="21" t="s">
        <v>3581</v>
      </c>
      <c r="V3286" s="21" t="str">
        <f>VLOOKUP(P3286,'Customer List'!B:C,2,)</f>
        <v>Bhuvneshwar</v>
      </c>
      <c r="W3286" s="38"/>
      <c r="X3286" s="30">
        <v>45941</v>
      </c>
      <c r="Y3286" s="21">
        <f t="shared" si="348"/>
        <v>4</v>
      </c>
      <c r="Z3286" s="21" t="str">
        <f t="shared" si="349"/>
        <v>Tuesday</v>
      </c>
      <c r="AA3286" s="21" t="str">
        <f t="shared" si="350"/>
        <v>Saturday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3283</v>
      </c>
      <c r="B3287" s="21" t="s">
        <v>4727</v>
      </c>
      <c r="C3287" s="30">
        <v>45926</v>
      </c>
      <c r="D3287" s="30">
        <v>45937</v>
      </c>
      <c r="E3287" s="47">
        <v>173</v>
      </c>
      <c r="F3287" s="47">
        <f t="shared" si="345"/>
        <v>15224</v>
      </c>
      <c r="G3287" s="48">
        <f t="shared" si="346"/>
        <v>15224</v>
      </c>
      <c r="H3287" s="21" t="s">
        <v>4515</v>
      </c>
      <c r="I3287" s="21" t="s">
        <v>4516</v>
      </c>
      <c r="J3287" s="21">
        <v>1</v>
      </c>
      <c r="K3287" s="21">
        <v>1</v>
      </c>
      <c r="L3287" s="21">
        <f t="shared" si="347"/>
        <v>0</v>
      </c>
      <c r="M3287" s="21" t="s">
        <v>4902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3581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48"/>
        <v>4</v>
      </c>
      <c r="Z3287" s="21" t="str">
        <f t="shared" si="349"/>
        <v>Tuesday</v>
      </c>
      <c r="AA3287" s="21" t="str">
        <f t="shared" si="350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3284</v>
      </c>
      <c r="B3288" s="21" t="s">
        <v>4727</v>
      </c>
      <c r="C3288" s="30">
        <v>45926</v>
      </c>
      <c r="D3288" s="30">
        <v>45937</v>
      </c>
      <c r="E3288" s="47">
        <v>282</v>
      </c>
      <c r="F3288" s="47">
        <f t="shared" si="345"/>
        <v>24816</v>
      </c>
      <c r="G3288" s="48">
        <f t="shared" si="346"/>
        <v>24816</v>
      </c>
      <c r="H3288" s="21" t="s">
        <v>4517</v>
      </c>
      <c r="I3288" s="21" t="s">
        <v>4518</v>
      </c>
      <c r="J3288" s="21">
        <v>1</v>
      </c>
      <c r="K3288" s="21">
        <v>1</v>
      </c>
      <c r="L3288" s="21">
        <f t="shared" si="347"/>
        <v>0</v>
      </c>
      <c r="M3288" s="21" t="s">
        <v>4890</v>
      </c>
      <c r="N3288" s="30">
        <v>45938</v>
      </c>
      <c r="O3288" s="48">
        <v>42315</v>
      </c>
      <c r="P3288" s="21" t="s">
        <v>30</v>
      </c>
      <c r="Q3288" s="21" t="s">
        <v>636</v>
      </c>
      <c r="R3288" s="21" t="s">
        <v>637</v>
      </c>
      <c r="S3288" s="3">
        <v>-20</v>
      </c>
      <c r="T3288" s="37"/>
      <c r="U3288" s="21" t="s">
        <v>3581</v>
      </c>
      <c r="V3288" s="21" t="str">
        <f>VLOOKUP(P3288,'Customer List'!B:C,2,)</f>
        <v>Delhi</v>
      </c>
      <c r="W3288" s="38"/>
      <c r="X3288" s="30">
        <f>IF(OR(R3288 = "PRIYANKA MADAM", R3288 = "DEEPAK", R3288 = "PORTER"),N3288,"")</f>
        <v>45938</v>
      </c>
      <c r="Y3288" s="21">
        <f t="shared" si="348"/>
        <v>0</v>
      </c>
      <c r="Z3288" s="21" t="str">
        <f t="shared" si="349"/>
        <v>Wednesday</v>
      </c>
      <c r="AA3288" s="21" t="str">
        <f t="shared" si="350"/>
        <v>Wednesday</v>
      </c>
      <c r="AB3288" s="21" t="str">
        <f>VLOOKUP(U3288,'Currency Sheet'!A:C,3,)</f>
        <v>DOLLAR</v>
      </c>
      <c r="AC3288" s="42" t="str">
        <f>VLOOKUP(P3288,'Customer List'!B:D,3,)</f>
        <v>Local</v>
      </c>
    </row>
    <row r="3289" spans="1:29" x14ac:dyDescent="0.25">
      <c r="A3289" s="21">
        <v>3285</v>
      </c>
      <c r="B3289" s="21" t="s">
        <v>4727</v>
      </c>
      <c r="C3289" s="30">
        <v>45926</v>
      </c>
      <c r="D3289" s="30">
        <v>45937</v>
      </c>
      <c r="E3289" s="47">
        <v>361</v>
      </c>
      <c r="F3289" s="47">
        <f t="shared" si="345"/>
        <v>31768</v>
      </c>
      <c r="G3289" s="48">
        <f t="shared" si="346"/>
        <v>31768</v>
      </c>
      <c r="H3289" s="21" t="s">
        <v>4519</v>
      </c>
      <c r="I3289" s="21" t="s">
        <v>4520</v>
      </c>
      <c r="J3289" s="21">
        <v>1</v>
      </c>
      <c r="K3289" s="21">
        <v>1</v>
      </c>
      <c r="L3289" s="21">
        <f t="shared" si="347"/>
        <v>0</v>
      </c>
      <c r="M3289" s="21" t="s">
        <v>4885</v>
      </c>
      <c r="N3289" s="30">
        <v>45937</v>
      </c>
      <c r="O3289" s="48">
        <v>54075</v>
      </c>
      <c r="P3289" s="21" t="s">
        <v>295</v>
      </c>
      <c r="Q3289" s="21">
        <v>58156572773</v>
      </c>
      <c r="R3289" s="21" t="s">
        <v>40</v>
      </c>
      <c r="S3289" s="3">
        <v>-20</v>
      </c>
      <c r="T3289" s="37"/>
      <c r="U3289" s="21" t="s">
        <v>3581</v>
      </c>
      <c r="V3289" s="21" t="str">
        <f>VLOOKUP(P3289,'Customer List'!B:C,2,)</f>
        <v>Kerala</v>
      </c>
      <c r="W3289" s="38"/>
      <c r="X3289" s="30">
        <v>45941</v>
      </c>
      <c r="Y3289" s="21">
        <f t="shared" si="348"/>
        <v>4</v>
      </c>
      <c r="Z3289" s="21" t="str">
        <f t="shared" si="349"/>
        <v>Tuesday</v>
      </c>
      <c r="AA3289" s="21" t="str">
        <f t="shared" si="350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3286</v>
      </c>
      <c r="B3290" s="21" t="s">
        <v>4727</v>
      </c>
      <c r="C3290" s="30">
        <v>45926</v>
      </c>
      <c r="D3290" s="30">
        <v>45937</v>
      </c>
      <c r="E3290" s="47">
        <v>69</v>
      </c>
      <c r="F3290" s="47">
        <f t="shared" si="345"/>
        <v>6072</v>
      </c>
      <c r="G3290" s="48">
        <f t="shared" si="346"/>
        <v>6072</v>
      </c>
      <c r="H3290" s="21" t="s">
        <v>355</v>
      </c>
      <c r="I3290" s="21" t="s">
        <v>4125</v>
      </c>
      <c r="J3290" s="21">
        <v>1</v>
      </c>
      <c r="K3290" s="21">
        <v>1</v>
      </c>
      <c r="L3290" s="21">
        <f t="shared" si="347"/>
        <v>0</v>
      </c>
      <c r="M3290" s="21"/>
      <c r="N3290" s="30">
        <v>45969</v>
      </c>
      <c r="O3290" s="48"/>
      <c r="P3290" s="21" t="s">
        <v>2513</v>
      </c>
      <c r="Q3290" s="21">
        <v>58157937961</v>
      </c>
      <c r="R3290" s="21"/>
      <c r="S3290" s="3">
        <v>4</v>
      </c>
      <c r="T3290" s="37"/>
      <c r="U3290" s="21" t="s">
        <v>3581</v>
      </c>
      <c r="V3290" s="21" t="str">
        <f>VLOOKUP(P3290,'Customer List'!B:C,2,)</f>
        <v>MOHALI (PUNJAB)</v>
      </c>
      <c r="W3290" s="38" t="s">
        <v>5709</v>
      </c>
      <c r="X3290" s="30" t="str">
        <f>IF(OR(R3290 = "PRIYANKA MADAM", R3290 = "DEEPAK", R3290 = "PORTER"),N3290,"")</f>
        <v/>
      </c>
      <c r="Y3290" s="21" t="str">
        <f t="shared" si="348"/>
        <v/>
      </c>
      <c r="Z3290" s="21" t="str">
        <f t="shared" si="349"/>
        <v>Saturday</v>
      </c>
      <c r="AA3290" s="21" t="str">
        <f t="shared" si="350"/>
        <v/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3287</v>
      </c>
      <c r="B3291" s="21" t="s">
        <v>4727</v>
      </c>
      <c r="C3291" s="30">
        <v>45926</v>
      </c>
      <c r="D3291" s="30">
        <v>45937</v>
      </c>
      <c r="E3291" s="47">
        <v>69</v>
      </c>
      <c r="F3291" s="47">
        <f t="shared" si="345"/>
        <v>6072</v>
      </c>
      <c r="G3291" s="48">
        <f t="shared" si="346"/>
        <v>6072</v>
      </c>
      <c r="H3291" s="21" t="s">
        <v>355</v>
      </c>
      <c r="I3291" s="21" t="s">
        <v>4125</v>
      </c>
      <c r="J3291" s="21">
        <v>1</v>
      </c>
      <c r="K3291" s="21"/>
      <c r="L3291" s="21">
        <f t="shared" si="347"/>
        <v>1</v>
      </c>
      <c r="M3291" s="21"/>
      <c r="N3291" s="30"/>
      <c r="O3291" s="48"/>
      <c r="P3291" s="21" t="s">
        <v>2065</v>
      </c>
      <c r="Q3291" s="21"/>
      <c r="R3291" s="21"/>
      <c r="S3291" s="3">
        <v>4</v>
      </c>
      <c r="T3291" s="37"/>
      <c r="U3291" s="21" t="s">
        <v>3581</v>
      </c>
      <c r="V3291" s="21" t="str">
        <f>VLOOKUP(P3291,'Customer List'!B:C,2,)</f>
        <v>Hyderabad</v>
      </c>
      <c r="W3291" s="38" t="s">
        <v>5523</v>
      </c>
      <c r="X3291" s="30" t="str">
        <f>IF(OR(R3291 = "PRIYANKA MADAM", R3291 = "DEEPAK", R3291 = "PORTER"),N3291,"")</f>
        <v/>
      </c>
      <c r="Y3291" s="21" t="str">
        <f t="shared" si="348"/>
        <v/>
      </c>
      <c r="Z3291" s="21" t="str">
        <f t="shared" si="349"/>
        <v/>
      </c>
      <c r="AA3291" s="21" t="str">
        <f t="shared" si="350"/>
        <v/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3288</v>
      </c>
      <c r="B3292" s="21" t="s">
        <v>4727</v>
      </c>
      <c r="C3292" s="30">
        <v>45926</v>
      </c>
      <c r="D3292" s="30">
        <v>45937</v>
      </c>
      <c r="E3292" s="47">
        <v>69</v>
      </c>
      <c r="F3292" s="47">
        <f t="shared" si="345"/>
        <v>6072</v>
      </c>
      <c r="G3292" s="48">
        <f t="shared" si="346"/>
        <v>6072</v>
      </c>
      <c r="H3292" s="21" t="s">
        <v>355</v>
      </c>
      <c r="I3292" s="21" t="s">
        <v>4125</v>
      </c>
      <c r="J3292" s="21">
        <v>1</v>
      </c>
      <c r="K3292" s="21">
        <v>1</v>
      </c>
      <c r="L3292" s="21">
        <f t="shared" si="347"/>
        <v>0</v>
      </c>
      <c r="M3292" s="21" t="s">
        <v>5316</v>
      </c>
      <c r="N3292" s="30">
        <v>45955</v>
      </c>
      <c r="O3292" s="48">
        <v>10395</v>
      </c>
      <c r="P3292" s="21" t="s">
        <v>295</v>
      </c>
      <c r="Q3292" s="56">
        <v>58157408223</v>
      </c>
      <c r="R3292" s="21" t="s">
        <v>40</v>
      </c>
      <c r="S3292" s="3">
        <v>4</v>
      </c>
      <c r="T3292" s="37"/>
      <c r="U3292" s="21" t="s">
        <v>3581</v>
      </c>
      <c r="V3292" s="21" t="str">
        <f>VLOOKUP(P3292,'Customer List'!B:C,2,)</f>
        <v>Kerala</v>
      </c>
      <c r="W3292" s="38"/>
      <c r="X3292" s="30">
        <v>45958</v>
      </c>
      <c r="Y3292" s="21">
        <f t="shared" si="348"/>
        <v>3</v>
      </c>
      <c r="Z3292" s="21" t="str">
        <f t="shared" si="349"/>
        <v>Saturday</v>
      </c>
      <c r="AA3292" s="21" t="str">
        <f t="shared" si="350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3289</v>
      </c>
      <c r="B3293" s="21" t="s">
        <v>4727</v>
      </c>
      <c r="C3293" s="30">
        <v>45926</v>
      </c>
      <c r="D3293" s="30">
        <v>45937</v>
      </c>
      <c r="E3293" s="47">
        <v>237</v>
      </c>
      <c r="F3293" s="47">
        <f t="shared" si="345"/>
        <v>20856</v>
      </c>
      <c r="G3293" s="48">
        <f t="shared" si="346"/>
        <v>62568</v>
      </c>
      <c r="H3293" s="21" t="s">
        <v>321</v>
      </c>
      <c r="I3293" s="21" t="s">
        <v>4133</v>
      </c>
      <c r="J3293" s="21">
        <v>3</v>
      </c>
      <c r="K3293" s="21"/>
      <c r="L3293" s="21">
        <f t="shared" si="347"/>
        <v>3</v>
      </c>
      <c r="M3293" s="21"/>
      <c r="N3293" s="30"/>
      <c r="O3293" s="48"/>
      <c r="P3293" s="21" t="s">
        <v>1145</v>
      </c>
      <c r="Q3293" s="21"/>
      <c r="R3293" s="21"/>
      <c r="S3293" s="3">
        <v>4</v>
      </c>
      <c r="T3293" s="37"/>
      <c r="U3293" s="21" t="s">
        <v>3581</v>
      </c>
      <c r="V3293" s="21" t="str">
        <f>VLOOKUP(P3293,'Customer List'!B:C,2,)</f>
        <v>STOCK</v>
      </c>
      <c r="W3293" s="38" t="s">
        <v>1145</v>
      </c>
      <c r="X3293" s="30" t="str">
        <f>IF(OR(R3293 = "PRIYANKA MADAM", R3293 = "DEEPAK", R3293 = "PORTER"),N3293,"")</f>
        <v/>
      </c>
      <c r="Y3293" s="21" t="str">
        <f t="shared" si="348"/>
        <v/>
      </c>
      <c r="Z3293" s="21" t="str">
        <f t="shared" si="349"/>
        <v/>
      </c>
      <c r="AA3293" s="21" t="str">
        <f t="shared" si="350"/>
        <v/>
      </c>
      <c r="AB3293" s="21" t="str">
        <f>VLOOKUP(U3293,'Currency Sheet'!A:C,3,)</f>
        <v>DOLLAR</v>
      </c>
      <c r="AC3293" s="42" t="str">
        <f>VLOOKUP(P3293,'Customer List'!B:D,3,)</f>
        <v>STOCK</v>
      </c>
    </row>
    <row r="3294" spans="1:29" x14ac:dyDescent="0.25">
      <c r="A3294" s="21">
        <v>3290</v>
      </c>
      <c r="B3294" s="21" t="s">
        <v>4727</v>
      </c>
      <c r="C3294" s="30">
        <v>45926</v>
      </c>
      <c r="D3294" s="30">
        <v>45937</v>
      </c>
      <c r="E3294" s="47">
        <v>393</v>
      </c>
      <c r="F3294" s="47">
        <f t="shared" si="345"/>
        <v>34584</v>
      </c>
      <c r="G3294" s="48">
        <f t="shared" si="346"/>
        <v>69168</v>
      </c>
      <c r="H3294" s="21" t="s">
        <v>364</v>
      </c>
      <c r="I3294" s="21" t="s">
        <v>4132</v>
      </c>
      <c r="J3294" s="21">
        <v>2</v>
      </c>
      <c r="K3294" s="21">
        <v>2</v>
      </c>
      <c r="L3294" s="21">
        <f t="shared" si="347"/>
        <v>0</v>
      </c>
      <c r="M3294" s="21"/>
      <c r="N3294" s="30">
        <v>45969</v>
      </c>
      <c r="O3294" s="48"/>
      <c r="P3294" s="21" t="s">
        <v>2513</v>
      </c>
      <c r="Q3294" s="21">
        <v>58157937961</v>
      </c>
      <c r="R3294" s="21"/>
      <c r="S3294" s="3">
        <v>4</v>
      </c>
      <c r="T3294" s="37"/>
      <c r="U3294" s="21" t="s">
        <v>3581</v>
      </c>
      <c r="V3294" s="21" t="str">
        <f>VLOOKUP(P3294,'Customer List'!B:C,2,)</f>
        <v>MOHALI (PUNJAB)</v>
      </c>
      <c r="W3294" s="38" t="s">
        <v>5709</v>
      </c>
      <c r="X3294" s="30" t="str">
        <f>IF(OR(R3294 = "PRIYANKA MADAM", R3294 = "DEEPAK", R3294 = "PORTER"),N3294,"")</f>
        <v/>
      </c>
      <c r="Y3294" s="21" t="str">
        <f t="shared" si="348"/>
        <v/>
      </c>
      <c r="Z3294" s="21" t="str">
        <f t="shared" si="349"/>
        <v>Saturday</v>
      </c>
      <c r="AA3294" s="21" t="str">
        <f t="shared" si="350"/>
        <v/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3291</v>
      </c>
      <c r="B3295" s="21" t="s">
        <v>4727</v>
      </c>
      <c r="C3295" s="30">
        <v>45926</v>
      </c>
      <c r="D3295" s="30">
        <v>45937</v>
      </c>
      <c r="E3295" s="47">
        <v>393</v>
      </c>
      <c r="F3295" s="47">
        <f t="shared" si="345"/>
        <v>34584</v>
      </c>
      <c r="G3295" s="48">
        <f t="shared" si="346"/>
        <v>34584</v>
      </c>
      <c r="H3295" s="21" t="s">
        <v>364</v>
      </c>
      <c r="I3295" s="21" t="s">
        <v>4132</v>
      </c>
      <c r="J3295" s="21">
        <v>1</v>
      </c>
      <c r="K3295" s="21"/>
      <c r="L3295" s="21">
        <f t="shared" si="347"/>
        <v>1</v>
      </c>
      <c r="M3295" s="21"/>
      <c r="N3295" s="30"/>
      <c r="O3295" s="48"/>
      <c r="P3295" s="21" t="s">
        <v>2046</v>
      </c>
      <c r="Q3295" s="21"/>
      <c r="R3295" s="21"/>
      <c r="S3295" s="3">
        <v>4</v>
      </c>
      <c r="T3295" s="37"/>
      <c r="U3295" s="21" t="s">
        <v>3581</v>
      </c>
      <c r="V3295" s="21" t="str">
        <f>VLOOKUP(P3295,'Customer List'!B:C,2,)</f>
        <v>Banglore</v>
      </c>
      <c r="W3295" s="38" t="s">
        <v>5727</v>
      </c>
      <c r="X3295" s="30" t="str">
        <f>IF(OR(R3295 = "PRIYANKA MADAM", R3295 = "DEEPAK", R3295 = "PORTER"),N3295,"")</f>
        <v/>
      </c>
      <c r="Y3295" s="21" t="str">
        <f t="shared" si="348"/>
        <v/>
      </c>
      <c r="Z3295" s="21" t="str">
        <f t="shared" si="349"/>
        <v/>
      </c>
      <c r="AA3295" s="21" t="str">
        <f t="shared" si="350"/>
        <v/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3292</v>
      </c>
      <c r="B3296" s="21" t="s">
        <v>4846</v>
      </c>
      <c r="C3296" s="30">
        <v>45933</v>
      </c>
      <c r="D3296" s="30">
        <v>45938</v>
      </c>
      <c r="E3296" s="47">
        <v>100.1</v>
      </c>
      <c r="F3296" s="47">
        <f t="shared" si="345"/>
        <v>8808.7999999999993</v>
      </c>
      <c r="G3296" s="48">
        <f t="shared" si="346"/>
        <v>8808.7999999999993</v>
      </c>
      <c r="H3296" s="21">
        <v>100204</v>
      </c>
      <c r="I3296" s="21" t="s">
        <v>4752</v>
      </c>
      <c r="J3296" s="21">
        <v>1</v>
      </c>
      <c r="K3296" s="21">
        <v>1</v>
      </c>
      <c r="L3296" s="21">
        <f t="shared" si="347"/>
        <v>0</v>
      </c>
      <c r="M3296" s="21" t="s">
        <v>5027</v>
      </c>
      <c r="N3296" s="30">
        <v>45941</v>
      </c>
      <c r="O3296" s="48">
        <v>12226.5</v>
      </c>
      <c r="P3296" s="21" t="s">
        <v>617</v>
      </c>
      <c r="Q3296" s="21">
        <v>58156839753</v>
      </c>
      <c r="R3296" s="30" t="s">
        <v>40</v>
      </c>
      <c r="S3296" s="3">
        <v>4</v>
      </c>
      <c r="T3296" s="37"/>
      <c r="U3296" s="21" t="s">
        <v>18</v>
      </c>
      <c r="V3296" s="21" t="str">
        <f>VLOOKUP(P3296,'Customer List'!B:C,2,)</f>
        <v>Bhuvneshwar</v>
      </c>
      <c r="W3296" s="38"/>
      <c r="X3296" s="30">
        <v>45945</v>
      </c>
      <c r="Y3296" s="21">
        <f t="shared" si="348"/>
        <v>4</v>
      </c>
      <c r="Z3296" s="21" t="str">
        <f t="shared" si="349"/>
        <v>Saturday</v>
      </c>
      <c r="AA3296" s="21" t="str">
        <f t="shared" si="350"/>
        <v>Wednesday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3293</v>
      </c>
      <c r="B3297" s="21" t="s">
        <v>4846</v>
      </c>
      <c r="C3297" s="30">
        <v>45933</v>
      </c>
      <c r="D3297" s="30">
        <v>45938</v>
      </c>
      <c r="E3297" s="47">
        <v>150.5</v>
      </c>
      <c r="F3297" s="47">
        <f t="shared" si="345"/>
        <v>13244</v>
      </c>
      <c r="G3297" s="48">
        <f t="shared" si="346"/>
        <v>13244</v>
      </c>
      <c r="H3297" s="21">
        <v>100216</v>
      </c>
      <c r="I3297" s="21" t="s">
        <v>4752</v>
      </c>
      <c r="J3297" s="21">
        <v>1</v>
      </c>
      <c r="K3297" s="21">
        <v>1</v>
      </c>
      <c r="L3297" s="21">
        <f t="shared" si="347"/>
        <v>0</v>
      </c>
      <c r="M3297" s="21" t="s">
        <v>5027</v>
      </c>
      <c r="N3297" s="30">
        <v>45941</v>
      </c>
      <c r="O3297" s="48">
        <v>18382.5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48"/>
        <v>4</v>
      </c>
      <c r="Z3297" s="21" t="str">
        <f t="shared" si="349"/>
        <v>Saturday</v>
      </c>
      <c r="AA3297" s="21" t="str">
        <f t="shared" si="350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3294</v>
      </c>
      <c r="B3298" s="21" t="s">
        <v>4846</v>
      </c>
      <c r="C3298" s="30">
        <v>45933</v>
      </c>
      <c r="D3298" s="30">
        <v>45938</v>
      </c>
      <c r="E3298" s="47">
        <v>169.4</v>
      </c>
      <c r="F3298" s="47">
        <f t="shared" si="345"/>
        <v>14907.2</v>
      </c>
      <c r="G3298" s="48">
        <f t="shared" si="346"/>
        <v>14907.2</v>
      </c>
      <c r="H3298" s="21">
        <v>100222</v>
      </c>
      <c r="I3298" s="21" t="s">
        <v>4752</v>
      </c>
      <c r="J3298" s="21">
        <v>1</v>
      </c>
      <c r="K3298" s="21">
        <v>1</v>
      </c>
      <c r="L3298" s="21">
        <f t="shared" si="347"/>
        <v>0</v>
      </c>
      <c r="M3298" s="21" t="s">
        <v>4996</v>
      </c>
      <c r="N3298" s="30">
        <v>45941</v>
      </c>
      <c r="O3298" s="48">
        <v>28132.5</v>
      </c>
      <c r="P3298" s="21" t="s">
        <v>319</v>
      </c>
      <c r="Q3298" s="21">
        <v>58156810935</v>
      </c>
      <c r="R3298" s="21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Gujrat</v>
      </c>
      <c r="W3298" s="38"/>
      <c r="X3298" s="30">
        <v>45944</v>
      </c>
      <c r="Y3298" s="21">
        <f t="shared" si="348"/>
        <v>3</v>
      </c>
      <c r="Z3298" s="21" t="str">
        <f t="shared" si="349"/>
        <v>Saturday</v>
      </c>
      <c r="AA3298" s="21" t="str">
        <f t="shared" si="350"/>
        <v>Tuesday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3295</v>
      </c>
      <c r="B3299" s="21" t="s">
        <v>4846</v>
      </c>
      <c r="C3299" s="30">
        <v>45933</v>
      </c>
      <c r="D3299" s="30">
        <v>45938</v>
      </c>
      <c r="E3299" s="47">
        <v>189</v>
      </c>
      <c r="F3299" s="47">
        <f t="shared" si="345"/>
        <v>16632</v>
      </c>
      <c r="G3299" s="48">
        <f t="shared" si="346"/>
        <v>16632</v>
      </c>
      <c r="H3299" s="21">
        <v>100732</v>
      </c>
      <c r="I3299" s="21" t="s">
        <v>4753</v>
      </c>
      <c r="J3299" s="21">
        <v>1</v>
      </c>
      <c r="K3299" s="21">
        <v>1</v>
      </c>
      <c r="L3299" s="21">
        <f t="shared" si="347"/>
        <v>0</v>
      </c>
      <c r="M3299" s="21" t="s">
        <v>5027</v>
      </c>
      <c r="N3299" s="30">
        <v>45941</v>
      </c>
      <c r="O3299" s="48">
        <v>23085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8"/>
        <v>4</v>
      </c>
      <c r="Z3299" s="21" t="str">
        <f t="shared" si="349"/>
        <v>Saturday</v>
      </c>
      <c r="AA3299" s="21" t="str">
        <f t="shared" si="350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3296</v>
      </c>
      <c r="B3300" s="21" t="s">
        <v>4846</v>
      </c>
      <c r="C3300" s="30">
        <v>45933</v>
      </c>
      <c r="D3300" s="30">
        <v>45938</v>
      </c>
      <c r="E3300" s="47">
        <v>32.9</v>
      </c>
      <c r="F3300" s="47">
        <f t="shared" si="345"/>
        <v>2895.2</v>
      </c>
      <c r="G3300" s="48">
        <f t="shared" si="346"/>
        <v>2895.2</v>
      </c>
      <c r="H3300" s="21">
        <v>101205</v>
      </c>
      <c r="I3300" s="21" t="s">
        <v>4754</v>
      </c>
      <c r="J3300" s="21">
        <v>1</v>
      </c>
      <c r="K3300" s="21">
        <v>1</v>
      </c>
      <c r="L3300" s="21">
        <f t="shared" si="347"/>
        <v>0</v>
      </c>
      <c r="M3300" s="21" t="s">
        <v>4987</v>
      </c>
      <c r="N3300" s="30">
        <v>45941</v>
      </c>
      <c r="O3300" s="48">
        <v>5245.2</v>
      </c>
      <c r="P3300" s="21" t="s">
        <v>211</v>
      </c>
      <c r="Q3300" s="21">
        <v>58156812906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Banglore</v>
      </c>
      <c r="W3300" s="38"/>
      <c r="X3300" s="30">
        <v>45943</v>
      </c>
      <c r="Y3300" s="21">
        <f t="shared" si="348"/>
        <v>2</v>
      </c>
      <c r="Z3300" s="21" t="str">
        <f t="shared" si="349"/>
        <v>Saturday</v>
      </c>
      <c r="AA3300" s="21" t="str">
        <f t="shared" si="350"/>
        <v>Monday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3297</v>
      </c>
      <c r="B3301" s="21" t="s">
        <v>4846</v>
      </c>
      <c r="C3301" s="30">
        <v>45933</v>
      </c>
      <c r="D3301" s="30">
        <v>45938</v>
      </c>
      <c r="E3301" s="47">
        <v>92.4</v>
      </c>
      <c r="F3301" s="47">
        <f t="shared" si="345"/>
        <v>8131.2000000000007</v>
      </c>
      <c r="G3301" s="48">
        <f t="shared" si="346"/>
        <v>8131.2000000000007</v>
      </c>
      <c r="H3301" s="21">
        <v>101206</v>
      </c>
      <c r="I3301" s="21" t="s">
        <v>4754</v>
      </c>
      <c r="J3301" s="21">
        <v>1</v>
      </c>
      <c r="K3301" s="21">
        <v>1</v>
      </c>
      <c r="L3301" s="21">
        <f t="shared" si="347"/>
        <v>0</v>
      </c>
      <c r="M3301" s="21" t="s">
        <v>5027</v>
      </c>
      <c r="N3301" s="30">
        <v>45941</v>
      </c>
      <c r="O3301" s="48">
        <v>11286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8"/>
        <v>4</v>
      </c>
      <c r="Z3301" s="21" t="str">
        <f t="shared" si="349"/>
        <v>Saturday</v>
      </c>
      <c r="AA3301" s="21" t="str">
        <f t="shared" si="350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3298</v>
      </c>
      <c r="B3302" s="21" t="s">
        <v>4846</v>
      </c>
      <c r="C3302" s="30">
        <v>45933</v>
      </c>
      <c r="D3302" s="30">
        <v>45938</v>
      </c>
      <c r="E3302" s="47">
        <v>150.5</v>
      </c>
      <c r="F3302" s="47">
        <f t="shared" si="345"/>
        <v>13244</v>
      </c>
      <c r="G3302" s="48">
        <f t="shared" si="346"/>
        <v>13244</v>
      </c>
      <c r="H3302" s="21">
        <v>101222</v>
      </c>
      <c r="I3302" s="21" t="s">
        <v>4754</v>
      </c>
      <c r="J3302" s="21">
        <v>1</v>
      </c>
      <c r="K3302" s="21">
        <v>1</v>
      </c>
      <c r="L3302" s="21">
        <f t="shared" si="347"/>
        <v>0</v>
      </c>
      <c r="M3302" s="21" t="s">
        <v>4977</v>
      </c>
      <c r="N3302" s="30">
        <v>45940</v>
      </c>
      <c r="O3302" s="48">
        <v>24993.75</v>
      </c>
      <c r="P3302" s="21" t="s">
        <v>619</v>
      </c>
      <c r="Q3302" s="21" t="s">
        <v>636</v>
      </c>
      <c r="R3302" s="21" t="s">
        <v>637</v>
      </c>
      <c r="S3302" s="3">
        <v>4</v>
      </c>
      <c r="T3302" s="37"/>
      <c r="U3302" s="21" t="s">
        <v>18</v>
      </c>
      <c r="V3302" s="21" t="str">
        <f>VLOOKUP(P3302,'Customer List'!B:C,2,)</f>
        <v>Delhi</v>
      </c>
      <c r="W3302" s="38"/>
      <c r="X3302" s="30">
        <f>IF(OR(R3302 = "PRIYANKA MADAM", R3302 = "DEEPAK", R3302 = "PORTER"),N3302,"")</f>
        <v>45940</v>
      </c>
      <c r="Y3302" s="21">
        <f t="shared" si="348"/>
        <v>0</v>
      </c>
      <c r="Z3302" s="21" t="str">
        <f t="shared" si="349"/>
        <v>Friday</v>
      </c>
      <c r="AA3302" s="21" t="str">
        <f t="shared" si="350"/>
        <v>Friday</v>
      </c>
      <c r="AB3302" s="21" t="str">
        <f>VLOOKUP(U3302,'Currency Sheet'!A:C,3,)</f>
        <v>DOLLAR</v>
      </c>
      <c r="AC3302" s="42" t="str">
        <f>VLOOKUP(P3302,'Customer List'!B:D,3,)</f>
        <v>Local</v>
      </c>
    </row>
    <row r="3303" spans="1:29" x14ac:dyDescent="0.25">
      <c r="A3303" s="21">
        <v>3299</v>
      </c>
      <c r="B3303" s="21" t="s">
        <v>4846</v>
      </c>
      <c r="C3303" s="30">
        <v>45933</v>
      </c>
      <c r="D3303" s="30">
        <v>45938</v>
      </c>
      <c r="E3303" s="47">
        <v>66.5</v>
      </c>
      <c r="F3303" s="47">
        <f t="shared" si="345"/>
        <v>5852</v>
      </c>
      <c r="G3303" s="48">
        <f t="shared" si="346"/>
        <v>5852</v>
      </c>
      <c r="H3303" s="21">
        <v>102711</v>
      </c>
      <c r="I3303" s="21" t="s">
        <v>4755</v>
      </c>
      <c r="J3303" s="21">
        <v>1</v>
      </c>
      <c r="K3303" s="21">
        <v>1</v>
      </c>
      <c r="L3303" s="21">
        <f t="shared" si="347"/>
        <v>0</v>
      </c>
      <c r="M3303" s="21" t="s">
        <v>5027</v>
      </c>
      <c r="N3303" s="30">
        <v>45941</v>
      </c>
      <c r="O3303" s="48">
        <v>8122.5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8"/>
        <v>4</v>
      </c>
      <c r="Z3303" s="21" t="str">
        <f t="shared" si="349"/>
        <v>Saturday</v>
      </c>
      <c r="AA3303" s="21" t="str">
        <f t="shared" si="350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3300</v>
      </c>
      <c r="B3304" s="21" t="s">
        <v>4846</v>
      </c>
      <c r="C3304" s="30">
        <v>45933</v>
      </c>
      <c r="D3304" s="30">
        <v>45938</v>
      </c>
      <c r="E3304" s="47">
        <v>137.19999999999999</v>
      </c>
      <c r="F3304" s="47">
        <f t="shared" si="345"/>
        <v>12073.599999999999</v>
      </c>
      <c r="G3304" s="48">
        <f t="shared" si="346"/>
        <v>12073.599999999999</v>
      </c>
      <c r="H3304" s="21">
        <v>103116</v>
      </c>
      <c r="I3304" s="21" t="s">
        <v>4756</v>
      </c>
      <c r="J3304" s="21">
        <v>1</v>
      </c>
      <c r="K3304" s="21">
        <v>1</v>
      </c>
      <c r="L3304" s="21">
        <f t="shared" si="347"/>
        <v>0</v>
      </c>
      <c r="M3304" s="21" t="s">
        <v>5027</v>
      </c>
      <c r="N3304" s="30">
        <v>45941</v>
      </c>
      <c r="O3304" s="48">
        <v>16758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48"/>
        <v>4</v>
      </c>
      <c r="Z3304" s="21" t="str">
        <f t="shared" si="349"/>
        <v>Saturday</v>
      </c>
      <c r="AA3304" s="21" t="str">
        <f t="shared" si="350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3301</v>
      </c>
      <c r="B3305" s="21" t="s">
        <v>4846</v>
      </c>
      <c r="C3305" s="30">
        <v>45933</v>
      </c>
      <c r="D3305" s="30">
        <v>45938</v>
      </c>
      <c r="E3305" s="47">
        <v>181.5</v>
      </c>
      <c r="F3305" s="47">
        <f t="shared" si="345"/>
        <v>15972</v>
      </c>
      <c r="G3305" s="48">
        <f t="shared" si="346"/>
        <v>31944</v>
      </c>
      <c r="H3305" s="21">
        <v>103134</v>
      </c>
      <c r="I3305" s="21" t="s">
        <v>4756</v>
      </c>
      <c r="J3305" s="21">
        <v>2</v>
      </c>
      <c r="K3305" s="21">
        <v>2</v>
      </c>
      <c r="L3305" s="21">
        <f t="shared" si="347"/>
        <v>0</v>
      </c>
      <c r="M3305" s="21" t="s">
        <v>5017</v>
      </c>
      <c r="N3305" s="30">
        <v>45941</v>
      </c>
      <c r="O3305" s="48">
        <v>52514</v>
      </c>
      <c r="P3305" s="21" t="s">
        <v>2046</v>
      </c>
      <c r="Q3305" s="21">
        <v>58156813050</v>
      </c>
      <c r="R3305" s="21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Banglore</v>
      </c>
      <c r="W3305" s="38"/>
      <c r="X3305" s="30">
        <v>45943</v>
      </c>
      <c r="Y3305" s="21">
        <f t="shared" si="348"/>
        <v>2</v>
      </c>
      <c r="Z3305" s="21" t="str">
        <f t="shared" si="349"/>
        <v>Saturday</v>
      </c>
      <c r="AA3305" s="21" t="str">
        <f t="shared" si="350"/>
        <v>Monday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3302</v>
      </c>
      <c r="B3306" s="21" t="s">
        <v>4846</v>
      </c>
      <c r="C3306" s="30">
        <v>45933</v>
      </c>
      <c r="D3306" s="30">
        <v>45938</v>
      </c>
      <c r="E3306" s="47">
        <v>219.75</v>
      </c>
      <c r="F3306" s="47">
        <f t="shared" si="345"/>
        <v>19338</v>
      </c>
      <c r="G3306" s="48">
        <f t="shared" si="346"/>
        <v>19338</v>
      </c>
      <c r="H3306" s="21">
        <v>104732</v>
      </c>
      <c r="I3306" s="21" t="s">
        <v>4757</v>
      </c>
      <c r="J3306" s="21">
        <v>1</v>
      </c>
      <c r="K3306" s="21">
        <v>1</v>
      </c>
      <c r="L3306" s="21">
        <f t="shared" si="347"/>
        <v>0</v>
      </c>
      <c r="M3306" s="21" t="s">
        <v>5027</v>
      </c>
      <c r="N3306" s="30">
        <v>45941</v>
      </c>
      <c r="O3306" s="48">
        <v>25051.5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8"/>
        <v>4</v>
      </c>
      <c r="Z3306" s="21" t="str">
        <f t="shared" si="349"/>
        <v>Saturday</v>
      </c>
      <c r="AA3306" s="21" t="str">
        <f t="shared" si="350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3303</v>
      </c>
      <c r="B3307" s="21" t="s">
        <v>4846</v>
      </c>
      <c r="C3307" s="30">
        <v>45933</v>
      </c>
      <c r="D3307" s="30">
        <v>45938</v>
      </c>
      <c r="E3307" s="47">
        <v>81.2</v>
      </c>
      <c r="F3307" s="47">
        <f t="shared" si="345"/>
        <v>7145.6</v>
      </c>
      <c r="G3307" s="48">
        <f t="shared" si="346"/>
        <v>7145.6</v>
      </c>
      <c r="H3307" s="21">
        <v>104733</v>
      </c>
      <c r="I3307" s="21" t="s">
        <v>4757</v>
      </c>
      <c r="J3307" s="21">
        <v>1</v>
      </c>
      <c r="K3307" s="21">
        <v>1</v>
      </c>
      <c r="L3307" s="21">
        <f t="shared" si="347"/>
        <v>0</v>
      </c>
      <c r="M3307" s="21" t="s">
        <v>5015</v>
      </c>
      <c r="N3307" s="30">
        <v>45941</v>
      </c>
      <c r="O3307" s="48">
        <v>12226.4</v>
      </c>
      <c r="P3307" s="21" t="s">
        <v>4844</v>
      </c>
      <c r="Q3307" s="21">
        <v>58156813610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Mumbai</v>
      </c>
      <c r="W3307" s="38"/>
      <c r="X3307" s="30">
        <v>45944</v>
      </c>
      <c r="Y3307" s="21">
        <f t="shared" si="348"/>
        <v>3</v>
      </c>
      <c r="Z3307" s="21" t="str">
        <f t="shared" si="349"/>
        <v>Saturday</v>
      </c>
      <c r="AA3307" s="21" t="str">
        <f t="shared" si="350"/>
        <v>Tuesday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3304</v>
      </c>
      <c r="B3308" s="21" t="s">
        <v>4846</v>
      </c>
      <c r="C3308" s="30">
        <v>45933</v>
      </c>
      <c r="D3308" s="30">
        <v>45938</v>
      </c>
      <c r="E3308" s="47">
        <v>198.1</v>
      </c>
      <c r="F3308" s="47">
        <f t="shared" si="345"/>
        <v>17432.8</v>
      </c>
      <c r="G3308" s="48">
        <f t="shared" si="346"/>
        <v>17432.8</v>
      </c>
      <c r="H3308" s="21">
        <v>105012</v>
      </c>
      <c r="I3308" s="21" t="s">
        <v>4758</v>
      </c>
      <c r="J3308" s="21">
        <v>1</v>
      </c>
      <c r="K3308" s="21">
        <v>1</v>
      </c>
      <c r="L3308" s="21">
        <f t="shared" si="347"/>
        <v>0</v>
      </c>
      <c r="M3308" s="21" t="s">
        <v>5027</v>
      </c>
      <c r="N3308" s="30">
        <v>45941</v>
      </c>
      <c r="O3308" s="48">
        <v>24196.5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8"/>
        <v>4</v>
      </c>
      <c r="Z3308" s="21" t="str">
        <f t="shared" si="349"/>
        <v>Saturday</v>
      </c>
      <c r="AA3308" s="21" t="str">
        <f t="shared" si="350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3305</v>
      </c>
      <c r="B3309" s="21" t="s">
        <v>4846</v>
      </c>
      <c r="C3309" s="30">
        <v>45933</v>
      </c>
      <c r="D3309" s="30">
        <v>45938</v>
      </c>
      <c r="E3309" s="47">
        <v>204.75</v>
      </c>
      <c r="F3309" s="47">
        <f t="shared" si="345"/>
        <v>18018</v>
      </c>
      <c r="G3309" s="48">
        <f t="shared" si="346"/>
        <v>18018</v>
      </c>
      <c r="H3309" s="21">
        <v>105841</v>
      </c>
      <c r="I3309" s="21" t="s">
        <v>4759</v>
      </c>
      <c r="J3309" s="21">
        <v>1</v>
      </c>
      <c r="K3309" s="21">
        <v>1</v>
      </c>
      <c r="L3309" s="21">
        <f t="shared" si="347"/>
        <v>0</v>
      </c>
      <c r="M3309" s="21" t="s">
        <v>5027</v>
      </c>
      <c r="N3309" s="30">
        <v>45941</v>
      </c>
      <c r="O3309" s="48">
        <v>23341.5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48"/>
        <v>4</v>
      </c>
      <c r="Z3309" s="21" t="str">
        <f t="shared" si="349"/>
        <v>Saturday</v>
      </c>
      <c r="AA3309" s="21" t="str">
        <f t="shared" si="350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3306</v>
      </c>
      <c r="B3310" s="21" t="s">
        <v>4846</v>
      </c>
      <c r="C3310" s="30">
        <v>45933</v>
      </c>
      <c r="D3310" s="30">
        <v>45938</v>
      </c>
      <c r="E3310" s="47">
        <v>150.5</v>
      </c>
      <c r="F3310" s="47">
        <f t="shared" si="345"/>
        <v>13244</v>
      </c>
      <c r="G3310" s="48">
        <f t="shared" si="346"/>
        <v>13244</v>
      </c>
      <c r="H3310" s="21">
        <v>107622</v>
      </c>
      <c r="I3310" s="21" t="s">
        <v>4760</v>
      </c>
      <c r="J3310" s="21">
        <v>1</v>
      </c>
      <c r="K3310" s="21">
        <v>1</v>
      </c>
      <c r="L3310" s="21">
        <f t="shared" si="347"/>
        <v>0</v>
      </c>
      <c r="M3310" s="21" t="s">
        <v>5027</v>
      </c>
      <c r="N3310" s="30">
        <v>45941</v>
      </c>
      <c r="O3310" s="48">
        <v>18382.5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8"/>
        <v>4</v>
      </c>
      <c r="Z3310" s="21" t="str">
        <f t="shared" si="349"/>
        <v>Saturday</v>
      </c>
      <c r="AA3310" s="21" t="str">
        <f t="shared" si="350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3307</v>
      </c>
      <c r="B3311" s="21" t="s">
        <v>4846</v>
      </c>
      <c r="C3311" s="30">
        <v>45933</v>
      </c>
      <c r="D3311" s="30">
        <v>45938</v>
      </c>
      <c r="E3311" s="47">
        <v>128.1</v>
      </c>
      <c r="F3311" s="47">
        <f t="shared" si="345"/>
        <v>11272.8</v>
      </c>
      <c r="G3311" s="48">
        <f t="shared" si="346"/>
        <v>11272.8</v>
      </c>
      <c r="H3311" s="21">
        <v>108408</v>
      </c>
      <c r="I3311" s="21" t="s">
        <v>4761</v>
      </c>
      <c r="J3311" s="21">
        <v>1</v>
      </c>
      <c r="K3311" s="21">
        <v>1</v>
      </c>
      <c r="L3311" s="21">
        <f t="shared" si="347"/>
        <v>0</v>
      </c>
      <c r="M3311" s="21" t="s">
        <v>5027</v>
      </c>
      <c r="N3311" s="30">
        <v>45941</v>
      </c>
      <c r="O3311" s="48">
        <v>15646.5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8"/>
        <v>4</v>
      </c>
      <c r="Z3311" s="21" t="str">
        <f t="shared" si="349"/>
        <v>Saturday</v>
      </c>
      <c r="AA3311" s="21" t="str">
        <f t="shared" si="350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3308</v>
      </c>
      <c r="B3312" s="21" t="s">
        <v>4846</v>
      </c>
      <c r="C3312" s="30">
        <v>45933</v>
      </c>
      <c r="D3312" s="30">
        <v>45938</v>
      </c>
      <c r="E3312" s="47">
        <v>92.4</v>
      </c>
      <c r="F3312" s="47">
        <f t="shared" si="345"/>
        <v>8131.2000000000007</v>
      </c>
      <c r="G3312" s="48">
        <f t="shared" si="346"/>
        <v>8131.2000000000007</v>
      </c>
      <c r="H3312" s="21">
        <v>112503</v>
      </c>
      <c r="I3312" s="21" t="s">
        <v>4762</v>
      </c>
      <c r="J3312" s="21">
        <v>1</v>
      </c>
      <c r="K3312" s="21">
        <v>1</v>
      </c>
      <c r="L3312" s="21">
        <f t="shared" si="347"/>
        <v>0</v>
      </c>
      <c r="M3312" s="21" t="s">
        <v>5027</v>
      </c>
      <c r="N3312" s="30">
        <v>45941</v>
      </c>
      <c r="O3312" s="48">
        <v>11286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8"/>
        <v>4</v>
      </c>
      <c r="Z3312" s="21" t="str">
        <f t="shared" si="349"/>
        <v>Saturday</v>
      </c>
      <c r="AA3312" s="21" t="str">
        <f t="shared" si="350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3309</v>
      </c>
      <c r="B3313" s="21" t="s">
        <v>4846</v>
      </c>
      <c r="C3313" s="30">
        <v>45933</v>
      </c>
      <c r="D3313" s="30">
        <v>45938</v>
      </c>
      <c r="E3313" s="47">
        <v>170.8</v>
      </c>
      <c r="F3313" s="47">
        <f t="shared" si="345"/>
        <v>15030.400000000001</v>
      </c>
      <c r="G3313" s="48">
        <f t="shared" si="346"/>
        <v>15030.400000000001</v>
      </c>
      <c r="H3313" s="21">
        <v>116006</v>
      </c>
      <c r="I3313" s="21" t="s">
        <v>4763</v>
      </c>
      <c r="J3313" s="21">
        <v>1</v>
      </c>
      <c r="K3313" s="21">
        <v>1</v>
      </c>
      <c r="L3313" s="21">
        <f t="shared" si="347"/>
        <v>0</v>
      </c>
      <c r="M3313" s="21" t="s">
        <v>5027</v>
      </c>
      <c r="N3313" s="30">
        <v>45941</v>
      </c>
      <c r="O3313" s="48">
        <v>20862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8"/>
        <v>4</v>
      </c>
      <c r="Z3313" s="21" t="str">
        <f t="shared" si="349"/>
        <v>Saturday</v>
      </c>
      <c r="AA3313" s="21" t="str">
        <f t="shared" si="350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3310</v>
      </c>
      <c r="B3314" s="21" t="s">
        <v>4846</v>
      </c>
      <c r="C3314" s="30">
        <v>45933</v>
      </c>
      <c r="D3314" s="30">
        <v>45938</v>
      </c>
      <c r="E3314" s="47">
        <v>128.1</v>
      </c>
      <c r="F3314" s="47">
        <f t="shared" si="345"/>
        <v>11272.8</v>
      </c>
      <c r="G3314" s="48">
        <f t="shared" si="346"/>
        <v>11272.8</v>
      </c>
      <c r="H3314" s="21">
        <v>117308</v>
      </c>
      <c r="I3314" s="21" t="s">
        <v>4764</v>
      </c>
      <c r="J3314" s="21">
        <v>1</v>
      </c>
      <c r="K3314" s="21">
        <v>1</v>
      </c>
      <c r="L3314" s="21">
        <f t="shared" si="347"/>
        <v>0</v>
      </c>
      <c r="M3314" s="21" t="s">
        <v>4996</v>
      </c>
      <c r="N3314" s="30">
        <v>45941</v>
      </c>
      <c r="O3314" s="48">
        <v>21273.75</v>
      </c>
      <c r="P3314" s="21" t="s">
        <v>319</v>
      </c>
      <c r="Q3314" s="21">
        <v>58156810935</v>
      </c>
      <c r="R3314" s="21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Gujrat</v>
      </c>
      <c r="W3314" s="38"/>
      <c r="X3314" s="30">
        <v>45944</v>
      </c>
      <c r="Y3314" s="21">
        <f t="shared" si="348"/>
        <v>3</v>
      </c>
      <c r="Z3314" s="21" t="str">
        <f t="shared" si="349"/>
        <v>Saturday</v>
      </c>
      <c r="AA3314" s="21" t="str">
        <f t="shared" si="350"/>
        <v>Tuesday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3311</v>
      </c>
      <c r="B3315" s="21" t="s">
        <v>4846</v>
      </c>
      <c r="C3315" s="30">
        <v>45933</v>
      </c>
      <c r="D3315" s="30">
        <v>45938</v>
      </c>
      <c r="E3315" s="47">
        <v>161.69999999999999</v>
      </c>
      <c r="F3315" s="47">
        <f t="shared" si="345"/>
        <v>14229.599999999999</v>
      </c>
      <c r="G3315" s="48">
        <f t="shared" si="346"/>
        <v>14229.599999999999</v>
      </c>
      <c r="H3315" s="21">
        <v>117318</v>
      </c>
      <c r="I3315" s="21" t="s">
        <v>4764</v>
      </c>
      <c r="J3315" s="21">
        <v>1</v>
      </c>
      <c r="K3315" s="21">
        <v>1</v>
      </c>
      <c r="L3315" s="21">
        <f t="shared" si="347"/>
        <v>0</v>
      </c>
      <c r="M3315" s="21" t="s">
        <v>5027</v>
      </c>
      <c r="N3315" s="30">
        <v>45941</v>
      </c>
      <c r="O3315" s="48">
        <v>19750.5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8"/>
        <v>4</v>
      </c>
      <c r="Z3315" s="21" t="str">
        <f t="shared" si="349"/>
        <v>Saturday</v>
      </c>
      <c r="AA3315" s="21" t="str">
        <f t="shared" si="350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3312</v>
      </c>
      <c r="B3316" s="21" t="s">
        <v>4846</v>
      </c>
      <c r="C3316" s="30">
        <v>45933</v>
      </c>
      <c r="D3316" s="30">
        <v>45938</v>
      </c>
      <c r="E3316" s="47">
        <v>259</v>
      </c>
      <c r="F3316" s="47">
        <f t="shared" si="345"/>
        <v>22792</v>
      </c>
      <c r="G3316" s="48">
        <f t="shared" si="346"/>
        <v>22792</v>
      </c>
      <c r="H3316" s="21">
        <v>121426</v>
      </c>
      <c r="I3316" s="21" t="s">
        <v>4765</v>
      </c>
      <c r="J3316" s="21">
        <v>1</v>
      </c>
      <c r="K3316" s="21">
        <v>1</v>
      </c>
      <c r="L3316" s="21">
        <f t="shared" si="347"/>
        <v>0</v>
      </c>
      <c r="M3316" s="21" t="s">
        <v>4996</v>
      </c>
      <c r="N3316" s="30">
        <v>45941</v>
      </c>
      <c r="O3316" s="48">
        <v>43012.5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8"/>
        <v>3</v>
      </c>
      <c r="Z3316" s="21" t="str">
        <f t="shared" si="349"/>
        <v>Saturday</v>
      </c>
      <c r="AA3316" s="21" t="str">
        <f t="shared" si="350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3313</v>
      </c>
      <c r="B3317" s="21" t="s">
        <v>4846</v>
      </c>
      <c r="C3317" s="30">
        <v>45933</v>
      </c>
      <c r="D3317" s="30">
        <v>45938</v>
      </c>
      <c r="E3317" s="47">
        <v>45.5</v>
      </c>
      <c r="F3317" s="47">
        <f t="shared" si="345"/>
        <v>4004</v>
      </c>
      <c r="G3317" s="48">
        <f t="shared" si="346"/>
        <v>4004</v>
      </c>
      <c r="H3317" s="21">
        <v>123107</v>
      </c>
      <c r="I3317" s="21" t="s">
        <v>4766</v>
      </c>
      <c r="J3317" s="21">
        <v>1</v>
      </c>
      <c r="K3317" s="21">
        <v>1</v>
      </c>
      <c r="L3317" s="21">
        <f t="shared" si="347"/>
        <v>0</v>
      </c>
      <c r="M3317" s="21" t="s">
        <v>4987</v>
      </c>
      <c r="N3317" s="30">
        <v>45941</v>
      </c>
      <c r="O3317" s="48">
        <v>7254</v>
      </c>
      <c r="P3317" s="21" t="s">
        <v>211</v>
      </c>
      <c r="Q3317" s="21">
        <v>58156812906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Banglore</v>
      </c>
      <c r="W3317" s="38"/>
      <c r="X3317" s="30">
        <v>45943</v>
      </c>
      <c r="Y3317" s="21">
        <f t="shared" si="348"/>
        <v>2</v>
      </c>
      <c r="Z3317" s="21" t="str">
        <f t="shared" si="349"/>
        <v>Saturday</v>
      </c>
      <c r="AA3317" s="21" t="str">
        <f t="shared" si="350"/>
        <v>Monday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3314</v>
      </c>
      <c r="B3318" s="21" t="s">
        <v>4846</v>
      </c>
      <c r="C3318" s="30">
        <v>45933</v>
      </c>
      <c r="D3318" s="30">
        <v>45938</v>
      </c>
      <c r="E3318" s="47">
        <v>107.1</v>
      </c>
      <c r="F3318" s="47">
        <f t="shared" si="345"/>
        <v>9424.7999999999993</v>
      </c>
      <c r="G3318" s="48">
        <f t="shared" si="346"/>
        <v>9424.7999999999993</v>
      </c>
      <c r="H3318" s="21">
        <v>123127</v>
      </c>
      <c r="I3318" s="21" t="s">
        <v>4766</v>
      </c>
      <c r="J3318" s="21">
        <v>1</v>
      </c>
      <c r="K3318" s="21">
        <v>1</v>
      </c>
      <c r="L3318" s="21">
        <f t="shared" si="347"/>
        <v>0</v>
      </c>
      <c r="M3318" s="21" t="s">
        <v>4977</v>
      </c>
      <c r="N3318" s="30">
        <v>45940</v>
      </c>
      <c r="O3318" s="48">
        <v>17786.25</v>
      </c>
      <c r="P3318" s="21" t="s">
        <v>619</v>
      </c>
      <c r="Q3318" s="21" t="s">
        <v>636</v>
      </c>
      <c r="R3318" s="21" t="s">
        <v>637</v>
      </c>
      <c r="S3318" s="3">
        <v>4</v>
      </c>
      <c r="T3318" s="37"/>
      <c r="U3318" s="21" t="s">
        <v>18</v>
      </c>
      <c r="V3318" s="21" t="str">
        <f>VLOOKUP(P3318,'Customer List'!B:C,2,)</f>
        <v>Delhi</v>
      </c>
      <c r="W3318" s="38"/>
      <c r="X3318" s="30">
        <f>IF(OR(R3318 = "PRIYANKA MADAM", R3318 = "DEEPAK", R3318 = "PORTER"),N3318,"")</f>
        <v>45940</v>
      </c>
      <c r="Y3318" s="21">
        <f t="shared" si="348"/>
        <v>0</v>
      </c>
      <c r="Z3318" s="21" t="str">
        <f t="shared" si="349"/>
        <v>Friday</v>
      </c>
      <c r="AA3318" s="21" t="str">
        <f t="shared" si="350"/>
        <v>Friday</v>
      </c>
      <c r="AB3318" s="21" t="str">
        <f>VLOOKUP(U3318,'Currency Sheet'!A:C,3,)</f>
        <v>DOLLAR</v>
      </c>
      <c r="AC3318" s="42" t="str">
        <f>VLOOKUP(P3318,'Customer List'!B:D,3,)</f>
        <v>Local</v>
      </c>
    </row>
    <row r="3319" spans="1:29" x14ac:dyDescent="0.25">
      <c r="A3319" s="21">
        <v>3315</v>
      </c>
      <c r="B3319" s="21" t="s">
        <v>4846</v>
      </c>
      <c r="C3319" s="30">
        <v>45933</v>
      </c>
      <c r="D3319" s="30">
        <v>45938</v>
      </c>
      <c r="E3319" s="47">
        <v>219.8</v>
      </c>
      <c r="F3319" s="47">
        <f t="shared" si="345"/>
        <v>19342.400000000001</v>
      </c>
      <c r="G3319" s="48">
        <f t="shared" si="346"/>
        <v>38684.800000000003</v>
      </c>
      <c r="H3319" s="21">
        <v>123130</v>
      </c>
      <c r="I3319" s="21" t="s">
        <v>4766</v>
      </c>
      <c r="J3319" s="21">
        <v>2</v>
      </c>
      <c r="K3319" s="21">
        <v>2</v>
      </c>
      <c r="L3319" s="21">
        <f t="shared" si="347"/>
        <v>0</v>
      </c>
      <c r="M3319" s="21" t="s">
        <v>5027</v>
      </c>
      <c r="N3319" s="30">
        <v>45941</v>
      </c>
      <c r="O3319" s="48">
        <f>26847*2</f>
        <v>53694</v>
      </c>
      <c r="P3319" s="21" t="s">
        <v>617</v>
      </c>
      <c r="Q3319" s="21">
        <v>58156839753</v>
      </c>
      <c r="R3319" s="30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Bhuvneshwar</v>
      </c>
      <c r="W3319" s="38"/>
      <c r="X3319" s="30">
        <v>45945</v>
      </c>
      <c r="Y3319" s="21">
        <f t="shared" si="348"/>
        <v>4</v>
      </c>
      <c r="Z3319" s="21" t="str">
        <f t="shared" si="349"/>
        <v>Saturday</v>
      </c>
      <c r="AA3319" s="21" t="str">
        <f t="shared" si="350"/>
        <v>Wednesday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3316</v>
      </c>
      <c r="B3320" s="21" t="s">
        <v>4846</v>
      </c>
      <c r="C3320" s="30">
        <v>45933</v>
      </c>
      <c r="D3320" s="30">
        <v>45938</v>
      </c>
      <c r="E3320" s="47">
        <v>219</v>
      </c>
      <c r="F3320" s="47">
        <f t="shared" si="345"/>
        <v>19272</v>
      </c>
      <c r="G3320" s="48">
        <f t="shared" si="346"/>
        <v>19272</v>
      </c>
      <c r="H3320" s="21">
        <v>123173</v>
      </c>
      <c r="I3320" s="21" t="s">
        <v>4766</v>
      </c>
      <c r="J3320" s="21">
        <v>1</v>
      </c>
      <c r="K3320" s="21">
        <v>1</v>
      </c>
      <c r="L3320" s="21">
        <f t="shared" si="347"/>
        <v>0</v>
      </c>
      <c r="M3320" s="21" t="s">
        <v>5000</v>
      </c>
      <c r="N3320" s="30">
        <v>45941</v>
      </c>
      <c r="O3320" s="48">
        <v>31682</v>
      </c>
      <c r="P3320" s="21" t="s">
        <v>2171</v>
      </c>
      <c r="Q3320" s="21">
        <v>58156842866</v>
      </c>
      <c r="R3320" s="21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Gujrat</v>
      </c>
      <c r="W3320" s="38"/>
      <c r="X3320" s="30">
        <v>45944</v>
      </c>
      <c r="Y3320" s="21">
        <f t="shared" si="348"/>
        <v>3</v>
      </c>
      <c r="Z3320" s="21" t="str">
        <f t="shared" si="349"/>
        <v>Saturday</v>
      </c>
      <c r="AA3320" s="21" t="str">
        <f t="shared" si="350"/>
        <v>Tuesday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3317</v>
      </c>
      <c r="B3321" s="21" t="s">
        <v>4846</v>
      </c>
      <c r="C3321" s="30">
        <v>45933</v>
      </c>
      <c r="D3321" s="30">
        <v>45938</v>
      </c>
      <c r="E3321" s="47">
        <v>74.2</v>
      </c>
      <c r="F3321" s="47">
        <f t="shared" si="345"/>
        <v>6529.6</v>
      </c>
      <c r="G3321" s="48">
        <f t="shared" si="346"/>
        <v>6529.6</v>
      </c>
      <c r="H3321" s="21">
        <v>124625</v>
      </c>
      <c r="I3321" s="21" t="s">
        <v>4767</v>
      </c>
      <c r="J3321" s="21">
        <v>1</v>
      </c>
      <c r="K3321" s="21">
        <v>1</v>
      </c>
      <c r="L3321" s="21">
        <f t="shared" si="347"/>
        <v>0</v>
      </c>
      <c r="M3321" s="21" t="s">
        <v>5015</v>
      </c>
      <c r="N3321" s="30">
        <v>45941</v>
      </c>
      <c r="O3321" s="48">
        <v>11172.4</v>
      </c>
      <c r="P3321" s="21" t="s">
        <v>4844</v>
      </c>
      <c r="Q3321" s="21">
        <v>58156813610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Mumbai</v>
      </c>
      <c r="W3321" s="38"/>
      <c r="X3321" s="30">
        <v>45944</v>
      </c>
      <c r="Y3321" s="21">
        <f t="shared" si="348"/>
        <v>3</v>
      </c>
      <c r="Z3321" s="21" t="str">
        <f t="shared" si="349"/>
        <v>Saturday</v>
      </c>
      <c r="AA3321" s="21" t="str">
        <f t="shared" si="350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3318</v>
      </c>
      <c r="B3322" s="21" t="s">
        <v>4846</v>
      </c>
      <c r="C3322" s="30">
        <v>45933</v>
      </c>
      <c r="D3322" s="30">
        <v>45938</v>
      </c>
      <c r="E3322" s="47">
        <v>259</v>
      </c>
      <c r="F3322" s="47">
        <f t="shared" si="345"/>
        <v>22792</v>
      </c>
      <c r="G3322" s="48">
        <f t="shared" si="346"/>
        <v>22792</v>
      </c>
      <c r="H3322" s="21">
        <v>126406</v>
      </c>
      <c r="I3322" s="21" t="s">
        <v>4768</v>
      </c>
      <c r="J3322" s="21">
        <v>1</v>
      </c>
      <c r="K3322" s="21">
        <v>1</v>
      </c>
      <c r="L3322" s="21">
        <f t="shared" si="347"/>
        <v>0</v>
      </c>
      <c r="M3322" s="21" t="s">
        <v>5027</v>
      </c>
      <c r="N3322" s="30">
        <v>45941</v>
      </c>
      <c r="O3322" s="48">
        <v>31635</v>
      </c>
      <c r="P3322" s="21" t="s">
        <v>617</v>
      </c>
      <c r="Q3322" s="21">
        <v>58156839753</v>
      </c>
      <c r="R3322" s="30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Bhuvneshwar</v>
      </c>
      <c r="W3322" s="38"/>
      <c r="X3322" s="30">
        <v>45945</v>
      </c>
      <c r="Y3322" s="21">
        <f t="shared" si="348"/>
        <v>4</v>
      </c>
      <c r="Z3322" s="21" t="str">
        <f t="shared" si="349"/>
        <v>Saturday</v>
      </c>
      <c r="AA3322" s="21" t="str">
        <f t="shared" si="350"/>
        <v>Wednesday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3319</v>
      </c>
      <c r="B3323" s="21" t="s">
        <v>4846</v>
      </c>
      <c r="C3323" s="30">
        <v>45933</v>
      </c>
      <c r="D3323" s="30">
        <v>45938</v>
      </c>
      <c r="E3323" s="47">
        <v>262.5</v>
      </c>
      <c r="F3323" s="47">
        <f t="shared" si="345"/>
        <v>23100</v>
      </c>
      <c r="G3323" s="48">
        <f t="shared" si="346"/>
        <v>23100</v>
      </c>
      <c r="H3323" s="21">
        <v>126422</v>
      </c>
      <c r="I3323" s="21" t="s">
        <v>4768</v>
      </c>
      <c r="J3323" s="21">
        <v>1</v>
      </c>
      <c r="K3323" s="21">
        <v>1</v>
      </c>
      <c r="L3323" s="21">
        <f t="shared" si="347"/>
        <v>0</v>
      </c>
      <c r="M3323" s="21" t="s">
        <v>5027</v>
      </c>
      <c r="N3323" s="30">
        <v>45941</v>
      </c>
      <c r="O3323" s="48">
        <v>32062.5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48"/>
        <v>4</v>
      </c>
      <c r="Z3323" s="21" t="str">
        <f t="shared" si="349"/>
        <v>Saturday</v>
      </c>
      <c r="AA3323" s="21" t="str">
        <f t="shared" si="350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3320</v>
      </c>
      <c r="B3324" s="21" t="s">
        <v>4846</v>
      </c>
      <c r="C3324" s="30">
        <v>45933</v>
      </c>
      <c r="D3324" s="30">
        <v>45938</v>
      </c>
      <c r="E3324" s="47">
        <v>250.6</v>
      </c>
      <c r="F3324" s="47">
        <f t="shared" si="345"/>
        <v>22052.799999999999</v>
      </c>
      <c r="G3324" s="48">
        <f t="shared" si="346"/>
        <v>22052.799999999999</v>
      </c>
      <c r="H3324" s="21">
        <v>141720</v>
      </c>
      <c r="I3324" s="21" t="s">
        <v>4769</v>
      </c>
      <c r="J3324" s="21">
        <v>1</v>
      </c>
      <c r="K3324" s="21">
        <v>1</v>
      </c>
      <c r="L3324" s="21">
        <f t="shared" si="347"/>
        <v>0</v>
      </c>
      <c r="M3324" s="21" t="s">
        <v>5027</v>
      </c>
      <c r="N3324" s="30">
        <v>45941</v>
      </c>
      <c r="O3324" s="48">
        <v>30609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8"/>
        <v>4</v>
      </c>
      <c r="Z3324" s="21" t="str">
        <f t="shared" si="349"/>
        <v>Saturday</v>
      </c>
      <c r="AA3324" s="21" t="str">
        <f t="shared" si="350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3321</v>
      </c>
      <c r="B3325" s="21" t="s">
        <v>4846</v>
      </c>
      <c r="C3325" s="30">
        <v>45933</v>
      </c>
      <c r="D3325" s="30">
        <v>45938</v>
      </c>
      <c r="E3325" s="47">
        <v>156.75</v>
      </c>
      <c r="F3325" s="47">
        <f t="shared" si="345"/>
        <v>13794</v>
      </c>
      <c r="G3325" s="48">
        <f t="shared" si="346"/>
        <v>13794</v>
      </c>
      <c r="H3325" s="21">
        <v>142517</v>
      </c>
      <c r="I3325" s="21" t="s">
        <v>4762</v>
      </c>
      <c r="J3325" s="21">
        <v>1</v>
      </c>
      <c r="K3325" s="21">
        <v>1</v>
      </c>
      <c r="L3325" s="21">
        <f t="shared" si="347"/>
        <v>0</v>
      </c>
      <c r="M3325" s="21" t="s">
        <v>5002</v>
      </c>
      <c r="N3325" s="30">
        <v>45941</v>
      </c>
      <c r="O3325" s="48">
        <v>22676.5</v>
      </c>
      <c r="P3325" s="21" t="s">
        <v>2171</v>
      </c>
      <c r="Q3325" s="21">
        <v>58156842866</v>
      </c>
      <c r="R3325" s="21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Gujrat</v>
      </c>
      <c r="W3325" s="38"/>
      <c r="X3325" s="30">
        <v>45944</v>
      </c>
      <c r="Y3325" s="21">
        <f t="shared" si="348"/>
        <v>3</v>
      </c>
      <c r="Z3325" s="21" t="str">
        <f t="shared" si="349"/>
        <v>Saturday</v>
      </c>
      <c r="AA3325" s="21" t="str">
        <f t="shared" si="350"/>
        <v>Tuesday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3322</v>
      </c>
      <c r="B3326" s="21" t="s">
        <v>4846</v>
      </c>
      <c r="C3326" s="30">
        <v>45933</v>
      </c>
      <c r="D3326" s="30">
        <v>45938</v>
      </c>
      <c r="E3326" s="47">
        <v>209.3</v>
      </c>
      <c r="F3326" s="47">
        <f t="shared" si="345"/>
        <v>18418.400000000001</v>
      </c>
      <c r="G3326" s="48">
        <f t="shared" si="346"/>
        <v>18418.400000000001</v>
      </c>
      <c r="H3326" s="21">
        <v>142604</v>
      </c>
      <c r="I3326" s="21" t="s">
        <v>4770</v>
      </c>
      <c r="J3326" s="21">
        <v>1</v>
      </c>
      <c r="K3326" s="21">
        <v>1</v>
      </c>
      <c r="L3326" s="21">
        <f t="shared" si="347"/>
        <v>0</v>
      </c>
      <c r="M3326" s="21" t="s">
        <v>4996</v>
      </c>
      <c r="N3326" s="30">
        <v>45941</v>
      </c>
      <c r="O3326" s="48">
        <v>34758.75</v>
      </c>
      <c r="P3326" s="21" t="s">
        <v>319</v>
      </c>
      <c r="Q3326" s="21">
        <v>58156810935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48"/>
        <v>3</v>
      </c>
      <c r="Z3326" s="21" t="str">
        <f t="shared" si="349"/>
        <v>Saturday</v>
      </c>
      <c r="AA3326" s="21" t="str">
        <f t="shared" si="350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3323</v>
      </c>
      <c r="B3327" s="21" t="s">
        <v>4846</v>
      </c>
      <c r="C3327" s="30">
        <v>45933</v>
      </c>
      <c r="D3327" s="30">
        <v>45938</v>
      </c>
      <c r="E3327" s="47">
        <v>205.1</v>
      </c>
      <c r="F3327" s="47">
        <f t="shared" si="345"/>
        <v>18048.8</v>
      </c>
      <c r="G3327" s="48">
        <f t="shared" si="346"/>
        <v>18048.8</v>
      </c>
      <c r="H3327" s="21">
        <v>145510</v>
      </c>
      <c r="I3327" s="21" t="s">
        <v>4771</v>
      </c>
      <c r="J3327" s="21">
        <v>1</v>
      </c>
      <c r="K3327" s="21">
        <v>1</v>
      </c>
      <c r="L3327" s="21">
        <f t="shared" si="347"/>
        <v>0</v>
      </c>
      <c r="M3327" s="21" t="s">
        <v>5002</v>
      </c>
      <c r="N3327" s="30">
        <v>45941</v>
      </c>
      <c r="O3327" s="48">
        <v>31790.5</v>
      </c>
      <c r="P3327" s="21" t="s">
        <v>2171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8"/>
        <v>3</v>
      </c>
      <c r="Z3327" s="21" t="str">
        <f t="shared" si="349"/>
        <v>Saturday</v>
      </c>
      <c r="AA3327" s="21" t="str">
        <f t="shared" si="350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3324</v>
      </c>
      <c r="B3328" s="21" t="s">
        <v>4846</v>
      </c>
      <c r="C3328" s="30">
        <v>45933</v>
      </c>
      <c r="D3328" s="30">
        <v>45938</v>
      </c>
      <c r="E3328" s="47">
        <v>129.5</v>
      </c>
      <c r="F3328" s="47">
        <f t="shared" si="345"/>
        <v>11396</v>
      </c>
      <c r="G3328" s="48">
        <f t="shared" si="346"/>
        <v>11396</v>
      </c>
      <c r="H3328" s="21">
        <v>159220</v>
      </c>
      <c r="I3328" s="21" t="s">
        <v>4758</v>
      </c>
      <c r="J3328" s="21">
        <v>1</v>
      </c>
      <c r="K3328" s="21">
        <v>1</v>
      </c>
      <c r="L3328" s="21">
        <f t="shared" si="347"/>
        <v>0</v>
      </c>
      <c r="M3328" s="21" t="s">
        <v>5027</v>
      </c>
      <c r="N3328" s="30">
        <v>45941</v>
      </c>
      <c r="O3328" s="48">
        <v>15817.5</v>
      </c>
      <c r="P3328" s="21" t="s">
        <v>617</v>
      </c>
      <c r="Q3328" s="21">
        <v>58156839753</v>
      </c>
      <c r="R3328" s="30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Bhuvneshwar</v>
      </c>
      <c r="W3328" s="38"/>
      <c r="X3328" s="30">
        <v>45945</v>
      </c>
      <c r="Y3328" s="21">
        <f t="shared" si="348"/>
        <v>4</v>
      </c>
      <c r="Z3328" s="21" t="str">
        <f t="shared" si="349"/>
        <v>Saturday</v>
      </c>
      <c r="AA3328" s="21" t="str">
        <f t="shared" si="350"/>
        <v>Wednesday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3325</v>
      </c>
      <c r="B3329" s="21" t="s">
        <v>4846</v>
      </c>
      <c r="C3329" s="30">
        <v>45933</v>
      </c>
      <c r="D3329" s="30">
        <v>45938</v>
      </c>
      <c r="E3329" s="47">
        <v>206.5</v>
      </c>
      <c r="F3329" s="47">
        <f t="shared" si="345"/>
        <v>18172</v>
      </c>
      <c r="G3329" s="48">
        <f t="shared" si="346"/>
        <v>18172</v>
      </c>
      <c r="H3329" s="21">
        <v>165804</v>
      </c>
      <c r="I3329" s="21" t="s">
        <v>4772</v>
      </c>
      <c r="J3329" s="21">
        <v>1</v>
      </c>
      <c r="K3329" s="21">
        <v>1</v>
      </c>
      <c r="L3329" s="21">
        <f t="shared" si="347"/>
        <v>0</v>
      </c>
      <c r="M3329" s="21" t="s">
        <v>5027</v>
      </c>
      <c r="N3329" s="30">
        <v>45941</v>
      </c>
      <c r="O3329" s="48">
        <v>25222.5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48"/>
        <v>4</v>
      </c>
      <c r="Z3329" s="21" t="str">
        <f t="shared" si="349"/>
        <v>Saturday</v>
      </c>
      <c r="AA3329" s="21" t="str">
        <f t="shared" si="350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3326</v>
      </c>
      <c r="B3330" s="21" t="s">
        <v>4846</v>
      </c>
      <c r="C3330" s="30">
        <v>45933</v>
      </c>
      <c r="D3330" s="30">
        <v>45938</v>
      </c>
      <c r="E3330" s="47">
        <v>38.5</v>
      </c>
      <c r="F3330" s="47">
        <f t="shared" si="345"/>
        <v>3388</v>
      </c>
      <c r="G3330" s="48">
        <f t="shared" si="346"/>
        <v>6776</v>
      </c>
      <c r="H3330" s="21">
        <v>300306</v>
      </c>
      <c r="I3330" s="21" t="s">
        <v>4773</v>
      </c>
      <c r="J3330" s="21">
        <v>2</v>
      </c>
      <c r="K3330" s="21">
        <v>2</v>
      </c>
      <c r="L3330" s="21">
        <f t="shared" si="347"/>
        <v>0</v>
      </c>
      <c r="M3330" s="21" t="s">
        <v>5017</v>
      </c>
      <c r="N3330" s="30">
        <v>45941</v>
      </c>
      <c r="O3330" s="48">
        <v>11935</v>
      </c>
      <c r="P3330" s="21" t="s">
        <v>2046</v>
      </c>
      <c r="Q3330" s="21">
        <v>58156813050</v>
      </c>
      <c r="R3330" s="21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Banglore</v>
      </c>
      <c r="W3330" s="38"/>
      <c r="X3330" s="30">
        <v>45943</v>
      </c>
      <c r="Y3330" s="21">
        <f t="shared" si="348"/>
        <v>2</v>
      </c>
      <c r="Z3330" s="21" t="str">
        <f t="shared" si="349"/>
        <v>Saturday</v>
      </c>
      <c r="AA3330" s="21" t="str">
        <f t="shared" si="350"/>
        <v>Monday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3327</v>
      </c>
      <c r="B3331" s="21" t="s">
        <v>4846</v>
      </c>
      <c r="C3331" s="30">
        <v>45933</v>
      </c>
      <c r="D3331" s="30">
        <v>45938</v>
      </c>
      <c r="E3331" s="47">
        <v>187.6</v>
      </c>
      <c r="F3331" s="47">
        <f t="shared" si="345"/>
        <v>16508.8</v>
      </c>
      <c r="G3331" s="48">
        <f t="shared" si="346"/>
        <v>16508.8</v>
      </c>
      <c r="H3331" s="21">
        <v>301028</v>
      </c>
      <c r="I3331" s="21" t="s">
        <v>4774</v>
      </c>
      <c r="J3331" s="21">
        <v>1</v>
      </c>
      <c r="K3331" s="21">
        <v>1</v>
      </c>
      <c r="L3331" s="21">
        <f t="shared" si="347"/>
        <v>0</v>
      </c>
      <c r="M3331" s="21" t="s">
        <v>5000</v>
      </c>
      <c r="N3331" s="30">
        <v>45941</v>
      </c>
      <c r="O3331" s="48">
        <v>29078</v>
      </c>
      <c r="P3331" s="21" t="s">
        <v>2171</v>
      </c>
      <c r="Q3331" s="21">
        <v>58156842866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Gujrat</v>
      </c>
      <c r="W3331" s="38"/>
      <c r="X3331" s="30">
        <v>45944</v>
      </c>
      <c r="Y3331" s="21">
        <f t="shared" si="348"/>
        <v>3</v>
      </c>
      <c r="Z3331" s="21" t="str">
        <f t="shared" si="349"/>
        <v>Saturday</v>
      </c>
      <c r="AA3331" s="21" t="str">
        <f t="shared" si="350"/>
        <v>Tuesday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3328</v>
      </c>
      <c r="B3332" s="21" t="s">
        <v>4846</v>
      </c>
      <c r="C3332" s="30">
        <v>45933</v>
      </c>
      <c r="D3332" s="30">
        <v>45938</v>
      </c>
      <c r="E3332" s="47">
        <v>73.5</v>
      </c>
      <c r="F3332" s="47">
        <f t="shared" si="345"/>
        <v>6468</v>
      </c>
      <c r="G3332" s="48">
        <f t="shared" si="346"/>
        <v>19404</v>
      </c>
      <c r="H3332" s="21">
        <v>302212</v>
      </c>
      <c r="I3332" s="21" t="s">
        <v>4775</v>
      </c>
      <c r="J3332" s="21">
        <v>3</v>
      </c>
      <c r="K3332" s="21">
        <v>3</v>
      </c>
      <c r="L3332" s="21">
        <f t="shared" si="347"/>
        <v>0</v>
      </c>
      <c r="M3332" s="21" t="s">
        <v>5010</v>
      </c>
      <c r="N3332" s="30">
        <v>45941</v>
      </c>
      <c r="O3332" s="48">
        <v>34177.5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8"/>
        <v>3</v>
      </c>
      <c r="Z3332" s="21" t="str">
        <f t="shared" si="349"/>
        <v>Saturday</v>
      </c>
      <c r="AA3332" s="21" t="str">
        <f t="shared" si="350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3329</v>
      </c>
      <c r="B3333" s="21" t="s">
        <v>4846</v>
      </c>
      <c r="C3333" s="30">
        <v>45933</v>
      </c>
      <c r="D3333" s="30">
        <v>45938</v>
      </c>
      <c r="E3333" s="47">
        <v>275.10000000000002</v>
      </c>
      <c r="F3333" s="47">
        <f t="shared" ref="F3333:F3396" si="359">IF(AB3333="DOLLAR",E3333*88,E3333)</f>
        <v>24208.800000000003</v>
      </c>
      <c r="G3333" s="48">
        <f t="shared" ref="G3333:G3396" si="360">F3333*J3333</f>
        <v>24208.800000000003</v>
      </c>
      <c r="H3333" s="21">
        <v>302864</v>
      </c>
      <c r="I3333" s="21" t="s">
        <v>4776</v>
      </c>
      <c r="J3333" s="21">
        <v>1</v>
      </c>
      <c r="K3333" s="21">
        <v>1</v>
      </c>
      <c r="L3333" s="21">
        <f t="shared" ref="L3333:L3396" si="361">J3333-K3333</f>
        <v>0</v>
      </c>
      <c r="M3333" s="21" t="s">
        <v>5122</v>
      </c>
      <c r="N3333" s="30">
        <v>45945</v>
      </c>
      <c r="O3333" s="48">
        <v>0</v>
      </c>
      <c r="P3333" s="21" t="s">
        <v>625</v>
      </c>
      <c r="Q3333" s="21" t="s">
        <v>636</v>
      </c>
      <c r="R3333" s="21" t="s">
        <v>637</v>
      </c>
      <c r="S3333" s="3">
        <v>4</v>
      </c>
      <c r="T3333" s="37"/>
      <c r="U3333" s="21" t="s">
        <v>18</v>
      </c>
      <c r="V3333" s="21" t="str">
        <f>VLOOKUP(P3333,'Customer List'!B:C,2,)</f>
        <v>Delhi</v>
      </c>
      <c r="W3333" s="38"/>
      <c r="X3333" s="30">
        <f>IF(OR(R3333 = "PRIYANKA MADAM", R3333 = "DEEPAK", R3333 = "PORTER"),N3333,"")</f>
        <v>45945</v>
      </c>
      <c r="Y3333" s="21">
        <f t="shared" ref="Y3333:Y3396" si="362">IF(X3333="", "", X3333-N3333)</f>
        <v>0</v>
      </c>
      <c r="Z3333" s="21" t="str">
        <f t="shared" ref="Z3333:Z3396" si="363">IF(N3333="", "", TEXT(N3333, "dddd"))</f>
        <v>Wednesday</v>
      </c>
      <c r="AA3333" s="21" t="str">
        <f t="shared" ref="AA3333:AA3396" si="364">IF(X3333="", "", TEXT(X3333, "dddd"))</f>
        <v>Wednesday</v>
      </c>
      <c r="AB3333" s="21" t="str">
        <f>VLOOKUP(U3333,'Currency Sheet'!A:C,3,)</f>
        <v>DOLLAR</v>
      </c>
      <c r="AC3333" s="42" t="str">
        <f>VLOOKUP(P3333,'Customer List'!B:D,3,)</f>
        <v>Local</v>
      </c>
    </row>
    <row r="3334" spans="1:29" x14ac:dyDescent="0.25">
      <c r="A3334" s="21">
        <v>3330</v>
      </c>
      <c r="B3334" s="21" t="s">
        <v>4846</v>
      </c>
      <c r="C3334" s="30">
        <v>45933</v>
      </c>
      <c r="D3334" s="30">
        <v>45938</v>
      </c>
      <c r="E3334" s="47">
        <v>123.2</v>
      </c>
      <c r="F3334" s="47">
        <f t="shared" si="359"/>
        <v>10841.6</v>
      </c>
      <c r="G3334" s="48">
        <f t="shared" si="360"/>
        <v>10841.6</v>
      </c>
      <c r="H3334" s="21">
        <v>302904</v>
      </c>
      <c r="I3334" s="21" t="s">
        <v>4777</v>
      </c>
      <c r="J3334" s="21">
        <v>1</v>
      </c>
      <c r="K3334" s="21">
        <v>1</v>
      </c>
      <c r="L3334" s="21">
        <f t="shared" si="361"/>
        <v>0</v>
      </c>
      <c r="M3334" s="21" t="s">
        <v>4993</v>
      </c>
      <c r="N3334" s="30">
        <v>45941</v>
      </c>
      <c r="O3334" s="48">
        <v>19096</v>
      </c>
      <c r="P3334" s="21" t="s">
        <v>630</v>
      </c>
      <c r="Q3334" s="21">
        <v>58156812615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Telangana</v>
      </c>
      <c r="W3334" s="38"/>
      <c r="X3334" s="30">
        <v>45943</v>
      </c>
      <c r="Y3334" s="21">
        <f t="shared" si="362"/>
        <v>2</v>
      </c>
      <c r="Z3334" s="21" t="str">
        <f t="shared" si="363"/>
        <v>Saturday</v>
      </c>
      <c r="AA3334" s="21" t="str">
        <f t="shared" si="364"/>
        <v>Monday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3331</v>
      </c>
      <c r="B3335" s="21" t="s">
        <v>4846</v>
      </c>
      <c r="C3335" s="30">
        <v>45933</v>
      </c>
      <c r="D3335" s="30">
        <v>45938</v>
      </c>
      <c r="E3335" s="47">
        <v>74.900000000000006</v>
      </c>
      <c r="F3335" s="47">
        <f t="shared" si="359"/>
        <v>6591.2000000000007</v>
      </c>
      <c r="G3335" s="48">
        <f t="shared" si="360"/>
        <v>6591.2000000000007</v>
      </c>
      <c r="H3335" s="21">
        <v>303403</v>
      </c>
      <c r="I3335" s="21" t="s">
        <v>4778</v>
      </c>
      <c r="J3335" s="21">
        <v>1</v>
      </c>
      <c r="K3335" s="21">
        <v>1</v>
      </c>
      <c r="L3335" s="21">
        <f t="shared" si="361"/>
        <v>0</v>
      </c>
      <c r="M3335" s="21" t="s">
        <v>5027</v>
      </c>
      <c r="N3335" s="30">
        <v>45941</v>
      </c>
      <c r="O3335" s="48">
        <v>9148.5</v>
      </c>
      <c r="P3335" s="21" t="s">
        <v>617</v>
      </c>
      <c r="Q3335" s="21">
        <v>58156839753</v>
      </c>
      <c r="R3335" s="30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Bhuvneshwar</v>
      </c>
      <c r="W3335" s="38"/>
      <c r="X3335" s="30">
        <v>45945</v>
      </c>
      <c r="Y3335" s="21">
        <f t="shared" si="362"/>
        <v>4</v>
      </c>
      <c r="Z3335" s="21" t="str">
        <f t="shared" si="363"/>
        <v>Saturday</v>
      </c>
      <c r="AA3335" s="21" t="str">
        <f t="shared" si="364"/>
        <v>Wednesday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3332</v>
      </c>
      <c r="B3336" s="21" t="s">
        <v>4846</v>
      </c>
      <c r="C3336" s="30">
        <v>45933</v>
      </c>
      <c r="D3336" s="30">
        <v>45938</v>
      </c>
      <c r="E3336" s="47">
        <v>196</v>
      </c>
      <c r="F3336" s="47">
        <f t="shared" si="359"/>
        <v>17248</v>
      </c>
      <c r="G3336" s="48">
        <f t="shared" si="360"/>
        <v>51744</v>
      </c>
      <c r="H3336" s="21">
        <v>303508</v>
      </c>
      <c r="I3336" s="21" t="s">
        <v>4779</v>
      </c>
      <c r="J3336" s="21">
        <v>3</v>
      </c>
      <c r="K3336" s="21">
        <v>3</v>
      </c>
      <c r="L3336" s="21">
        <f t="shared" si="361"/>
        <v>0</v>
      </c>
      <c r="M3336" s="21" t="s">
        <v>5011</v>
      </c>
      <c r="N3336" s="30">
        <v>45941</v>
      </c>
      <c r="O3336" s="48">
        <v>91140</v>
      </c>
      <c r="P3336" s="21" t="s">
        <v>2171</v>
      </c>
      <c r="Q3336" s="21">
        <v>58156842866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Gujrat</v>
      </c>
      <c r="W3336" s="38"/>
      <c r="X3336" s="30">
        <v>45944</v>
      </c>
      <c r="Y3336" s="21">
        <f t="shared" si="362"/>
        <v>3</v>
      </c>
      <c r="Z3336" s="21" t="str">
        <f t="shared" si="363"/>
        <v>Saturday</v>
      </c>
      <c r="AA3336" s="21" t="str">
        <f t="shared" si="364"/>
        <v>Tuesday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3333</v>
      </c>
      <c r="B3337" s="21" t="s">
        <v>4846</v>
      </c>
      <c r="C3337" s="30">
        <v>45933</v>
      </c>
      <c r="D3337" s="30">
        <v>45938</v>
      </c>
      <c r="E3337" s="47">
        <v>235.3</v>
      </c>
      <c r="F3337" s="47">
        <f t="shared" si="359"/>
        <v>20706.400000000001</v>
      </c>
      <c r="G3337" s="48">
        <f t="shared" si="360"/>
        <v>20706.400000000001</v>
      </c>
      <c r="H3337" s="21">
        <v>304128</v>
      </c>
      <c r="I3337" s="21" t="s">
        <v>4780</v>
      </c>
      <c r="J3337" s="21">
        <v>1</v>
      </c>
      <c r="K3337" s="21">
        <v>1</v>
      </c>
      <c r="L3337" s="21">
        <f t="shared" si="361"/>
        <v>0</v>
      </c>
      <c r="M3337" s="21" t="s">
        <v>4989</v>
      </c>
      <c r="N3337" s="30">
        <v>45941</v>
      </c>
      <c r="O3337" s="48">
        <v>36456</v>
      </c>
      <c r="P3337" s="21" t="s">
        <v>891</v>
      </c>
      <c r="Q3337" s="21">
        <v>58156813326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Banglore</v>
      </c>
      <c r="W3337" s="38"/>
      <c r="X3337" s="30">
        <v>45943</v>
      </c>
      <c r="Y3337" s="21">
        <f t="shared" si="362"/>
        <v>2</v>
      </c>
      <c r="Z3337" s="21" t="str">
        <f t="shared" si="363"/>
        <v>Saturday</v>
      </c>
      <c r="AA3337" s="21" t="str">
        <f t="shared" si="364"/>
        <v>Monday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3334</v>
      </c>
      <c r="B3338" s="21" t="s">
        <v>4846</v>
      </c>
      <c r="C3338" s="30">
        <v>45933</v>
      </c>
      <c r="D3338" s="30">
        <v>45938</v>
      </c>
      <c r="E3338" s="47">
        <v>221.2</v>
      </c>
      <c r="F3338" s="47">
        <f t="shared" si="359"/>
        <v>19465.599999999999</v>
      </c>
      <c r="G3338" s="48">
        <f t="shared" si="360"/>
        <v>19465.599999999999</v>
      </c>
      <c r="H3338" s="21">
        <v>304810</v>
      </c>
      <c r="I3338" s="21" t="s">
        <v>4781</v>
      </c>
      <c r="J3338" s="21">
        <v>1</v>
      </c>
      <c r="K3338" s="21">
        <v>1</v>
      </c>
      <c r="L3338" s="21">
        <f t="shared" si="361"/>
        <v>0</v>
      </c>
      <c r="M3338" s="21" t="s">
        <v>5122</v>
      </c>
      <c r="N3338" s="30">
        <v>45945</v>
      </c>
      <c r="O3338" s="48">
        <v>0</v>
      </c>
      <c r="P3338" s="21" t="s">
        <v>625</v>
      </c>
      <c r="Q3338" s="21" t="s">
        <v>636</v>
      </c>
      <c r="R3338" s="21" t="s">
        <v>637</v>
      </c>
      <c r="S3338" s="3">
        <v>4</v>
      </c>
      <c r="T3338" s="37"/>
      <c r="U3338" s="21" t="s">
        <v>18</v>
      </c>
      <c r="V3338" s="21" t="str">
        <f>VLOOKUP(P3338,'Customer List'!B:C,2,)</f>
        <v>Delhi</v>
      </c>
      <c r="W3338" s="38"/>
      <c r="X3338" s="30">
        <f>IF(OR(R3338 = "PRIYANKA MADAM", R3338 = "DEEPAK", R3338 = "PORTER"),N3338,"")</f>
        <v>45945</v>
      </c>
      <c r="Y3338" s="21">
        <f t="shared" si="362"/>
        <v>0</v>
      </c>
      <c r="Z3338" s="21" t="str">
        <f t="shared" si="363"/>
        <v>Wednesday</v>
      </c>
      <c r="AA3338" s="21" t="str">
        <f t="shared" si="364"/>
        <v>Wednesday</v>
      </c>
      <c r="AB3338" s="21" t="str">
        <f>VLOOKUP(U3338,'Currency Sheet'!A:C,3,)</f>
        <v>DOLLAR</v>
      </c>
      <c r="AC3338" s="42" t="str">
        <f>VLOOKUP(P3338,'Customer List'!B:D,3,)</f>
        <v>Local</v>
      </c>
    </row>
    <row r="3339" spans="1:29" x14ac:dyDescent="0.25">
      <c r="A3339" s="21">
        <v>3335</v>
      </c>
      <c r="B3339" s="21" t="s">
        <v>4846</v>
      </c>
      <c r="C3339" s="30">
        <v>45933</v>
      </c>
      <c r="D3339" s="30">
        <v>45938</v>
      </c>
      <c r="E3339" s="47">
        <v>217.7</v>
      </c>
      <c r="F3339" s="47">
        <f t="shared" si="359"/>
        <v>19157.599999999999</v>
      </c>
      <c r="G3339" s="48">
        <f t="shared" si="360"/>
        <v>19157.599999999999</v>
      </c>
      <c r="H3339" s="21">
        <v>307616</v>
      </c>
      <c r="I3339" s="21" t="s">
        <v>4782</v>
      </c>
      <c r="J3339" s="21">
        <v>1</v>
      </c>
      <c r="K3339" s="21">
        <v>1</v>
      </c>
      <c r="L3339" s="21">
        <f t="shared" si="361"/>
        <v>0</v>
      </c>
      <c r="M3339" s="21" t="s">
        <v>4975</v>
      </c>
      <c r="N3339" s="30">
        <v>45940</v>
      </c>
      <c r="O3339" s="48">
        <v>0</v>
      </c>
      <c r="P3339" s="21" t="s">
        <v>16</v>
      </c>
      <c r="Q3339" s="21" t="s">
        <v>636</v>
      </c>
      <c r="R3339" s="21" t="s">
        <v>637</v>
      </c>
      <c r="S3339" s="3">
        <v>4</v>
      </c>
      <c r="T3339" s="37" t="s">
        <v>609</v>
      </c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45940</v>
      </c>
      <c r="Y3339" s="21">
        <f t="shared" si="362"/>
        <v>0</v>
      </c>
      <c r="Z3339" s="21" t="str">
        <f t="shared" si="363"/>
        <v>Friday</v>
      </c>
      <c r="AA3339" s="21" t="str">
        <f t="shared" si="364"/>
        <v>Friday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3336</v>
      </c>
      <c r="B3340" s="21" t="s">
        <v>4846</v>
      </c>
      <c r="C3340" s="30">
        <v>45933</v>
      </c>
      <c r="D3340" s="30">
        <v>45938</v>
      </c>
      <c r="E3340" s="47">
        <v>107.8</v>
      </c>
      <c r="F3340" s="47">
        <f t="shared" si="359"/>
        <v>9486.4</v>
      </c>
      <c r="G3340" s="48">
        <f t="shared" si="360"/>
        <v>47432</v>
      </c>
      <c r="H3340" s="21">
        <v>310910</v>
      </c>
      <c r="I3340" s="21" t="s">
        <v>4783</v>
      </c>
      <c r="J3340" s="21">
        <v>5</v>
      </c>
      <c r="K3340" s="21">
        <v>5</v>
      </c>
      <c r="L3340" s="21">
        <f t="shared" si="361"/>
        <v>0</v>
      </c>
      <c r="M3340" s="21" t="s">
        <v>5005</v>
      </c>
      <c r="N3340" s="30">
        <v>45941</v>
      </c>
      <c r="O3340" s="48">
        <v>83545</v>
      </c>
      <c r="P3340" s="21" t="s">
        <v>2171</v>
      </c>
      <c r="Q3340" s="21">
        <v>58156842866</v>
      </c>
      <c r="R3340" s="21" t="s">
        <v>40</v>
      </c>
      <c r="S3340" s="3">
        <v>4</v>
      </c>
      <c r="T3340" s="37"/>
      <c r="U3340" s="21" t="s">
        <v>18</v>
      </c>
      <c r="V3340" s="21" t="str">
        <f>VLOOKUP(P3340,'Customer List'!B:C,2,)</f>
        <v>Gujrat</v>
      </c>
      <c r="W3340" s="38"/>
      <c r="X3340" s="30">
        <v>45944</v>
      </c>
      <c r="Y3340" s="21">
        <f t="shared" si="362"/>
        <v>3</v>
      </c>
      <c r="Z3340" s="21" t="str">
        <f t="shared" si="363"/>
        <v>Saturday</v>
      </c>
      <c r="AA3340" s="21" t="str">
        <f t="shared" si="364"/>
        <v>Tuesday</v>
      </c>
      <c r="AB3340" s="21" t="str">
        <f>VLOOKUP(U3340,'Currency Sheet'!A:C,3,)</f>
        <v>DOLLAR</v>
      </c>
      <c r="AC3340" s="42" t="str">
        <f>VLOOKUP(P3340,'Customer List'!B:D,3,)</f>
        <v>OutStation</v>
      </c>
    </row>
    <row r="3341" spans="1:29" x14ac:dyDescent="0.25">
      <c r="A3341" s="21">
        <v>3337</v>
      </c>
      <c r="B3341" s="21" t="s">
        <v>4846</v>
      </c>
      <c r="C3341" s="30">
        <v>45933</v>
      </c>
      <c r="D3341" s="30">
        <v>45938</v>
      </c>
      <c r="E3341" s="47">
        <v>277.5</v>
      </c>
      <c r="F3341" s="47">
        <f t="shared" si="359"/>
        <v>24420</v>
      </c>
      <c r="G3341" s="48">
        <f t="shared" si="360"/>
        <v>24420</v>
      </c>
      <c r="H3341" s="21">
        <v>317434</v>
      </c>
      <c r="I3341" s="21" t="s">
        <v>4784</v>
      </c>
      <c r="J3341" s="21">
        <v>1</v>
      </c>
      <c r="K3341" s="21">
        <v>1</v>
      </c>
      <c r="L3341" s="21">
        <f t="shared" si="361"/>
        <v>0</v>
      </c>
      <c r="M3341" s="21" t="s">
        <v>5000</v>
      </c>
      <c r="N3341" s="30">
        <v>45941</v>
      </c>
      <c r="O3341" s="48">
        <v>40145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62"/>
        <v>3</v>
      </c>
      <c r="Z3341" s="21" t="str">
        <f t="shared" si="363"/>
        <v>Saturday</v>
      </c>
      <c r="AA3341" s="21" t="str">
        <f t="shared" si="364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3338</v>
      </c>
      <c r="B3342" s="21" t="s">
        <v>4846</v>
      </c>
      <c r="C3342" s="30">
        <v>45933</v>
      </c>
      <c r="D3342" s="30">
        <v>45938</v>
      </c>
      <c r="E3342" s="47">
        <v>305.25</v>
      </c>
      <c r="F3342" s="47">
        <f t="shared" si="359"/>
        <v>26862</v>
      </c>
      <c r="G3342" s="48">
        <f t="shared" si="360"/>
        <v>26862</v>
      </c>
      <c r="H3342" s="21">
        <v>318340</v>
      </c>
      <c r="I3342" s="21" t="s">
        <v>4785</v>
      </c>
      <c r="J3342" s="21">
        <v>1</v>
      </c>
      <c r="K3342" s="21">
        <v>1</v>
      </c>
      <c r="L3342" s="21">
        <f t="shared" si="361"/>
        <v>0</v>
      </c>
      <c r="M3342" s="21" t="s">
        <v>5017</v>
      </c>
      <c r="N3342" s="30">
        <v>45941</v>
      </c>
      <c r="O3342" s="48">
        <v>44159.5</v>
      </c>
      <c r="P3342" s="21" t="s">
        <v>2046</v>
      </c>
      <c r="Q3342" s="21">
        <v>58156813050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Banglore</v>
      </c>
      <c r="W3342" s="38"/>
      <c r="X3342" s="30">
        <v>45943</v>
      </c>
      <c r="Y3342" s="21">
        <f t="shared" si="362"/>
        <v>2</v>
      </c>
      <c r="Z3342" s="21" t="str">
        <f t="shared" si="363"/>
        <v>Saturday</v>
      </c>
      <c r="AA3342" s="21" t="str">
        <f t="shared" si="364"/>
        <v>Monday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3339</v>
      </c>
      <c r="B3343" s="21" t="s">
        <v>4846</v>
      </c>
      <c r="C3343" s="30">
        <v>45933</v>
      </c>
      <c r="D3343" s="30">
        <v>45938</v>
      </c>
      <c r="E3343" s="47">
        <v>219.8</v>
      </c>
      <c r="F3343" s="47">
        <f t="shared" si="359"/>
        <v>19342.400000000001</v>
      </c>
      <c r="G3343" s="48">
        <f t="shared" si="360"/>
        <v>38684.800000000003</v>
      </c>
      <c r="H3343" s="21">
        <v>328114</v>
      </c>
      <c r="I3343" s="21" t="s">
        <v>4786</v>
      </c>
      <c r="J3343" s="21">
        <v>2</v>
      </c>
      <c r="K3343" s="21">
        <v>2</v>
      </c>
      <c r="L3343" s="21">
        <f t="shared" si="361"/>
        <v>0</v>
      </c>
      <c r="M3343" s="21" t="s">
        <v>5011</v>
      </c>
      <c r="N3343" s="30">
        <v>45941</v>
      </c>
      <c r="O3343" s="48">
        <v>68138</v>
      </c>
      <c r="P3343" s="21" t="s">
        <v>2171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62"/>
        <v>3</v>
      </c>
      <c r="Z3343" s="21" t="str">
        <f t="shared" si="363"/>
        <v>Saturday</v>
      </c>
      <c r="AA3343" s="21" t="str">
        <f t="shared" si="364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3340</v>
      </c>
      <c r="B3344" s="21" t="s">
        <v>4846</v>
      </c>
      <c r="C3344" s="30">
        <v>45933</v>
      </c>
      <c r="D3344" s="30">
        <v>45938</v>
      </c>
      <c r="E3344" s="47">
        <v>313.5</v>
      </c>
      <c r="F3344" s="47">
        <f t="shared" si="359"/>
        <v>27588</v>
      </c>
      <c r="G3344" s="48">
        <f t="shared" si="360"/>
        <v>27588</v>
      </c>
      <c r="H3344" s="21">
        <v>329950</v>
      </c>
      <c r="I3344" s="21" t="s">
        <v>4787</v>
      </c>
      <c r="J3344" s="21">
        <v>1</v>
      </c>
      <c r="K3344" s="21">
        <v>1</v>
      </c>
      <c r="L3344" s="21">
        <f t="shared" si="361"/>
        <v>0</v>
      </c>
      <c r="M3344" s="21" t="s">
        <v>5122</v>
      </c>
      <c r="N3344" s="30">
        <v>45945</v>
      </c>
      <c r="O3344" s="48">
        <v>0</v>
      </c>
      <c r="P3344" s="21" t="s">
        <v>625</v>
      </c>
      <c r="Q3344" s="21" t="s">
        <v>636</v>
      </c>
      <c r="R3344" s="21" t="s">
        <v>637</v>
      </c>
      <c r="S3344" s="3">
        <v>4</v>
      </c>
      <c r="T3344" s="37"/>
      <c r="U3344" s="21" t="s">
        <v>18</v>
      </c>
      <c r="V3344" s="21" t="str">
        <f>VLOOKUP(P3344,'Customer List'!B:C,2,)</f>
        <v>Delhi</v>
      </c>
      <c r="W3344" s="38"/>
      <c r="X3344" s="30">
        <f>IF(OR(R3344 = "PRIYANKA MADAM", R3344 = "DEEPAK", R3344 = "PORTER"),N3344,"")</f>
        <v>45945</v>
      </c>
      <c r="Y3344" s="21">
        <f t="shared" si="362"/>
        <v>0</v>
      </c>
      <c r="Z3344" s="21" t="str">
        <f t="shared" si="363"/>
        <v>Wednesday</v>
      </c>
      <c r="AA3344" s="21" t="str">
        <f t="shared" si="364"/>
        <v>Wednesday</v>
      </c>
      <c r="AB3344" s="21" t="str">
        <f>VLOOKUP(U3344,'Currency Sheet'!A:C,3,)</f>
        <v>DOLLAR</v>
      </c>
      <c r="AC3344" s="42" t="str">
        <f>VLOOKUP(P3344,'Customer List'!B:D,3,)</f>
        <v>Local</v>
      </c>
    </row>
    <row r="3345" spans="1:29" x14ac:dyDescent="0.25">
      <c r="A3345" s="21">
        <v>3341</v>
      </c>
      <c r="B3345" s="21" t="s">
        <v>4846</v>
      </c>
      <c r="C3345" s="30">
        <v>45933</v>
      </c>
      <c r="D3345" s="30">
        <v>45938</v>
      </c>
      <c r="E3345" s="47">
        <v>262.5</v>
      </c>
      <c r="F3345" s="47">
        <f t="shared" si="359"/>
        <v>23100</v>
      </c>
      <c r="G3345" s="48">
        <f t="shared" si="360"/>
        <v>23100</v>
      </c>
      <c r="H3345" s="21">
        <v>331416</v>
      </c>
      <c r="I3345" s="21" t="s">
        <v>4788</v>
      </c>
      <c r="J3345" s="21">
        <v>1</v>
      </c>
      <c r="K3345" s="21">
        <v>1</v>
      </c>
      <c r="L3345" s="21">
        <f t="shared" si="361"/>
        <v>0</v>
      </c>
      <c r="M3345" s="21" t="s">
        <v>4989</v>
      </c>
      <c r="N3345" s="30">
        <v>45941</v>
      </c>
      <c r="O3345" s="48">
        <v>40687.5</v>
      </c>
      <c r="P3345" s="21" t="s">
        <v>891</v>
      </c>
      <c r="Q3345" s="21">
        <v>58156813326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Banglore</v>
      </c>
      <c r="W3345" s="38"/>
      <c r="X3345" s="30">
        <v>45943</v>
      </c>
      <c r="Y3345" s="21">
        <f t="shared" si="362"/>
        <v>2</v>
      </c>
      <c r="Z3345" s="21" t="str">
        <f t="shared" si="363"/>
        <v>Saturday</v>
      </c>
      <c r="AA3345" s="21" t="str">
        <f t="shared" si="364"/>
        <v>Monday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3342</v>
      </c>
      <c r="B3346" s="21" t="s">
        <v>4846</v>
      </c>
      <c r="C3346" s="30">
        <v>45933</v>
      </c>
      <c r="D3346" s="30">
        <v>45938</v>
      </c>
      <c r="E3346" s="47">
        <v>318</v>
      </c>
      <c r="F3346" s="47">
        <f t="shared" si="359"/>
        <v>27984</v>
      </c>
      <c r="G3346" s="48">
        <f t="shared" si="360"/>
        <v>27984</v>
      </c>
      <c r="H3346" s="21">
        <v>334330</v>
      </c>
      <c r="I3346" s="21" t="s">
        <v>4789</v>
      </c>
      <c r="J3346" s="21">
        <v>1</v>
      </c>
      <c r="K3346" s="21">
        <v>1</v>
      </c>
      <c r="L3346" s="21">
        <f t="shared" si="361"/>
        <v>0</v>
      </c>
      <c r="M3346" s="21" t="s">
        <v>5122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62"/>
        <v>0</v>
      </c>
      <c r="Z3346" s="21" t="str">
        <f t="shared" si="363"/>
        <v>Wednesday</v>
      </c>
      <c r="AA3346" s="21" t="str">
        <f t="shared" si="364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3343</v>
      </c>
      <c r="B3347" s="21" t="s">
        <v>4846</v>
      </c>
      <c r="C3347" s="30">
        <v>45933</v>
      </c>
      <c r="D3347" s="30">
        <v>45938</v>
      </c>
      <c r="E3347" s="47">
        <v>124.6</v>
      </c>
      <c r="F3347" s="47">
        <f t="shared" si="359"/>
        <v>10964.8</v>
      </c>
      <c r="G3347" s="48">
        <f t="shared" si="360"/>
        <v>10964.8</v>
      </c>
      <c r="H3347" s="21">
        <v>336119</v>
      </c>
      <c r="I3347" s="21" t="s">
        <v>4790</v>
      </c>
      <c r="J3347" s="21">
        <v>1</v>
      </c>
      <c r="K3347" s="21">
        <v>1</v>
      </c>
      <c r="L3347" s="21">
        <f t="shared" si="361"/>
        <v>0</v>
      </c>
      <c r="M3347" s="21" t="s">
        <v>5027</v>
      </c>
      <c r="N3347" s="30">
        <v>45941</v>
      </c>
      <c r="O3347" s="48">
        <v>15219</v>
      </c>
      <c r="P3347" s="21" t="s">
        <v>617</v>
      </c>
      <c r="Q3347" s="21">
        <v>58156839753</v>
      </c>
      <c r="R3347" s="30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Bhuvneshwar</v>
      </c>
      <c r="W3347" s="38"/>
      <c r="X3347" s="30">
        <v>45945</v>
      </c>
      <c r="Y3347" s="21">
        <f t="shared" si="362"/>
        <v>4</v>
      </c>
      <c r="Z3347" s="21" t="str">
        <f t="shared" si="363"/>
        <v>Saturday</v>
      </c>
      <c r="AA3347" s="21" t="str">
        <f t="shared" si="364"/>
        <v>Wednesday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3344</v>
      </c>
      <c r="B3348" s="21" t="s">
        <v>4846</v>
      </c>
      <c r="C3348" s="30">
        <v>45933</v>
      </c>
      <c r="D3348" s="30">
        <v>45938</v>
      </c>
      <c r="E3348" s="47">
        <v>144.75</v>
      </c>
      <c r="F3348" s="47">
        <f t="shared" si="359"/>
        <v>12738</v>
      </c>
      <c r="G3348" s="48">
        <f t="shared" si="360"/>
        <v>12738</v>
      </c>
      <c r="H3348" s="21">
        <v>342915</v>
      </c>
      <c r="I3348" s="21" t="s">
        <v>4791</v>
      </c>
      <c r="J3348" s="21">
        <v>1</v>
      </c>
      <c r="K3348" s="21">
        <v>1</v>
      </c>
      <c r="L3348" s="21">
        <f t="shared" si="361"/>
        <v>0</v>
      </c>
      <c r="M3348" s="21" t="s">
        <v>5157</v>
      </c>
      <c r="N3348" s="30">
        <v>45941</v>
      </c>
      <c r="O3348" s="48">
        <v>0</v>
      </c>
      <c r="P3348" s="21" t="s">
        <v>242</v>
      </c>
      <c r="Q3348" s="21">
        <v>58156838563</v>
      </c>
      <c r="R3348" s="21" t="s">
        <v>40</v>
      </c>
      <c r="S3348" s="3">
        <v>4</v>
      </c>
      <c r="T3348" s="37" t="s">
        <v>4983</v>
      </c>
      <c r="U3348" s="21" t="s">
        <v>18</v>
      </c>
      <c r="V3348" s="21" t="str">
        <f>VLOOKUP(P3348,'Customer List'!B:C,2,)</f>
        <v>Mumbai</v>
      </c>
      <c r="W3348" s="38"/>
      <c r="X3348" s="30">
        <v>45943</v>
      </c>
      <c r="Y3348" s="21">
        <f t="shared" si="362"/>
        <v>2</v>
      </c>
      <c r="Z3348" s="21" t="str">
        <f t="shared" si="363"/>
        <v>Saturday</v>
      </c>
      <c r="AA3348" s="21" t="str">
        <f t="shared" si="364"/>
        <v>Monday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3345</v>
      </c>
      <c r="B3349" s="21" t="s">
        <v>4846</v>
      </c>
      <c r="C3349" s="30">
        <v>45933</v>
      </c>
      <c r="D3349" s="30">
        <v>45938</v>
      </c>
      <c r="E3349" s="47">
        <v>205.1</v>
      </c>
      <c r="F3349" s="47">
        <f t="shared" si="359"/>
        <v>18048.8</v>
      </c>
      <c r="G3349" s="48">
        <f t="shared" si="360"/>
        <v>90244</v>
      </c>
      <c r="H3349" s="21">
        <v>343512</v>
      </c>
      <c r="I3349" s="21" t="s">
        <v>4792</v>
      </c>
      <c r="J3349" s="21">
        <v>5</v>
      </c>
      <c r="K3349" s="21">
        <v>5</v>
      </c>
      <c r="L3349" s="21">
        <f t="shared" si="361"/>
        <v>0</v>
      </c>
      <c r="M3349" s="21" t="s">
        <v>5011</v>
      </c>
      <c r="N3349" s="30">
        <v>45941</v>
      </c>
      <c r="O3349" s="48">
        <v>158952.5</v>
      </c>
      <c r="P3349" s="21" t="s">
        <v>2171</v>
      </c>
      <c r="Q3349" s="21">
        <v>58156842866</v>
      </c>
      <c r="R3349" s="21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Gujrat</v>
      </c>
      <c r="W3349" s="38"/>
      <c r="X3349" s="30">
        <v>45944</v>
      </c>
      <c r="Y3349" s="21">
        <f t="shared" si="362"/>
        <v>3</v>
      </c>
      <c r="Z3349" s="21" t="str">
        <f t="shared" si="363"/>
        <v>Saturday</v>
      </c>
      <c r="AA3349" s="21" t="str">
        <f t="shared" si="364"/>
        <v>Tuesday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3346</v>
      </c>
      <c r="B3350" s="21" t="s">
        <v>4846</v>
      </c>
      <c r="C3350" s="30">
        <v>45933</v>
      </c>
      <c r="D3350" s="30">
        <v>45938</v>
      </c>
      <c r="E3350" s="47">
        <v>38.5</v>
      </c>
      <c r="F3350" s="47">
        <f t="shared" si="359"/>
        <v>3388</v>
      </c>
      <c r="G3350" s="48">
        <f t="shared" si="360"/>
        <v>3388</v>
      </c>
      <c r="H3350" s="21">
        <v>344604</v>
      </c>
      <c r="I3350" s="21" t="s">
        <v>4784</v>
      </c>
      <c r="J3350" s="21">
        <v>1</v>
      </c>
      <c r="K3350" s="21">
        <v>1</v>
      </c>
      <c r="L3350" s="21">
        <f t="shared" si="361"/>
        <v>0</v>
      </c>
      <c r="M3350" s="21" t="s">
        <v>4874</v>
      </c>
      <c r="N3350" s="30">
        <v>45939</v>
      </c>
      <c r="O3350" s="48">
        <v>5280</v>
      </c>
      <c r="P3350" s="21" t="s">
        <v>208</v>
      </c>
      <c r="Q3350" s="21" t="s">
        <v>1127</v>
      </c>
      <c r="R3350" s="21" t="s">
        <v>1127</v>
      </c>
      <c r="S3350" s="3">
        <v>4</v>
      </c>
      <c r="T3350" s="37"/>
      <c r="U3350" s="21" t="s">
        <v>18</v>
      </c>
      <c r="V3350" s="21" t="str">
        <f>VLOOKUP(P3350,'Customer List'!B:C,2,)</f>
        <v>Delhi</v>
      </c>
      <c r="W3350" s="38"/>
      <c r="X3350" s="30">
        <f>IF(OR(R3350 = "PRIYANKA MADAM", R3350 = "DEEPAK", R3350 = "PORTER"),N3350,"")</f>
        <v>45939</v>
      </c>
      <c r="Y3350" s="21">
        <f t="shared" si="362"/>
        <v>0</v>
      </c>
      <c r="Z3350" s="21" t="str">
        <f t="shared" si="363"/>
        <v>Thursday</v>
      </c>
      <c r="AA3350" s="21" t="str">
        <f t="shared" si="364"/>
        <v>Thursday</v>
      </c>
      <c r="AB3350" s="21" t="str">
        <f>VLOOKUP(U3350,'Currency Sheet'!A:C,3,)</f>
        <v>DOLLAR</v>
      </c>
      <c r="AC3350" s="42" t="str">
        <f>VLOOKUP(P3350,'Customer List'!B:D,3,)</f>
        <v>Local</v>
      </c>
    </row>
    <row r="3351" spans="1:29" x14ac:dyDescent="0.25">
      <c r="A3351" s="21">
        <v>3347</v>
      </c>
      <c r="B3351" s="21" t="s">
        <v>4846</v>
      </c>
      <c r="C3351" s="30">
        <v>45933</v>
      </c>
      <c r="D3351" s="30">
        <v>45938</v>
      </c>
      <c r="E3351" s="47">
        <v>297</v>
      </c>
      <c r="F3351" s="47">
        <f t="shared" si="359"/>
        <v>26136</v>
      </c>
      <c r="G3351" s="48">
        <f t="shared" si="360"/>
        <v>26136</v>
      </c>
      <c r="H3351" s="21">
        <v>344748</v>
      </c>
      <c r="I3351" s="21" t="s">
        <v>4793</v>
      </c>
      <c r="J3351" s="21">
        <v>1</v>
      </c>
      <c r="K3351" s="21">
        <v>1</v>
      </c>
      <c r="L3351" s="21">
        <f t="shared" si="361"/>
        <v>0</v>
      </c>
      <c r="M3351" s="21" t="s">
        <v>4998</v>
      </c>
      <c r="N3351" s="30">
        <v>45941</v>
      </c>
      <c r="O3351" s="48">
        <v>42966</v>
      </c>
      <c r="P3351" s="21" t="s">
        <v>2171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62"/>
        <v>3</v>
      </c>
      <c r="Z3351" s="21" t="str">
        <f t="shared" si="363"/>
        <v>Saturday</v>
      </c>
      <c r="AA3351" s="21" t="str">
        <f t="shared" si="364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3348</v>
      </c>
      <c r="B3352" s="21" t="s">
        <v>4846</v>
      </c>
      <c r="C3352" s="30">
        <v>45933</v>
      </c>
      <c r="D3352" s="30">
        <v>45938</v>
      </c>
      <c r="E3352" s="47">
        <v>297</v>
      </c>
      <c r="F3352" s="47">
        <f t="shared" si="359"/>
        <v>26136</v>
      </c>
      <c r="G3352" s="48">
        <f t="shared" si="360"/>
        <v>26136</v>
      </c>
      <c r="H3352" s="21">
        <v>344748</v>
      </c>
      <c r="I3352" s="21" t="s">
        <v>4793</v>
      </c>
      <c r="J3352" s="21">
        <v>1</v>
      </c>
      <c r="K3352" s="21">
        <v>1</v>
      </c>
      <c r="L3352" s="21">
        <f t="shared" si="361"/>
        <v>0</v>
      </c>
      <c r="M3352" s="21" t="s">
        <v>5014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62"/>
        <v>3</v>
      </c>
      <c r="Z3352" s="21" t="str">
        <f t="shared" si="363"/>
        <v>Saturday</v>
      </c>
      <c r="AA3352" s="21" t="str">
        <f t="shared" si="364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3349</v>
      </c>
      <c r="B3353" s="21" t="s">
        <v>4846</v>
      </c>
      <c r="C3353" s="30">
        <v>45933</v>
      </c>
      <c r="D3353" s="30">
        <v>45938</v>
      </c>
      <c r="E3353" s="47">
        <v>116.2</v>
      </c>
      <c r="F3353" s="47">
        <f t="shared" si="359"/>
        <v>10225.6</v>
      </c>
      <c r="G3353" s="48">
        <f t="shared" si="360"/>
        <v>10225.6</v>
      </c>
      <c r="H3353" s="21">
        <v>347507</v>
      </c>
      <c r="I3353" s="21" t="s">
        <v>4794</v>
      </c>
      <c r="J3353" s="21">
        <v>1</v>
      </c>
      <c r="K3353" s="21">
        <v>1</v>
      </c>
      <c r="L3353" s="21">
        <f t="shared" si="361"/>
        <v>0</v>
      </c>
      <c r="M3353" s="21" t="s">
        <v>5027</v>
      </c>
      <c r="N3353" s="30">
        <v>45941</v>
      </c>
      <c r="O3353" s="48">
        <v>14193</v>
      </c>
      <c r="P3353" s="21" t="s">
        <v>617</v>
      </c>
      <c r="Q3353" s="21">
        <v>58156839753</v>
      </c>
      <c r="R3353" s="30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Bhuvneshwar</v>
      </c>
      <c r="W3353" s="38"/>
      <c r="X3353" s="30">
        <v>45945</v>
      </c>
      <c r="Y3353" s="21">
        <f t="shared" si="362"/>
        <v>4</v>
      </c>
      <c r="Z3353" s="21" t="str">
        <f t="shared" si="363"/>
        <v>Saturday</v>
      </c>
      <c r="AA3353" s="21" t="str">
        <f t="shared" si="364"/>
        <v>Wednesday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3350</v>
      </c>
      <c r="B3354" s="21" t="s">
        <v>4846</v>
      </c>
      <c r="C3354" s="30">
        <v>45933</v>
      </c>
      <c r="D3354" s="30">
        <v>45938</v>
      </c>
      <c r="E3354" s="47">
        <v>176.4</v>
      </c>
      <c r="F3354" s="47">
        <f t="shared" si="359"/>
        <v>15523.2</v>
      </c>
      <c r="G3354" s="48">
        <f t="shared" si="360"/>
        <v>15523.2</v>
      </c>
      <c r="H3354" s="21">
        <v>348206</v>
      </c>
      <c r="I3354" s="21" t="s">
        <v>4795</v>
      </c>
      <c r="J3354" s="21">
        <v>1</v>
      </c>
      <c r="K3354" s="21">
        <v>1</v>
      </c>
      <c r="L3354" s="21">
        <f t="shared" si="361"/>
        <v>0</v>
      </c>
      <c r="M3354" s="21" t="s">
        <v>5122</v>
      </c>
      <c r="N3354" s="30">
        <v>45945</v>
      </c>
      <c r="O3354" s="48">
        <v>0</v>
      </c>
      <c r="P3354" s="21" t="s">
        <v>625</v>
      </c>
      <c r="Q3354" s="21" t="s">
        <v>636</v>
      </c>
      <c r="R3354" s="21" t="s">
        <v>637</v>
      </c>
      <c r="S3354" s="3">
        <v>4</v>
      </c>
      <c r="T3354" s="37"/>
      <c r="U3354" s="21" t="s">
        <v>18</v>
      </c>
      <c r="V3354" s="21" t="str">
        <f>VLOOKUP(P3354,'Customer List'!B:C,2,)</f>
        <v>Delhi</v>
      </c>
      <c r="W3354" s="38"/>
      <c r="X3354" s="30">
        <f>IF(OR(R3354 = "PRIYANKA MADAM", R3354 = "DEEPAK", R3354 = "PORTER"),N3354,"")</f>
        <v>45945</v>
      </c>
      <c r="Y3354" s="21">
        <f t="shared" si="362"/>
        <v>0</v>
      </c>
      <c r="Z3354" s="21" t="str">
        <f t="shared" si="363"/>
        <v>Wednesday</v>
      </c>
      <c r="AA3354" s="21" t="str">
        <f t="shared" si="364"/>
        <v>Wednesday</v>
      </c>
      <c r="AB3354" s="21" t="str">
        <f>VLOOKUP(U3354,'Currency Sheet'!A:C,3,)</f>
        <v>DOLLAR</v>
      </c>
      <c r="AC3354" s="42" t="str">
        <f>VLOOKUP(P3354,'Customer List'!B:D,3,)</f>
        <v>Local</v>
      </c>
    </row>
    <row r="3355" spans="1:29" x14ac:dyDescent="0.25">
      <c r="A3355" s="21">
        <v>3351</v>
      </c>
      <c r="B3355" s="21" t="s">
        <v>4846</v>
      </c>
      <c r="C3355" s="30">
        <v>45933</v>
      </c>
      <c r="D3355" s="30">
        <v>45938</v>
      </c>
      <c r="E3355" s="47">
        <v>250.6</v>
      </c>
      <c r="F3355" s="47">
        <f t="shared" si="359"/>
        <v>22052.799999999999</v>
      </c>
      <c r="G3355" s="48">
        <f t="shared" si="360"/>
        <v>22052.799999999999</v>
      </c>
      <c r="H3355" s="21">
        <v>351336</v>
      </c>
      <c r="I3355" s="21" t="s">
        <v>4796</v>
      </c>
      <c r="J3355" s="21">
        <v>1</v>
      </c>
      <c r="K3355" s="21">
        <v>1</v>
      </c>
      <c r="L3355" s="21">
        <f t="shared" si="361"/>
        <v>0</v>
      </c>
      <c r="M3355" s="21" t="s">
        <v>5122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62"/>
        <v>0</v>
      </c>
      <c r="Z3355" s="21" t="str">
        <f t="shared" si="363"/>
        <v>Wednesday</v>
      </c>
      <c r="AA3355" s="21" t="str">
        <f t="shared" si="364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3352</v>
      </c>
      <c r="B3356" s="21" t="s">
        <v>4846</v>
      </c>
      <c r="C3356" s="30">
        <v>45933</v>
      </c>
      <c r="D3356" s="30">
        <v>45938</v>
      </c>
      <c r="E3356" s="47">
        <v>300.3</v>
      </c>
      <c r="F3356" s="47">
        <f t="shared" si="359"/>
        <v>26426.400000000001</v>
      </c>
      <c r="G3356" s="48">
        <f t="shared" si="360"/>
        <v>26426.400000000001</v>
      </c>
      <c r="H3356" s="21">
        <v>352318</v>
      </c>
      <c r="I3356" s="21" t="s">
        <v>4797</v>
      </c>
      <c r="J3356" s="21">
        <v>1</v>
      </c>
      <c r="K3356" s="21">
        <v>1</v>
      </c>
      <c r="L3356" s="21">
        <f t="shared" si="361"/>
        <v>0</v>
      </c>
      <c r="M3356" s="21" t="s">
        <v>5122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62"/>
        <v>0</v>
      </c>
      <c r="Z3356" s="21" t="str">
        <f t="shared" si="363"/>
        <v>Wednesday</v>
      </c>
      <c r="AA3356" s="21" t="str">
        <f t="shared" si="364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3353</v>
      </c>
      <c r="B3357" s="21" t="s">
        <v>4846</v>
      </c>
      <c r="C3357" s="30">
        <v>45933</v>
      </c>
      <c r="D3357" s="30">
        <v>45938</v>
      </c>
      <c r="E3357" s="47">
        <v>111.3</v>
      </c>
      <c r="F3357" s="47">
        <f t="shared" si="359"/>
        <v>9794.4</v>
      </c>
      <c r="G3357" s="48">
        <f t="shared" si="360"/>
        <v>9794.4</v>
      </c>
      <c r="H3357" s="21">
        <v>353719</v>
      </c>
      <c r="I3357" s="21" t="s">
        <v>4798</v>
      </c>
      <c r="J3357" s="21">
        <v>1</v>
      </c>
      <c r="K3357" s="21">
        <v>1</v>
      </c>
      <c r="L3357" s="21">
        <f t="shared" si="361"/>
        <v>0</v>
      </c>
      <c r="M3357" s="21" t="s">
        <v>5158</v>
      </c>
      <c r="N3357" s="30">
        <v>45941</v>
      </c>
      <c r="O3357" s="48">
        <v>0</v>
      </c>
      <c r="P3357" s="21" t="s">
        <v>398</v>
      </c>
      <c r="Q3357" s="21">
        <v>58156838563</v>
      </c>
      <c r="R3357" s="21" t="s">
        <v>40</v>
      </c>
      <c r="S3357" s="3">
        <v>4</v>
      </c>
      <c r="T3357" s="37" t="s">
        <v>4983</v>
      </c>
      <c r="U3357" s="21" t="s">
        <v>18</v>
      </c>
      <c r="V3357" s="21" t="str">
        <f>VLOOKUP(P3357,'Customer List'!B:C,2,)</f>
        <v>Pune</v>
      </c>
      <c r="W3357" s="38"/>
      <c r="X3357" s="30">
        <v>45943</v>
      </c>
      <c r="Y3357" s="21">
        <f t="shared" si="362"/>
        <v>2</v>
      </c>
      <c r="Z3357" s="21" t="str">
        <f t="shared" si="363"/>
        <v>Saturday</v>
      </c>
      <c r="AA3357" s="21" t="str">
        <f t="shared" si="364"/>
        <v>Monday</v>
      </c>
      <c r="AB3357" s="21" t="str">
        <f>VLOOKUP(U3357,'Currency Sheet'!A:C,3,)</f>
        <v>DOLLAR</v>
      </c>
      <c r="AC3357" s="42" t="str">
        <f>VLOOKUP(P3357,'Customer List'!B:D,3,)</f>
        <v>OutStation</v>
      </c>
    </row>
    <row r="3358" spans="1:29" x14ac:dyDescent="0.25">
      <c r="A3358" s="21">
        <v>3354</v>
      </c>
      <c r="B3358" s="21" t="s">
        <v>4846</v>
      </c>
      <c r="C3358" s="30">
        <v>45933</v>
      </c>
      <c r="D3358" s="30">
        <v>45938</v>
      </c>
      <c r="E3358" s="47">
        <v>252</v>
      </c>
      <c r="F3358" s="47">
        <f t="shared" si="359"/>
        <v>22176</v>
      </c>
      <c r="G3358" s="48">
        <f t="shared" si="360"/>
        <v>22176</v>
      </c>
      <c r="H3358" s="21">
        <v>357504</v>
      </c>
      <c r="I3358" s="21" t="s">
        <v>4799</v>
      </c>
      <c r="J3358" s="21">
        <v>1</v>
      </c>
      <c r="K3358" s="21">
        <v>1</v>
      </c>
      <c r="L3358" s="21">
        <f t="shared" si="361"/>
        <v>0</v>
      </c>
      <c r="M3358" s="21" t="s">
        <v>5009</v>
      </c>
      <c r="N3358" s="30">
        <v>45941</v>
      </c>
      <c r="O3358" s="48">
        <v>39060</v>
      </c>
      <c r="P3358" s="21" t="s">
        <v>2171</v>
      </c>
      <c r="Q3358" s="21">
        <v>58156842866</v>
      </c>
      <c r="R3358" s="21" t="s">
        <v>40</v>
      </c>
      <c r="S3358" s="3">
        <v>4</v>
      </c>
      <c r="T3358" s="37"/>
      <c r="U3358" s="21" t="s">
        <v>18</v>
      </c>
      <c r="V3358" s="21" t="str">
        <f>VLOOKUP(P3358,'Customer List'!B:C,2,)</f>
        <v>Gujrat</v>
      </c>
      <c r="W3358" s="38"/>
      <c r="X3358" s="30">
        <v>45944</v>
      </c>
      <c r="Y3358" s="21">
        <f t="shared" si="362"/>
        <v>3</v>
      </c>
      <c r="Z3358" s="21" t="str">
        <f t="shared" si="363"/>
        <v>Saturday</v>
      </c>
      <c r="AA3358" s="21" t="str">
        <f t="shared" si="364"/>
        <v>Tuesday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3355</v>
      </c>
      <c r="B3359" s="21" t="s">
        <v>4846</v>
      </c>
      <c r="C3359" s="30">
        <v>45933</v>
      </c>
      <c r="D3359" s="30">
        <v>45938</v>
      </c>
      <c r="E3359" s="47">
        <v>221.9</v>
      </c>
      <c r="F3359" s="47">
        <f t="shared" si="359"/>
        <v>19527.2</v>
      </c>
      <c r="G3359" s="48">
        <f t="shared" si="360"/>
        <v>19527.2</v>
      </c>
      <c r="H3359" s="21">
        <v>363010</v>
      </c>
      <c r="I3359" s="21" t="s">
        <v>4775</v>
      </c>
      <c r="J3359" s="21">
        <v>1</v>
      </c>
      <c r="K3359" s="21">
        <v>1</v>
      </c>
      <c r="L3359" s="21">
        <f t="shared" si="361"/>
        <v>0</v>
      </c>
      <c r="M3359" s="21" t="s">
        <v>5025</v>
      </c>
      <c r="N3359" s="30">
        <v>45941</v>
      </c>
      <c r="O3359" s="48">
        <v>33411.800000000003</v>
      </c>
      <c r="P3359" s="21" t="s">
        <v>165</v>
      </c>
      <c r="Q3359" s="21">
        <v>58156810375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Lucknow</v>
      </c>
      <c r="W3359" s="38"/>
      <c r="X3359" s="30">
        <v>45943</v>
      </c>
      <c r="Y3359" s="21">
        <f t="shared" si="362"/>
        <v>2</v>
      </c>
      <c r="Z3359" s="21" t="str">
        <f t="shared" si="363"/>
        <v>Saturday</v>
      </c>
      <c r="AA3359" s="21" t="str">
        <f t="shared" si="364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3356</v>
      </c>
      <c r="B3360" s="21" t="s">
        <v>4846</v>
      </c>
      <c r="C3360" s="30">
        <v>45933</v>
      </c>
      <c r="D3360" s="30">
        <v>45938</v>
      </c>
      <c r="E3360" s="47">
        <v>183.4</v>
      </c>
      <c r="F3360" s="47">
        <f t="shared" si="359"/>
        <v>16139.2</v>
      </c>
      <c r="G3360" s="48">
        <f t="shared" si="360"/>
        <v>48417.600000000006</v>
      </c>
      <c r="H3360" s="21">
        <v>366608</v>
      </c>
      <c r="I3360" s="21" t="s">
        <v>4778</v>
      </c>
      <c r="J3360" s="21">
        <v>3</v>
      </c>
      <c r="K3360" s="21">
        <v>3</v>
      </c>
      <c r="L3360" s="21">
        <f t="shared" si="361"/>
        <v>0</v>
      </c>
      <c r="M3360" s="21" t="s">
        <v>5010</v>
      </c>
      <c r="N3360" s="30">
        <v>45941</v>
      </c>
      <c r="O3360" s="48">
        <v>85281</v>
      </c>
      <c r="P3360" s="21" t="s">
        <v>2171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62"/>
        <v>3</v>
      </c>
      <c r="Z3360" s="21" t="str">
        <f t="shared" si="363"/>
        <v>Saturday</v>
      </c>
      <c r="AA3360" s="21" t="str">
        <f t="shared" si="364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3357</v>
      </c>
      <c r="B3361" s="21" t="s">
        <v>4846</v>
      </c>
      <c r="C3361" s="30">
        <v>45933</v>
      </c>
      <c r="D3361" s="30">
        <v>45938</v>
      </c>
      <c r="E3361" s="47">
        <v>254.1</v>
      </c>
      <c r="F3361" s="47">
        <f t="shared" si="359"/>
        <v>22360.799999999999</v>
      </c>
      <c r="G3361" s="48">
        <f t="shared" si="360"/>
        <v>22360.799999999999</v>
      </c>
      <c r="H3361" s="21">
        <v>366914</v>
      </c>
      <c r="I3361" s="21" t="s">
        <v>4800</v>
      </c>
      <c r="J3361" s="21">
        <v>1</v>
      </c>
      <c r="K3361" s="21">
        <v>1</v>
      </c>
      <c r="L3361" s="21">
        <f t="shared" si="361"/>
        <v>0</v>
      </c>
      <c r="M3361" s="21" t="s">
        <v>4999</v>
      </c>
      <c r="N3361" s="30">
        <v>45941</v>
      </c>
      <c r="O3361" s="48">
        <v>39385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62"/>
        <v>3</v>
      </c>
      <c r="Z3361" s="21" t="str">
        <f t="shared" si="363"/>
        <v>Saturday</v>
      </c>
      <c r="AA3361" s="21" t="str">
        <f t="shared" si="364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3358</v>
      </c>
      <c r="B3362" s="21" t="s">
        <v>4846</v>
      </c>
      <c r="C3362" s="30">
        <v>45933</v>
      </c>
      <c r="D3362" s="30">
        <v>45938</v>
      </c>
      <c r="E3362" s="47">
        <v>96.6</v>
      </c>
      <c r="F3362" s="47">
        <f t="shared" si="359"/>
        <v>8500.7999999999993</v>
      </c>
      <c r="G3362" s="48">
        <f t="shared" si="360"/>
        <v>17001.599999999999</v>
      </c>
      <c r="H3362" s="21">
        <v>368508</v>
      </c>
      <c r="I3362" s="21" t="s">
        <v>4801</v>
      </c>
      <c r="J3362" s="21">
        <v>2</v>
      </c>
      <c r="K3362" s="21">
        <v>2</v>
      </c>
      <c r="L3362" s="21">
        <f t="shared" si="361"/>
        <v>0</v>
      </c>
      <c r="M3362" s="21" t="s">
        <v>4874</v>
      </c>
      <c r="N3362" s="30">
        <v>45939</v>
      </c>
      <c r="O3362" s="48">
        <v>26496</v>
      </c>
      <c r="P3362" s="21" t="s">
        <v>208</v>
      </c>
      <c r="Q3362" s="21" t="s">
        <v>1127</v>
      </c>
      <c r="R3362" s="21" t="s">
        <v>1127</v>
      </c>
      <c r="S3362" s="3">
        <v>4</v>
      </c>
      <c r="T3362" s="37"/>
      <c r="U3362" s="21" t="s">
        <v>18</v>
      </c>
      <c r="V3362" s="21" t="str">
        <f>VLOOKUP(P3362,'Customer List'!B:C,2,)</f>
        <v>Delhi</v>
      </c>
      <c r="W3362" s="38"/>
      <c r="X3362" s="30">
        <f>IF(OR(R3362 = "PRIYANKA MADAM", R3362 = "DEEPAK", R3362 = "PORTER"),N3362,"")</f>
        <v>45939</v>
      </c>
      <c r="Y3362" s="21">
        <f t="shared" si="362"/>
        <v>0</v>
      </c>
      <c r="Z3362" s="21" t="str">
        <f t="shared" si="363"/>
        <v>Thursday</v>
      </c>
      <c r="AA3362" s="21" t="str">
        <f t="shared" si="364"/>
        <v>Thursday</v>
      </c>
      <c r="AB3362" s="21" t="str">
        <f>VLOOKUP(U3362,'Currency Sheet'!A:C,3,)</f>
        <v>DOLLAR</v>
      </c>
      <c r="AC3362" s="42" t="str">
        <f>VLOOKUP(P3362,'Customer List'!B:D,3,)</f>
        <v>Local</v>
      </c>
    </row>
    <row r="3363" spans="1:29" x14ac:dyDescent="0.25">
      <c r="A3363" s="21">
        <v>3359</v>
      </c>
      <c r="B3363" s="21" t="s">
        <v>4846</v>
      </c>
      <c r="C3363" s="30">
        <v>45933</v>
      </c>
      <c r="D3363" s="30">
        <v>45938</v>
      </c>
      <c r="E3363" s="47">
        <v>107.8</v>
      </c>
      <c r="F3363" s="47">
        <f t="shared" si="359"/>
        <v>9486.4</v>
      </c>
      <c r="G3363" s="48">
        <f t="shared" si="360"/>
        <v>9486.4</v>
      </c>
      <c r="H3363" s="21">
        <v>369905</v>
      </c>
      <c r="I3363" s="21" t="s">
        <v>4802</v>
      </c>
      <c r="J3363" s="21">
        <v>1</v>
      </c>
      <c r="K3363" s="21">
        <v>1</v>
      </c>
      <c r="L3363" s="21">
        <f t="shared" si="361"/>
        <v>0</v>
      </c>
      <c r="M3363" s="21" t="s">
        <v>5027</v>
      </c>
      <c r="N3363" s="30">
        <v>45941</v>
      </c>
      <c r="O3363" s="48">
        <v>13167</v>
      </c>
      <c r="P3363" s="21" t="s">
        <v>617</v>
      </c>
      <c r="Q3363" s="21">
        <v>58156839753</v>
      </c>
      <c r="R3363" s="30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Bhuvneshwar</v>
      </c>
      <c r="W3363" s="38"/>
      <c r="X3363" s="30">
        <v>45945</v>
      </c>
      <c r="Y3363" s="21">
        <f t="shared" si="362"/>
        <v>4</v>
      </c>
      <c r="Z3363" s="21" t="str">
        <f t="shared" si="363"/>
        <v>Saturday</v>
      </c>
      <c r="AA3363" s="21" t="str">
        <f t="shared" si="364"/>
        <v>Wednesday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3360</v>
      </c>
      <c r="B3364" s="21" t="s">
        <v>4846</v>
      </c>
      <c r="C3364" s="30">
        <v>45933</v>
      </c>
      <c r="D3364" s="30">
        <v>45938</v>
      </c>
      <c r="E3364" s="47">
        <v>82.6</v>
      </c>
      <c r="F3364" s="47">
        <f t="shared" si="359"/>
        <v>7268.7999999999993</v>
      </c>
      <c r="G3364" s="48">
        <f t="shared" si="360"/>
        <v>7268.7999999999993</v>
      </c>
      <c r="H3364" s="21">
        <v>398202</v>
      </c>
      <c r="I3364" s="21" t="s">
        <v>4803</v>
      </c>
      <c r="J3364" s="21">
        <v>1</v>
      </c>
      <c r="K3364" s="21">
        <v>1</v>
      </c>
      <c r="L3364" s="21">
        <f t="shared" si="361"/>
        <v>0</v>
      </c>
      <c r="M3364" s="21" t="s">
        <v>5027</v>
      </c>
      <c r="N3364" s="30">
        <v>45941</v>
      </c>
      <c r="O3364" s="48">
        <v>10089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62"/>
        <v>4</v>
      </c>
      <c r="Z3364" s="21" t="str">
        <f t="shared" si="363"/>
        <v>Saturday</v>
      </c>
      <c r="AA3364" s="21" t="str">
        <f t="shared" si="364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3361</v>
      </c>
      <c r="B3365" s="21" t="s">
        <v>4846</v>
      </c>
      <c r="C3365" s="30">
        <v>45933</v>
      </c>
      <c r="D3365" s="30">
        <v>45938</v>
      </c>
      <c r="E3365" s="47">
        <v>61.6</v>
      </c>
      <c r="F3365" s="47">
        <f t="shared" si="359"/>
        <v>5420.8</v>
      </c>
      <c r="G3365" s="48">
        <f t="shared" si="360"/>
        <v>5420.8</v>
      </c>
      <c r="H3365" s="21">
        <v>400120</v>
      </c>
      <c r="I3365" s="21" t="s">
        <v>4804</v>
      </c>
      <c r="J3365" s="21">
        <v>1</v>
      </c>
      <c r="K3365" s="21">
        <v>1</v>
      </c>
      <c r="L3365" s="21">
        <f t="shared" si="361"/>
        <v>0</v>
      </c>
      <c r="M3365" s="21" t="s">
        <v>4998</v>
      </c>
      <c r="N3365" s="30">
        <v>45941</v>
      </c>
      <c r="O3365" s="48">
        <v>9548</v>
      </c>
      <c r="P3365" s="21" t="s">
        <v>2171</v>
      </c>
      <c r="Q3365" s="21">
        <v>58156842866</v>
      </c>
      <c r="R3365" s="21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Gujrat</v>
      </c>
      <c r="W3365" s="38"/>
      <c r="X3365" s="30">
        <v>45944</v>
      </c>
      <c r="Y3365" s="21">
        <f t="shared" si="362"/>
        <v>3</v>
      </c>
      <c r="Z3365" s="21" t="str">
        <f t="shared" si="363"/>
        <v>Saturday</v>
      </c>
      <c r="AA3365" s="21" t="str">
        <f t="shared" si="364"/>
        <v>Tuesday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3362</v>
      </c>
      <c r="B3366" s="21" t="s">
        <v>4846</v>
      </c>
      <c r="C3366" s="30">
        <v>45933</v>
      </c>
      <c r="D3366" s="30">
        <v>45938</v>
      </c>
      <c r="E3366" s="47">
        <v>125.3</v>
      </c>
      <c r="F3366" s="47">
        <f t="shared" si="359"/>
        <v>11026.4</v>
      </c>
      <c r="G3366" s="48">
        <f t="shared" si="360"/>
        <v>22052.799999999999</v>
      </c>
      <c r="H3366" s="21">
        <v>400126</v>
      </c>
      <c r="I3366" s="21" t="s">
        <v>4804</v>
      </c>
      <c r="J3366" s="21">
        <v>2</v>
      </c>
      <c r="K3366" s="21">
        <v>2</v>
      </c>
      <c r="L3366" s="21">
        <f t="shared" si="361"/>
        <v>0</v>
      </c>
      <c r="M3366" s="21" t="s">
        <v>5007</v>
      </c>
      <c r="N3366" s="30">
        <v>45941</v>
      </c>
      <c r="O3366" s="48">
        <v>38843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62"/>
        <v>3</v>
      </c>
      <c r="Z3366" s="21" t="str">
        <f t="shared" si="363"/>
        <v>Saturday</v>
      </c>
      <c r="AA3366" s="21" t="str">
        <f t="shared" si="364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3363</v>
      </c>
      <c r="B3367" s="21" t="s">
        <v>4846</v>
      </c>
      <c r="C3367" s="30">
        <v>45933</v>
      </c>
      <c r="D3367" s="30">
        <v>45938</v>
      </c>
      <c r="E3367" s="47">
        <v>135.1</v>
      </c>
      <c r="F3367" s="47">
        <f t="shared" si="359"/>
        <v>11888.8</v>
      </c>
      <c r="G3367" s="48">
        <f t="shared" si="360"/>
        <v>23777.599999999999</v>
      </c>
      <c r="H3367" s="21">
        <v>400144</v>
      </c>
      <c r="I3367" s="21" t="s">
        <v>4804</v>
      </c>
      <c r="J3367" s="21">
        <v>2</v>
      </c>
      <c r="K3367" s="21">
        <v>2</v>
      </c>
      <c r="L3367" s="21">
        <f t="shared" si="361"/>
        <v>0</v>
      </c>
      <c r="M3367" s="21" t="s">
        <v>5012</v>
      </c>
      <c r="N3367" s="30">
        <v>45941</v>
      </c>
      <c r="O3367" s="48">
        <v>41881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62"/>
        <v>3</v>
      </c>
      <c r="Z3367" s="21" t="str">
        <f t="shared" si="363"/>
        <v>Saturday</v>
      </c>
      <c r="AA3367" s="21" t="str">
        <f t="shared" si="364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3364</v>
      </c>
      <c r="B3368" s="21" t="s">
        <v>4846</v>
      </c>
      <c r="C3368" s="30">
        <v>45933</v>
      </c>
      <c r="D3368" s="30">
        <v>45938</v>
      </c>
      <c r="E3368" s="47">
        <v>144.75</v>
      </c>
      <c r="F3368" s="47">
        <f t="shared" si="359"/>
        <v>12738</v>
      </c>
      <c r="G3368" s="48">
        <f t="shared" si="360"/>
        <v>12738</v>
      </c>
      <c r="H3368" s="21">
        <v>400171</v>
      </c>
      <c r="I3368" s="21" t="s">
        <v>4804</v>
      </c>
      <c r="J3368" s="21">
        <v>1</v>
      </c>
      <c r="K3368" s="21">
        <v>1</v>
      </c>
      <c r="L3368" s="21">
        <f t="shared" si="361"/>
        <v>0</v>
      </c>
      <c r="M3368" s="21" t="s">
        <v>5017</v>
      </c>
      <c r="N3368" s="30">
        <v>45941</v>
      </c>
      <c r="O3368" s="48">
        <v>20940.5</v>
      </c>
      <c r="P3368" s="21" t="s">
        <v>2046</v>
      </c>
      <c r="Q3368" s="21">
        <v>58156813050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Banglore</v>
      </c>
      <c r="W3368" s="38"/>
      <c r="X3368" s="30">
        <v>45943</v>
      </c>
      <c r="Y3368" s="21">
        <f t="shared" si="362"/>
        <v>2</v>
      </c>
      <c r="Z3368" s="21" t="str">
        <f t="shared" si="363"/>
        <v>Saturday</v>
      </c>
      <c r="AA3368" s="21" t="str">
        <f t="shared" si="364"/>
        <v>Monday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3365</v>
      </c>
      <c r="B3369" s="21" t="s">
        <v>4846</v>
      </c>
      <c r="C3369" s="30">
        <v>45933</v>
      </c>
      <c r="D3369" s="30">
        <v>45938</v>
      </c>
      <c r="E3369" s="47">
        <v>147.69999999999999</v>
      </c>
      <c r="F3369" s="47">
        <f t="shared" si="359"/>
        <v>12997.599999999999</v>
      </c>
      <c r="G3369" s="48">
        <f t="shared" si="360"/>
        <v>25995.199999999997</v>
      </c>
      <c r="H3369" s="21">
        <v>400250</v>
      </c>
      <c r="I3369" s="21" t="s">
        <v>4805</v>
      </c>
      <c r="J3369" s="21">
        <v>2</v>
      </c>
      <c r="K3369" s="21">
        <v>2</v>
      </c>
      <c r="L3369" s="21">
        <f t="shared" si="361"/>
        <v>0</v>
      </c>
      <c r="M3369" s="21" t="s">
        <v>5012</v>
      </c>
      <c r="N3369" s="30">
        <v>45941</v>
      </c>
      <c r="O3369" s="48">
        <v>45787</v>
      </c>
      <c r="P3369" s="21" t="s">
        <v>2171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62"/>
        <v>3</v>
      </c>
      <c r="Z3369" s="21" t="str">
        <f t="shared" si="363"/>
        <v>Saturday</v>
      </c>
      <c r="AA3369" s="21" t="str">
        <f t="shared" si="364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3366</v>
      </c>
      <c r="B3370" s="21" t="s">
        <v>4846</v>
      </c>
      <c r="C3370" s="30">
        <v>45933</v>
      </c>
      <c r="D3370" s="30">
        <v>45938</v>
      </c>
      <c r="E3370" s="47">
        <v>309.75</v>
      </c>
      <c r="F3370" s="47">
        <f t="shared" si="359"/>
        <v>27258</v>
      </c>
      <c r="G3370" s="48">
        <f t="shared" si="360"/>
        <v>54516</v>
      </c>
      <c r="H3370" s="21">
        <v>400266</v>
      </c>
      <c r="I3370" s="21" t="s">
        <v>4805</v>
      </c>
      <c r="J3370" s="21">
        <v>2</v>
      </c>
      <c r="K3370" s="21">
        <v>2</v>
      </c>
      <c r="L3370" s="21">
        <f t="shared" si="361"/>
        <v>0</v>
      </c>
      <c r="M3370" s="21" t="s">
        <v>5012</v>
      </c>
      <c r="N3370" s="30">
        <v>45941</v>
      </c>
      <c r="O3370" s="48">
        <v>89621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62"/>
        <v>3</v>
      </c>
      <c r="Z3370" s="21" t="str">
        <f t="shared" si="363"/>
        <v>Saturday</v>
      </c>
      <c r="AA3370" s="21" t="str">
        <f t="shared" si="364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3367</v>
      </c>
      <c r="B3371" s="21" t="s">
        <v>4846</v>
      </c>
      <c r="C3371" s="30">
        <v>45933</v>
      </c>
      <c r="D3371" s="30">
        <v>45938</v>
      </c>
      <c r="E3371" s="47">
        <v>301.5</v>
      </c>
      <c r="F3371" s="47">
        <f t="shared" si="359"/>
        <v>26532</v>
      </c>
      <c r="G3371" s="48">
        <f t="shared" si="360"/>
        <v>53064</v>
      </c>
      <c r="H3371" s="21">
        <v>400268</v>
      </c>
      <c r="I3371" s="21" t="s">
        <v>4805</v>
      </c>
      <c r="J3371" s="21">
        <v>2</v>
      </c>
      <c r="K3371" s="21">
        <v>2</v>
      </c>
      <c r="L3371" s="21">
        <f t="shared" si="361"/>
        <v>0</v>
      </c>
      <c r="M3371" s="21" t="s">
        <v>5012</v>
      </c>
      <c r="N3371" s="30">
        <v>45941</v>
      </c>
      <c r="O3371" s="48">
        <v>87234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62"/>
        <v>3</v>
      </c>
      <c r="Z3371" s="21" t="str">
        <f t="shared" si="363"/>
        <v>Saturday</v>
      </c>
      <c r="AA3371" s="21" t="str">
        <f t="shared" si="364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3368</v>
      </c>
      <c r="B3372" s="21" t="s">
        <v>4846</v>
      </c>
      <c r="C3372" s="30">
        <v>45933</v>
      </c>
      <c r="D3372" s="30">
        <v>45938</v>
      </c>
      <c r="E3372" s="47">
        <v>268.5</v>
      </c>
      <c r="F3372" s="47">
        <f t="shared" si="359"/>
        <v>23628</v>
      </c>
      <c r="G3372" s="48">
        <f t="shared" si="360"/>
        <v>47256</v>
      </c>
      <c r="H3372" s="21">
        <v>400342</v>
      </c>
      <c r="I3372" s="21" t="s">
        <v>4806</v>
      </c>
      <c r="J3372" s="21">
        <v>2</v>
      </c>
      <c r="K3372" s="21">
        <v>2</v>
      </c>
      <c r="L3372" s="21">
        <f t="shared" si="361"/>
        <v>0</v>
      </c>
      <c r="M3372" s="21" t="s">
        <v>5012</v>
      </c>
      <c r="N3372" s="30">
        <v>45941</v>
      </c>
      <c r="O3372" s="48">
        <v>77686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62"/>
        <v>3</v>
      </c>
      <c r="Z3372" s="21" t="str">
        <f t="shared" si="363"/>
        <v>Saturday</v>
      </c>
      <c r="AA3372" s="21" t="str">
        <f t="shared" si="364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3369</v>
      </c>
      <c r="B3373" s="21" t="s">
        <v>4846</v>
      </c>
      <c r="C3373" s="30">
        <v>45933</v>
      </c>
      <c r="D3373" s="30">
        <v>45938</v>
      </c>
      <c r="E3373" s="47">
        <v>153</v>
      </c>
      <c r="F3373" s="47">
        <f t="shared" si="359"/>
        <v>13464</v>
      </c>
      <c r="G3373" s="48">
        <f t="shared" si="360"/>
        <v>13464</v>
      </c>
      <c r="H3373" s="21">
        <v>400647</v>
      </c>
      <c r="I3373" s="21" t="s">
        <v>4807</v>
      </c>
      <c r="J3373" s="21">
        <v>1</v>
      </c>
      <c r="K3373" s="21">
        <v>1</v>
      </c>
      <c r="L3373" s="21">
        <f t="shared" si="361"/>
        <v>0</v>
      </c>
      <c r="M3373" s="21" t="s">
        <v>5027</v>
      </c>
      <c r="N3373" s="30">
        <v>45941</v>
      </c>
      <c r="O3373" s="48">
        <v>17442</v>
      </c>
      <c r="P3373" s="21" t="s">
        <v>617</v>
      </c>
      <c r="Q3373" s="21">
        <v>58156839753</v>
      </c>
      <c r="R3373" s="30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Bhuvneshwar</v>
      </c>
      <c r="W3373" s="38"/>
      <c r="X3373" s="30">
        <v>45945</v>
      </c>
      <c r="Y3373" s="21">
        <f t="shared" si="362"/>
        <v>4</v>
      </c>
      <c r="Z3373" s="21" t="str">
        <f t="shared" si="363"/>
        <v>Saturday</v>
      </c>
      <c r="AA3373" s="21" t="str">
        <f t="shared" si="364"/>
        <v>Wednesday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3370</v>
      </c>
      <c r="B3374" s="21" t="s">
        <v>4846</v>
      </c>
      <c r="C3374" s="30">
        <v>45933</v>
      </c>
      <c r="D3374" s="30">
        <v>45938</v>
      </c>
      <c r="E3374" s="47">
        <v>186</v>
      </c>
      <c r="F3374" s="47">
        <f t="shared" si="359"/>
        <v>16368</v>
      </c>
      <c r="G3374" s="48">
        <f t="shared" si="360"/>
        <v>16368</v>
      </c>
      <c r="H3374" s="21">
        <v>400655</v>
      </c>
      <c r="I3374" s="21" t="s">
        <v>4807</v>
      </c>
      <c r="J3374" s="21">
        <v>1</v>
      </c>
      <c r="K3374" s="21">
        <v>1</v>
      </c>
      <c r="L3374" s="21">
        <f t="shared" si="361"/>
        <v>0</v>
      </c>
      <c r="M3374" s="21" t="s">
        <v>5017</v>
      </c>
      <c r="N3374" s="30">
        <v>45941</v>
      </c>
      <c r="O3374" s="48">
        <v>26908</v>
      </c>
      <c r="P3374" s="21" t="s">
        <v>2046</v>
      </c>
      <c r="Q3374" s="21">
        <v>58156813050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Banglore</v>
      </c>
      <c r="W3374" s="38"/>
      <c r="X3374" s="30">
        <v>45943</v>
      </c>
      <c r="Y3374" s="21">
        <f t="shared" si="362"/>
        <v>2</v>
      </c>
      <c r="Z3374" s="21" t="str">
        <f t="shared" si="363"/>
        <v>Saturday</v>
      </c>
      <c r="AA3374" s="21" t="str">
        <f t="shared" si="364"/>
        <v>Monday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3371</v>
      </c>
      <c r="B3375" s="21" t="s">
        <v>4846</v>
      </c>
      <c r="C3375" s="30">
        <v>45933</v>
      </c>
      <c r="D3375" s="30">
        <v>45938</v>
      </c>
      <c r="E3375" s="47">
        <v>219</v>
      </c>
      <c r="F3375" s="47">
        <f t="shared" si="359"/>
        <v>19272</v>
      </c>
      <c r="G3375" s="48">
        <f t="shared" si="360"/>
        <v>38544</v>
      </c>
      <c r="H3375" s="21">
        <v>402607</v>
      </c>
      <c r="I3375" s="21" t="s">
        <v>4808</v>
      </c>
      <c r="J3375" s="21">
        <v>2</v>
      </c>
      <c r="K3375" s="21">
        <v>2</v>
      </c>
      <c r="L3375" s="21">
        <f t="shared" si="361"/>
        <v>0</v>
      </c>
      <c r="M3375" s="21" t="s">
        <v>5012</v>
      </c>
      <c r="N3375" s="30">
        <v>45941</v>
      </c>
      <c r="O3375" s="48">
        <v>63364</v>
      </c>
      <c r="P3375" s="21" t="s">
        <v>2171</v>
      </c>
      <c r="Q3375" s="21">
        <v>58156842866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Gujrat</v>
      </c>
      <c r="W3375" s="38"/>
      <c r="X3375" s="30">
        <v>45944</v>
      </c>
      <c r="Y3375" s="21">
        <f t="shared" si="362"/>
        <v>3</v>
      </c>
      <c r="Z3375" s="21" t="str">
        <f t="shared" si="363"/>
        <v>Saturday</v>
      </c>
      <c r="AA3375" s="21" t="str">
        <f t="shared" si="364"/>
        <v>Tuesday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3372</v>
      </c>
      <c r="B3376" s="21" t="s">
        <v>4846</v>
      </c>
      <c r="C3376" s="30">
        <v>45933</v>
      </c>
      <c r="D3376" s="30">
        <v>45938</v>
      </c>
      <c r="E3376" s="47">
        <v>311.5</v>
      </c>
      <c r="F3376" s="47">
        <f t="shared" si="359"/>
        <v>27412</v>
      </c>
      <c r="G3376" s="48">
        <f t="shared" si="360"/>
        <v>54824</v>
      </c>
      <c r="H3376" s="21">
        <v>403504</v>
      </c>
      <c r="I3376" s="21" t="s">
        <v>4809</v>
      </c>
      <c r="J3376" s="21">
        <v>2</v>
      </c>
      <c r="K3376" s="21">
        <v>2</v>
      </c>
      <c r="L3376" s="21">
        <f t="shared" si="361"/>
        <v>0</v>
      </c>
      <c r="M3376" s="21" t="s">
        <v>5012</v>
      </c>
      <c r="N3376" s="30">
        <v>45941</v>
      </c>
      <c r="O3376" s="48">
        <v>96565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62"/>
        <v>3</v>
      </c>
      <c r="Z3376" s="21" t="str">
        <f t="shared" si="363"/>
        <v>Saturday</v>
      </c>
      <c r="AA3376" s="21" t="str">
        <f t="shared" si="364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3373</v>
      </c>
      <c r="B3377" s="21" t="s">
        <v>4846</v>
      </c>
      <c r="C3377" s="30">
        <v>45933</v>
      </c>
      <c r="D3377" s="30">
        <v>45938</v>
      </c>
      <c r="E3377" s="47">
        <v>82.6</v>
      </c>
      <c r="F3377" s="47">
        <f t="shared" si="359"/>
        <v>7268.7999999999993</v>
      </c>
      <c r="G3377" s="48">
        <f t="shared" si="360"/>
        <v>7268.7999999999993</v>
      </c>
      <c r="H3377" s="21">
        <v>405202</v>
      </c>
      <c r="I3377" s="21" t="s">
        <v>4810</v>
      </c>
      <c r="J3377" s="21">
        <v>1</v>
      </c>
      <c r="K3377" s="21">
        <v>1</v>
      </c>
      <c r="L3377" s="21">
        <f t="shared" si="361"/>
        <v>0</v>
      </c>
      <c r="M3377" s="21" t="s">
        <v>5022</v>
      </c>
      <c r="N3377" s="30">
        <v>45941</v>
      </c>
      <c r="O3377" s="48">
        <v>12036</v>
      </c>
      <c r="P3377" s="21" t="s">
        <v>621</v>
      </c>
      <c r="Q3377" s="21">
        <v>58156809782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Hyderabad</v>
      </c>
      <c r="W3377" s="38"/>
      <c r="X3377" s="30">
        <v>45943</v>
      </c>
      <c r="Y3377" s="21">
        <f t="shared" si="362"/>
        <v>2</v>
      </c>
      <c r="Z3377" s="21" t="str">
        <f t="shared" si="363"/>
        <v>Saturday</v>
      </c>
      <c r="AA3377" s="21" t="str">
        <f t="shared" si="364"/>
        <v>Monday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3374</v>
      </c>
      <c r="B3378" s="21" t="s">
        <v>4846</v>
      </c>
      <c r="C3378" s="30">
        <v>45933</v>
      </c>
      <c r="D3378" s="30">
        <v>45938</v>
      </c>
      <c r="E3378" s="47">
        <v>127.4</v>
      </c>
      <c r="F3378" s="47">
        <f t="shared" si="359"/>
        <v>11211.2</v>
      </c>
      <c r="G3378" s="48">
        <f t="shared" si="360"/>
        <v>11211.2</v>
      </c>
      <c r="H3378" s="21">
        <v>405301</v>
      </c>
      <c r="I3378" s="21" t="s">
        <v>4811</v>
      </c>
      <c r="J3378" s="21">
        <v>1</v>
      </c>
      <c r="K3378" s="21">
        <v>1</v>
      </c>
      <c r="L3378" s="21">
        <f t="shared" si="361"/>
        <v>0</v>
      </c>
      <c r="M3378" s="21" t="s">
        <v>5027</v>
      </c>
      <c r="N3378" s="30">
        <v>45941</v>
      </c>
      <c r="O3378" s="48">
        <v>15561</v>
      </c>
      <c r="P3378" s="21" t="s">
        <v>617</v>
      </c>
      <c r="Q3378" s="21">
        <v>58156839753</v>
      </c>
      <c r="R3378" s="30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Bhuvneshwar</v>
      </c>
      <c r="W3378" s="38"/>
      <c r="X3378" s="30">
        <v>45945</v>
      </c>
      <c r="Y3378" s="21">
        <f t="shared" si="362"/>
        <v>4</v>
      </c>
      <c r="Z3378" s="21" t="str">
        <f t="shared" si="363"/>
        <v>Saturday</v>
      </c>
      <c r="AA3378" s="21" t="str">
        <f t="shared" si="364"/>
        <v>Wednesday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3375</v>
      </c>
      <c r="B3379" s="21" t="s">
        <v>4846</v>
      </c>
      <c r="C3379" s="30">
        <v>45933</v>
      </c>
      <c r="D3379" s="30">
        <v>45938</v>
      </c>
      <c r="E3379" s="47">
        <v>153</v>
      </c>
      <c r="F3379" s="47">
        <f t="shared" si="359"/>
        <v>13464</v>
      </c>
      <c r="G3379" s="48">
        <f t="shared" si="360"/>
        <v>26928</v>
      </c>
      <c r="H3379" s="21">
        <v>405317</v>
      </c>
      <c r="I3379" s="21" t="s">
        <v>4811</v>
      </c>
      <c r="J3379" s="21">
        <v>2</v>
      </c>
      <c r="K3379" s="21">
        <v>2</v>
      </c>
      <c r="L3379" s="21">
        <f t="shared" si="361"/>
        <v>0</v>
      </c>
      <c r="M3379" s="21" t="s">
        <v>5019</v>
      </c>
      <c r="N3379" s="30">
        <v>45941</v>
      </c>
      <c r="O3379" s="48">
        <v>43003.199999999997</v>
      </c>
      <c r="P3379" s="21" t="s">
        <v>4845</v>
      </c>
      <c r="Q3379" s="21">
        <v>58156808990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Mumbai</v>
      </c>
      <c r="W3379" s="38"/>
      <c r="X3379" s="30">
        <v>45943</v>
      </c>
      <c r="Y3379" s="21">
        <f t="shared" si="362"/>
        <v>2</v>
      </c>
      <c r="Z3379" s="21" t="str">
        <f t="shared" si="363"/>
        <v>Saturday</v>
      </c>
      <c r="AA3379" s="21" t="str">
        <f t="shared" si="364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3376</v>
      </c>
      <c r="B3380" s="21" t="s">
        <v>4846</v>
      </c>
      <c r="C3380" s="30">
        <v>45933</v>
      </c>
      <c r="D3380" s="30">
        <v>45938</v>
      </c>
      <c r="E3380" s="47">
        <v>58.1</v>
      </c>
      <c r="F3380" s="47">
        <f t="shared" si="359"/>
        <v>5112.8</v>
      </c>
      <c r="G3380" s="48">
        <f t="shared" si="360"/>
        <v>5112.8</v>
      </c>
      <c r="H3380" s="21">
        <v>406403</v>
      </c>
      <c r="I3380" s="21" t="s">
        <v>4812</v>
      </c>
      <c r="J3380" s="21">
        <v>1</v>
      </c>
      <c r="K3380" s="21">
        <v>1</v>
      </c>
      <c r="L3380" s="21">
        <f t="shared" si="361"/>
        <v>0</v>
      </c>
      <c r="M3380" s="21" t="s">
        <v>4976</v>
      </c>
      <c r="N3380" s="30">
        <v>45940</v>
      </c>
      <c r="O3380" s="48">
        <v>9641.25</v>
      </c>
      <c r="P3380" s="21" t="s">
        <v>619</v>
      </c>
      <c r="Q3380" s="21" t="s">
        <v>636</v>
      </c>
      <c r="R3380" s="21" t="s">
        <v>637</v>
      </c>
      <c r="S3380" s="3">
        <v>4</v>
      </c>
      <c r="T3380" s="37"/>
      <c r="U3380" s="21" t="s">
        <v>18</v>
      </c>
      <c r="V3380" s="21" t="str">
        <f>VLOOKUP(P3380,'Customer List'!B:C,2,)</f>
        <v>Delhi</v>
      </c>
      <c r="W3380" s="38"/>
      <c r="X3380" s="30">
        <f>IF(OR(R3380 = "PRIYANKA MADAM", R3380 = "DEEPAK", R3380 = "PORTER"),N3380,"")</f>
        <v>45940</v>
      </c>
      <c r="Y3380" s="21">
        <f t="shared" si="362"/>
        <v>0</v>
      </c>
      <c r="Z3380" s="21" t="str">
        <f t="shared" si="363"/>
        <v>Friday</v>
      </c>
      <c r="AA3380" s="21" t="str">
        <f t="shared" si="364"/>
        <v>Friday</v>
      </c>
      <c r="AB3380" s="21" t="str">
        <f>VLOOKUP(U3380,'Currency Sheet'!A:C,3,)</f>
        <v>DOLLAR</v>
      </c>
      <c r="AC3380" s="42" t="str">
        <f>VLOOKUP(P3380,'Customer List'!B:D,3,)</f>
        <v>Local</v>
      </c>
    </row>
    <row r="3381" spans="1:29" x14ac:dyDescent="0.25">
      <c r="A3381" s="21">
        <v>3377</v>
      </c>
      <c r="B3381" s="21" t="s">
        <v>4846</v>
      </c>
      <c r="C3381" s="30">
        <v>45933</v>
      </c>
      <c r="D3381" s="30">
        <v>45938</v>
      </c>
      <c r="E3381" s="47">
        <v>72.8</v>
      </c>
      <c r="F3381" s="47">
        <f t="shared" si="359"/>
        <v>6406.4</v>
      </c>
      <c r="G3381" s="48">
        <f t="shared" si="360"/>
        <v>6406.4</v>
      </c>
      <c r="H3381" s="21">
        <v>406421</v>
      </c>
      <c r="I3381" s="21" t="s">
        <v>4812</v>
      </c>
      <c r="J3381" s="21">
        <v>1</v>
      </c>
      <c r="K3381" s="21">
        <v>1</v>
      </c>
      <c r="L3381" s="21">
        <f t="shared" si="361"/>
        <v>0</v>
      </c>
      <c r="M3381" s="21" t="s">
        <v>4976</v>
      </c>
      <c r="N3381" s="30">
        <v>45940</v>
      </c>
      <c r="O3381" s="48">
        <v>12090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"DEEPAK"), N3381, "")</f>
        <v>45940</v>
      </c>
      <c r="Y3381" s="21">
        <f t="shared" si="362"/>
        <v>0</v>
      </c>
      <c r="Z3381" s="21" t="str">
        <f t="shared" si="363"/>
        <v>Friday</v>
      </c>
      <c r="AA3381" s="21" t="str">
        <f t="shared" si="364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3378</v>
      </c>
      <c r="B3382" s="21" t="s">
        <v>4846</v>
      </c>
      <c r="C3382" s="30">
        <v>45933</v>
      </c>
      <c r="D3382" s="30">
        <v>45938</v>
      </c>
      <c r="E3382" s="47">
        <v>111.3</v>
      </c>
      <c r="F3382" s="47">
        <f t="shared" si="359"/>
        <v>9794.4</v>
      </c>
      <c r="G3382" s="48">
        <f t="shared" si="360"/>
        <v>9794.4</v>
      </c>
      <c r="H3382" s="21">
        <v>406502</v>
      </c>
      <c r="I3382" s="21" t="s">
        <v>4813</v>
      </c>
      <c r="J3382" s="21">
        <v>1</v>
      </c>
      <c r="K3382" s="21">
        <v>1</v>
      </c>
      <c r="L3382" s="21">
        <f t="shared" si="361"/>
        <v>0</v>
      </c>
      <c r="M3382" s="21" t="s">
        <v>5164</v>
      </c>
      <c r="N3382" s="30">
        <v>45943</v>
      </c>
      <c r="O3382" s="48">
        <v>18483.75</v>
      </c>
      <c r="P3382" s="21" t="s">
        <v>880</v>
      </c>
      <c r="Q3382" s="21">
        <v>58156922471</v>
      </c>
      <c r="R3382" s="21" t="s">
        <v>40</v>
      </c>
      <c r="S3382" s="3">
        <v>4</v>
      </c>
      <c r="T3382" s="37" t="s">
        <v>5163</v>
      </c>
      <c r="U3382" s="21" t="s">
        <v>18</v>
      </c>
      <c r="V3382" s="21" t="str">
        <f>VLOOKUP(P3382,'Customer List'!B:C,2,)</f>
        <v>Mumbai</v>
      </c>
      <c r="W3382" s="38"/>
      <c r="X3382" s="30">
        <v>45944</v>
      </c>
      <c r="Y3382" s="21">
        <f t="shared" si="362"/>
        <v>1</v>
      </c>
      <c r="Z3382" s="21" t="str">
        <f t="shared" si="363"/>
        <v>Monday</v>
      </c>
      <c r="AA3382" s="21" t="str">
        <f t="shared" si="364"/>
        <v>Tuesday</v>
      </c>
      <c r="AB3382" s="21" t="str">
        <f>VLOOKUP(U3382,'Currency Sheet'!A:C,3,)</f>
        <v>DOLLAR</v>
      </c>
      <c r="AC3382" s="42" t="str">
        <f>VLOOKUP(P3382,'Customer List'!B:D,3,)</f>
        <v>OutStation</v>
      </c>
    </row>
    <row r="3383" spans="1:29" x14ac:dyDescent="0.25">
      <c r="A3383" s="21">
        <v>3379</v>
      </c>
      <c r="B3383" s="21" t="s">
        <v>4846</v>
      </c>
      <c r="C3383" s="30">
        <v>45933</v>
      </c>
      <c r="D3383" s="30">
        <v>45938</v>
      </c>
      <c r="E3383" s="47">
        <v>119.7</v>
      </c>
      <c r="F3383" s="47">
        <f t="shared" si="359"/>
        <v>10533.6</v>
      </c>
      <c r="G3383" s="48">
        <f t="shared" si="360"/>
        <v>10533.6</v>
      </c>
      <c r="H3383" s="21">
        <v>406602</v>
      </c>
      <c r="I3383" s="21" t="s">
        <v>4814</v>
      </c>
      <c r="J3383" s="21">
        <v>1</v>
      </c>
      <c r="K3383" s="21">
        <v>1</v>
      </c>
      <c r="L3383" s="21">
        <f t="shared" si="361"/>
        <v>0</v>
      </c>
      <c r="M3383" s="21" t="s">
        <v>5164</v>
      </c>
      <c r="N3383" s="30">
        <v>45943</v>
      </c>
      <c r="O3383" s="48">
        <v>19878.75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5163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62"/>
        <v>1</v>
      </c>
      <c r="Z3383" s="21" t="str">
        <f t="shared" si="363"/>
        <v>Monday</v>
      </c>
      <c r="AA3383" s="21" t="str">
        <f t="shared" si="364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3380</v>
      </c>
      <c r="B3384" s="21" t="s">
        <v>4846</v>
      </c>
      <c r="C3384" s="30">
        <v>45933</v>
      </c>
      <c r="D3384" s="30">
        <v>45938</v>
      </c>
      <c r="E3384" s="47">
        <v>119.7</v>
      </c>
      <c r="F3384" s="47">
        <f t="shared" si="359"/>
        <v>10533.6</v>
      </c>
      <c r="G3384" s="48">
        <f t="shared" si="360"/>
        <v>10533.6</v>
      </c>
      <c r="H3384" s="21">
        <v>406702</v>
      </c>
      <c r="I3384" s="21" t="s">
        <v>4815</v>
      </c>
      <c r="J3384" s="21">
        <v>1</v>
      </c>
      <c r="K3384" s="21">
        <v>1</v>
      </c>
      <c r="L3384" s="21">
        <f t="shared" si="361"/>
        <v>0</v>
      </c>
      <c r="M3384" s="21" t="s">
        <v>5164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5163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62"/>
        <v>1</v>
      </c>
      <c r="Z3384" s="21" t="str">
        <f t="shared" si="363"/>
        <v>Monday</v>
      </c>
      <c r="AA3384" s="21" t="str">
        <f t="shared" si="364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3381</v>
      </c>
      <c r="B3385" s="21" t="s">
        <v>4846</v>
      </c>
      <c r="C3385" s="30">
        <v>45933</v>
      </c>
      <c r="D3385" s="30">
        <v>45938</v>
      </c>
      <c r="E3385" s="47">
        <v>119.7</v>
      </c>
      <c r="F3385" s="47">
        <f t="shared" si="359"/>
        <v>10533.6</v>
      </c>
      <c r="G3385" s="48">
        <f t="shared" si="360"/>
        <v>10533.6</v>
      </c>
      <c r="H3385" s="21">
        <v>406802</v>
      </c>
      <c r="I3385" s="21" t="s">
        <v>4816</v>
      </c>
      <c r="J3385" s="21">
        <v>1</v>
      </c>
      <c r="K3385" s="21">
        <v>1</v>
      </c>
      <c r="L3385" s="21">
        <f t="shared" si="361"/>
        <v>0</v>
      </c>
      <c r="M3385" s="21" t="s">
        <v>5164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5163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62"/>
        <v>1</v>
      </c>
      <c r="Z3385" s="21" t="str">
        <f t="shared" si="363"/>
        <v>Monday</v>
      </c>
      <c r="AA3385" s="21" t="str">
        <f t="shared" si="364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3382</v>
      </c>
      <c r="B3386" s="21" t="s">
        <v>4846</v>
      </c>
      <c r="C3386" s="30">
        <v>45933</v>
      </c>
      <c r="D3386" s="30">
        <v>45938</v>
      </c>
      <c r="E3386" s="47">
        <v>119.7</v>
      </c>
      <c r="F3386" s="47">
        <f t="shared" si="359"/>
        <v>10533.6</v>
      </c>
      <c r="G3386" s="48">
        <f t="shared" si="360"/>
        <v>10533.6</v>
      </c>
      <c r="H3386" s="21">
        <v>406902</v>
      </c>
      <c r="I3386" s="21" t="s">
        <v>4817</v>
      </c>
      <c r="J3386" s="21">
        <v>1</v>
      </c>
      <c r="K3386" s="21">
        <v>1</v>
      </c>
      <c r="L3386" s="21">
        <f t="shared" si="361"/>
        <v>0</v>
      </c>
      <c r="M3386" s="21" t="s">
        <v>5164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5163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62"/>
        <v>1</v>
      </c>
      <c r="Z3386" s="21" t="str">
        <f t="shared" si="363"/>
        <v>Monday</v>
      </c>
      <c r="AA3386" s="21" t="str">
        <f t="shared" si="364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3383</v>
      </c>
      <c r="B3387" s="21" t="s">
        <v>4846</v>
      </c>
      <c r="C3387" s="30">
        <v>45933</v>
      </c>
      <c r="D3387" s="30">
        <v>45938</v>
      </c>
      <c r="E3387" s="47">
        <v>119.7</v>
      </c>
      <c r="F3387" s="47">
        <f t="shared" si="359"/>
        <v>10533.6</v>
      </c>
      <c r="G3387" s="48">
        <f t="shared" si="360"/>
        <v>10533.6</v>
      </c>
      <c r="H3387" s="21">
        <v>407002</v>
      </c>
      <c r="I3387" s="21" t="s">
        <v>4818</v>
      </c>
      <c r="J3387" s="21">
        <v>1</v>
      </c>
      <c r="K3387" s="21">
        <v>1</v>
      </c>
      <c r="L3387" s="21">
        <f t="shared" si="361"/>
        <v>0</v>
      </c>
      <c r="M3387" s="21" t="s">
        <v>5164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5163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62"/>
        <v>1</v>
      </c>
      <c r="Z3387" s="21" t="str">
        <f t="shared" si="363"/>
        <v>Monday</v>
      </c>
      <c r="AA3387" s="21" t="str">
        <f t="shared" si="364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3384</v>
      </c>
      <c r="B3388" s="21" t="s">
        <v>4846</v>
      </c>
      <c r="C3388" s="30">
        <v>45933</v>
      </c>
      <c r="D3388" s="30">
        <v>45938</v>
      </c>
      <c r="E3388" s="47">
        <v>119.7</v>
      </c>
      <c r="F3388" s="47">
        <f t="shared" si="359"/>
        <v>10533.6</v>
      </c>
      <c r="G3388" s="48">
        <f t="shared" si="360"/>
        <v>10533.6</v>
      </c>
      <c r="H3388" s="21">
        <v>407102</v>
      </c>
      <c r="I3388" s="21" t="s">
        <v>4819</v>
      </c>
      <c r="J3388" s="21">
        <v>1</v>
      </c>
      <c r="K3388" s="21">
        <v>1</v>
      </c>
      <c r="L3388" s="21">
        <f t="shared" si="361"/>
        <v>0</v>
      </c>
      <c r="M3388" s="21" t="s">
        <v>5164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5163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62"/>
        <v>1</v>
      </c>
      <c r="Z3388" s="21" t="str">
        <f t="shared" si="363"/>
        <v>Monday</v>
      </c>
      <c r="AA3388" s="21" t="str">
        <f t="shared" si="364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3385</v>
      </c>
      <c r="B3389" s="21" t="s">
        <v>4846</v>
      </c>
      <c r="C3389" s="30">
        <v>45933</v>
      </c>
      <c r="D3389" s="30">
        <v>45938</v>
      </c>
      <c r="E3389" s="47">
        <v>149.80000000000001</v>
      </c>
      <c r="F3389" s="47">
        <f t="shared" si="359"/>
        <v>13182.400000000001</v>
      </c>
      <c r="G3389" s="48">
        <f t="shared" si="360"/>
        <v>13182.400000000001</v>
      </c>
      <c r="H3389" s="21">
        <v>410504</v>
      </c>
      <c r="I3389" s="21" t="s">
        <v>4820</v>
      </c>
      <c r="J3389" s="21">
        <v>1</v>
      </c>
      <c r="K3389" s="21">
        <v>1</v>
      </c>
      <c r="L3389" s="21">
        <f t="shared" si="361"/>
        <v>0</v>
      </c>
      <c r="M3389" s="21" t="s">
        <v>4993</v>
      </c>
      <c r="N3389" s="30">
        <v>45941</v>
      </c>
      <c r="O3389" s="48">
        <v>23219</v>
      </c>
      <c r="P3389" s="21" t="s">
        <v>630</v>
      </c>
      <c r="Q3389" s="21">
        <v>58156812615</v>
      </c>
      <c r="R3389" s="21" t="s">
        <v>40</v>
      </c>
      <c r="S3389" s="3">
        <v>4</v>
      </c>
      <c r="T3389" s="37"/>
      <c r="U3389" s="21" t="s">
        <v>18</v>
      </c>
      <c r="V3389" s="21" t="str">
        <f>VLOOKUP(P3389,'Customer List'!B:C,2,)</f>
        <v>Telangana</v>
      </c>
      <c r="W3389" s="38"/>
      <c r="X3389" s="30">
        <v>45943</v>
      </c>
      <c r="Y3389" s="21">
        <f t="shared" si="362"/>
        <v>2</v>
      </c>
      <c r="Z3389" s="21" t="str">
        <f t="shared" si="363"/>
        <v>Saturday</v>
      </c>
      <c r="AA3389" s="21" t="str">
        <f t="shared" si="364"/>
        <v>Monday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3386</v>
      </c>
      <c r="B3390" s="21" t="s">
        <v>4846</v>
      </c>
      <c r="C3390" s="30">
        <v>45933</v>
      </c>
      <c r="D3390" s="30">
        <v>45938</v>
      </c>
      <c r="E3390" s="47">
        <v>21</v>
      </c>
      <c r="F3390" s="47">
        <f t="shared" si="359"/>
        <v>1848</v>
      </c>
      <c r="G3390" s="48">
        <f t="shared" si="360"/>
        <v>1848</v>
      </c>
      <c r="H3390" s="21">
        <v>420403</v>
      </c>
      <c r="I3390" s="21" t="s">
        <v>14</v>
      </c>
      <c r="J3390" s="21">
        <v>1</v>
      </c>
      <c r="K3390" s="21">
        <v>1</v>
      </c>
      <c r="L3390" s="21">
        <f t="shared" si="361"/>
        <v>0</v>
      </c>
      <c r="M3390" s="21" t="s">
        <v>5021</v>
      </c>
      <c r="N3390" s="30">
        <v>45941</v>
      </c>
      <c r="O3390" s="48">
        <v>3150</v>
      </c>
      <c r="P3390" s="21" t="s">
        <v>621</v>
      </c>
      <c r="Q3390" s="21">
        <v>58156809782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Hyderabad</v>
      </c>
      <c r="W3390" s="38"/>
      <c r="X3390" s="30">
        <v>45943</v>
      </c>
      <c r="Y3390" s="21">
        <f t="shared" si="362"/>
        <v>2</v>
      </c>
      <c r="Z3390" s="21" t="str">
        <f t="shared" si="363"/>
        <v>Saturday</v>
      </c>
      <c r="AA3390" s="21" t="str">
        <f t="shared" si="364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3387</v>
      </c>
      <c r="B3391" s="21" t="s">
        <v>4846</v>
      </c>
      <c r="C3391" s="30">
        <v>45933</v>
      </c>
      <c r="D3391" s="30">
        <v>45938</v>
      </c>
      <c r="E3391" s="47">
        <v>41.3</v>
      </c>
      <c r="F3391" s="47">
        <f t="shared" si="359"/>
        <v>3634.3999999999996</v>
      </c>
      <c r="G3391" s="48">
        <f t="shared" si="360"/>
        <v>18172</v>
      </c>
      <c r="H3391" s="21">
        <v>420404</v>
      </c>
      <c r="I3391" s="21" t="s">
        <v>14</v>
      </c>
      <c r="J3391" s="21">
        <v>5</v>
      </c>
      <c r="K3391" s="21">
        <v>5</v>
      </c>
      <c r="L3391" s="21">
        <f t="shared" si="361"/>
        <v>0</v>
      </c>
      <c r="M3391" s="21" t="s">
        <v>5001</v>
      </c>
      <c r="N3391" s="30">
        <v>45941</v>
      </c>
      <c r="O3391" s="48">
        <v>32007.5</v>
      </c>
      <c r="P3391" s="21" t="s">
        <v>2171</v>
      </c>
      <c r="Q3391" s="21">
        <v>58156842866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Gujrat</v>
      </c>
      <c r="W3391" s="38"/>
      <c r="X3391" s="30">
        <v>45944</v>
      </c>
      <c r="Y3391" s="21">
        <f t="shared" si="362"/>
        <v>3</v>
      </c>
      <c r="Z3391" s="21" t="str">
        <f t="shared" si="363"/>
        <v>Saturday</v>
      </c>
      <c r="AA3391" s="21" t="str">
        <f t="shared" si="364"/>
        <v>Tuesday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3388</v>
      </c>
      <c r="B3392" s="21" t="s">
        <v>4846</v>
      </c>
      <c r="C3392" s="30">
        <v>45933</v>
      </c>
      <c r="D3392" s="30">
        <v>45938</v>
      </c>
      <c r="E3392" s="47">
        <v>41.3</v>
      </c>
      <c r="F3392" s="47">
        <f t="shared" si="359"/>
        <v>3634.3999999999996</v>
      </c>
      <c r="G3392" s="48">
        <f t="shared" si="360"/>
        <v>3634.3999999999996</v>
      </c>
      <c r="H3392" s="21">
        <v>420801</v>
      </c>
      <c r="I3392" s="21" t="s">
        <v>1242</v>
      </c>
      <c r="J3392" s="21">
        <v>1</v>
      </c>
      <c r="K3392" s="21">
        <v>1</v>
      </c>
      <c r="L3392" s="21">
        <f t="shared" si="361"/>
        <v>0</v>
      </c>
      <c r="M3392" s="21" t="s">
        <v>5027</v>
      </c>
      <c r="N3392" s="30">
        <v>45941</v>
      </c>
      <c r="O3392" s="48">
        <v>5044.5</v>
      </c>
      <c r="P3392" s="21" t="s">
        <v>617</v>
      </c>
      <c r="Q3392" s="21">
        <v>58156839753</v>
      </c>
      <c r="R3392" s="30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Bhuvneshwar</v>
      </c>
      <c r="W3392" s="38"/>
      <c r="X3392" s="30">
        <v>45945</v>
      </c>
      <c r="Y3392" s="21">
        <f t="shared" si="362"/>
        <v>4</v>
      </c>
      <c r="Z3392" s="21" t="str">
        <f t="shared" si="363"/>
        <v>Saturday</v>
      </c>
      <c r="AA3392" s="21" t="str">
        <f t="shared" si="364"/>
        <v>Wednesday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3389</v>
      </c>
      <c r="B3393" s="21" t="s">
        <v>4846</v>
      </c>
      <c r="C3393" s="30">
        <v>45933</v>
      </c>
      <c r="D3393" s="30">
        <v>45938</v>
      </c>
      <c r="E3393" s="47">
        <v>41.3</v>
      </c>
      <c r="F3393" s="47">
        <f t="shared" si="359"/>
        <v>3634.3999999999996</v>
      </c>
      <c r="G3393" s="48">
        <f t="shared" si="360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61"/>
        <v>0</v>
      </c>
      <c r="M3393" s="21" t="s">
        <v>5021</v>
      </c>
      <c r="N3393" s="30">
        <v>45941</v>
      </c>
      <c r="O3393" s="48">
        <v>6195</v>
      </c>
      <c r="P3393" s="21" t="s">
        <v>621</v>
      </c>
      <c r="Q3393" s="21">
        <v>58156809782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Hyderabad</v>
      </c>
      <c r="W3393" s="38"/>
      <c r="X3393" s="30">
        <v>45943</v>
      </c>
      <c r="Y3393" s="21">
        <f t="shared" si="362"/>
        <v>2</v>
      </c>
      <c r="Z3393" s="21" t="str">
        <f t="shared" si="363"/>
        <v>Saturday</v>
      </c>
      <c r="AA3393" s="21" t="str">
        <f t="shared" si="364"/>
        <v>Monday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3390</v>
      </c>
      <c r="B3394" s="21" t="s">
        <v>4846</v>
      </c>
      <c r="C3394" s="30">
        <v>45933</v>
      </c>
      <c r="D3394" s="30">
        <v>45938</v>
      </c>
      <c r="E3394" s="47">
        <v>65.8</v>
      </c>
      <c r="F3394" s="47">
        <f t="shared" si="359"/>
        <v>5790.4</v>
      </c>
      <c r="G3394" s="48">
        <f t="shared" si="360"/>
        <v>5790.4</v>
      </c>
      <c r="H3394" s="21">
        <v>421002</v>
      </c>
      <c r="I3394" s="21" t="s">
        <v>4821</v>
      </c>
      <c r="J3394" s="21">
        <v>1</v>
      </c>
      <c r="K3394" s="21">
        <v>1</v>
      </c>
      <c r="L3394" s="21">
        <f t="shared" si="361"/>
        <v>0</v>
      </c>
      <c r="M3394" s="21" t="s">
        <v>5027</v>
      </c>
      <c r="N3394" s="30">
        <v>45941</v>
      </c>
      <c r="O3394" s="48">
        <v>8037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62"/>
        <v>4</v>
      </c>
      <c r="Z3394" s="21" t="str">
        <f t="shared" si="363"/>
        <v>Saturday</v>
      </c>
      <c r="AA3394" s="21" t="str">
        <f t="shared" si="364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3391</v>
      </c>
      <c r="B3395" s="21" t="s">
        <v>4846</v>
      </c>
      <c r="C3395" s="30">
        <v>45933</v>
      </c>
      <c r="D3395" s="30">
        <v>45938</v>
      </c>
      <c r="E3395" s="47">
        <v>29.4</v>
      </c>
      <c r="F3395" s="47">
        <f t="shared" si="359"/>
        <v>2587.1999999999998</v>
      </c>
      <c r="G3395" s="48">
        <f t="shared" si="360"/>
        <v>2587.1999999999998</v>
      </c>
      <c r="H3395" s="21">
        <v>421101</v>
      </c>
      <c r="I3395" s="21" t="s">
        <v>4822</v>
      </c>
      <c r="J3395" s="21">
        <v>1</v>
      </c>
      <c r="K3395" s="21">
        <v>1</v>
      </c>
      <c r="L3395" s="21">
        <f t="shared" si="361"/>
        <v>0</v>
      </c>
      <c r="M3395" s="21" t="s">
        <v>5026</v>
      </c>
      <c r="N3395" s="30">
        <v>45941</v>
      </c>
      <c r="O3395" s="48">
        <v>4426.8</v>
      </c>
      <c r="P3395" s="21" t="s">
        <v>165</v>
      </c>
      <c r="Q3395" s="21">
        <v>58156810375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Lucknow</v>
      </c>
      <c r="W3395" s="38"/>
      <c r="X3395" s="30">
        <v>45943</v>
      </c>
      <c r="Y3395" s="21">
        <f t="shared" si="362"/>
        <v>2</v>
      </c>
      <c r="Z3395" s="21" t="str">
        <f t="shared" si="363"/>
        <v>Saturday</v>
      </c>
      <c r="AA3395" s="21" t="str">
        <f t="shared" si="364"/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3392</v>
      </c>
      <c r="B3396" s="21" t="s">
        <v>4846</v>
      </c>
      <c r="C3396" s="30">
        <v>45933</v>
      </c>
      <c r="D3396" s="30">
        <v>45938</v>
      </c>
      <c r="E3396" s="47">
        <v>160.30000000000001</v>
      </c>
      <c r="F3396" s="47">
        <f t="shared" si="359"/>
        <v>14106.400000000001</v>
      </c>
      <c r="G3396" s="48">
        <f t="shared" si="360"/>
        <v>14106.400000000001</v>
      </c>
      <c r="H3396" s="21">
        <v>422302</v>
      </c>
      <c r="I3396" s="21" t="s">
        <v>1503</v>
      </c>
      <c r="J3396" s="21">
        <v>1</v>
      </c>
      <c r="K3396" s="21">
        <v>1</v>
      </c>
      <c r="L3396" s="21">
        <f t="shared" si="361"/>
        <v>0</v>
      </c>
      <c r="M3396" s="21" t="s">
        <v>5017</v>
      </c>
      <c r="N3396" s="30">
        <v>45941</v>
      </c>
      <c r="O3396" s="48">
        <v>34846.5</v>
      </c>
      <c r="P3396" s="21" t="s">
        <v>2046</v>
      </c>
      <c r="Q3396" s="21">
        <v>58156813050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Banglore</v>
      </c>
      <c r="W3396" s="38"/>
      <c r="X3396" s="30">
        <v>45943</v>
      </c>
      <c r="Y3396" s="21">
        <f t="shared" si="362"/>
        <v>2</v>
      </c>
      <c r="Z3396" s="21" t="str">
        <f t="shared" si="363"/>
        <v>Saturday</v>
      </c>
      <c r="AA3396" s="21" t="str">
        <f t="shared" si="364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3393</v>
      </c>
      <c r="B3397" s="21" t="s">
        <v>4846</v>
      </c>
      <c r="C3397" s="30">
        <v>45933</v>
      </c>
      <c r="D3397" s="30">
        <v>45938</v>
      </c>
      <c r="E3397" s="47">
        <v>53.9</v>
      </c>
      <c r="F3397" s="47">
        <f t="shared" ref="F3397:F3460" si="365">IF(AB3397="DOLLAR",E3397*88,E3397)</f>
        <v>4743.2</v>
      </c>
      <c r="G3397" s="48">
        <f t="shared" ref="G3397:G3460" si="366">F3397*J3397</f>
        <v>4743.2</v>
      </c>
      <c r="H3397" s="21">
        <v>422501</v>
      </c>
      <c r="I3397" s="21" t="s">
        <v>4823</v>
      </c>
      <c r="J3397" s="21">
        <v>1</v>
      </c>
      <c r="K3397" s="21">
        <v>1</v>
      </c>
      <c r="L3397" s="21">
        <f t="shared" ref="L3397:L3460" si="367">J3397-K3397</f>
        <v>0</v>
      </c>
      <c r="M3397" s="21" t="s">
        <v>5027</v>
      </c>
      <c r="N3397" s="30">
        <v>45941</v>
      </c>
      <c r="O3397" s="48">
        <v>6583.5</v>
      </c>
      <c r="P3397" s="21" t="s">
        <v>617</v>
      </c>
      <c r="Q3397" s="21">
        <v>58156839753</v>
      </c>
      <c r="R3397" s="30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Bhuvneshwar</v>
      </c>
      <c r="W3397" s="38"/>
      <c r="X3397" s="30">
        <v>45945</v>
      </c>
      <c r="Y3397" s="21">
        <f t="shared" ref="Y3397:Y3460" si="368">IF(X3397="", "", X3397-N3397)</f>
        <v>4</v>
      </c>
      <c r="Z3397" s="21" t="str">
        <f t="shared" ref="Z3397:Z3460" si="369">IF(N3397="", "", TEXT(N3397, "dddd"))</f>
        <v>Saturday</v>
      </c>
      <c r="AA3397" s="21" t="str">
        <f t="shared" ref="AA3397:AA3460" si="370">IF(X3397="", "", TEXT(X3397, "dddd"))</f>
        <v>Wednesday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3394</v>
      </c>
      <c r="B3398" s="21" t="s">
        <v>4846</v>
      </c>
      <c r="C3398" s="30">
        <v>45933</v>
      </c>
      <c r="D3398" s="30">
        <v>45938</v>
      </c>
      <c r="E3398" s="47">
        <v>62.3</v>
      </c>
      <c r="F3398" s="47">
        <f t="shared" si="365"/>
        <v>5482.4</v>
      </c>
      <c r="G3398" s="48">
        <f t="shared" si="366"/>
        <v>10964.8</v>
      </c>
      <c r="H3398" s="21">
        <v>423101</v>
      </c>
      <c r="I3398" s="21" t="s">
        <v>1265</v>
      </c>
      <c r="J3398" s="21">
        <v>2</v>
      </c>
      <c r="K3398" s="21">
        <v>2</v>
      </c>
      <c r="L3398" s="21">
        <f t="shared" si="367"/>
        <v>0</v>
      </c>
      <c r="M3398" s="21" t="s">
        <v>5013</v>
      </c>
      <c r="N3398" s="30">
        <v>45941</v>
      </c>
      <c r="O3398" s="48">
        <v>19313</v>
      </c>
      <c r="P3398" s="21" t="s">
        <v>2171</v>
      </c>
      <c r="Q3398" s="21">
        <v>58156842866</v>
      </c>
      <c r="R3398" s="21" t="s">
        <v>40</v>
      </c>
      <c r="S3398" s="3">
        <v>-20</v>
      </c>
      <c r="T3398" s="37"/>
      <c r="U3398" s="21" t="s">
        <v>18</v>
      </c>
      <c r="V3398" s="21" t="str">
        <f>VLOOKUP(P3398,'Customer List'!B:C,2,)</f>
        <v>Gujrat</v>
      </c>
      <c r="W3398" s="38"/>
      <c r="X3398" s="30">
        <v>45944</v>
      </c>
      <c r="Y3398" s="21">
        <f t="shared" si="368"/>
        <v>3</v>
      </c>
      <c r="Z3398" s="21" t="str">
        <f t="shared" si="369"/>
        <v>Saturday</v>
      </c>
      <c r="AA3398" s="21" t="str">
        <f t="shared" si="370"/>
        <v>Tuesday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3395</v>
      </c>
      <c r="B3399" s="21" t="s">
        <v>4846</v>
      </c>
      <c r="C3399" s="30">
        <v>45933</v>
      </c>
      <c r="D3399" s="30">
        <v>45938</v>
      </c>
      <c r="E3399" s="47">
        <v>234.5</v>
      </c>
      <c r="F3399" s="47">
        <f t="shared" si="365"/>
        <v>20636</v>
      </c>
      <c r="G3399" s="48">
        <f t="shared" si="366"/>
        <v>20636</v>
      </c>
      <c r="H3399" s="21">
        <v>423108</v>
      </c>
      <c r="I3399" s="21" t="s">
        <v>4824</v>
      </c>
      <c r="J3399" s="21">
        <v>1</v>
      </c>
      <c r="K3399" s="21">
        <v>1</v>
      </c>
      <c r="L3399" s="21">
        <f t="shared" si="367"/>
        <v>0</v>
      </c>
      <c r="M3399" s="21" t="s">
        <v>5027</v>
      </c>
      <c r="N3399" s="30">
        <v>45941</v>
      </c>
      <c r="O3399" s="48">
        <v>28642.5</v>
      </c>
      <c r="P3399" s="21" t="s">
        <v>617</v>
      </c>
      <c r="Q3399" s="21">
        <v>58156839753</v>
      </c>
      <c r="R3399" s="30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68"/>
        <v>4</v>
      </c>
      <c r="Z3399" s="21" t="str">
        <f t="shared" si="369"/>
        <v>Saturday</v>
      </c>
      <c r="AA3399" s="21" t="str">
        <f t="shared" si="370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3396</v>
      </c>
      <c r="B3400" s="21" t="s">
        <v>4846</v>
      </c>
      <c r="C3400" s="30">
        <v>45933</v>
      </c>
      <c r="D3400" s="30">
        <v>45938</v>
      </c>
      <c r="E3400" s="47">
        <v>58.1</v>
      </c>
      <c r="F3400" s="47">
        <f t="shared" si="365"/>
        <v>5112.8</v>
      </c>
      <c r="G3400" s="48">
        <f t="shared" si="366"/>
        <v>5112.8</v>
      </c>
      <c r="H3400" s="21">
        <v>423113</v>
      </c>
      <c r="I3400" s="21" t="s">
        <v>1504</v>
      </c>
      <c r="J3400" s="21">
        <v>1</v>
      </c>
      <c r="K3400" s="21">
        <v>1</v>
      </c>
      <c r="L3400" s="21">
        <f t="shared" si="367"/>
        <v>0</v>
      </c>
      <c r="M3400" s="21" t="s">
        <v>5027</v>
      </c>
      <c r="N3400" s="30">
        <v>45941</v>
      </c>
      <c r="O3400" s="48">
        <v>7096.5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68"/>
        <v>4</v>
      </c>
      <c r="Z3400" s="21" t="str">
        <f t="shared" si="369"/>
        <v>Saturday</v>
      </c>
      <c r="AA3400" s="21" t="str">
        <f t="shared" si="370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3397</v>
      </c>
      <c r="B3401" s="21" t="s">
        <v>4846</v>
      </c>
      <c r="C3401" s="30">
        <v>45933</v>
      </c>
      <c r="D3401" s="30">
        <v>45938</v>
      </c>
      <c r="E3401" s="47">
        <v>246.4</v>
      </c>
      <c r="F3401" s="47">
        <f t="shared" si="365"/>
        <v>21683.200000000001</v>
      </c>
      <c r="G3401" s="48">
        <f t="shared" si="366"/>
        <v>21683.200000000001</v>
      </c>
      <c r="H3401" s="21">
        <v>423117</v>
      </c>
      <c r="I3401" s="21" t="s">
        <v>4825</v>
      </c>
      <c r="J3401" s="21">
        <v>1</v>
      </c>
      <c r="K3401" s="21">
        <v>1</v>
      </c>
      <c r="L3401" s="21">
        <f t="shared" si="367"/>
        <v>0</v>
      </c>
      <c r="M3401" s="21" t="s">
        <v>4874</v>
      </c>
      <c r="N3401" s="30">
        <v>45939</v>
      </c>
      <c r="O3401" s="48">
        <v>33792</v>
      </c>
      <c r="P3401" s="21" t="s">
        <v>208</v>
      </c>
      <c r="Q3401" s="21" t="s">
        <v>1127</v>
      </c>
      <c r="R3401" s="21" t="s">
        <v>1127</v>
      </c>
      <c r="S3401" s="3">
        <v>-20</v>
      </c>
      <c r="T3401" s="37"/>
      <c r="U3401" s="21" t="s">
        <v>18</v>
      </c>
      <c r="V3401" s="21" t="str">
        <f>VLOOKUP(P3401,'Customer List'!B:C,2,)</f>
        <v>Delhi</v>
      </c>
      <c r="W3401" s="38"/>
      <c r="X3401" s="30">
        <f>IF(OR(R3401 = "PRIYANKA MADAM", R3401 = "DEEPAK", R3401 = "PORTER"),N3401,"")</f>
        <v>45939</v>
      </c>
      <c r="Y3401" s="21">
        <f t="shared" si="368"/>
        <v>0</v>
      </c>
      <c r="Z3401" s="21" t="str">
        <f t="shared" si="369"/>
        <v>Thursday</v>
      </c>
      <c r="AA3401" s="21" t="str">
        <f t="shared" si="370"/>
        <v>Thursday</v>
      </c>
      <c r="AB3401" s="21" t="str">
        <f>VLOOKUP(U3401,'Currency Sheet'!A:C,3,)</f>
        <v>DOLLAR</v>
      </c>
      <c r="AC3401" s="42" t="str">
        <f>VLOOKUP(P3401,'Customer List'!B:D,3,)</f>
        <v>Local</v>
      </c>
    </row>
    <row r="3402" spans="1:29" x14ac:dyDescent="0.25">
      <c r="A3402" s="21">
        <v>3398</v>
      </c>
      <c r="B3402" s="21" t="s">
        <v>4846</v>
      </c>
      <c r="C3402" s="30">
        <v>45933</v>
      </c>
      <c r="D3402" s="30">
        <v>45938</v>
      </c>
      <c r="E3402" s="47">
        <v>29.4</v>
      </c>
      <c r="F3402" s="47">
        <f t="shared" si="365"/>
        <v>2587.1999999999998</v>
      </c>
      <c r="G3402" s="48">
        <f t="shared" si="366"/>
        <v>51744</v>
      </c>
      <c r="H3402" s="21">
        <v>423501</v>
      </c>
      <c r="I3402" s="21" t="s">
        <v>2782</v>
      </c>
      <c r="J3402" s="21">
        <v>20</v>
      </c>
      <c r="K3402" s="21">
        <v>20</v>
      </c>
      <c r="L3402" s="21">
        <f t="shared" si="367"/>
        <v>0</v>
      </c>
      <c r="M3402" s="21" t="s">
        <v>5003</v>
      </c>
      <c r="N3402" s="30">
        <v>45941</v>
      </c>
      <c r="O3402" s="48">
        <v>18228</v>
      </c>
      <c r="P3402" s="21" t="s">
        <v>2171</v>
      </c>
      <c r="Q3402" s="21">
        <v>58156842866</v>
      </c>
      <c r="R3402" s="21" t="s">
        <v>40</v>
      </c>
      <c r="S3402" s="3" t="s">
        <v>299</v>
      </c>
      <c r="T3402" s="37"/>
      <c r="U3402" s="21" t="s">
        <v>18</v>
      </c>
      <c r="V3402" s="21" t="str">
        <f>VLOOKUP(P3402,'Customer List'!B:C,2,)</f>
        <v>Gujrat</v>
      </c>
      <c r="W3402" s="38"/>
      <c r="X3402" s="30">
        <v>45944</v>
      </c>
      <c r="Y3402" s="21">
        <f t="shared" si="368"/>
        <v>3</v>
      </c>
      <c r="Z3402" s="21" t="str">
        <f t="shared" si="369"/>
        <v>Saturday</v>
      </c>
      <c r="AA3402" s="21" t="str">
        <f t="shared" si="370"/>
        <v>Tuesday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3399</v>
      </c>
      <c r="B3403" s="21" t="s">
        <v>4846</v>
      </c>
      <c r="C3403" s="30">
        <v>45933</v>
      </c>
      <c r="D3403" s="30">
        <v>45938</v>
      </c>
      <c r="E3403" s="47">
        <v>164.5</v>
      </c>
      <c r="F3403" s="47">
        <f t="shared" si="365"/>
        <v>14476</v>
      </c>
      <c r="G3403" s="48">
        <f t="shared" si="366"/>
        <v>14476</v>
      </c>
      <c r="H3403" s="21">
        <v>424602</v>
      </c>
      <c r="I3403" s="21" t="s">
        <v>1240</v>
      </c>
      <c r="J3403" s="21">
        <v>1</v>
      </c>
      <c r="K3403" s="21">
        <v>1</v>
      </c>
      <c r="L3403" s="21">
        <f t="shared" si="367"/>
        <v>0</v>
      </c>
      <c r="M3403" s="21" t="s">
        <v>5027</v>
      </c>
      <c r="N3403" s="30">
        <v>45941</v>
      </c>
      <c r="O3403" s="48">
        <v>20092.5</v>
      </c>
      <c r="P3403" s="21" t="s">
        <v>617</v>
      </c>
      <c r="Q3403" s="21">
        <v>58156839753</v>
      </c>
      <c r="R3403" s="30" t="s">
        <v>40</v>
      </c>
      <c r="S3403" s="3">
        <v>4</v>
      </c>
      <c r="T3403" s="37"/>
      <c r="U3403" s="21" t="s">
        <v>18</v>
      </c>
      <c r="V3403" s="21" t="str">
        <f>VLOOKUP(P3403,'Customer List'!B:C,2,)</f>
        <v>Bhuvneshwar</v>
      </c>
      <c r="W3403" s="38"/>
      <c r="X3403" s="30">
        <v>45945</v>
      </c>
      <c r="Y3403" s="21">
        <f t="shared" si="368"/>
        <v>4</v>
      </c>
      <c r="Z3403" s="21" t="str">
        <f t="shared" si="369"/>
        <v>Saturday</v>
      </c>
      <c r="AA3403" s="21" t="str">
        <f t="shared" si="370"/>
        <v>Wednesday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3400</v>
      </c>
      <c r="B3404" s="21" t="s">
        <v>4846</v>
      </c>
      <c r="C3404" s="30">
        <v>45933</v>
      </c>
      <c r="D3404" s="30">
        <v>45938</v>
      </c>
      <c r="E3404" s="47">
        <v>410.2</v>
      </c>
      <c r="F3404" s="47">
        <f t="shared" si="365"/>
        <v>36097.599999999999</v>
      </c>
      <c r="G3404" s="48">
        <f t="shared" si="366"/>
        <v>36097.599999999999</v>
      </c>
      <c r="H3404" s="21">
        <v>426002</v>
      </c>
      <c r="I3404" s="21" t="s">
        <v>4826</v>
      </c>
      <c r="J3404" s="21">
        <v>1</v>
      </c>
      <c r="K3404" s="21">
        <v>1</v>
      </c>
      <c r="L3404" s="21">
        <f t="shared" si="367"/>
        <v>0</v>
      </c>
      <c r="M3404" s="21" t="s">
        <v>5021</v>
      </c>
      <c r="N3404" s="30">
        <v>45941</v>
      </c>
      <c r="O3404" s="48">
        <v>61530</v>
      </c>
      <c r="P3404" s="21" t="s">
        <v>621</v>
      </c>
      <c r="Q3404" s="21">
        <v>58156809782</v>
      </c>
      <c r="R3404" s="21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Hyderabad</v>
      </c>
      <c r="W3404" s="38"/>
      <c r="X3404" s="30">
        <v>45943</v>
      </c>
      <c r="Y3404" s="21">
        <f t="shared" si="368"/>
        <v>2</v>
      </c>
      <c r="Z3404" s="21" t="str">
        <f t="shared" si="369"/>
        <v>Saturday</v>
      </c>
      <c r="AA3404" s="21" t="str">
        <f t="shared" si="370"/>
        <v>Monday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3401</v>
      </c>
      <c r="B3405" s="21" t="s">
        <v>4846</v>
      </c>
      <c r="C3405" s="30">
        <v>45933</v>
      </c>
      <c r="D3405" s="30">
        <v>45938</v>
      </c>
      <c r="E3405" s="47">
        <v>98.7</v>
      </c>
      <c r="F3405" s="47">
        <f t="shared" si="365"/>
        <v>8685.6</v>
      </c>
      <c r="G3405" s="48">
        <f t="shared" si="366"/>
        <v>8685.6</v>
      </c>
      <c r="H3405" s="21">
        <v>426102</v>
      </c>
      <c r="I3405" s="21" t="s">
        <v>1876</v>
      </c>
      <c r="J3405" s="21">
        <v>1</v>
      </c>
      <c r="K3405" s="21">
        <v>1</v>
      </c>
      <c r="L3405" s="21">
        <f t="shared" si="367"/>
        <v>0</v>
      </c>
      <c r="M3405" s="21" t="s">
        <v>5008</v>
      </c>
      <c r="N3405" s="30">
        <v>45941</v>
      </c>
      <c r="O3405" s="48">
        <v>15298.5</v>
      </c>
      <c r="P3405" s="21" t="s">
        <v>2171</v>
      </c>
      <c r="Q3405" s="21">
        <v>58156842866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Gujrat</v>
      </c>
      <c r="W3405" s="38"/>
      <c r="X3405" s="30">
        <v>45944</v>
      </c>
      <c r="Y3405" s="21">
        <f t="shared" si="368"/>
        <v>3</v>
      </c>
      <c r="Z3405" s="21" t="str">
        <f t="shared" si="369"/>
        <v>Saturday</v>
      </c>
      <c r="AA3405" s="21" t="str">
        <f t="shared" si="370"/>
        <v>Tuesday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3402</v>
      </c>
      <c r="B3406" s="21" t="s">
        <v>4846</v>
      </c>
      <c r="C3406" s="30">
        <v>45933</v>
      </c>
      <c r="D3406" s="30">
        <v>45938</v>
      </c>
      <c r="E3406" s="47">
        <v>87.5</v>
      </c>
      <c r="F3406" s="47">
        <f t="shared" si="365"/>
        <v>7700</v>
      </c>
      <c r="G3406" s="48">
        <f t="shared" si="366"/>
        <v>7700</v>
      </c>
      <c r="H3406" s="21">
        <v>426105</v>
      </c>
      <c r="I3406" s="21" t="s">
        <v>1759</v>
      </c>
      <c r="J3406" s="21">
        <v>1</v>
      </c>
      <c r="K3406" s="21">
        <v>1</v>
      </c>
      <c r="L3406" s="21">
        <f t="shared" si="367"/>
        <v>0</v>
      </c>
      <c r="M3406" s="21" t="s">
        <v>5008</v>
      </c>
      <c r="N3406" s="30">
        <v>45941</v>
      </c>
      <c r="O3406" s="48">
        <v>13562.5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68"/>
        <v>3</v>
      </c>
      <c r="Z3406" s="21" t="str">
        <f t="shared" si="369"/>
        <v>Saturday</v>
      </c>
      <c r="AA3406" s="21" t="str">
        <f t="shared" si="370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3403</v>
      </c>
      <c r="B3407" s="21" t="s">
        <v>4846</v>
      </c>
      <c r="C3407" s="30">
        <v>45933</v>
      </c>
      <c r="D3407" s="30">
        <v>45938</v>
      </c>
      <c r="E3407" s="47">
        <v>490.5</v>
      </c>
      <c r="F3407" s="47">
        <f t="shared" si="365"/>
        <v>43164</v>
      </c>
      <c r="G3407" s="48">
        <f t="shared" si="366"/>
        <v>43164</v>
      </c>
      <c r="H3407" s="21">
        <v>480058</v>
      </c>
      <c r="I3407" s="21" t="s">
        <v>4827</v>
      </c>
      <c r="J3407" s="21">
        <v>1</v>
      </c>
      <c r="K3407" s="21">
        <v>1</v>
      </c>
      <c r="L3407" s="21">
        <f t="shared" si="367"/>
        <v>0</v>
      </c>
      <c r="M3407" s="21" t="s">
        <v>5159</v>
      </c>
      <c r="N3407" s="30">
        <v>45941</v>
      </c>
      <c r="O3407" s="48">
        <v>62130</v>
      </c>
      <c r="P3407" s="21" t="s">
        <v>302</v>
      </c>
      <c r="Q3407" s="21">
        <v>58156838364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Banglore</v>
      </c>
      <c r="W3407" s="38"/>
      <c r="X3407" s="30">
        <v>45943</v>
      </c>
      <c r="Y3407" s="21">
        <f t="shared" si="368"/>
        <v>2</v>
      </c>
      <c r="Z3407" s="21" t="str">
        <f t="shared" si="369"/>
        <v>Saturday</v>
      </c>
      <c r="AA3407" s="21" t="str">
        <f t="shared" si="370"/>
        <v>Monday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3404</v>
      </c>
      <c r="B3408" s="21" t="s">
        <v>4846</v>
      </c>
      <c r="C3408" s="30">
        <v>45933</v>
      </c>
      <c r="D3408" s="30">
        <v>45938</v>
      </c>
      <c r="E3408" s="47">
        <v>123.2</v>
      </c>
      <c r="F3408" s="47">
        <f t="shared" si="365"/>
        <v>10841.6</v>
      </c>
      <c r="G3408" s="48">
        <f t="shared" si="366"/>
        <v>10841.6</v>
      </c>
      <c r="H3408" s="21">
        <v>502311</v>
      </c>
      <c r="I3408" s="21" t="s">
        <v>4828</v>
      </c>
      <c r="J3408" s="21">
        <v>1</v>
      </c>
      <c r="K3408" s="21">
        <v>1</v>
      </c>
      <c r="L3408" s="21">
        <f t="shared" si="367"/>
        <v>0</v>
      </c>
      <c r="M3408" s="21" t="s">
        <v>5027</v>
      </c>
      <c r="N3408" s="30">
        <v>45941</v>
      </c>
      <c r="O3408" s="48">
        <v>15048</v>
      </c>
      <c r="P3408" s="21" t="s">
        <v>617</v>
      </c>
      <c r="Q3408" s="21">
        <v>58156839753</v>
      </c>
      <c r="R3408" s="30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Bhuvneshwar</v>
      </c>
      <c r="W3408" s="38"/>
      <c r="X3408" s="30">
        <v>45945</v>
      </c>
      <c r="Y3408" s="21">
        <f t="shared" si="368"/>
        <v>4</v>
      </c>
      <c r="Z3408" s="21" t="str">
        <f t="shared" si="369"/>
        <v>Saturday</v>
      </c>
      <c r="AA3408" s="21" t="str">
        <f t="shared" si="370"/>
        <v>Wednesday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3405</v>
      </c>
      <c r="B3409" s="21" t="s">
        <v>4846</v>
      </c>
      <c r="C3409" s="30">
        <v>45933</v>
      </c>
      <c r="D3409" s="30">
        <v>45938</v>
      </c>
      <c r="E3409" s="47">
        <v>226.1</v>
      </c>
      <c r="F3409" s="47">
        <f t="shared" si="365"/>
        <v>19896.8</v>
      </c>
      <c r="G3409" s="48">
        <f t="shared" si="366"/>
        <v>39793.599999999999</v>
      </c>
      <c r="H3409" s="21">
        <v>503822</v>
      </c>
      <c r="I3409" s="21" t="s">
        <v>4829</v>
      </c>
      <c r="J3409" s="21">
        <v>2</v>
      </c>
      <c r="K3409" s="21">
        <v>2</v>
      </c>
      <c r="L3409" s="21">
        <f t="shared" si="367"/>
        <v>0</v>
      </c>
      <c r="M3409" s="21" t="s">
        <v>5004</v>
      </c>
      <c r="N3409" s="30">
        <v>45941</v>
      </c>
      <c r="O3409" s="48">
        <f>35045.5*2</f>
        <v>70091</v>
      </c>
      <c r="P3409" s="21" t="s">
        <v>2171</v>
      </c>
      <c r="Q3409" s="21">
        <v>58156842866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Gujrat</v>
      </c>
      <c r="W3409" s="38"/>
      <c r="X3409" s="30">
        <v>45944</v>
      </c>
      <c r="Y3409" s="21">
        <f t="shared" si="368"/>
        <v>3</v>
      </c>
      <c r="Z3409" s="21" t="str">
        <f t="shared" si="369"/>
        <v>Saturday</v>
      </c>
      <c r="AA3409" s="21" t="str">
        <f t="shared" si="370"/>
        <v>Tuesday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3406</v>
      </c>
      <c r="B3410" s="21" t="s">
        <v>4846</v>
      </c>
      <c r="C3410" s="30">
        <v>45933</v>
      </c>
      <c r="D3410" s="30">
        <v>45938</v>
      </c>
      <c r="E3410" s="47">
        <v>177.1</v>
      </c>
      <c r="F3410" s="47">
        <f t="shared" si="365"/>
        <v>15584.8</v>
      </c>
      <c r="G3410" s="48">
        <f t="shared" si="366"/>
        <v>31169.599999999999</v>
      </c>
      <c r="H3410" s="21">
        <v>503832</v>
      </c>
      <c r="I3410" s="21" t="s">
        <v>4829</v>
      </c>
      <c r="J3410" s="21">
        <v>2</v>
      </c>
      <c r="K3410" s="21">
        <v>2</v>
      </c>
      <c r="L3410" s="21">
        <f t="shared" si="367"/>
        <v>0</v>
      </c>
      <c r="M3410" s="21" t="s">
        <v>5004</v>
      </c>
      <c r="N3410" s="30">
        <v>45941</v>
      </c>
      <c r="O3410" s="48">
        <f>27450.5*2</f>
        <v>54901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68"/>
        <v>3</v>
      </c>
      <c r="Z3410" s="21" t="str">
        <f t="shared" si="369"/>
        <v>Saturday</v>
      </c>
      <c r="AA3410" s="21" t="str">
        <f t="shared" si="370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3407</v>
      </c>
      <c r="B3411" s="21" t="s">
        <v>4846</v>
      </c>
      <c r="C3411" s="30">
        <v>45933</v>
      </c>
      <c r="D3411" s="30">
        <v>45938</v>
      </c>
      <c r="E3411" s="47">
        <v>92.4</v>
      </c>
      <c r="F3411" s="47">
        <f t="shared" si="365"/>
        <v>8131.2000000000007</v>
      </c>
      <c r="G3411" s="48">
        <f t="shared" si="366"/>
        <v>8131.2000000000007</v>
      </c>
      <c r="H3411" s="21">
        <v>505810</v>
      </c>
      <c r="I3411" s="21" t="s">
        <v>4830</v>
      </c>
      <c r="J3411" s="21">
        <v>1</v>
      </c>
      <c r="K3411" s="21">
        <v>1</v>
      </c>
      <c r="L3411" s="21">
        <f t="shared" si="367"/>
        <v>0</v>
      </c>
      <c r="M3411" s="21" t="s">
        <v>4986</v>
      </c>
      <c r="N3411" s="30">
        <v>45941</v>
      </c>
      <c r="O3411" s="48">
        <v>15345</v>
      </c>
      <c r="P3411" s="21" t="s">
        <v>3336</v>
      </c>
      <c r="Q3411" s="21">
        <v>58156812770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Hyderabad</v>
      </c>
      <c r="W3411" s="38"/>
      <c r="X3411" s="30">
        <v>45943</v>
      </c>
      <c r="Y3411" s="21">
        <f t="shared" si="368"/>
        <v>2</v>
      </c>
      <c r="Z3411" s="21" t="str">
        <f t="shared" si="369"/>
        <v>Saturday</v>
      </c>
      <c r="AA3411" s="21" t="str">
        <f t="shared" si="370"/>
        <v>Monday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3408</v>
      </c>
      <c r="B3412" s="21" t="s">
        <v>4846</v>
      </c>
      <c r="C3412" s="30">
        <v>45933</v>
      </c>
      <c r="D3412" s="30">
        <v>45938</v>
      </c>
      <c r="E3412" s="47">
        <v>166.6</v>
      </c>
      <c r="F3412" s="47">
        <f t="shared" si="365"/>
        <v>14660.8</v>
      </c>
      <c r="G3412" s="48">
        <f t="shared" si="366"/>
        <v>14660.8</v>
      </c>
      <c r="H3412" s="21">
        <v>506306</v>
      </c>
      <c r="I3412" s="21" t="s">
        <v>4831</v>
      </c>
      <c r="J3412" s="21">
        <v>1</v>
      </c>
      <c r="K3412" s="21">
        <v>1</v>
      </c>
      <c r="L3412" s="21">
        <f t="shared" si="367"/>
        <v>0</v>
      </c>
      <c r="M3412" s="21" t="s">
        <v>5004</v>
      </c>
      <c r="N3412" s="30">
        <v>45941</v>
      </c>
      <c r="O3412" s="48">
        <v>25823</v>
      </c>
      <c r="P3412" s="21" t="s">
        <v>2171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68"/>
        <v>3</v>
      </c>
      <c r="Z3412" s="21" t="str">
        <f t="shared" si="369"/>
        <v>Saturday</v>
      </c>
      <c r="AA3412" s="21" t="str">
        <f t="shared" si="370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3409</v>
      </c>
      <c r="B3413" s="21" t="s">
        <v>4846</v>
      </c>
      <c r="C3413" s="30">
        <v>45933</v>
      </c>
      <c r="D3413" s="30">
        <v>45938</v>
      </c>
      <c r="E3413" s="47">
        <v>74.2</v>
      </c>
      <c r="F3413" s="47">
        <f t="shared" si="365"/>
        <v>6529.6</v>
      </c>
      <c r="G3413" s="48">
        <f t="shared" si="366"/>
        <v>6529.6</v>
      </c>
      <c r="H3413" s="21">
        <v>511001</v>
      </c>
      <c r="I3413" s="21" t="s">
        <v>4832</v>
      </c>
      <c r="J3413" s="21">
        <v>1</v>
      </c>
      <c r="K3413" s="21">
        <v>1</v>
      </c>
      <c r="L3413" s="21">
        <f t="shared" si="367"/>
        <v>0</v>
      </c>
      <c r="M3413" s="21" t="s">
        <v>4912</v>
      </c>
      <c r="N3413" s="30">
        <v>45939</v>
      </c>
      <c r="O3413" s="48">
        <v>10070</v>
      </c>
      <c r="P3413" s="21" t="s">
        <v>213</v>
      </c>
      <c r="Q3413" s="21" t="s">
        <v>1127</v>
      </c>
      <c r="R3413" s="21" t="s">
        <v>1127</v>
      </c>
      <c r="S3413" s="3">
        <v>4</v>
      </c>
      <c r="T3413" s="37"/>
      <c r="U3413" s="21" t="s">
        <v>18</v>
      </c>
      <c r="V3413" s="21" t="str">
        <f>VLOOKUP(P3413,'Customer List'!B:C,2,)</f>
        <v>Delhi</v>
      </c>
      <c r="W3413" s="38"/>
      <c r="X3413" s="30">
        <f>IF(OR(R3413 = "PRIYANKA MADAM", R3413 = "DEEPAK", R3413 = "PORTER"),N3413,"")</f>
        <v>45939</v>
      </c>
      <c r="Y3413" s="21">
        <f t="shared" si="368"/>
        <v>0</v>
      </c>
      <c r="Z3413" s="21" t="str">
        <f t="shared" si="369"/>
        <v>Thursday</v>
      </c>
      <c r="AA3413" s="21" t="str">
        <f t="shared" si="370"/>
        <v>Thursday</v>
      </c>
      <c r="AB3413" s="21" t="str">
        <f>VLOOKUP(U3413,'Currency Sheet'!A:C,3,)</f>
        <v>DOLLAR</v>
      </c>
      <c r="AC3413" s="42" t="str">
        <f>VLOOKUP(P3413,'Customer List'!B:D,3,)</f>
        <v>Local</v>
      </c>
    </row>
    <row r="3414" spans="1:29" x14ac:dyDescent="0.25">
      <c r="A3414" s="21">
        <v>3410</v>
      </c>
      <c r="B3414" s="21" t="s">
        <v>4846</v>
      </c>
      <c r="C3414" s="30">
        <v>45933</v>
      </c>
      <c r="D3414" s="30">
        <v>45938</v>
      </c>
      <c r="E3414" s="47">
        <v>165.9</v>
      </c>
      <c r="F3414" s="47">
        <f t="shared" si="365"/>
        <v>14599.2</v>
      </c>
      <c r="G3414" s="48">
        <f t="shared" si="366"/>
        <v>14599.2</v>
      </c>
      <c r="H3414" s="21">
        <v>521707</v>
      </c>
      <c r="I3414" s="21" t="s">
        <v>4833</v>
      </c>
      <c r="J3414" s="21">
        <v>1</v>
      </c>
      <c r="K3414" s="21">
        <v>1</v>
      </c>
      <c r="L3414" s="21">
        <f t="shared" si="367"/>
        <v>0</v>
      </c>
      <c r="M3414" s="21" t="s">
        <v>4912</v>
      </c>
      <c r="N3414" s="30">
        <v>45939</v>
      </c>
      <c r="O3414" s="48">
        <v>22515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68"/>
        <v>0</v>
      </c>
      <c r="Z3414" s="21" t="str">
        <f t="shared" si="369"/>
        <v>Thursday</v>
      </c>
      <c r="AA3414" s="21" t="str">
        <f t="shared" si="370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3411</v>
      </c>
      <c r="B3415" s="21" t="s">
        <v>4846</v>
      </c>
      <c r="C3415" s="30">
        <v>45933</v>
      </c>
      <c r="D3415" s="30">
        <v>45938</v>
      </c>
      <c r="E3415" s="47">
        <v>324.8</v>
      </c>
      <c r="F3415" s="47">
        <f t="shared" si="365"/>
        <v>28582.400000000001</v>
      </c>
      <c r="G3415" s="48">
        <f t="shared" si="366"/>
        <v>28582.400000000001</v>
      </c>
      <c r="H3415" s="21">
        <v>571104</v>
      </c>
      <c r="I3415" s="21" t="s">
        <v>4834</v>
      </c>
      <c r="J3415" s="21">
        <v>1</v>
      </c>
      <c r="K3415" s="21">
        <v>1</v>
      </c>
      <c r="L3415" s="21">
        <f t="shared" si="367"/>
        <v>0</v>
      </c>
      <c r="M3415" s="21" t="s">
        <v>5025</v>
      </c>
      <c r="N3415" s="30">
        <v>45941</v>
      </c>
      <c r="O3415" s="48">
        <v>48905.599999999999</v>
      </c>
      <c r="P3415" s="21" t="s">
        <v>165</v>
      </c>
      <c r="Q3415" s="21">
        <v>58156810375</v>
      </c>
      <c r="R3415" s="21" t="s">
        <v>40</v>
      </c>
      <c r="S3415" s="3">
        <v>-20</v>
      </c>
      <c r="T3415" s="37"/>
      <c r="U3415" s="21" t="s">
        <v>18</v>
      </c>
      <c r="V3415" s="21" t="str">
        <f>VLOOKUP(P3415,'Customer List'!B:C,2,)</f>
        <v>Lucknow</v>
      </c>
      <c r="W3415" s="38"/>
      <c r="X3415" s="30">
        <v>45943</v>
      </c>
      <c r="Y3415" s="21">
        <f t="shared" si="368"/>
        <v>2</v>
      </c>
      <c r="Z3415" s="21" t="str">
        <f t="shared" si="369"/>
        <v>Saturday</v>
      </c>
      <c r="AA3415" s="21" t="str">
        <f t="shared" si="370"/>
        <v>Monday</v>
      </c>
      <c r="AB3415" s="21" t="str">
        <f>VLOOKUP(U3415,'Currency Sheet'!A:C,3,)</f>
        <v>DOLLAR</v>
      </c>
      <c r="AC3415" s="42" t="str">
        <f>VLOOKUP(P3415,'Customer List'!B:D,3,)</f>
        <v>OutStation</v>
      </c>
    </row>
    <row r="3416" spans="1:29" x14ac:dyDescent="0.25">
      <c r="A3416" s="21">
        <v>3412</v>
      </c>
      <c r="B3416" s="21" t="s">
        <v>4846</v>
      </c>
      <c r="C3416" s="30">
        <v>45933</v>
      </c>
      <c r="D3416" s="30">
        <v>45938</v>
      </c>
      <c r="E3416" s="47">
        <v>160.30000000000001</v>
      </c>
      <c r="F3416" s="47">
        <f t="shared" si="365"/>
        <v>14106.400000000001</v>
      </c>
      <c r="G3416" s="48">
        <f t="shared" si="366"/>
        <v>14106.400000000001</v>
      </c>
      <c r="H3416" s="21">
        <v>573002</v>
      </c>
      <c r="I3416" s="21" t="s">
        <v>4835</v>
      </c>
      <c r="J3416" s="21">
        <v>1</v>
      </c>
      <c r="K3416" s="21">
        <v>1</v>
      </c>
      <c r="L3416" s="21">
        <f t="shared" si="367"/>
        <v>0</v>
      </c>
      <c r="M3416" s="21" t="s">
        <v>4912</v>
      </c>
      <c r="N3416" s="30">
        <v>45939</v>
      </c>
      <c r="O3416" s="48">
        <v>21755</v>
      </c>
      <c r="P3416" s="21" t="s">
        <v>213</v>
      </c>
      <c r="Q3416" s="21" t="s">
        <v>1127</v>
      </c>
      <c r="R3416" s="21" t="s">
        <v>1127</v>
      </c>
      <c r="S3416" s="3">
        <v>-20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68"/>
        <v>0</v>
      </c>
      <c r="Z3416" s="21" t="str">
        <f t="shared" si="369"/>
        <v>Thursday</v>
      </c>
      <c r="AA3416" s="21" t="str">
        <f t="shared" si="370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3413</v>
      </c>
      <c r="B3417" s="21" t="s">
        <v>4846</v>
      </c>
      <c r="C3417" s="30">
        <v>45933</v>
      </c>
      <c r="D3417" s="30">
        <v>45938</v>
      </c>
      <c r="E3417" s="47">
        <v>451.5</v>
      </c>
      <c r="F3417" s="47">
        <f t="shared" si="365"/>
        <v>39732</v>
      </c>
      <c r="G3417" s="48">
        <f t="shared" si="366"/>
        <v>39732</v>
      </c>
      <c r="H3417" s="21">
        <v>574806</v>
      </c>
      <c r="I3417" s="21" t="s">
        <v>4836</v>
      </c>
      <c r="J3417" s="21">
        <v>1</v>
      </c>
      <c r="K3417" s="21">
        <v>1</v>
      </c>
      <c r="L3417" s="21">
        <f t="shared" si="367"/>
        <v>0</v>
      </c>
      <c r="M3417" s="21" t="s">
        <v>4992</v>
      </c>
      <c r="N3417" s="30">
        <v>45941</v>
      </c>
      <c r="O3417" s="48">
        <v>61275</v>
      </c>
      <c r="P3417" s="21" t="s">
        <v>302</v>
      </c>
      <c r="Q3417" s="21">
        <v>58156810622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Banglore</v>
      </c>
      <c r="W3417" s="38"/>
      <c r="X3417" s="30">
        <v>45943</v>
      </c>
      <c r="Y3417" s="21">
        <f t="shared" si="368"/>
        <v>2</v>
      </c>
      <c r="Z3417" s="21" t="str">
        <f t="shared" si="369"/>
        <v>Saturday</v>
      </c>
      <c r="AA3417" s="21" t="str">
        <f t="shared" si="370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3414</v>
      </c>
      <c r="B3418" s="21" t="s">
        <v>4846</v>
      </c>
      <c r="C3418" s="30">
        <v>45933</v>
      </c>
      <c r="D3418" s="30">
        <v>45938</v>
      </c>
      <c r="E3418" s="47">
        <v>177.1</v>
      </c>
      <c r="F3418" s="47">
        <f t="shared" si="365"/>
        <v>15584.8</v>
      </c>
      <c r="G3418" s="48">
        <f t="shared" si="366"/>
        <v>15584.8</v>
      </c>
      <c r="H3418" s="21">
        <v>640914</v>
      </c>
      <c r="I3418" s="21" t="s">
        <v>4837</v>
      </c>
      <c r="J3418" s="21">
        <v>1</v>
      </c>
      <c r="K3418" s="21">
        <v>1</v>
      </c>
      <c r="L3418" s="21">
        <f t="shared" si="367"/>
        <v>0</v>
      </c>
      <c r="M3418" s="21" t="s">
        <v>5006</v>
      </c>
      <c r="N3418" s="30">
        <v>45941</v>
      </c>
      <c r="O3418" s="48">
        <v>27450.5</v>
      </c>
      <c r="P3418" s="21" t="s">
        <v>2171</v>
      </c>
      <c r="Q3418" s="21">
        <v>58156842866</v>
      </c>
      <c r="R3418" s="21" t="s">
        <v>40</v>
      </c>
      <c r="S3418" s="3">
        <v>4</v>
      </c>
      <c r="T3418" s="37"/>
      <c r="U3418" s="21" t="s">
        <v>18</v>
      </c>
      <c r="V3418" s="21" t="str">
        <f>VLOOKUP(P3418,'Customer List'!B:C,2,)</f>
        <v>Gujrat</v>
      </c>
      <c r="W3418" s="38"/>
      <c r="X3418" s="30">
        <v>45944</v>
      </c>
      <c r="Y3418" s="21">
        <f t="shared" si="368"/>
        <v>3</v>
      </c>
      <c r="Z3418" s="21" t="str">
        <f t="shared" si="369"/>
        <v>Saturday</v>
      </c>
      <c r="AA3418" s="21" t="str">
        <f t="shared" si="370"/>
        <v>Tuesday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3415</v>
      </c>
      <c r="B3419" s="21" t="s">
        <v>4846</v>
      </c>
      <c r="C3419" s="30">
        <v>45933</v>
      </c>
      <c r="D3419" s="30">
        <v>45938</v>
      </c>
      <c r="E3419" s="47">
        <v>82.6</v>
      </c>
      <c r="F3419" s="47">
        <f t="shared" si="365"/>
        <v>7268.7999999999993</v>
      </c>
      <c r="G3419" s="48">
        <f t="shared" si="366"/>
        <v>7268.7999999999993</v>
      </c>
      <c r="H3419" s="21">
        <v>740368</v>
      </c>
      <c r="I3419" s="21" t="s">
        <v>4838</v>
      </c>
      <c r="J3419" s="21">
        <v>1</v>
      </c>
      <c r="K3419" s="21">
        <v>1</v>
      </c>
      <c r="L3419" s="21">
        <f t="shared" si="367"/>
        <v>0</v>
      </c>
      <c r="M3419" s="21" t="s">
        <v>4996</v>
      </c>
      <c r="N3419" s="30">
        <v>45941</v>
      </c>
      <c r="O3419" s="48">
        <v>14190</v>
      </c>
      <c r="P3419" s="21" t="s">
        <v>319</v>
      </c>
      <c r="Q3419" s="21">
        <v>58156810935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68"/>
        <v>3</v>
      </c>
      <c r="Z3419" s="21" t="str">
        <f t="shared" si="369"/>
        <v>Saturday</v>
      </c>
      <c r="AA3419" s="21" t="str">
        <f t="shared" si="370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3416</v>
      </c>
      <c r="B3420" s="21" t="s">
        <v>4846</v>
      </c>
      <c r="C3420" s="30">
        <v>45933</v>
      </c>
      <c r="D3420" s="30">
        <v>45938</v>
      </c>
      <c r="E3420" s="47">
        <v>1232.7</v>
      </c>
      <c r="F3420" s="47">
        <f t="shared" si="365"/>
        <v>108477.6</v>
      </c>
      <c r="G3420" s="48">
        <f t="shared" si="366"/>
        <v>108477.6</v>
      </c>
      <c r="H3420" s="21">
        <v>740809</v>
      </c>
      <c r="I3420" s="21" t="s">
        <v>4839</v>
      </c>
      <c r="J3420" s="21">
        <v>1</v>
      </c>
      <c r="K3420" s="21">
        <v>1</v>
      </c>
      <c r="L3420" s="21">
        <f t="shared" si="367"/>
        <v>0</v>
      </c>
      <c r="M3420" s="21" t="s">
        <v>4996</v>
      </c>
      <c r="N3420" s="30">
        <v>45941</v>
      </c>
      <c r="O3420" s="48">
        <v>204716.25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68"/>
        <v>3</v>
      </c>
      <c r="Z3420" s="21" t="str">
        <f t="shared" si="369"/>
        <v>Saturday</v>
      </c>
      <c r="AA3420" s="21" t="str">
        <f t="shared" si="370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3417</v>
      </c>
      <c r="B3421" s="21" t="s">
        <v>4846</v>
      </c>
      <c r="C3421" s="30">
        <v>45933</v>
      </c>
      <c r="D3421" s="30">
        <v>45938</v>
      </c>
      <c r="E3421" s="47">
        <v>86.8</v>
      </c>
      <c r="F3421" s="47">
        <f t="shared" si="365"/>
        <v>7638.4</v>
      </c>
      <c r="G3421" s="48">
        <f t="shared" si="366"/>
        <v>7638.4</v>
      </c>
      <c r="H3421" s="21">
        <v>773302</v>
      </c>
      <c r="I3421" s="21" t="s">
        <v>4840</v>
      </c>
      <c r="J3421" s="21">
        <v>1</v>
      </c>
      <c r="K3421" s="21">
        <v>1</v>
      </c>
      <c r="L3421" s="21">
        <f t="shared" si="367"/>
        <v>0</v>
      </c>
      <c r="M3421" s="21" t="s">
        <v>4990</v>
      </c>
      <c r="N3421" s="30">
        <v>45941</v>
      </c>
      <c r="O3421" s="48">
        <v>13454</v>
      </c>
      <c r="P3421" s="21" t="s">
        <v>298</v>
      </c>
      <c r="Q3421" s="21">
        <v>58156810762</v>
      </c>
      <c r="R3421" s="21" t="s">
        <v>40</v>
      </c>
      <c r="S3421" s="3">
        <v>-20</v>
      </c>
      <c r="T3421" s="37"/>
      <c r="U3421" s="21" t="s">
        <v>18</v>
      </c>
      <c r="V3421" s="21" t="str">
        <f>VLOOKUP(P3421,'Customer List'!B:C,2,)</f>
        <v>Banglore</v>
      </c>
      <c r="W3421" s="38"/>
      <c r="X3421" s="30">
        <v>45943</v>
      </c>
      <c r="Y3421" s="21">
        <f t="shared" si="368"/>
        <v>2</v>
      </c>
      <c r="Z3421" s="21" t="str">
        <f t="shared" si="369"/>
        <v>Saturday</v>
      </c>
      <c r="AA3421" s="21" t="str">
        <f t="shared" si="370"/>
        <v>Monday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3418</v>
      </c>
      <c r="B3422" s="21" t="s">
        <v>4846</v>
      </c>
      <c r="C3422" s="30">
        <v>45933</v>
      </c>
      <c r="D3422" s="30">
        <v>45938</v>
      </c>
      <c r="E3422" s="47">
        <v>58.1</v>
      </c>
      <c r="F3422" s="47">
        <f t="shared" si="365"/>
        <v>5112.8</v>
      </c>
      <c r="G3422" s="48">
        <f t="shared" si="366"/>
        <v>5112.8</v>
      </c>
      <c r="H3422" s="21">
        <v>776702</v>
      </c>
      <c r="I3422" s="21" t="s">
        <v>4841</v>
      </c>
      <c r="J3422" s="21">
        <v>1</v>
      </c>
      <c r="K3422" s="21">
        <v>1</v>
      </c>
      <c r="L3422" s="21">
        <f t="shared" si="367"/>
        <v>0</v>
      </c>
      <c r="M3422" s="21" t="s">
        <v>4988</v>
      </c>
      <c r="N3422" s="30">
        <v>45941</v>
      </c>
      <c r="O3422" s="48">
        <v>9005.5</v>
      </c>
      <c r="P3422" s="21" t="s">
        <v>295</v>
      </c>
      <c r="Q3422" s="21">
        <v>58156812453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Kerala</v>
      </c>
      <c r="W3422" s="38"/>
      <c r="X3422" s="30">
        <v>45944</v>
      </c>
      <c r="Y3422" s="21">
        <f t="shared" si="368"/>
        <v>3</v>
      </c>
      <c r="Z3422" s="21" t="str">
        <f t="shared" si="369"/>
        <v>Saturday</v>
      </c>
      <c r="AA3422" s="21" t="str">
        <f t="shared" si="370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3419</v>
      </c>
      <c r="B3423" s="21" t="s">
        <v>4846</v>
      </c>
      <c r="C3423" s="30">
        <v>45933</v>
      </c>
      <c r="D3423" s="30">
        <v>45938</v>
      </c>
      <c r="E3423" s="47">
        <v>451.5</v>
      </c>
      <c r="F3423" s="47">
        <f t="shared" si="365"/>
        <v>39732</v>
      </c>
      <c r="G3423" s="48">
        <f t="shared" si="366"/>
        <v>39732</v>
      </c>
      <c r="H3423" s="21">
        <v>777406</v>
      </c>
      <c r="I3423" s="21" t="s">
        <v>4842</v>
      </c>
      <c r="J3423" s="21">
        <v>1</v>
      </c>
      <c r="K3423" s="21">
        <v>1</v>
      </c>
      <c r="L3423" s="21">
        <f t="shared" si="367"/>
        <v>0</v>
      </c>
      <c r="M3423" s="21" t="s">
        <v>4994</v>
      </c>
      <c r="N3423" s="30">
        <v>45941</v>
      </c>
      <c r="O3423" s="48">
        <v>59985</v>
      </c>
      <c r="P3423" s="21" t="s">
        <v>2045</v>
      </c>
      <c r="Q3423" s="21">
        <v>58156811112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Hyderabad</v>
      </c>
      <c r="W3423" s="38"/>
      <c r="X3423" s="30">
        <v>45943</v>
      </c>
      <c r="Y3423" s="21">
        <f t="shared" si="368"/>
        <v>2</v>
      </c>
      <c r="Z3423" s="21" t="str">
        <f t="shared" si="369"/>
        <v>Saturday</v>
      </c>
      <c r="AA3423" s="21" t="str">
        <f t="shared" si="370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3420</v>
      </c>
      <c r="B3424" s="21" t="s">
        <v>4846</v>
      </c>
      <c r="C3424" s="30">
        <v>45933</v>
      </c>
      <c r="D3424" s="30">
        <v>45938</v>
      </c>
      <c r="E3424" s="47">
        <v>78.400000000000006</v>
      </c>
      <c r="F3424" s="47">
        <f t="shared" si="365"/>
        <v>6899.2000000000007</v>
      </c>
      <c r="G3424" s="48">
        <f t="shared" si="366"/>
        <v>13798.400000000001</v>
      </c>
      <c r="H3424" s="21">
        <v>801702</v>
      </c>
      <c r="I3424" s="21" t="s">
        <v>4843</v>
      </c>
      <c r="J3424" s="21">
        <v>2</v>
      </c>
      <c r="K3424" s="21">
        <v>2</v>
      </c>
      <c r="L3424" s="21">
        <f t="shared" si="367"/>
        <v>0</v>
      </c>
      <c r="M3424" s="21" t="s">
        <v>4911</v>
      </c>
      <c r="N3424" s="30">
        <v>45939</v>
      </c>
      <c r="O3424" s="48">
        <v>21280</v>
      </c>
      <c r="P3424" s="21" t="s">
        <v>213</v>
      </c>
      <c r="Q3424" s="21" t="s">
        <v>1127</v>
      </c>
      <c r="R3424" s="21" t="s">
        <v>1127</v>
      </c>
      <c r="S3424" s="3">
        <v>4</v>
      </c>
      <c r="T3424" s="37"/>
      <c r="U3424" s="21" t="s">
        <v>18</v>
      </c>
      <c r="V3424" s="21" t="str">
        <f>VLOOKUP(P3424,'Customer List'!B:C,2,)</f>
        <v>Delhi</v>
      </c>
      <c r="W3424" s="38"/>
      <c r="X3424" s="30">
        <f>IF(OR(R3424 = "PRIYANKA MADAM", R3424 = "DEEPAK", R3424 = "PORTER"),N3424,"")</f>
        <v>45939</v>
      </c>
      <c r="Y3424" s="21">
        <f t="shared" si="368"/>
        <v>0</v>
      </c>
      <c r="Z3424" s="21" t="str">
        <f t="shared" si="369"/>
        <v>Thursday</v>
      </c>
      <c r="AA3424" s="21" t="str">
        <f t="shared" si="370"/>
        <v>Thursday</v>
      </c>
      <c r="AB3424" s="21" t="str">
        <f>VLOOKUP(U3424,'Currency Sheet'!A:C,3,)</f>
        <v>DOLLAR</v>
      </c>
      <c r="AC3424" s="42" t="str">
        <f>VLOOKUP(P3424,'Customer List'!B:D,3,)</f>
        <v>Local</v>
      </c>
    </row>
    <row r="3425" spans="1:29" x14ac:dyDescent="0.25">
      <c r="A3425" s="21">
        <v>3421</v>
      </c>
      <c r="B3425" s="21">
        <v>179957</v>
      </c>
      <c r="C3425" s="30">
        <v>45936</v>
      </c>
      <c r="D3425" s="30">
        <v>45939</v>
      </c>
      <c r="E3425" s="47">
        <v>171.99</v>
      </c>
      <c r="F3425" s="47">
        <f t="shared" si="365"/>
        <v>15135.12</v>
      </c>
      <c r="G3425" s="48">
        <f t="shared" si="366"/>
        <v>15135.12</v>
      </c>
      <c r="H3425" s="21" t="s">
        <v>4979</v>
      </c>
      <c r="I3425" s="21" t="s">
        <v>4980</v>
      </c>
      <c r="J3425" s="21">
        <v>1</v>
      </c>
      <c r="K3425" s="21">
        <v>1</v>
      </c>
      <c r="L3425" s="21">
        <f t="shared" si="367"/>
        <v>0</v>
      </c>
      <c r="M3425" s="21" t="s">
        <v>5020</v>
      </c>
      <c r="N3425" s="30">
        <v>45941</v>
      </c>
      <c r="O3425" s="48">
        <v>12642</v>
      </c>
      <c r="P3425" s="21" t="s">
        <v>621</v>
      </c>
      <c r="Q3425" s="21">
        <v>58156809782</v>
      </c>
      <c r="R3425" s="21" t="s">
        <v>40</v>
      </c>
      <c r="S3425" s="3">
        <v>4</v>
      </c>
      <c r="T3425" s="37"/>
      <c r="U3425" s="21" t="s">
        <v>423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68"/>
        <v>2</v>
      </c>
      <c r="Z3425" s="21" t="str">
        <f t="shared" si="369"/>
        <v>Saturday</v>
      </c>
      <c r="AA3425" s="21" t="str">
        <f t="shared" si="370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3422</v>
      </c>
      <c r="B3426" s="21">
        <v>179957</v>
      </c>
      <c r="C3426" s="30">
        <v>45936</v>
      </c>
      <c r="D3426" s="30">
        <v>45939</v>
      </c>
      <c r="E3426" s="47">
        <f>8020.41/3</f>
        <v>2673.47</v>
      </c>
      <c r="F3426" s="47">
        <f t="shared" si="365"/>
        <v>235265.36</v>
      </c>
      <c r="G3426" s="48">
        <f t="shared" si="366"/>
        <v>705796.08</v>
      </c>
      <c r="H3426" s="21" t="s">
        <v>441</v>
      </c>
      <c r="I3426" s="21" t="s">
        <v>4981</v>
      </c>
      <c r="J3426" s="21">
        <v>3</v>
      </c>
      <c r="K3426" s="21">
        <v>3</v>
      </c>
      <c r="L3426" s="21">
        <f t="shared" si="367"/>
        <v>0</v>
      </c>
      <c r="M3426" s="21" t="s">
        <v>4995</v>
      </c>
      <c r="N3426" s="30">
        <v>45941</v>
      </c>
      <c r="O3426" s="48">
        <v>849366</v>
      </c>
      <c r="P3426" s="21" t="s">
        <v>370</v>
      </c>
      <c r="Q3426" s="21">
        <v>58156810935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Gujrat</v>
      </c>
      <c r="W3426" s="38"/>
      <c r="X3426" s="30">
        <v>45944</v>
      </c>
      <c r="Y3426" s="21">
        <f t="shared" si="368"/>
        <v>3</v>
      </c>
      <c r="Z3426" s="21" t="str">
        <f t="shared" si="369"/>
        <v>Saturday</v>
      </c>
      <c r="AA3426" s="21" t="str">
        <f t="shared" si="370"/>
        <v>Tuesday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3423</v>
      </c>
      <c r="B3427" s="21" t="s">
        <v>4851</v>
      </c>
      <c r="C3427" s="30">
        <v>45936</v>
      </c>
      <c r="D3427" s="30">
        <v>45939</v>
      </c>
      <c r="E3427" s="47">
        <v>136.80000000000001</v>
      </c>
      <c r="F3427" s="47">
        <f t="shared" si="365"/>
        <v>12038.400000000001</v>
      </c>
      <c r="G3427" s="48">
        <f t="shared" si="366"/>
        <v>120384.00000000001</v>
      </c>
      <c r="H3427" s="21" t="s">
        <v>564</v>
      </c>
      <c r="I3427" s="21" t="s">
        <v>5051</v>
      </c>
      <c r="J3427" s="21">
        <v>10</v>
      </c>
      <c r="K3427" s="21">
        <v>10</v>
      </c>
      <c r="L3427" s="21">
        <f t="shared" si="367"/>
        <v>0</v>
      </c>
      <c r="M3427" s="21" t="s">
        <v>4997</v>
      </c>
      <c r="N3427" s="30">
        <v>45941</v>
      </c>
      <c r="O3427" s="48">
        <v>172900</v>
      </c>
      <c r="P3427" s="21" t="s">
        <v>4984</v>
      </c>
      <c r="Q3427" s="21">
        <v>58156840210</v>
      </c>
      <c r="R3427" s="21" t="s">
        <v>40</v>
      </c>
      <c r="S3427" s="3">
        <v>-20</v>
      </c>
      <c r="T3427" s="37"/>
      <c r="U3427" s="21" t="s">
        <v>3347</v>
      </c>
      <c r="V3427" s="21" t="str">
        <f>VLOOKUP(P3427,'Customer List'!B:C,2,)</f>
        <v>VADODARA</v>
      </c>
      <c r="W3427" s="38"/>
      <c r="X3427" s="30">
        <v>45943</v>
      </c>
      <c r="Y3427" s="21">
        <f t="shared" si="368"/>
        <v>2</v>
      </c>
      <c r="Z3427" s="21" t="str">
        <f t="shared" si="369"/>
        <v>Saturday</v>
      </c>
      <c r="AA3427" s="21" t="str">
        <f t="shared" si="370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3424</v>
      </c>
      <c r="B3428" s="21" t="s">
        <v>4851</v>
      </c>
      <c r="C3428" s="30">
        <v>45936</v>
      </c>
      <c r="D3428" s="30">
        <v>45939</v>
      </c>
      <c r="E3428" s="47">
        <v>136.80000000000001</v>
      </c>
      <c r="F3428" s="47">
        <f t="shared" si="365"/>
        <v>12038.400000000001</v>
      </c>
      <c r="G3428" s="48">
        <f t="shared" si="366"/>
        <v>48153.600000000006</v>
      </c>
      <c r="H3428" s="21" t="s">
        <v>564</v>
      </c>
      <c r="I3428" s="21" t="s">
        <v>5051</v>
      </c>
      <c r="J3428" s="21">
        <v>4</v>
      </c>
      <c r="K3428" s="21">
        <v>4</v>
      </c>
      <c r="L3428" s="21">
        <f t="shared" si="367"/>
        <v>0</v>
      </c>
      <c r="M3428" s="21" t="s">
        <v>4898</v>
      </c>
      <c r="N3428" s="30">
        <v>45939</v>
      </c>
      <c r="O3428" s="48">
        <v>85120</v>
      </c>
      <c r="P3428" s="21" t="s">
        <v>4850</v>
      </c>
      <c r="Q3428" s="21">
        <v>58156706370</v>
      </c>
      <c r="R3428" s="21" t="s">
        <v>40</v>
      </c>
      <c r="S3428" s="3">
        <v>-20</v>
      </c>
      <c r="T3428" s="37"/>
      <c r="U3428" s="21" t="s">
        <v>3347</v>
      </c>
      <c r="V3428" s="21" t="str">
        <f>VLOOKUP(P3428,'Customer List'!B:C,2,)</f>
        <v>Banglore</v>
      </c>
      <c r="W3428" s="38"/>
      <c r="X3428" s="30">
        <v>45941</v>
      </c>
      <c r="Y3428" s="21">
        <f t="shared" si="368"/>
        <v>2</v>
      </c>
      <c r="Z3428" s="21" t="str">
        <f t="shared" si="369"/>
        <v>Thursday</v>
      </c>
      <c r="AA3428" s="21" t="str">
        <f t="shared" si="370"/>
        <v>Saturday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3425</v>
      </c>
      <c r="B3429" s="21" t="s">
        <v>4851</v>
      </c>
      <c r="C3429" s="30">
        <v>45936</v>
      </c>
      <c r="D3429" s="30">
        <v>45939</v>
      </c>
      <c r="E3429" s="47">
        <v>2631.9</v>
      </c>
      <c r="F3429" s="47">
        <f t="shared" si="365"/>
        <v>231607.2</v>
      </c>
      <c r="G3429" s="48">
        <f t="shared" si="366"/>
        <v>463214.4</v>
      </c>
      <c r="H3429" s="21" t="s">
        <v>1982</v>
      </c>
      <c r="I3429" s="21" t="s">
        <v>5052</v>
      </c>
      <c r="J3429" s="21">
        <v>2</v>
      </c>
      <c r="K3429" s="21">
        <v>2</v>
      </c>
      <c r="L3429" s="21">
        <f t="shared" si="367"/>
        <v>0</v>
      </c>
      <c r="M3429" s="21" t="s">
        <v>4997</v>
      </c>
      <c r="N3429" s="30">
        <v>45941</v>
      </c>
      <c r="O3429" s="48">
        <v>772590</v>
      </c>
      <c r="P3429" s="21" t="s">
        <v>4984</v>
      </c>
      <c r="Q3429" s="21">
        <v>58156840210</v>
      </c>
      <c r="R3429" s="21" t="s">
        <v>40</v>
      </c>
      <c r="S3429" s="3">
        <v>4</v>
      </c>
      <c r="T3429" s="37"/>
      <c r="U3429" s="21" t="s">
        <v>3347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68"/>
        <v>2</v>
      </c>
      <c r="Z3429" s="21" t="str">
        <f t="shared" si="369"/>
        <v>Saturday</v>
      </c>
      <c r="AA3429" s="21" t="str">
        <f t="shared" si="370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3426</v>
      </c>
      <c r="B3430" s="21" t="s">
        <v>4851</v>
      </c>
      <c r="C3430" s="30">
        <v>45936</v>
      </c>
      <c r="D3430" s="30">
        <v>45939</v>
      </c>
      <c r="E3430" s="47">
        <v>220.5</v>
      </c>
      <c r="F3430" s="47">
        <f t="shared" si="365"/>
        <v>19404</v>
      </c>
      <c r="G3430" s="48">
        <f t="shared" si="366"/>
        <v>38808</v>
      </c>
      <c r="H3430" s="21" t="s">
        <v>4849</v>
      </c>
      <c r="I3430" s="21" t="s">
        <v>5053</v>
      </c>
      <c r="J3430" s="21">
        <v>2</v>
      </c>
      <c r="K3430" s="21">
        <v>2</v>
      </c>
      <c r="L3430" s="21">
        <f t="shared" si="367"/>
        <v>0</v>
      </c>
      <c r="M3430" s="21" t="s">
        <v>5018</v>
      </c>
      <c r="N3430" s="30">
        <v>45941</v>
      </c>
      <c r="O3430" s="48">
        <v>61740</v>
      </c>
      <c r="P3430" s="21" t="s">
        <v>4845</v>
      </c>
      <c r="Q3430" s="21">
        <v>58156808990</v>
      </c>
      <c r="R3430" s="21" t="s">
        <v>40</v>
      </c>
      <c r="S3430" s="3">
        <v>4</v>
      </c>
      <c r="T3430" s="37"/>
      <c r="U3430" s="21" t="s">
        <v>3347</v>
      </c>
      <c r="V3430" s="21" t="str">
        <f>VLOOKUP(P3430,'Customer List'!B:C,2,)</f>
        <v>Mumbai</v>
      </c>
      <c r="W3430" s="38"/>
      <c r="X3430" s="30">
        <v>45943</v>
      </c>
      <c r="Y3430" s="21">
        <f t="shared" si="368"/>
        <v>2</v>
      </c>
      <c r="Z3430" s="21" t="str">
        <f t="shared" si="369"/>
        <v>Saturday</v>
      </c>
      <c r="AA3430" s="21" t="str">
        <f t="shared" si="370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3427</v>
      </c>
      <c r="B3431" s="21" t="s">
        <v>5046</v>
      </c>
      <c r="C3431" s="30">
        <v>45940</v>
      </c>
      <c r="D3431" s="30">
        <v>45943</v>
      </c>
      <c r="E3431" s="47">
        <v>88.9</v>
      </c>
      <c r="F3431" s="47">
        <f t="shared" si="365"/>
        <v>7823.2000000000007</v>
      </c>
      <c r="G3431" s="48">
        <f t="shared" si="366"/>
        <v>15646.400000000001</v>
      </c>
      <c r="H3431" s="21" t="s">
        <v>5047</v>
      </c>
      <c r="I3431" s="21" t="s">
        <v>5064</v>
      </c>
      <c r="J3431" s="21">
        <v>2</v>
      </c>
      <c r="K3431" s="21">
        <v>2</v>
      </c>
      <c r="L3431" s="21">
        <f t="shared" si="367"/>
        <v>0</v>
      </c>
      <c r="M3431" s="21" t="s">
        <v>5305</v>
      </c>
      <c r="N3431" s="30">
        <v>45954</v>
      </c>
      <c r="O3431" s="48">
        <v>216670</v>
      </c>
      <c r="P3431" s="21" t="s">
        <v>1102</v>
      </c>
      <c r="Q3431" s="21" t="s">
        <v>1127</v>
      </c>
      <c r="R3431" s="21" t="s">
        <v>1127</v>
      </c>
      <c r="S3431" s="3">
        <v>4</v>
      </c>
      <c r="T3431" s="37"/>
      <c r="U3431" s="21" t="s">
        <v>5048</v>
      </c>
      <c r="V3431" s="21" t="str">
        <f>VLOOKUP(P3431,'Customer List'!B:C,2,)</f>
        <v>Delhi</v>
      </c>
      <c r="W3431" s="38"/>
      <c r="X3431" s="30">
        <f>IF(OR(R3431 = "PRIYANKA MADAM", R3431 = "DEEPAK", R3431 = "PORTER"),N3431,"")</f>
        <v>45954</v>
      </c>
      <c r="Y3431" s="21">
        <f t="shared" si="368"/>
        <v>0</v>
      </c>
      <c r="Z3431" s="21" t="str">
        <f t="shared" si="369"/>
        <v>Friday</v>
      </c>
      <c r="AA3431" s="21" t="str">
        <f t="shared" si="370"/>
        <v>Friday</v>
      </c>
      <c r="AB3431" s="21" t="str">
        <f>VLOOKUP(U3431,'Currency Sheet'!A:C,3,)</f>
        <v>DOLLAR</v>
      </c>
      <c r="AC3431" s="42" t="str">
        <f>VLOOKUP(P3431,'Customer List'!B:D,3,)</f>
        <v>Local</v>
      </c>
    </row>
    <row r="3432" spans="1:29" x14ac:dyDescent="0.25">
      <c r="A3432" s="21">
        <v>3428</v>
      </c>
      <c r="B3432" s="21">
        <v>340077</v>
      </c>
      <c r="C3432" s="30">
        <v>45940</v>
      </c>
      <c r="D3432" s="30">
        <v>45943</v>
      </c>
      <c r="E3432" s="47">
        <v>99</v>
      </c>
      <c r="F3432" s="47">
        <f t="shared" si="365"/>
        <v>8712</v>
      </c>
      <c r="G3432" s="48">
        <f t="shared" si="366"/>
        <v>8712</v>
      </c>
      <c r="H3432" s="21" t="s">
        <v>5044</v>
      </c>
      <c r="I3432" s="21" t="s">
        <v>5065</v>
      </c>
      <c r="J3432" s="21">
        <v>1</v>
      </c>
      <c r="K3432" s="21">
        <v>1</v>
      </c>
      <c r="L3432" s="21">
        <f t="shared" si="367"/>
        <v>0</v>
      </c>
      <c r="M3432" s="21" t="s">
        <v>5050</v>
      </c>
      <c r="N3432" s="30">
        <v>45944</v>
      </c>
      <c r="O3432" s="48">
        <v>14731</v>
      </c>
      <c r="P3432" s="21" t="s">
        <v>208</v>
      </c>
      <c r="Q3432" s="21" t="s">
        <v>1127</v>
      </c>
      <c r="R3432" s="21" t="s">
        <v>1127</v>
      </c>
      <c r="S3432" s="3">
        <v>4</v>
      </c>
      <c r="T3432" s="37"/>
      <c r="U3432" s="21" t="s">
        <v>511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45944</v>
      </c>
      <c r="Y3432" s="21">
        <f t="shared" si="368"/>
        <v>0</v>
      </c>
      <c r="Z3432" s="21" t="str">
        <f t="shared" si="369"/>
        <v>Tuesday</v>
      </c>
      <c r="AA3432" s="21" t="str">
        <f t="shared" si="370"/>
        <v>Tuesday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3429</v>
      </c>
      <c r="B3433" s="21">
        <v>340077</v>
      </c>
      <c r="C3433" s="30">
        <v>45940</v>
      </c>
      <c r="D3433" s="30">
        <v>45943</v>
      </c>
      <c r="E3433" s="47">
        <v>60.75</v>
      </c>
      <c r="F3433" s="47">
        <f t="shared" si="365"/>
        <v>5346</v>
      </c>
      <c r="G3433" s="48">
        <f t="shared" si="366"/>
        <v>5346</v>
      </c>
      <c r="H3433" s="21" t="s">
        <v>5045</v>
      </c>
      <c r="I3433" s="21" t="s">
        <v>5066</v>
      </c>
      <c r="J3433" s="21">
        <v>1</v>
      </c>
      <c r="K3433" s="21">
        <v>1</v>
      </c>
      <c r="L3433" s="21">
        <f t="shared" si="367"/>
        <v>0</v>
      </c>
      <c r="M3433" s="21" t="s">
        <v>5151</v>
      </c>
      <c r="N3433" s="30">
        <v>45943</v>
      </c>
      <c r="O3433" s="48">
        <v>8808.75</v>
      </c>
      <c r="P3433" s="21" t="s">
        <v>541</v>
      </c>
      <c r="Q3433" s="21">
        <v>58156922342</v>
      </c>
      <c r="R3433" s="21" t="s">
        <v>40</v>
      </c>
      <c r="S3433" s="3">
        <v>4</v>
      </c>
      <c r="T3433" s="37"/>
      <c r="U3433" s="21" t="s">
        <v>511</v>
      </c>
      <c r="V3433" s="21" t="str">
        <f>VLOOKUP(P3433,'Customer List'!B:C,2,)</f>
        <v>Banglore</v>
      </c>
      <c r="W3433" s="38"/>
      <c r="X3433" s="30">
        <v>45944</v>
      </c>
      <c r="Y3433" s="21">
        <f t="shared" si="368"/>
        <v>1</v>
      </c>
      <c r="Z3433" s="21" t="str">
        <f t="shared" si="369"/>
        <v>Monday</v>
      </c>
      <c r="AA3433" s="21" t="str">
        <f t="shared" si="370"/>
        <v>Tuesday</v>
      </c>
      <c r="AB3433" s="21" t="str">
        <f>VLOOKUP(U3433,'Currency Sheet'!A:C,3,)</f>
        <v>DOLLAR</v>
      </c>
      <c r="AC3433" s="42" t="str">
        <f>VLOOKUP(P3433,'Customer List'!B:D,3,)</f>
        <v>OutStation</v>
      </c>
    </row>
    <row r="3434" spans="1:29" x14ac:dyDescent="0.25">
      <c r="A3434" s="21">
        <v>3430</v>
      </c>
      <c r="B3434" s="21" t="s">
        <v>5029</v>
      </c>
      <c r="C3434" s="30">
        <v>45940</v>
      </c>
      <c r="D3434" s="30">
        <v>45943</v>
      </c>
      <c r="E3434" s="47">
        <v>99.6</v>
      </c>
      <c r="F3434" s="47">
        <f t="shared" si="365"/>
        <v>8764.7999999999993</v>
      </c>
      <c r="G3434" s="48">
        <f t="shared" si="366"/>
        <v>8764.7999999999993</v>
      </c>
      <c r="H3434" s="21" t="s">
        <v>2207</v>
      </c>
      <c r="I3434" s="21" t="s">
        <v>5054</v>
      </c>
      <c r="J3434" s="21">
        <v>1</v>
      </c>
      <c r="K3434" s="21">
        <v>1</v>
      </c>
      <c r="L3434" s="21">
        <f t="shared" si="367"/>
        <v>0</v>
      </c>
      <c r="M3434" s="21" t="s">
        <v>5152</v>
      </c>
      <c r="N3434" s="30">
        <v>45944</v>
      </c>
      <c r="O3434" s="48">
        <v>16367.6</v>
      </c>
      <c r="P3434" s="21" t="s">
        <v>165</v>
      </c>
      <c r="Q3434" s="21">
        <v>58156994700</v>
      </c>
      <c r="R3434" s="21" t="s">
        <v>40</v>
      </c>
      <c r="S3434" s="3">
        <v>-20</v>
      </c>
      <c r="T3434" s="37"/>
      <c r="U3434" s="21" t="s">
        <v>5031</v>
      </c>
      <c r="V3434" s="21" t="str">
        <f>VLOOKUP(P3434,'Customer List'!B:C,2,)</f>
        <v>Lucknow</v>
      </c>
      <c r="W3434" s="38"/>
      <c r="X3434" s="30">
        <v>45946</v>
      </c>
      <c r="Y3434" s="21">
        <f t="shared" si="368"/>
        <v>2</v>
      </c>
      <c r="Z3434" s="21" t="str">
        <f t="shared" si="369"/>
        <v>Tuesday</v>
      </c>
      <c r="AA3434" s="21" t="str">
        <f t="shared" si="370"/>
        <v>Thursday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3431</v>
      </c>
      <c r="B3435" s="21" t="s">
        <v>5029</v>
      </c>
      <c r="C3435" s="30">
        <v>45940</v>
      </c>
      <c r="D3435" s="30">
        <v>45943</v>
      </c>
      <c r="E3435" s="47">
        <v>5</v>
      </c>
      <c r="F3435" s="47">
        <f t="shared" si="365"/>
        <v>440</v>
      </c>
      <c r="G3435" s="48">
        <f t="shared" si="366"/>
        <v>880</v>
      </c>
      <c r="H3435" s="21" t="s">
        <v>5030</v>
      </c>
      <c r="I3435" s="21" t="s">
        <v>5055</v>
      </c>
      <c r="J3435" s="21">
        <v>2</v>
      </c>
      <c r="K3435" s="21">
        <v>2</v>
      </c>
      <c r="L3435" s="21">
        <f t="shared" si="367"/>
        <v>0</v>
      </c>
      <c r="M3435" s="21" t="s">
        <v>5716</v>
      </c>
      <c r="N3435" s="30">
        <v>45968</v>
      </c>
      <c r="O3435" s="48">
        <v>0</v>
      </c>
      <c r="P3435" s="21" t="s">
        <v>42</v>
      </c>
      <c r="Q3435" s="21" t="s">
        <v>2071</v>
      </c>
      <c r="R3435" s="21" t="s">
        <v>637</v>
      </c>
      <c r="S3435" s="3">
        <v>-20</v>
      </c>
      <c r="T3435" s="37" t="s">
        <v>2579</v>
      </c>
      <c r="U3435" s="21" t="s">
        <v>5031</v>
      </c>
      <c r="V3435" s="21" t="str">
        <f>VLOOKUP(P3435,'Customer List'!B:C,2,)</f>
        <v>Faridabad</v>
      </c>
      <c r="W3435" s="38" t="s">
        <v>5295</v>
      </c>
      <c r="X3435" s="30">
        <f>IF(OR(R3435 = "PRIYANKA MADAM", R3435 = "DEEPAK", R3435 = "PORTER"),N3435,"")</f>
        <v>45968</v>
      </c>
      <c r="Y3435" s="21">
        <f t="shared" si="368"/>
        <v>0</v>
      </c>
      <c r="Z3435" s="21" t="str">
        <f t="shared" si="369"/>
        <v>Friday</v>
      </c>
      <c r="AA3435" s="21" t="str">
        <f t="shared" si="370"/>
        <v>Friday</v>
      </c>
      <c r="AB3435" s="21" t="str">
        <f>VLOOKUP(U3435,'Currency Sheet'!A:C,3,)</f>
        <v>DOLLAR</v>
      </c>
      <c r="AC3435" s="42" t="str">
        <f>VLOOKUP(P3435,'Customer List'!B:D,3,)</f>
        <v>Local</v>
      </c>
    </row>
    <row r="3436" spans="1:29" x14ac:dyDescent="0.25">
      <c r="A3436" s="21">
        <v>3432</v>
      </c>
      <c r="B3436" s="21" t="s">
        <v>5035</v>
      </c>
      <c r="C3436" s="30">
        <v>45940</v>
      </c>
      <c r="D3436" s="30">
        <v>45943</v>
      </c>
      <c r="E3436" s="47">
        <v>18</v>
      </c>
      <c r="F3436" s="47">
        <f t="shared" si="365"/>
        <v>1584</v>
      </c>
      <c r="G3436" s="48">
        <f t="shared" si="366"/>
        <v>1584</v>
      </c>
      <c r="H3436" s="21" t="s">
        <v>5032</v>
      </c>
      <c r="I3436" s="21" t="s">
        <v>5056</v>
      </c>
      <c r="J3436" s="21">
        <v>1</v>
      </c>
      <c r="K3436" s="21">
        <v>1</v>
      </c>
      <c r="L3436" s="21">
        <f t="shared" si="367"/>
        <v>0</v>
      </c>
      <c r="M3436" s="21" t="s">
        <v>5153</v>
      </c>
      <c r="N3436" s="30">
        <v>45944</v>
      </c>
      <c r="O3436" s="48">
        <v>2827</v>
      </c>
      <c r="P3436" s="21" t="s">
        <v>1094</v>
      </c>
      <c r="Q3436" s="21">
        <v>58156995444</v>
      </c>
      <c r="R3436" s="21" t="s">
        <v>40</v>
      </c>
      <c r="S3436" s="3">
        <v>-20</v>
      </c>
      <c r="T3436" s="37"/>
      <c r="U3436" s="21" t="s">
        <v>5031</v>
      </c>
      <c r="V3436" s="21" t="str">
        <f>VLOOKUP(P3436,'Customer List'!B:C,2,)</f>
        <v>Punjab</v>
      </c>
      <c r="W3436" s="38"/>
      <c r="X3436" s="30">
        <v>45946</v>
      </c>
      <c r="Y3436" s="21">
        <f t="shared" si="368"/>
        <v>2</v>
      </c>
      <c r="Z3436" s="21" t="str">
        <f t="shared" si="369"/>
        <v>Tuesday</v>
      </c>
      <c r="AA3436" s="21" t="str">
        <f t="shared" si="370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3433</v>
      </c>
      <c r="B3437" s="21" t="s">
        <v>5035</v>
      </c>
      <c r="C3437" s="30">
        <v>45940</v>
      </c>
      <c r="D3437" s="30">
        <v>45943</v>
      </c>
      <c r="E3437" s="47">
        <v>325</v>
      </c>
      <c r="F3437" s="47">
        <f t="shared" si="365"/>
        <v>28600</v>
      </c>
      <c r="G3437" s="48">
        <f t="shared" si="366"/>
        <v>28600</v>
      </c>
      <c r="H3437" s="21" t="s">
        <v>5033</v>
      </c>
      <c r="I3437" s="21" t="s">
        <v>5057</v>
      </c>
      <c r="J3437" s="21">
        <v>1</v>
      </c>
      <c r="K3437" s="21">
        <v>1</v>
      </c>
      <c r="L3437" s="21">
        <f t="shared" si="367"/>
        <v>0</v>
      </c>
      <c r="M3437" s="21" t="s">
        <v>5153</v>
      </c>
      <c r="N3437" s="30">
        <v>45944</v>
      </c>
      <c r="O3437" s="48">
        <v>51178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5031</v>
      </c>
      <c r="V3437" s="21" t="str">
        <f>VLOOKUP(P3437,'Customer List'!B:C,2,)</f>
        <v>Punjab</v>
      </c>
      <c r="W3437" s="38"/>
      <c r="X3437" s="30">
        <v>45946</v>
      </c>
      <c r="Y3437" s="21">
        <f t="shared" si="368"/>
        <v>2</v>
      </c>
      <c r="Z3437" s="21" t="str">
        <f t="shared" si="369"/>
        <v>Tuesday</v>
      </c>
      <c r="AA3437" s="21" t="str">
        <f t="shared" si="370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3434</v>
      </c>
      <c r="B3438" s="21" t="s">
        <v>5035</v>
      </c>
      <c r="C3438" s="30">
        <v>45940</v>
      </c>
      <c r="D3438" s="30">
        <v>45943</v>
      </c>
      <c r="E3438" s="47">
        <v>40.799999999999997</v>
      </c>
      <c r="F3438" s="47">
        <f t="shared" si="365"/>
        <v>3590.3999999999996</v>
      </c>
      <c r="G3438" s="48">
        <f t="shared" si="366"/>
        <v>3590.3999999999996</v>
      </c>
      <c r="H3438" s="21" t="s">
        <v>5034</v>
      </c>
      <c r="I3438" s="21" t="s">
        <v>5058</v>
      </c>
      <c r="J3438" s="21">
        <v>1</v>
      </c>
      <c r="K3438" s="21">
        <v>1</v>
      </c>
      <c r="L3438" s="21">
        <f t="shared" si="367"/>
        <v>0</v>
      </c>
      <c r="M3438" s="21" t="s">
        <v>5160</v>
      </c>
      <c r="N3438" s="30">
        <v>45944</v>
      </c>
      <c r="O3438" s="48">
        <v>7888</v>
      </c>
      <c r="P3438" s="21" t="s">
        <v>153</v>
      </c>
      <c r="Q3438" s="21" t="s">
        <v>1127</v>
      </c>
      <c r="R3438" s="21" t="s">
        <v>2037</v>
      </c>
      <c r="S3438" s="3">
        <v>-20</v>
      </c>
      <c r="T3438" s="37"/>
      <c r="U3438" s="21" t="s">
        <v>5031</v>
      </c>
      <c r="V3438" s="21" t="str">
        <f>VLOOKUP(P3438,'Customer List'!B:C,2,)</f>
        <v>Noida</v>
      </c>
      <c r="W3438" s="38"/>
      <c r="X3438" s="30">
        <f>IF(OR(R3438 = "PRIYANKA MADAM", R3438 = "DEEPAK", R3438 = "PORTER"),N3438,"")</f>
        <v>45944</v>
      </c>
      <c r="Y3438" s="21">
        <f t="shared" si="368"/>
        <v>0</v>
      </c>
      <c r="Z3438" s="21" t="str">
        <f t="shared" si="369"/>
        <v>Tuesday</v>
      </c>
      <c r="AA3438" s="21" t="str">
        <f t="shared" si="370"/>
        <v>Tuesday</v>
      </c>
      <c r="AB3438" s="21" t="str">
        <f>VLOOKUP(U3438,'Currency Sheet'!A:C,3,)</f>
        <v>DOLLAR</v>
      </c>
      <c r="AC3438" s="42" t="str">
        <f>VLOOKUP(P3438,'Customer List'!B:D,3,)</f>
        <v>Local</v>
      </c>
    </row>
    <row r="3439" spans="1:29" x14ac:dyDescent="0.25">
      <c r="A3439" s="21">
        <v>3435</v>
      </c>
      <c r="B3439" s="21" t="s">
        <v>5036</v>
      </c>
      <c r="C3439" s="30">
        <v>45940</v>
      </c>
      <c r="D3439" s="30">
        <v>45943</v>
      </c>
      <c r="E3439" s="47">
        <v>55.2</v>
      </c>
      <c r="F3439" s="47">
        <f t="shared" si="365"/>
        <v>4857.6000000000004</v>
      </c>
      <c r="G3439" s="48">
        <f t="shared" si="366"/>
        <v>4857.6000000000004</v>
      </c>
      <c r="H3439" s="21" t="s">
        <v>5037</v>
      </c>
      <c r="I3439" s="21" t="s">
        <v>5059</v>
      </c>
      <c r="J3439" s="21">
        <v>1</v>
      </c>
      <c r="K3439" s="21">
        <v>1</v>
      </c>
      <c r="L3439" s="21">
        <f t="shared" si="367"/>
        <v>0</v>
      </c>
      <c r="M3439" s="21" t="s">
        <v>5150</v>
      </c>
      <c r="N3439" s="30">
        <v>45943</v>
      </c>
      <c r="O3439" s="48">
        <v>9338</v>
      </c>
      <c r="P3439" s="21" t="s">
        <v>5038</v>
      </c>
      <c r="Q3439" s="21">
        <v>58156922110</v>
      </c>
      <c r="R3439" s="30" t="s">
        <v>40</v>
      </c>
      <c r="S3439" s="3">
        <v>-20</v>
      </c>
      <c r="T3439" s="37"/>
      <c r="U3439" s="21" t="s">
        <v>5031</v>
      </c>
      <c r="V3439" s="21" t="str">
        <f>VLOOKUP(P3439,'Customer List'!B:C,2,)</f>
        <v>BHIWADI</v>
      </c>
      <c r="W3439" s="38"/>
      <c r="X3439" s="30">
        <v>45945</v>
      </c>
      <c r="Y3439" s="21">
        <f t="shared" si="368"/>
        <v>2</v>
      </c>
      <c r="Z3439" s="21" t="str">
        <f t="shared" si="369"/>
        <v>Monday</v>
      </c>
      <c r="AA3439" s="21" t="str">
        <f t="shared" si="370"/>
        <v>Wednesday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3436</v>
      </c>
      <c r="B3440" s="21" t="s">
        <v>5039</v>
      </c>
      <c r="C3440" s="30">
        <v>45940</v>
      </c>
      <c r="D3440" s="30">
        <v>45943</v>
      </c>
      <c r="E3440" s="47">
        <v>5</v>
      </c>
      <c r="F3440" s="47">
        <f t="shared" si="365"/>
        <v>440</v>
      </c>
      <c r="G3440" s="48">
        <f t="shared" si="366"/>
        <v>440</v>
      </c>
      <c r="H3440" s="21" t="s">
        <v>5040</v>
      </c>
      <c r="I3440" s="21" t="s">
        <v>5060</v>
      </c>
      <c r="J3440" s="21">
        <v>1</v>
      </c>
      <c r="K3440" s="21">
        <v>1</v>
      </c>
      <c r="L3440" s="21">
        <f t="shared" si="367"/>
        <v>0</v>
      </c>
      <c r="M3440" s="21" t="s">
        <v>5514</v>
      </c>
      <c r="N3440" s="30">
        <v>45958</v>
      </c>
      <c r="O3440" s="48">
        <v>0</v>
      </c>
      <c r="P3440" s="21" t="s">
        <v>16</v>
      </c>
      <c r="Q3440" s="21" t="s">
        <v>2071</v>
      </c>
      <c r="R3440" s="21" t="s">
        <v>637</v>
      </c>
      <c r="S3440" s="3">
        <v>-20</v>
      </c>
      <c r="T3440" s="37" t="s">
        <v>2579</v>
      </c>
      <c r="U3440" s="21" t="s">
        <v>5031</v>
      </c>
      <c r="V3440" s="21" t="str">
        <f>VLOOKUP(P3440,'Customer List'!B:C,2,)</f>
        <v>Delhi</v>
      </c>
      <c r="W3440" s="38"/>
      <c r="X3440" s="30">
        <f t="shared" ref="X3440:X3475" si="371">IF(OR(R3440 = "PRIYANKA MADAM", R3440 = "DEEPAK", R3440 = "PORTER"),N3440,"")</f>
        <v>45958</v>
      </c>
      <c r="Y3440" s="21">
        <f t="shared" si="368"/>
        <v>0</v>
      </c>
      <c r="Z3440" s="21" t="str">
        <f t="shared" si="369"/>
        <v>Tuesday</v>
      </c>
      <c r="AA3440" s="21" t="str">
        <f t="shared" si="370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3437</v>
      </c>
      <c r="B3441" s="21" t="s">
        <v>5039</v>
      </c>
      <c r="C3441" s="30">
        <v>45940</v>
      </c>
      <c r="D3441" s="30">
        <v>45943</v>
      </c>
      <c r="E3441" s="47">
        <v>5</v>
      </c>
      <c r="F3441" s="47">
        <f t="shared" si="365"/>
        <v>440</v>
      </c>
      <c r="G3441" s="48">
        <f t="shared" si="366"/>
        <v>440</v>
      </c>
      <c r="H3441" s="21" t="s">
        <v>5041</v>
      </c>
      <c r="I3441" s="21" t="s">
        <v>5061</v>
      </c>
      <c r="J3441" s="21">
        <v>1</v>
      </c>
      <c r="K3441" s="21">
        <v>1</v>
      </c>
      <c r="L3441" s="21">
        <f t="shared" si="367"/>
        <v>0</v>
      </c>
      <c r="M3441" s="21" t="s">
        <v>5514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5031</v>
      </c>
      <c r="V3441" s="21" t="str">
        <f>VLOOKUP(P3441,'Customer List'!B:C,2,)</f>
        <v>Delhi</v>
      </c>
      <c r="W3441" s="38"/>
      <c r="X3441" s="30">
        <f t="shared" si="371"/>
        <v>45958</v>
      </c>
      <c r="Y3441" s="21">
        <f t="shared" si="368"/>
        <v>0</v>
      </c>
      <c r="Z3441" s="21" t="str">
        <f t="shared" si="369"/>
        <v>Tuesday</v>
      </c>
      <c r="AA3441" s="21" t="str">
        <f t="shared" si="370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3438</v>
      </c>
      <c r="B3442" s="21" t="s">
        <v>5039</v>
      </c>
      <c r="C3442" s="30">
        <v>45940</v>
      </c>
      <c r="D3442" s="30">
        <v>45943</v>
      </c>
      <c r="E3442" s="47">
        <v>5</v>
      </c>
      <c r="F3442" s="47">
        <f t="shared" si="365"/>
        <v>440</v>
      </c>
      <c r="G3442" s="48">
        <f t="shared" si="366"/>
        <v>440</v>
      </c>
      <c r="H3442" s="21" t="s">
        <v>5042</v>
      </c>
      <c r="I3442" s="21" t="s">
        <v>5062</v>
      </c>
      <c r="J3442" s="21">
        <v>1</v>
      </c>
      <c r="K3442" s="21">
        <v>1</v>
      </c>
      <c r="L3442" s="21">
        <f t="shared" si="367"/>
        <v>0</v>
      </c>
      <c r="M3442" s="21" t="s">
        <v>5514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5031</v>
      </c>
      <c r="V3442" s="21" t="str">
        <f>VLOOKUP(P3442,'Customer List'!B:C,2,)</f>
        <v>Delhi</v>
      </c>
      <c r="W3442" s="38"/>
      <c r="X3442" s="30">
        <f t="shared" si="371"/>
        <v>45958</v>
      </c>
      <c r="Y3442" s="21">
        <f t="shared" si="368"/>
        <v>0</v>
      </c>
      <c r="Z3442" s="21" t="str">
        <f t="shared" si="369"/>
        <v>Tuesday</v>
      </c>
      <c r="AA3442" s="21" t="str">
        <f t="shared" si="370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3439</v>
      </c>
      <c r="B3443" s="21" t="s">
        <v>5039</v>
      </c>
      <c r="C3443" s="30">
        <v>45940</v>
      </c>
      <c r="D3443" s="30">
        <v>45943</v>
      </c>
      <c r="E3443" s="47">
        <v>5</v>
      </c>
      <c r="F3443" s="47">
        <f t="shared" si="365"/>
        <v>440</v>
      </c>
      <c r="G3443" s="48">
        <f t="shared" si="366"/>
        <v>440</v>
      </c>
      <c r="H3443" s="21" t="s">
        <v>2218</v>
      </c>
      <c r="I3443" s="21" t="s">
        <v>5063</v>
      </c>
      <c r="J3443" s="21">
        <v>1</v>
      </c>
      <c r="K3443" s="21">
        <v>1</v>
      </c>
      <c r="L3443" s="21">
        <f t="shared" si="367"/>
        <v>0</v>
      </c>
      <c r="M3443" s="21" t="s">
        <v>5514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5031</v>
      </c>
      <c r="V3443" s="21" t="str">
        <f>VLOOKUP(P3443,'Customer List'!B:C,2,)</f>
        <v>Delhi</v>
      </c>
      <c r="W3443" s="38"/>
      <c r="X3443" s="30">
        <f t="shared" si="371"/>
        <v>45958</v>
      </c>
      <c r="Y3443" s="21">
        <f t="shared" si="368"/>
        <v>0</v>
      </c>
      <c r="Z3443" s="21" t="str">
        <f t="shared" si="369"/>
        <v>Tuesday</v>
      </c>
      <c r="AA3443" s="21" t="str">
        <f t="shared" si="370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3440</v>
      </c>
      <c r="B3444" s="21" t="s">
        <v>5088</v>
      </c>
      <c r="C3444" s="30">
        <v>45939</v>
      </c>
      <c r="D3444" s="30">
        <v>45944</v>
      </c>
      <c r="E3444" s="47">
        <v>219</v>
      </c>
      <c r="F3444" s="47">
        <f t="shared" si="365"/>
        <v>19272</v>
      </c>
      <c r="G3444" s="48">
        <f t="shared" si="366"/>
        <v>19272</v>
      </c>
      <c r="H3444" s="21">
        <v>135041</v>
      </c>
      <c r="I3444" s="21" t="s">
        <v>5067</v>
      </c>
      <c r="J3444" s="21">
        <v>1</v>
      </c>
      <c r="K3444" s="21">
        <v>1</v>
      </c>
      <c r="L3444" s="21">
        <f t="shared" si="367"/>
        <v>0</v>
      </c>
      <c r="M3444" s="21" t="s">
        <v>5677</v>
      </c>
      <c r="N3444" s="30">
        <v>45952</v>
      </c>
      <c r="O3444" s="48">
        <v>23412.560000000001</v>
      </c>
      <c r="P3444" s="21" t="s">
        <v>49</v>
      </c>
      <c r="Q3444" s="21" t="s">
        <v>636</v>
      </c>
      <c r="R3444" s="21" t="s">
        <v>637</v>
      </c>
      <c r="S3444" s="3">
        <v>4</v>
      </c>
      <c r="T3444" s="37"/>
      <c r="U3444" s="21" t="s">
        <v>18</v>
      </c>
      <c r="V3444" s="21" t="str">
        <f>VLOOKUP(P3444,'Customer List'!B:C,2,)</f>
        <v>Delhi</v>
      </c>
      <c r="W3444" s="38"/>
      <c r="X3444" s="30">
        <f t="shared" si="371"/>
        <v>45952</v>
      </c>
      <c r="Y3444" s="21">
        <f t="shared" si="368"/>
        <v>0</v>
      </c>
      <c r="Z3444" s="21" t="str">
        <f t="shared" si="369"/>
        <v>Wednesday</v>
      </c>
      <c r="AA3444" s="21" t="str">
        <f t="shared" si="370"/>
        <v>Wednesday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3441</v>
      </c>
      <c r="B3445" s="21" t="s">
        <v>5088</v>
      </c>
      <c r="C3445" s="30">
        <v>45939</v>
      </c>
      <c r="D3445" s="30">
        <v>45944</v>
      </c>
      <c r="E3445" s="47">
        <v>140.25</v>
      </c>
      <c r="F3445" s="47">
        <f t="shared" si="365"/>
        <v>12342</v>
      </c>
      <c r="G3445" s="48">
        <f t="shared" si="366"/>
        <v>12342</v>
      </c>
      <c r="H3445" s="21">
        <v>145511</v>
      </c>
      <c r="I3445" s="21" t="s">
        <v>4771</v>
      </c>
      <c r="J3445" s="21">
        <v>1</v>
      </c>
      <c r="K3445" s="21">
        <v>1</v>
      </c>
      <c r="L3445" s="21">
        <f t="shared" si="367"/>
        <v>0</v>
      </c>
      <c r="M3445" s="21" t="s">
        <v>5675</v>
      </c>
      <c r="N3445" s="30">
        <v>45952</v>
      </c>
      <c r="O3445" s="48">
        <v>17804.97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71"/>
        <v>45952</v>
      </c>
      <c r="Y3445" s="21">
        <f t="shared" si="368"/>
        <v>0</v>
      </c>
      <c r="Z3445" s="21" t="str">
        <f t="shared" si="369"/>
        <v>Wednesday</v>
      </c>
      <c r="AA3445" s="21" t="str">
        <f t="shared" si="370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3442</v>
      </c>
      <c r="B3446" s="21" t="s">
        <v>5088</v>
      </c>
      <c r="C3446" s="30">
        <v>45939</v>
      </c>
      <c r="D3446" s="30">
        <v>45944</v>
      </c>
      <c r="E3446" s="47">
        <v>194.6</v>
      </c>
      <c r="F3446" s="47">
        <f t="shared" si="365"/>
        <v>17124.8</v>
      </c>
      <c r="G3446" s="48">
        <f t="shared" si="366"/>
        <v>17124.8</v>
      </c>
      <c r="H3446" s="21">
        <v>300420</v>
      </c>
      <c r="I3446" s="21" t="s">
        <v>4773</v>
      </c>
      <c r="J3446" s="21">
        <v>1</v>
      </c>
      <c r="K3446" s="21">
        <v>1</v>
      </c>
      <c r="L3446" s="21">
        <f t="shared" si="367"/>
        <v>0</v>
      </c>
      <c r="M3446" s="21" t="s">
        <v>5679</v>
      </c>
      <c r="N3446" s="30">
        <v>45952</v>
      </c>
      <c r="O3446" s="48">
        <v>20896.91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71"/>
        <v>45952</v>
      </c>
      <c r="Y3446" s="21">
        <f t="shared" si="368"/>
        <v>0</v>
      </c>
      <c r="Z3446" s="21" t="str">
        <f t="shared" si="369"/>
        <v>Wednesday</v>
      </c>
      <c r="AA3446" s="21" t="str">
        <f t="shared" si="370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3443</v>
      </c>
      <c r="B3447" s="21" t="s">
        <v>5088</v>
      </c>
      <c r="C3447" s="30">
        <v>45939</v>
      </c>
      <c r="D3447" s="30">
        <v>45944</v>
      </c>
      <c r="E3447" s="47">
        <v>176.4</v>
      </c>
      <c r="F3447" s="47">
        <f t="shared" si="365"/>
        <v>15523.2</v>
      </c>
      <c r="G3447" s="48">
        <f t="shared" si="366"/>
        <v>62092.800000000003</v>
      </c>
      <c r="H3447" s="21">
        <v>300424</v>
      </c>
      <c r="I3447" s="21" t="s">
        <v>4773</v>
      </c>
      <c r="J3447" s="21">
        <v>4</v>
      </c>
      <c r="K3447" s="21">
        <v>4</v>
      </c>
      <c r="L3447" s="21">
        <f t="shared" si="367"/>
        <v>0</v>
      </c>
      <c r="M3447" s="21" t="s">
        <v>5679</v>
      </c>
      <c r="N3447" s="30">
        <v>45952</v>
      </c>
      <c r="O3447" s="48">
        <v>75770.080000000002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71"/>
        <v>45952</v>
      </c>
      <c r="Y3447" s="21">
        <f t="shared" si="368"/>
        <v>0</v>
      </c>
      <c r="Z3447" s="21" t="str">
        <f t="shared" si="369"/>
        <v>Wednesday</v>
      </c>
      <c r="AA3447" s="21" t="str">
        <f t="shared" si="370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3444</v>
      </c>
      <c r="B3448" s="21" t="s">
        <v>5088</v>
      </c>
      <c r="C3448" s="30">
        <v>45939</v>
      </c>
      <c r="D3448" s="30">
        <v>45944</v>
      </c>
      <c r="E3448" s="47">
        <v>245.7</v>
      </c>
      <c r="F3448" s="47">
        <f t="shared" si="365"/>
        <v>21621.599999999999</v>
      </c>
      <c r="G3448" s="48">
        <f t="shared" si="366"/>
        <v>43243.199999999997</v>
      </c>
      <c r="H3448" s="21">
        <v>301058</v>
      </c>
      <c r="I3448" s="21" t="s">
        <v>4774</v>
      </c>
      <c r="J3448" s="21">
        <v>2</v>
      </c>
      <c r="K3448" s="21">
        <v>2</v>
      </c>
      <c r="L3448" s="21">
        <f t="shared" si="367"/>
        <v>0</v>
      </c>
      <c r="M3448" s="21" t="s">
        <v>5679</v>
      </c>
      <c r="N3448" s="30">
        <v>45952</v>
      </c>
      <c r="O3448" s="48">
        <v>52768.46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71"/>
        <v>45952</v>
      </c>
      <c r="Y3448" s="21">
        <f t="shared" si="368"/>
        <v>0</v>
      </c>
      <c r="Z3448" s="21" t="str">
        <f t="shared" si="369"/>
        <v>Wednesday</v>
      </c>
      <c r="AA3448" s="21" t="str">
        <f t="shared" si="370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3445</v>
      </c>
      <c r="B3449" s="21" t="s">
        <v>5088</v>
      </c>
      <c r="C3449" s="30">
        <v>45939</v>
      </c>
      <c r="D3449" s="30">
        <v>45944</v>
      </c>
      <c r="E3449" s="47">
        <v>326.25</v>
      </c>
      <c r="F3449" s="47">
        <f t="shared" si="365"/>
        <v>28710</v>
      </c>
      <c r="G3449" s="48">
        <f t="shared" si="366"/>
        <v>28710</v>
      </c>
      <c r="H3449" s="21">
        <v>304136</v>
      </c>
      <c r="I3449" s="21" t="s">
        <v>4780</v>
      </c>
      <c r="J3449" s="21">
        <v>1</v>
      </c>
      <c r="K3449" s="21">
        <v>1</v>
      </c>
      <c r="L3449" s="21">
        <f t="shared" si="367"/>
        <v>0</v>
      </c>
      <c r="M3449" s="21" t="s">
        <v>5679</v>
      </c>
      <c r="N3449" s="30">
        <v>45952</v>
      </c>
      <c r="O3449" s="48">
        <v>32698.41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71"/>
        <v>45952</v>
      </c>
      <c r="Y3449" s="21">
        <f t="shared" si="368"/>
        <v>0</v>
      </c>
      <c r="Z3449" s="21" t="str">
        <f t="shared" si="369"/>
        <v>Wednesday</v>
      </c>
      <c r="AA3449" s="21" t="str">
        <f t="shared" si="370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3446</v>
      </c>
      <c r="B3450" s="21" t="s">
        <v>5088</v>
      </c>
      <c r="C3450" s="30">
        <v>45939</v>
      </c>
      <c r="D3450" s="30">
        <v>45944</v>
      </c>
      <c r="E3450" s="47">
        <v>326.25</v>
      </c>
      <c r="F3450" s="47">
        <f t="shared" si="365"/>
        <v>28710</v>
      </c>
      <c r="G3450" s="48">
        <f t="shared" si="366"/>
        <v>28710</v>
      </c>
      <c r="H3450" s="21">
        <v>304140</v>
      </c>
      <c r="I3450" s="21" t="s">
        <v>4780</v>
      </c>
      <c r="J3450" s="21">
        <v>1</v>
      </c>
      <c r="K3450" s="21">
        <v>1</v>
      </c>
      <c r="L3450" s="21">
        <f t="shared" si="367"/>
        <v>0</v>
      </c>
      <c r="M3450" s="21" t="s">
        <v>5679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71"/>
        <v>45952</v>
      </c>
      <c r="Y3450" s="21">
        <f t="shared" si="368"/>
        <v>0</v>
      </c>
      <c r="Z3450" s="21" t="str">
        <f t="shared" si="369"/>
        <v>Wednesday</v>
      </c>
      <c r="AA3450" s="21" t="str">
        <f t="shared" si="370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3447</v>
      </c>
      <c r="B3451" s="21" t="s">
        <v>5088</v>
      </c>
      <c r="C3451" s="30">
        <v>45939</v>
      </c>
      <c r="D3451" s="30">
        <v>45944</v>
      </c>
      <c r="E3451" s="47">
        <v>276.75</v>
      </c>
      <c r="F3451" s="47">
        <f t="shared" si="365"/>
        <v>24354</v>
      </c>
      <c r="G3451" s="48">
        <f t="shared" si="366"/>
        <v>24354</v>
      </c>
      <c r="H3451" s="21">
        <v>304163</v>
      </c>
      <c r="I3451" s="21" t="s">
        <v>5068</v>
      </c>
      <c r="J3451" s="21">
        <v>1</v>
      </c>
      <c r="K3451" s="21">
        <v>1</v>
      </c>
      <c r="L3451" s="21">
        <f t="shared" si="367"/>
        <v>0</v>
      </c>
      <c r="M3451" s="21" t="s">
        <v>5677</v>
      </c>
      <c r="N3451" s="30">
        <v>45952</v>
      </c>
      <c r="O3451" s="48">
        <v>29586.42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71"/>
        <v>45952</v>
      </c>
      <c r="Y3451" s="21">
        <f t="shared" si="368"/>
        <v>0</v>
      </c>
      <c r="Z3451" s="21" t="str">
        <f t="shared" si="369"/>
        <v>Wednesday</v>
      </c>
      <c r="AA3451" s="21" t="str">
        <f t="shared" si="370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3448</v>
      </c>
      <c r="B3452" s="21" t="s">
        <v>5088</v>
      </c>
      <c r="C3452" s="30">
        <v>45939</v>
      </c>
      <c r="D3452" s="30">
        <v>45944</v>
      </c>
      <c r="E3452" s="47">
        <v>326.25</v>
      </c>
      <c r="F3452" s="47">
        <f t="shared" si="365"/>
        <v>28710</v>
      </c>
      <c r="G3452" s="48">
        <f t="shared" si="366"/>
        <v>57420</v>
      </c>
      <c r="H3452" s="21">
        <v>305628</v>
      </c>
      <c r="I3452" s="21" t="s">
        <v>5069</v>
      </c>
      <c r="J3452" s="21">
        <v>2</v>
      </c>
      <c r="K3452" s="21">
        <v>2</v>
      </c>
      <c r="L3452" s="21">
        <f t="shared" si="367"/>
        <v>0</v>
      </c>
      <c r="M3452" s="21" t="s">
        <v>5679</v>
      </c>
      <c r="N3452" s="30">
        <v>45952</v>
      </c>
      <c r="O3452" s="48">
        <v>65396.800000000003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71"/>
        <v>45952</v>
      </c>
      <c r="Y3452" s="21">
        <f t="shared" si="368"/>
        <v>0</v>
      </c>
      <c r="Z3452" s="21" t="str">
        <f t="shared" si="369"/>
        <v>Wednesday</v>
      </c>
      <c r="AA3452" s="21" t="str">
        <f t="shared" si="370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3449</v>
      </c>
      <c r="B3453" s="21" t="s">
        <v>5088</v>
      </c>
      <c r="C3453" s="30">
        <v>45939</v>
      </c>
      <c r="D3453" s="30">
        <v>45944</v>
      </c>
      <c r="E3453" s="47">
        <v>232.4</v>
      </c>
      <c r="F3453" s="47">
        <f t="shared" si="365"/>
        <v>20451.2</v>
      </c>
      <c r="G3453" s="48">
        <f t="shared" si="366"/>
        <v>20451.2</v>
      </c>
      <c r="H3453" s="21">
        <v>309810</v>
      </c>
      <c r="I3453" s="21" t="s">
        <v>5070</v>
      </c>
      <c r="J3453" s="21">
        <v>1</v>
      </c>
      <c r="K3453" s="21">
        <v>1</v>
      </c>
      <c r="L3453" s="21">
        <f t="shared" si="367"/>
        <v>0</v>
      </c>
      <c r="M3453" s="21" t="s">
        <v>5679</v>
      </c>
      <c r="N3453" s="30">
        <v>45952</v>
      </c>
      <c r="O3453" s="48">
        <v>24956.03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71"/>
        <v>45952</v>
      </c>
      <c r="Y3453" s="21">
        <f t="shared" si="368"/>
        <v>0</v>
      </c>
      <c r="Z3453" s="21" t="str">
        <f t="shared" si="369"/>
        <v>Wednesday</v>
      </c>
      <c r="AA3453" s="21" t="str">
        <f t="shared" si="370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3450</v>
      </c>
      <c r="B3454" s="21" t="s">
        <v>5088</v>
      </c>
      <c r="C3454" s="30">
        <v>45939</v>
      </c>
      <c r="D3454" s="30">
        <v>45944</v>
      </c>
      <c r="E3454" s="47">
        <v>184.1</v>
      </c>
      <c r="F3454" s="47">
        <f t="shared" si="365"/>
        <v>16200.8</v>
      </c>
      <c r="G3454" s="48">
        <f t="shared" si="366"/>
        <v>16200.8</v>
      </c>
      <c r="H3454" s="21">
        <v>310806</v>
      </c>
      <c r="I3454" s="21" t="s">
        <v>5071</v>
      </c>
      <c r="J3454" s="21">
        <v>1</v>
      </c>
      <c r="K3454" s="21">
        <v>1</v>
      </c>
      <c r="L3454" s="21">
        <f t="shared" si="367"/>
        <v>0</v>
      </c>
      <c r="M3454" s="21" t="s">
        <v>5679</v>
      </c>
      <c r="N3454" s="30">
        <v>45952</v>
      </c>
      <c r="O3454" s="48">
        <v>19769.38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71"/>
        <v>45952</v>
      </c>
      <c r="Y3454" s="21">
        <f t="shared" si="368"/>
        <v>0</v>
      </c>
      <c r="Z3454" s="21" t="str">
        <f t="shared" si="369"/>
        <v>Wednesday</v>
      </c>
      <c r="AA3454" s="21" t="str">
        <f t="shared" si="370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3451</v>
      </c>
      <c r="B3455" s="21" t="s">
        <v>5088</v>
      </c>
      <c r="C3455" s="30">
        <v>45939</v>
      </c>
      <c r="D3455" s="30">
        <v>45944</v>
      </c>
      <c r="E3455" s="47">
        <v>221.2</v>
      </c>
      <c r="F3455" s="47">
        <f t="shared" si="365"/>
        <v>19465.599999999999</v>
      </c>
      <c r="G3455" s="48">
        <f t="shared" si="366"/>
        <v>19465.599999999999</v>
      </c>
      <c r="H3455" s="21">
        <v>310914</v>
      </c>
      <c r="I3455" s="21" t="s">
        <v>4783</v>
      </c>
      <c r="J3455" s="21">
        <v>1</v>
      </c>
      <c r="K3455" s="21">
        <v>1</v>
      </c>
      <c r="L3455" s="21">
        <f t="shared" si="367"/>
        <v>0</v>
      </c>
      <c r="M3455" s="21" t="s">
        <v>5679</v>
      </c>
      <c r="N3455" s="30">
        <v>45952</v>
      </c>
      <c r="O3455" s="48">
        <v>23753.33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71"/>
        <v>45952</v>
      </c>
      <c r="Y3455" s="21">
        <f t="shared" si="368"/>
        <v>0</v>
      </c>
      <c r="Z3455" s="21" t="str">
        <f t="shared" si="369"/>
        <v>Wednesday</v>
      </c>
      <c r="AA3455" s="21" t="str">
        <f t="shared" si="370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3452</v>
      </c>
      <c r="B3456" s="21" t="s">
        <v>5088</v>
      </c>
      <c r="C3456" s="30">
        <v>45939</v>
      </c>
      <c r="D3456" s="30">
        <v>45944</v>
      </c>
      <c r="E3456" s="47">
        <v>321.75</v>
      </c>
      <c r="F3456" s="47">
        <f t="shared" si="365"/>
        <v>28314</v>
      </c>
      <c r="G3456" s="48">
        <f t="shared" si="366"/>
        <v>56628</v>
      </c>
      <c r="H3456" s="21">
        <v>328644</v>
      </c>
      <c r="I3456" s="21" t="s">
        <v>5072</v>
      </c>
      <c r="J3456" s="21">
        <v>2</v>
      </c>
      <c r="K3456" s="21">
        <v>2</v>
      </c>
      <c r="L3456" s="21">
        <f t="shared" si="367"/>
        <v>0</v>
      </c>
      <c r="M3456" s="21" t="s">
        <v>5679</v>
      </c>
      <c r="N3456" s="30">
        <v>45952</v>
      </c>
      <c r="O3456" s="48">
        <v>64494.8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71"/>
        <v>45952</v>
      </c>
      <c r="Y3456" s="21">
        <f t="shared" si="368"/>
        <v>0</v>
      </c>
      <c r="Z3456" s="21" t="str">
        <f t="shared" si="369"/>
        <v>Wednesday</v>
      </c>
      <c r="AA3456" s="21" t="str">
        <f t="shared" si="370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3453</v>
      </c>
      <c r="B3457" s="21" t="s">
        <v>5088</v>
      </c>
      <c r="C3457" s="30">
        <v>45939</v>
      </c>
      <c r="D3457" s="30">
        <v>45944</v>
      </c>
      <c r="E3457" s="47">
        <v>234.5</v>
      </c>
      <c r="F3457" s="47">
        <f t="shared" si="365"/>
        <v>20636</v>
      </c>
      <c r="G3457" s="48">
        <f t="shared" si="366"/>
        <v>41272</v>
      </c>
      <c r="H3457" s="21">
        <v>329522</v>
      </c>
      <c r="I3457" s="21" t="s">
        <v>5073</v>
      </c>
      <c r="J3457" s="21">
        <v>2</v>
      </c>
      <c r="K3457" s="21">
        <v>2</v>
      </c>
      <c r="L3457" s="21">
        <f t="shared" si="367"/>
        <v>0</v>
      </c>
      <c r="M3457" s="21" t="s">
        <v>5679</v>
      </c>
      <c r="N3457" s="30">
        <v>45952</v>
      </c>
      <c r="O3457" s="48">
        <v>50363.06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71"/>
        <v>45952</v>
      </c>
      <c r="Y3457" s="21">
        <f t="shared" si="368"/>
        <v>0</v>
      </c>
      <c r="Z3457" s="21" t="str">
        <f t="shared" si="369"/>
        <v>Wednesday</v>
      </c>
      <c r="AA3457" s="21" t="str">
        <f t="shared" si="370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3454</v>
      </c>
      <c r="B3458" s="21" t="s">
        <v>5088</v>
      </c>
      <c r="C3458" s="30">
        <v>45939</v>
      </c>
      <c r="D3458" s="30">
        <v>45944</v>
      </c>
      <c r="E3458" s="47">
        <v>301.5</v>
      </c>
      <c r="F3458" s="47">
        <f t="shared" si="365"/>
        <v>26532</v>
      </c>
      <c r="G3458" s="48">
        <f t="shared" si="366"/>
        <v>26532</v>
      </c>
      <c r="H3458" s="21">
        <v>329920</v>
      </c>
      <c r="I3458" s="21" t="s">
        <v>4787</v>
      </c>
      <c r="J3458" s="21">
        <v>1</v>
      </c>
      <c r="K3458" s="21">
        <v>1</v>
      </c>
      <c r="L3458" s="21">
        <f t="shared" si="367"/>
        <v>0</v>
      </c>
      <c r="M3458" s="21" t="s">
        <v>5679</v>
      </c>
      <c r="N3458" s="30">
        <v>45952</v>
      </c>
      <c r="O3458" s="48">
        <v>30217.84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71"/>
        <v>45952</v>
      </c>
      <c r="Y3458" s="21">
        <f t="shared" si="368"/>
        <v>0</v>
      </c>
      <c r="Z3458" s="21" t="str">
        <f t="shared" si="369"/>
        <v>Wednesday</v>
      </c>
      <c r="AA3458" s="21" t="str">
        <f t="shared" si="370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3455</v>
      </c>
      <c r="B3459" s="21" t="s">
        <v>5088</v>
      </c>
      <c r="C3459" s="30">
        <v>45939</v>
      </c>
      <c r="D3459" s="30">
        <v>45944</v>
      </c>
      <c r="E3459" s="47">
        <v>226.1</v>
      </c>
      <c r="F3459" s="47">
        <f t="shared" si="365"/>
        <v>19896.8</v>
      </c>
      <c r="G3459" s="48">
        <f t="shared" si="366"/>
        <v>19896.8</v>
      </c>
      <c r="H3459" s="21">
        <v>341606</v>
      </c>
      <c r="I3459" s="21" t="s">
        <v>5074</v>
      </c>
      <c r="J3459" s="21">
        <v>1</v>
      </c>
      <c r="K3459" s="21">
        <v>1</v>
      </c>
      <c r="L3459" s="21">
        <f t="shared" si="367"/>
        <v>0</v>
      </c>
      <c r="M3459" s="21" t="s">
        <v>5679</v>
      </c>
      <c r="N3459" s="30">
        <v>45952</v>
      </c>
      <c r="O3459" s="48">
        <v>24279.51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71"/>
        <v>45952</v>
      </c>
      <c r="Y3459" s="21">
        <f t="shared" si="368"/>
        <v>0</v>
      </c>
      <c r="Z3459" s="21" t="str">
        <f t="shared" si="369"/>
        <v>Wednesday</v>
      </c>
      <c r="AA3459" s="21" t="str">
        <f t="shared" si="370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3456</v>
      </c>
      <c r="B3460" s="21" t="s">
        <v>5088</v>
      </c>
      <c r="C3460" s="30">
        <v>45939</v>
      </c>
      <c r="D3460" s="30">
        <v>45944</v>
      </c>
      <c r="E3460" s="47">
        <v>305.25</v>
      </c>
      <c r="F3460" s="47">
        <f t="shared" si="365"/>
        <v>26862</v>
      </c>
      <c r="G3460" s="48">
        <f t="shared" si="366"/>
        <v>26862</v>
      </c>
      <c r="H3460" s="21">
        <v>341626</v>
      </c>
      <c r="I3460" s="21" t="s">
        <v>5074</v>
      </c>
      <c r="J3460" s="21">
        <v>1</v>
      </c>
      <c r="K3460" s="21">
        <v>1</v>
      </c>
      <c r="L3460" s="21">
        <f t="shared" si="367"/>
        <v>0</v>
      </c>
      <c r="M3460" s="21" t="s">
        <v>5679</v>
      </c>
      <c r="N3460" s="30">
        <v>45952</v>
      </c>
      <c r="O3460" s="48">
        <v>30593.68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71"/>
        <v>45952</v>
      </c>
      <c r="Y3460" s="21">
        <f t="shared" si="368"/>
        <v>0</v>
      </c>
      <c r="Z3460" s="21" t="str">
        <f t="shared" si="369"/>
        <v>Wednesday</v>
      </c>
      <c r="AA3460" s="21" t="str">
        <f t="shared" si="370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3457</v>
      </c>
      <c r="B3461" s="21" t="s">
        <v>5088</v>
      </c>
      <c r="C3461" s="30">
        <v>45939</v>
      </c>
      <c r="D3461" s="30">
        <v>45944</v>
      </c>
      <c r="E3461" s="47">
        <v>276.75</v>
      </c>
      <c r="F3461" s="47">
        <f t="shared" ref="F3461:F3524" si="372">IF(AB3461="DOLLAR",E3461*88,E3461)</f>
        <v>24354</v>
      </c>
      <c r="G3461" s="48">
        <f t="shared" ref="G3461:G3524" si="373">F3461*J3461</f>
        <v>24354</v>
      </c>
      <c r="H3461" s="21">
        <v>344651</v>
      </c>
      <c r="I3461" s="21" t="s">
        <v>5075</v>
      </c>
      <c r="J3461" s="21">
        <v>1</v>
      </c>
      <c r="K3461" s="21">
        <v>1</v>
      </c>
      <c r="L3461" s="21">
        <f t="shared" ref="L3461:L3524" si="374">J3461-K3461</f>
        <v>0</v>
      </c>
      <c r="M3461" s="21" t="s">
        <v>5677</v>
      </c>
      <c r="N3461" s="30">
        <v>45952</v>
      </c>
      <c r="O3461" s="48">
        <v>29586.42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71"/>
        <v>45952</v>
      </c>
      <c r="Y3461" s="21">
        <f t="shared" ref="Y3461:Y3524" si="375">IF(X3461="", "", X3461-N3461)</f>
        <v>0</v>
      </c>
      <c r="Z3461" s="21" t="str">
        <f t="shared" ref="Z3461:Z3524" si="376">IF(N3461="", "", TEXT(N3461, "dddd"))</f>
        <v>Wednesday</v>
      </c>
      <c r="AA3461" s="21" t="str">
        <f t="shared" ref="AA3461:AA3524" si="377">IF(X3461="", "", TEXT(X3461, "dddd"))</f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3458</v>
      </c>
      <c r="B3462" s="21" t="s">
        <v>5088</v>
      </c>
      <c r="C3462" s="30">
        <v>45939</v>
      </c>
      <c r="D3462" s="30">
        <v>45944</v>
      </c>
      <c r="E3462" s="47">
        <v>276.75</v>
      </c>
      <c r="F3462" s="47">
        <f t="shared" si="372"/>
        <v>24354</v>
      </c>
      <c r="G3462" s="48">
        <f t="shared" si="373"/>
        <v>24354</v>
      </c>
      <c r="H3462" s="21">
        <v>344753</v>
      </c>
      <c r="I3462" s="21" t="s">
        <v>5076</v>
      </c>
      <c r="J3462" s="21">
        <v>1</v>
      </c>
      <c r="K3462" s="21">
        <v>1</v>
      </c>
      <c r="L3462" s="21">
        <f t="shared" si="374"/>
        <v>0</v>
      </c>
      <c r="M3462" s="21" t="s">
        <v>5677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71"/>
        <v>45952</v>
      </c>
      <c r="Y3462" s="21">
        <f t="shared" si="375"/>
        <v>0</v>
      </c>
      <c r="Z3462" s="21" t="str">
        <f t="shared" si="376"/>
        <v>Wednesday</v>
      </c>
      <c r="AA3462" s="21" t="str">
        <f t="shared" si="377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3459</v>
      </c>
      <c r="B3463" s="21" t="s">
        <v>5088</v>
      </c>
      <c r="C3463" s="30">
        <v>45939</v>
      </c>
      <c r="D3463" s="30">
        <v>45944</v>
      </c>
      <c r="E3463" s="47">
        <v>334.5</v>
      </c>
      <c r="F3463" s="47">
        <f t="shared" si="372"/>
        <v>29436</v>
      </c>
      <c r="G3463" s="48">
        <f t="shared" si="373"/>
        <v>29436</v>
      </c>
      <c r="H3463" s="21">
        <v>345028</v>
      </c>
      <c r="I3463" s="21" t="s">
        <v>5077</v>
      </c>
      <c r="J3463" s="21">
        <v>1</v>
      </c>
      <c r="K3463" s="21">
        <v>1</v>
      </c>
      <c r="L3463" s="21">
        <f t="shared" si="374"/>
        <v>0</v>
      </c>
      <c r="M3463" s="21" t="s">
        <v>5679</v>
      </c>
      <c r="N3463" s="30">
        <v>45952</v>
      </c>
      <c r="O3463" s="48">
        <v>33525.26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71"/>
        <v>45952</v>
      </c>
      <c r="Y3463" s="21">
        <f t="shared" si="375"/>
        <v>0</v>
      </c>
      <c r="Z3463" s="21" t="str">
        <f t="shared" si="376"/>
        <v>Wednesday</v>
      </c>
      <c r="AA3463" s="21" t="str">
        <f t="shared" si="377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  <c r="AE3463" s="46"/>
      <c r="AF3463" s="46"/>
    </row>
    <row r="3464" spans="1:32" x14ac:dyDescent="0.25">
      <c r="A3464" s="21">
        <v>3460</v>
      </c>
      <c r="B3464" s="21" t="s">
        <v>5088</v>
      </c>
      <c r="C3464" s="30">
        <v>45939</v>
      </c>
      <c r="D3464" s="30">
        <v>45944</v>
      </c>
      <c r="E3464" s="47">
        <v>276.75</v>
      </c>
      <c r="F3464" s="47">
        <f t="shared" si="372"/>
        <v>24354</v>
      </c>
      <c r="G3464" s="48">
        <f t="shared" si="373"/>
        <v>24354</v>
      </c>
      <c r="H3464" s="21">
        <v>351356</v>
      </c>
      <c r="I3464" s="21" t="s">
        <v>5078</v>
      </c>
      <c r="J3464" s="21">
        <v>1</v>
      </c>
      <c r="K3464" s="21">
        <v>1</v>
      </c>
      <c r="L3464" s="21">
        <f t="shared" si="374"/>
        <v>0</v>
      </c>
      <c r="M3464" s="21" t="s">
        <v>5677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71"/>
        <v>45952</v>
      </c>
      <c r="Y3464" s="21">
        <f t="shared" si="375"/>
        <v>0</v>
      </c>
      <c r="Z3464" s="21" t="str">
        <f t="shared" si="376"/>
        <v>Wednesday</v>
      </c>
      <c r="AA3464" s="21" t="str">
        <f t="shared" si="377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3461</v>
      </c>
      <c r="B3465" s="21" t="s">
        <v>5088</v>
      </c>
      <c r="C3465" s="30">
        <v>45939</v>
      </c>
      <c r="D3465" s="30">
        <v>45944</v>
      </c>
      <c r="E3465" s="47">
        <v>236.6</v>
      </c>
      <c r="F3465" s="47">
        <f t="shared" si="372"/>
        <v>20820.8</v>
      </c>
      <c r="G3465" s="48">
        <f t="shared" si="373"/>
        <v>41641.599999999999</v>
      </c>
      <c r="H3465" s="21">
        <v>353214</v>
      </c>
      <c r="I3465" s="21" t="s">
        <v>5079</v>
      </c>
      <c r="J3465" s="21">
        <v>2</v>
      </c>
      <c r="K3465" s="21">
        <v>2</v>
      </c>
      <c r="L3465" s="21">
        <f t="shared" si="374"/>
        <v>0</v>
      </c>
      <c r="M3465" s="21" t="s">
        <v>5679</v>
      </c>
      <c r="N3465" s="30">
        <v>45952</v>
      </c>
      <c r="O3465" s="48">
        <v>50814.080000000002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71"/>
        <v>45952</v>
      </c>
      <c r="Y3465" s="21">
        <f t="shared" si="375"/>
        <v>0</v>
      </c>
      <c r="Z3465" s="21" t="str">
        <f t="shared" si="376"/>
        <v>Wednesday</v>
      </c>
      <c r="AA3465" s="21" t="str">
        <f t="shared" si="377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3462</v>
      </c>
      <c r="B3466" s="21" t="s">
        <v>5088</v>
      </c>
      <c r="C3466" s="30">
        <v>45939</v>
      </c>
      <c r="D3466" s="30">
        <v>45944</v>
      </c>
      <c r="E3466" s="47">
        <v>230.3</v>
      </c>
      <c r="F3466" s="47">
        <f t="shared" si="372"/>
        <v>20266.400000000001</v>
      </c>
      <c r="G3466" s="48">
        <f t="shared" si="373"/>
        <v>20266.400000000001</v>
      </c>
      <c r="H3466" s="21">
        <v>353304</v>
      </c>
      <c r="I3466" s="21" t="s">
        <v>5080</v>
      </c>
      <c r="J3466" s="21">
        <v>1</v>
      </c>
      <c r="K3466" s="21">
        <v>1</v>
      </c>
      <c r="L3466" s="21">
        <f t="shared" si="374"/>
        <v>0</v>
      </c>
      <c r="M3466" s="21" t="s">
        <v>5679</v>
      </c>
      <c r="N3466" s="30">
        <v>45952</v>
      </c>
      <c r="O3466" s="48">
        <v>24730.52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71"/>
        <v>45952</v>
      </c>
      <c r="Y3466" s="21">
        <f t="shared" si="375"/>
        <v>0</v>
      </c>
      <c r="Z3466" s="21" t="str">
        <f t="shared" si="376"/>
        <v>Wednesday</v>
      </c>
      <c r="AA3466" s="21" t="str">
        <f t="shared" si="377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3463</v>
      </c>
      <c r="B3467" s="21" t="s">
        <v>5088</v>
      </c>
      <c r="C3467" s="30">
        <v>45939</v>
      </c>
      <c r="D3467" s="30">
        <v>45944</v>
      </c>
      <c r="E3467" s="47">
        <v>213.5</v>
      </c>
      <c r="F3467" s="47">
        <f t="shared" si="372"/>
        <v>18788</v>
      </c>
      <c r="G3467" s="48">
        <f t="shared" si="373"/>
        <v>18788</v>
      </c>
      <c r="H3467" s="21">
        <v>369354</v>
      </c>
      <c r="I3467" s="21" t="s">
        <v>5081</v>
      </c>
      <c r="J3467" s="21">
        <v>1</v>
      </c>
      <c r="K3467" s="21">
        <v>1</v>
      </c>
      <c r="L3467" s="21">
        <f t="shared" si="374"/>
        <v>0</v>
      </c>
      <c r="M3467" s="21" t="s">
        <v>5679</v>
      </c>
      <c r="N3467" s="30">
        <v>45952</v>
      </c>
      <c r="O3467" s="48">
        <v>22926.47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71"/>
        <v>45952</v>
      </c>
      <c r="Y3467" s="21">
        <f t="shared" si="375"/>
        <v>0</v>
      </c>
      <c r="Z3467" s="21" t="str">
        <f t="shared" si="376"/>
        <v>Wednesday</v>
      </c>
      <c r="AA3467" s="21" t="str">
        <f t="shared" si="377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3464</v>
      </c>
      <c r="B3468" s="21" t="s">
        <v>5088</v>
      </c>
      <c r="C3468" s="30">
        <v>45939</v>
      </c>
      <c r="D3468" s="30">
        <v>45944</v>
      </c>
      <c r="E3468" s="47">
        <v>184.8</v>
      </c>
      <c r="F3468" s="47">
        <f t="shared" si="372"/>
        <v>16262.400000000001</v>
      </c>
      <c r="G3468" s="48">
        <f t="shared" si="373"/>
        <v>16262.400000000001</v>
      </c>
      <c r="H3468" s="21">
        <v>369612</v>
      </c>
      <c r="I3468" s="21" t="s">
        <v>5082</v>
      </c>
      <c r="J3468" s="21">
        <v>1</v>
      </c>
      <c r="K3468" s="21">
        <v>1</v>
      </c>
      <c r="L3468" s="21">
        <f t="shared" si="374"/>
        <v>0</v>
      </c>
      <c r="M3468" s="21" t="s">
        <v>5679</v>
      </c>
      <c r="N3468" s="30">
        <v>45952</v>
      </c>
      <c r="O3468" s="48">
        <v>19844.55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71"/>
        <v>45952</v>
      </c>
      <c r="Y3468" s="21">
        <f t="shared" si="375"/>
        <v>0</v>
      </c>
      <c r="Z3468" s="21" t="str">
        <f t="shared" si="376"/>
        <v>Wednesday</v>
      </c>
      <c r="AA3468" s="21" t="str">
        <f t="shared" si="377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3465</v>
      </c>
      <c r="B3469" s="21" t="s">
        <v>5088</v>
      </c>
      <c r="C3469" s="30">
        <v>45939</v>
      </c>
      <c r="D3469" s="30">
        <v>45944</v>
      </c>
      <c r="E3469" s="47">
        <v>228.2</v>
      </c>
      <c r="F3469" s="47">
        <f t="shared" si="372"/>
        <v>20081.599999999999</v>
      </c>
      <c r="G3469" s="48">
        <f t="shared" si="373"/>
        <v>20081.599999999999</v>
      </c>
      <c r="H3469" s="21">
        <v>372204</v>
      </c>
      <c r="I3469" s="21" t="s">
        <v>5083</v>
      </c>
      <c r="J3469" s="21">
        <v>1</v>
      </c>
      <c r="K3469" s="21">
        <v>1</v>
      </c>
      <c r="L3469" s="21">
        <f t="shared" si="374"/>
        <v>0</v>
      </c>
      <c r="M3469" s="21" t="s">
        <v>5679</v>
      </c>
      <c r="N3469" s="30">
        <v>45952</v>
      </c>
      <c r="O3469" s="48">
        <v>24505.01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71"/>
        <v>45952</v>
      </c>
      <c r="Y3469" s="21">
        <f t="shared" si="375"/>
        <v>0</v>
      </c>
      <c r="Z3469" s="21" t="str">
        <f t="shared" si="376"/>
        <v>Wednesday</v>
      </c>
      <c r="AA3469" s="21" t="str">
        <f t="shared" si="377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3466</v>
      </c>
      <c r="B3470" s="21" t="s">
        <v>5088</v>
      </c>
      <c r="C3470" s="30">
        <v>45939</v>
      </c>
      <c r="D3470" s="30">
        <v>45944</v>
      </c>
      <c r="E3470" s="47">
        <v>259</v>
      </c>
      <c r="F3470" s="47">
        <f t="shared" si="372"/>
        <v>22792</v>
      </c>
      <c r="G3470" s="48">
        <f t="shared" si="373"/>
        <v>22792</v>
      </c>
      <c r="H3470" s="21">
        <v>372216</v>
      </c>
      <c r="I3470" s="21" t="s">
        <v>5083</v>
      </c>
      <c r="J3470" s="21">
        <v>1</v>
      </c>
      <c r="K3470" s="21">
        <v>1</v>
      </c>
      <c r="L3470" s="21">
        <f t="shared" si="374"/>
        <v>0</v>
      </c>
      <c r="M3470" s="21" t="s">
        <v>5677</v>
      </c>
      <c r="N3470" s="30">
        <v>45952</v>
      </c>
      <c r="O3470" s="48">
        <v>29666.6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71"/>
        <v>45952</v>
      </c>
      <c r="Y3470" s="21">
        <f t="shared" si="375"/>
        <v>0</v>
      </c>
      <c r="Z3470" s="21" t="str">
        <f t="shared" si="376"/>
        <v>Wednesday</v>
      </c>
      <c r="AA3470" s="21" t="str">
        <f t="shared" si="377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3467</v>
      </c>
      <c r="B3471" s="21" t="s">
        <v>5088</v>
      </c>
      <c r="C3471" s="30">
        <v>45939</v>
      </c>
      <c r="D3471" s="30">
        <v>45944</v>
      </c>
      <c r="E3471" s="47">
        <v>102.9</v>
      </c>
      <c r="F3471" s="47">
        <f t="shared" si="372"/>
        <v>9055.2000000000007</v>
      </c>
      <c r="G3471" s="48">
        <f t="shared" si="373"/>
        <v>18110.400000000001</v>
      </c>
      <c r="H3471" s="21">
        <v>372221</v>
      </c>
      <c r="I3471" s="21" t="s">
        <v>5083</v>
      </c>
      <c r="J3471" s="21">
        <v>2</v>
      </c>
      <c r="K3471" s="21">
        <v>2</v>
      </c>
      <c r="L3471" s="21">
        <f t="shared" si="374"/>
        <v>0</v>
      </c>
      <c r="M3471" s="21" t="s">
        <v>5679</v>
      </c>
      <c r="N3471" s="30">
        <v>45952</v>
      </c>
      <c r="O3471" s="48">
        <v>22099.62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71"/>
        <v>45952</v>
      </c>
      <c r="Y3471" s="21">
        <f t="shared" si="375"/>
        <v>0</v>
      </c>
      <c r="Z3471" s="21" t="str">
        <f t="shared" si="376"/>
        <v>Wednesday</v>
      </c>
      <c r="AA3471" s="21" t="str">
        <f t="shared" si="377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</row>
    <row r="3472" spans="1:32" x14ac:dyDescent="0.25">
      <c r="A3472" s="21">
        <v>3468</v>
      </c>
      <c r="B3472" s="21" t="s">
        <v>5088</v>
      </c>
      <c r="C3472" s="30">
        <v>45939</v>
      </c>
      <c r="D3472" s="30">
        <v>45944</v>
      </c>
      <c r="E3472" s="47">
        <v>164.5</v>
      </c>
      <c r="F3472" s="47">
        <f t="shared" si="372"/>
        <v>14476</v>
      </c>
      <c r="G3472" s="48">
        <f t="shared" si="373"/>
        <v>14476</v>
      </c>
      <c r="H3472" s="21">
        <v>500304</v>
      </c>
      <c r="I3472" s="21" t="s">
        <v>5084</v>
      </c>
      <c r="J3472" s="21">
        <v>1</v>
      </c>
      <c r="K3472" s="21">
        <v>1</v>
      </c>
      <c r="L3472" s="21">
        <f t="shared" si="374"/>
        <v>0</v>
      </c>
      <c r="M3472" s="21" t="s">
        <v>5679</v>
      </c>
      <c r="N3472" s="30">
        <v>45952</v>
      </c>
      <c r="O3472" s="48">
        <v>17664.66</v>
      </c>
      <c r="P3472" s="21" t="s">
        <v>49</v>
      </c>
      <c r="Q3472" s="57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71"/>
        <v>45952</v>
      </c>
      <c r="Y3472" s="21">
        <f t="shared" si="375"/>
        <v>0</v>
      </c>
      <c r="Z3472" s="21" t="str">
        <f t="shared" si="376"/>
        <v>Wednesday</v>
      </c>
      <c r="AA3472" s="21" t="str">
        <f t="shared" si="377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3469</v>
      </c>
      <c r="B3473" s="21" t="s">
        <v>5088</v>
      </c>
      <c r="C3473" s="30">
        <v>45939</v>
      </c>
      <c r="D3473" s="30">
        <v>45944</v>
      </c>
      <c r="E3473" s="47">
        <v>185.5</v>
      </c>
      <c r="F3473" s="47">
        <f t="shared" si="372"/>
        <v>16324</v>
      </c>
      <c r="G3473" s="48">
        <f t="shared" si="373"/>
        <v>16324</v>
      </c>
      <c r="H3473" s="21">
        <v>502516</v>
      </c>
      <c r="I3473" s="21" t="s">
        <v>5085</v>
      </c>
      <c r="J3473" s="21">
        <v>1</v>
      </c>
      <c r="K3473" s="21">
        <v>1</v>
      </c>
      <c r="L3473" s="21">
        <f t="shared" si="374"/>
        <v>0</v>
      </c>
      <c r="M3473" s="21" t="s">
        <v>5679</v>
      </c>
      <c r="N3473" s="30">
        <v>45952</v>
      </c>
      <c r="O3473" s="48">
        <v>19919.72</v>
      </c>
      <c r="P3473" s="21" t="s">
        <v>49</v>
      </c>
      <c r="Q3473" s="57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71"/>
        <v>45952</v>
      </c>
      <c r="Y3473" s="21">
        <f t="shared" si="375"/>
        <v>0</v>
      </c>
      <c r="Z3473" s="21" t="str">
        <f t="shared" si="376"/>
        <v>Wednesday</v>
      </c>
      <c r="AA3473" s="21" t="str">
        <f t="shared" si="377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3470</v>
      </c>
      <c r="B3474" s="21" t="s">
        <v>5088</v>
      </c>
      <c r="C3474" s="30">
        <v>45939</v>
      </c>
      <c r="D3474" s="30">
        <v>45944</v>
      </c>
      <c r="E3474" s="47">
        <v>321.75</v>
      </c>
      <c r="F3474" s="47">
        <f t="shared" si="372"/>
        <v>28314</v>
      </c>
      <c r="G3474" s="48">
        <f t="shared" si="373"/>
        <v>28314</v>
      </c>
      <c r="H3474" s="21">
        <v>502948</v>
      </c>
      <c r="I3474" s="21" t="s">
        <v>5086</v>
      </c>
      <c r="J3474" s="21">
        <v>1</v>
      </c>
      <c r="K3474" s="21">
        <v>1</v>
      </c>
      <c r="L3474" s="21">
        <f t="shared" si="374"/>
        <v>0</v>
      </c>
      <c r="M3474" s="21" t="s">
        <v>5679</v>
      </c>
      <c r="N3474" s="30">
        <v>45952</v>
      </c>
      <c r="O3474" s="48">
        <v>32247.39</v>
      </c>
      <c r="P3474" s="21" t="s">
        <v>49</v>
      </c>
      <c r="Q3474" s="57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71"/>
        <v>45952</v>
      </c>
      <c r="Y3474" s="21">
        <f t="shared" si="375"/>
        <v>0</v>
      </c>
      <c r="Z3474" s="21" t="str">
        <f t="shared" si="376"/>
        <v>Wednesday</v>
      </c>
      <c r="AA3474" s="21" t="str">
        <f t="shared" si="377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3471</v>
      </c>
      <c r="B3475" s="21" t="s">
        <v>5088</v>
      </c>
      <c r="C3475" s="30">
        <v>45939</v>
      </c>
      <c r="D3475" s="30">
        <v>45944</v>
      </c>
      <c r="E3475" s="47">
        <v>252</v>
      </c>
      <c r="F3475" s="47">
        <f t="shared" si="372"/>
        <v>22176</v>
      </c>
      <c r="G3475" s="48">
        <f t="shared" si="373"/>
        <v>22176</v>
      </c>
      <c r="H3475" s="21">
        <v>655208</v>
      </c>
      <c r="I3475" s="21" t="s">
        <v>5087</v>
      </c>
      <c r="J3475" s="21">
        <v>1</v>
      </c>
      <c r="K3475" s="21">
        <v>1</v>
      </c>
      <c r="L3475" s="21">
        <f t="shared" si="374"/>
        <v>0</v>
      </c>
      <c r="M3475" s="21" t="s">
        <v>5679</v>
      </c>
      <c r="N3475" s="30">
        <v>45952</v>
      </c>
      <c r="O3475" s="48">
        <v>27060.75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71"/>
        <v>45952</v>
      </c>
      <c r="Y3475" s="21">
        <f t="shared" si="375"/>
        <v>0</v>
      </c>
      <c r="Z3475" s="21" t="str">
        <f t="shared" si="376"/>
        <v>Wednesday</v>
      </c>
      <c r="AA3475" s="21" t="str">
        <f t="shared" si="377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3472</v>
      </c>
      <c r="B3476" s="21" t="s">
        <v>5120</v>
      </c>
      <c r="C3476" s="30">
        <v>45940</v>
      </c>
      <c r="D3476" s="30">
        <v>45944</v>
      </c>
      <c r="E3476" s="47">
        <v>1829.6</v>
      </c>
      <c r="F3476" s="47">
        <f t="shared" si="372"/>
        <v>161004.79999999999</v>
      </c>
      <c r="G3476" s="48">
        <f t="shared" si="373"/>
        <v>483014.39999999997</v>
      </c>
      <c r="H3476" s="21" t="s">
        <v>5112</v>
      </c>
      <c r="I3476" s="21" t="s">
        <v>5113</v>
      </c>
      <c r="J3476" s="21">
        <v>3</v>
      </c>
      <c r="K3476" s="21">
        <v>3</v>
      </c>
      <c r="L3476" s="21">
        <f t="shared" si="374"/>
        <v>0</v>
      </c>
      <c r="M3476" s="21" t="s">
        <v>5161</v>
      </c>
      <c r="N3476" s="30">
        <v>45945</v>
      </c>
      <c r="O3476" s="48">
        <f>254016*3</f>
        <v>762048</v>
      </c>
      <c r="P3476" s="21" t="s">
        <v>1017</v>
      </c>
      <c r="Q3476" s="57">
        <v>58157075771</v>
      </c>
      <c r="R3476" s="21" t="s">
        <v>40</v>
      </c>
      <c r="S3476" s="3" t="s">
        <v>299</v>
      </c>
      <c r="T3476" s="37"/>
      <c r="U3476" s="21" t="s">
        <v>507</v>
      </c>
      <c r="V3476" s="21" t="str">
        <f>VLOOKUP(P3476,'Customer List'!B:C,2,)</f>
        <v>Banglore</v>
      </c>
      <c r="W3476" s="38"/>
      <c r="X3476" s="30">
        <v>45947</v>
      </c>
      <c r="Y3476" s="21">
        <f t="shared" si="375"/>
        <v>2</v>
      </c>
      <c r="Z3476" s="21" t="str">
        <f t="shared" si="376"/>
        <v>Wednesday</v>
      </c>
      <c r="AA3476" s="21" t="str">
        <f t="shared" si="377"/>
        <v>Friday</v>
      </c>
      <c r="AB3476" s="21" t="str">
        <f>VLOOKUP(U3476,'Currency Sheet'!A:C,3,)</f>
        <v>DOLLAR</v>
      </c>
      <c r="AC3476" s="42" t="str">
        <f>VLOOKUP(P3476,'Customer List'!B:D,3,)</f>
        <v>OutStation</v>
      </c>
    </row>
    <row r="3477" spans="1:29" x14ac:dyDescent="0.25">
      <c r="A3477" s="21">
        <v>3473</v>
      </c>
      <c r="B3477" s="21" t="s">
        <v>5120</v>
      </c>
      <c r="C3477" s="30">
        <v>45940</v>
      </c>
      <c r="D3477" s="30">
        <v>45944</v>
      </c>
      <c r="E3477" s="47">
        <v>266.39999999999998</v>
      </c>
      <c r="F3477" s="47">
        <f t="shared" si="372"/>
        <v>23443.199999999997</v>
      </c>
      <c r="G3477" s="48">
        <f t="shared" si="373"/>
        <v>23443.199999999997</v>
      </c>
      <c r="H3477" s="21">
        <v>92118</v>
      </c>
      <c r="I3477" s="21" t="s">
        <v>5114</v>
      </c>
      <c r="J3477" s="21">
        <v>1</v>
      </c>
      <c r="K3477" s="21">
        <v>1</v>
      </c>
      <c r="L3477" s="21">
        <f t="shared" si="374"/>
        <v>0</v>
      </c>
      <c r="M3477" s="21" t="s">
        <v>5155</v>
      </c>
      <c r="N3477" s="30">
        <v>45945</v>
      </c>
      <c r="O3477" s="48">
        <v>41292</v>
      </c>
      <c r="P3477" s="21" t="s">
        <v>5119</v>
      </c>
      <c r="Q3477" s="21">
        <v>58157077930</v>
      </c>
      <c r="R3477" s="21" t="s">
        <v>40</v>
      </c>
      <c r="S3477" s="3">
        <v>-20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45946</v>
      </c>
      <c r="Y3477" s="21">
        <f t="shared" si="375"/>
        <v>1</v>
      </c>
      <c r="Z3477" s="21" t="str">
        <f t="shared" si="376"/>
        <v>Wednesday</v>
      </c>
      <c r="AA3477" s="21" t="str">
        <f t="shared" si="377"/>
        <v>Thursday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3474</v>
      </c>
      <c r="B3478" s="21" t="s">
        <v>5120</v>
      </c>
      <c r="C3478" s="30">
        <v>45940</v>
      </c>
      <c r="D3478" s="30">
        <v>45944</v>
      </c>
      <c r="E3478" s="47">
        <v>261.60000000000002</v>
      </c>
      <c r="F3478" s="47">
        <f t="shared" si="372"/>
        <v>23020.800000000003</v>
      </c>
      <c r="G3478" s="48">
        <f t="shared" si="373"/>
        <v>23020.800000000003</v>
      </c>
      <c r="H3478" s="21">
        <v>92139</v>
      </c>
      <c r="I3478" s="21" t="s">
        <v>5115</v>
      </c>
      <c r="J3478" s="21">
        <v>1</v>
      </c>
      <c r="K3478" s="21">
        <v>1</v>
      </c>
      <c r="L3478" s="21">
        <f t="shared" si="374"/>
        <v>0</v>
      </c>
      <c r="M3478" s="21" t="s">
        <v>5155</v>
      </c>
      <c r="N3478" s="30">
        <v>45945</v>
      </c>
      <c r="O3478" s="48">
        <v>40548</v>
      </c>
      <c r="P3478" s="21" t="s">
        <v>5119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75"/>
        <v>1</v>
      </c>
      <c r="Z3478" s="21" t="str">
        <f t="shared" si="376"/>
        <v>Wednesday</v>
      </c>
      <c r="AA3478" s="21" t="str">
        <f t="shared" si="377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3475</v>
      </c>
      <c r="B3479" s="21" t="s">
        <v>5120</v>
      </c>
      <c r="C3479" s="30">
        <v>45940</v>
      </c>
      <c r="D3479" s="30">
        <v>45944</v>
      </c>
      <c r="E3479" s="47">
        <v>272.8</v>
      </c>
      <c r="F3479" s="47">
        <f t="shared" si="372"/>
        <v>24006.400000000001</v>
      </c>
      <c r="G3479" s="48">
        <f t="shared" si="373"/>
        <v>24006.400000000001</v>
      </c>
      <c r="H3479" s="21">
        <v>92107</v>
      </c>
      <c r="I3479" s="21" t="s">
        <v>5116</v>
      </c>
      <c r="J3479" s="21">
        <v>1</v>
      </c>
      <c r="K3479" s="21">
        <v>1</v>
      </c>
      <c r="L3479" s="21">
        <f t="shared" si="374"/>
        <v>0</v>
      </c>
      <c r="M3479" s="21" t="s">
        <v>5156</v>
      </c>
      <c r="N3479" s="30">
        <v>45945</v>
      </c>
      <c r="O3479" s="48">
        <v>42284</v>
      </c>
      <c r="P3479" s="21" t="s">
        <v>5119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75"/>
        <v>1</v>
      </c>
      <c r="Z3479" s="21" t="str">
        <f t="shared" si="376"/>
        <v>Wednesday</v>
      </c>
      <c r="AA3479" s="21" t="str">
        <f t="shared" si="377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3476</v>
      </c>
      <c r="B3480" s="21" t="s">
        <v>5120</v>
      </c>
      <c r="C3480" s="30">
        <v>45940</v>
      </c>
      <c r="D3480" s="30">
        <v>45944</v>
      </c>
      <c r="E3480" s="47">
        <v>244</v>
      </c>
      <c r="F3480" s="47">
        <f t="shared" si="372"/>
        <v>21472</v>
      </c>
      <c r="G3480" s="48">
        <f t="shared" si="373"/>
        <v>21472</v>
      </c>
      <c r="H3480" s="21">
        <v>92103</v>
      </c>
      <c r="I3480" s="21" t="s">
        <v>5117</v>
      </c>
      <c r="J3480" s="21">
        <v>1</v>
      </c>
      <c r="K3480" s="21">
        <v>1</v>
      </c>
      <c r="L3480" s="21">
        <f t="shared" si="374"/>
        <v>0</v>
      </c>
      <c r="M3480" s="21" t="s">
        <v>5156</v>
      </c>
      <c r="N3480" s="30">
        <v>45945</v>
      </c>
      <c r="O3480" s="48">
        <v>37820</v>
      </c>
      <c r="P3480" s="21" t="s">
        <v>5119</v>
      </c>
      <c r="Q3480" s="57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75"/>
        <v>1</v>
      </c>
      <c r="Z3480" s="21" t="str">
        <f t="shared" si="376"/>
        <v>Wednesday</v>
      </c>
      <c r="AA3480" s="21" t="str">
        <f t="shared" si="377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3477</v>
      </c>
      <c r="B3481" s="21" t="s">
        <v>5118</v>
      </c>
      <c r="C3481" s="30">
        <v>45940</v>
      </c>
      <c r="D3481" s="30">
        <v>45944</v>
      </c>
      <c r="E3481" s="47">
        <v>261.60000000000002</v>
      </c>
      <c r="F3481" s="47">
        <f t="shared" si="372"/>
        <v>23020.800000000003</v>
      </c>
      <c r="G3481" s="48">
        <f t="shared" si="373"/>
        <v>23020.800000000003</v>
      </c>
      <c r="H3481" s="21">
        <v>92139</v>
      </c>
      <c r="I3481" s="21" t="s">
        <v>5115</v>
      </c>
      <c r="J3481" s="21">
        <v>1</v>
      </c>
      <c r="K3481" s="21">
        <v>1</v>
      </c>
      <c r="L3481" s="21">
        <f t="shared" si="374"/>
        <v>0</v>
      </c>
      <c r="M3481" s="21" t="s">
        <v>5156</v>
      </c>
      <c r="N3481" s="30">
        <v>45945</v>
      </c>
      <c r="O3481" s="48">
        <v>40548</v>
      </c>
      <c r="P3481" s="21" t="s">
        <v>5119</v>
      </c>
      <c r="Q3481" s="57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75"/>
        <v>1</v>
      </c>
      <c r="Z3481" s="21" t="str">
        <f t="shared" si="376"/>
        <v>Wednesday</v>
      </c>
      <c r="AA3481" s="21" t="str">
        <f t="shared" si="377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3478</v>
      </c>
      <c r="B3482" s="21" t="s">
        <v>5118</v>
      </c>
      <c r="C3482" s="30">
        <v>45940</v>
      </c>
      <c r="D3482" s="30">
        <v>45944</v>
      </c>
      <c r="E3482" s="47">
        <v>266.39999999999998</v>
      </c>
      <c r="F3482" s="47">
        <f t="shared" si="372"/>
        <v>23443.199999999997</v>
      </c>
      <c r="G3482" s="48">
        <f t="shared" si="373"/>
        <v>23443.199999999997</v>
      </c>
      <c r="H3482" s="21">
        <v>92118</v>
      </c>
      <c r="I3482" s="21" t="s">
        <v>5114</v>
      </c>
      <c r="J3482" s="21">
        <v>1</v>
      </c>
      <c r="K3482" s="21">
        <v>1</v>
      </c>
      <c r="L3482" s="21">
        <f t="shared" si="374"/>
        <v>0</v>
      </c>
      <c r="M3482" s="21" t="s">
        <v>5156</v>
      </c>
      <c r="N3482" s="30">
        <v>45945</v>
      </c>
      <c r="O3482" s="48">
        <v>41292</v>
      </c>
      <c r="P3482" s="21" t="s">
        <v>5119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75"/>
        <v>1</v>
      </c>
      <c r="Z3482" s="21" t="str">
        <f t="shared" si="376"/>
        <v>Wednesday</v>
      </c>
      <c r="AA3482" s="21" t="str">
        <f t="shared" si="377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3479</v>
      </c>
      <c r="B3483" s="21" t="s">
        <v>5103</v>
      </c>
      <c r="C3483" s="30">
        <v>45940</v>
      </c>
      <c r="D3483" s="30">
        <v>45944</v>
      </c>
      <c r="E3483" s="47">
        <v>105.46</v>
      </c>
      <c r="F3483" s="47">
        <f t="shared" si="372"/>
        <v>9280.48</v>
      </c>
      <c r="G3483" s="48">
        <f t="shared" si="373"/>
        <v>9280.48</v>
      </c>
      <c r="H3483" s="21" t="s">
        <v>5089</v>
      </c>
      <c r="I3483" s="21" t="s">
        <v>5090</v>
      </c>
      <c r="J3483" s="21">
        <v>1</v>
      </c>
      <c r="K3483" s="21">
        <v>1</v>
      </c>
      <c r="L3483" s="21">
        <f t="shared" si="374"/>
        <v>0</v>
      </c>
      <c r="M3483" s="21" t="s">
        <v>5316</v>
      </c>
      <c r="N3483" s="30">
        <v>45955</v>
      </c>
      <c r="O3483" s="48">
        <v>15818.6</v>
      </c>
      <c r="P3483" s="21" t="s">
        <v>295</v>
      </c>
      <c r="Q3483" s="56">
        <v>58157408223</v>
      </c>
      <c r="R3483" s="21" t="s">
        <v>40</v>
      </c>
      <c r="S3483" s="3">
        <v>-20</v>
      </c>
      <c r="T3483" s="37"/>
      <c r="U3483" s="21" t="s">
        <v>320</v>
      </c>
      <c r="V3483" s="21" t="str">
        <f>VLOOKUP(P3483,'Customer List'!B:C,2,)</f>
        <v>Kerala</v>
      </c>
      <c r="W3483" s="38"/>
      <c r="X3483" s="30">
        <v>45958</v>
      </c>
      <c r="Y3483" s="21">
        <f t="shared" si="375"/>
        <v>3</v>
      </c>
      <c r="Z3483" s="21" t="str">
        <f t="shared" si="376"/>
        <v>Saturday</v>
      </c>
      <c r="AA3483" s="21" t="str">
        <f t="shared" si="377"/>
        <v>Tuesday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3480</v>
      </c>
      <c r="B3484" s="21" t="s">
        <v>5103</v>
      </c>
      <c r="C3484" s="30">
        <v>45940</v>
      </c>
      <c r="D3484" s="30">
        <v>45944</v>
      </c>
      <c r="E3484" s="47">
        <v>105.46</v>
      </c>
      <c r="F3484" s="47">
        <f t="shared" si="372"/>
        <v>9280.48</v>
      </c>
      <c r="G3484" s="48">
        <f t="shared" si="373"/>
        <v>9280.48</v>
      </c>
      <c r="H3484" s="21" t="s">
        <v>5091</v>
      </c>
      <c r="I3484" s="21" t="s">
        <v>5092</v>
      </c>
      <c r="J3484" s="21">
        <v>1</v>
      </c>
      <c r="K3484" s="21">
        <v>1</v>
      </c>
      <c r="L3484" s="21">
        <f t="shared" si="374"/>
        <v>0</v>
      </c>
      <c r="M3484" s="21" t="s">
        <v>5316</v>
      </c>
      <c r="N3484" s="30">
        <v>45955</v>
      </c>
      <c r="O3484" s="48">
        <v>15818.6</v>
      </c>
      <c r="P3484" s="21" t="s">
        <v>295</v>
      </c>
      <c r="Q3484" s="56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75"/>
        <v>3</v>
      </c>
      <c r="Z3484" s="21" t="str">
        <f t="shared" si="376"/>
        <v>Saturday</v>
      </c>
      <c r="AA3484" s="21" t="str">
        <f t="shared" si="377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3481</v>
      </c>
      <c r="B3485" s="21" t="s">
        <v>5103</v>
      </c>
      <c r="C3485" s="30">
        <v>45940</v>
      </c>
      <c r="D3485" s="30">
        <v>45944</v>
      </c>
      <c r="E3485" s="47">
        <v>124.73</v>
      </c>
      <c r="F3485" s="47">
        <f t="shared" si="372"/>
        <v>10976.24</v>
      </c>
      <c r="G3485" s="48">
        <f t="shared" si="373"/>
        <v>10976.24</v>
      </c>
      <c r="H3485" s="21" t="s">
        <v>5093</v>
      </c>
      <c r="I3485" s="21" t="s">
        <v>5094</v>
      </c>
      <c r="J3485" s="21">
        <v>1</v>
      </c>
      <c r="K3485" s="21">
        <v>1</v>
      </c>
      <c r="L3485" s="21">
        <f t="shared" si="374"/>
        <v>0</v>
      </c>
      <c r="M3485" s="21" t="s">
        <v>5316</v>
      </c>
      <c r="N3485" s="30">
        <v>45955</v>
      </c>
      <c r="O3485" s="48">
        <v>18710.3</v>
      </c>
      <c r="P3485" s="21" t="s">
        <v>295</v>
      </c>
      <c r="Q3485" s="56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75"/>
        <v>3</v>
      </c>
      <c r="Z3485" s="21" t="str">
        <f t="shared" si="376"/>
        <v>Saturday</v>
      </c>
      <c r="AA3485" s="21" t="str">
        <f t="shared" si="377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3482</v>
      </c>
      <c r="B3486" s="21" t="s">
        <v>5103</v>
      </c>
      <c r="C3486" s="30">
        <v>45940</v>
      </c>
      <c r="D3486" s="30">
        <v>45944</v>
      </c>
      <c r="E3486" s="47">
        <v>191.57</v>
      </c>
      <c r="F3486" s="47">
        <f t="shared" si="372"/>
        <v>16858.16</v>
      </c>
      <c r="G3486" s="48">
        <f t="shared" si="373"/>
        <v>16858.16</v>
      </c>
      <c r="H3486" s="21" t="s">
        <v>5095</v>
      </c>
      <c r="I3486" s="21" t="s">
        <v>5096</v>
      </c>
      <c r="J3486" s="21">
        <v>1</v>
      </c>
      <c r="K3486" s="21">
        <v>1</v>
      </c>
      <c r="L3486" s="21">
        <f t="shared" si="374"/>
        <v>0</v>
      </c>
      <c r="M3486" s="21" t="s">
        <v>5620</v>
      </c>
      <c r="N3486" s="30">
        <v>45952</v>
      </c>
      <c r="O3486" s="48">
        <v>22098.85</v>
      </c>
      <c r="P3486" s="21" t="s">
        <v>2513</v>
      </c>
      <c r="Q3486" s="21">
        <v>58157318170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MOHALI (PUNJAB)</v>
      </c>
      <c r="W3486" s="38"/>
      <c r="X3486" s="30">
        <v>45954</v>
      </c>
      <c r="Y3486" s="21">
        <f t="shared" si="375"/>
        <v>2</v>
      </c>
      <c r="Z3486" s="21" t="str">
        <f t="shared" si="376"/>
        <v>Wednesday</v>
      </c>
      <c r="AA3486" s="21" t="str">
        <f t="shared" si="377"/>
        <v>Friday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3483</v>
      </c>
      <c r="B3487" s="21" t="s">
        <v>5103</v>
      </c>
      <c r="C3487" s="30">
        <v>45940</v>
      </c>
      <c r="D3487" s="30">
        <v>45944</v>
      </c>
      <c r="E3487" s="47">
        <v>191.57</v>
      </c>
      <c r="F3487" s="47">
        <f t="shared" si="372"/>
        <v>16858.16</v>
      </c>
      <c r="G3487" s="48">
        <f t="shared" si="373"/>
        <v>16858.16</v>
      </c>
      <c r="H3487" s="21" t="s">
        <v>5097</v>
      </c>
      <c r="I3487" s="21" t="s">
        <v>5098</v>
      </c>
      <c r="J3487" s="21">
        <v>1</v>
      </c>
      <c r="K3487" s="21">
        <v>1</v>
      </c>
      <c r="L3487" s="21">
        <f t="shared" si="374"/>
        <v>0</v>
      </c>
      <c r="M3487" s="21" t="s">
        <v>5317</v>
      </c>
      <c r="N3487" s="30">
        <v>45955</v>
      </c>
      <c r="O3487" s="48">
        <v>28735.7</v>
      </c>
      <c r="P3487" s="21" t="s">
        <v>295</v>
      </c>
      <c r="Q3487" s="56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75"/>
        <v>3</v>
      </c>
      <c r="Z3487" s="21" t="str">
        <f t="shared" si="376"/>
        <v>Saturday</v>
      </c>
      <c r="AA3487" s="21" t="str">
        <f t="shared" si="377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3484</v>
      </c>
      <c r="B3488" s="21" t="s">
        <v>5103</v>
      </c>
      <c r="C3488" s="30">
        <v>45940</v>
      </c>
      <c r="D3488" s="30">
        <v>45944</v>
      </c>
      <c r="E3488" s="47">
        <v>731</v>
      </c>
      <c r="F3488" s="47">
        <f t="shared" si="372"/>
        <v>64328</v>
      </c>
      <c r="G3488" s="48">
        <f t="shared" si="373"/>
        <v>64328</v>
      </c>
      <c r="H3488" s="21" t="s">
        <v>5099</v>
      </c>
      <c r="I3488" s="21" t="s">
        <v>5100</v>
      </c>
      <c r="J3488" s="21">
        <v>1</v>
      </c>
      <c r="K3488" s="21">
        <v>1</v>
      </c>
      <c r="L3488" s="21">
        <f t="shared" si="374"/>
        <v>0</v>
      </c>
      <c r="M3488" s="21" t="s">
        <v>5154</v>
      </c>
      <c r="N3488" s="30">
        <v>45945</v>
      </c>
      <c r="O3488" s="48">
        <v>93960</v>
      </c>
      <c r="P3488" s="21" t="s">
        <v>2045</v>
      </c>
      <c r="Q3488" s="21">
        <v>58157077506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Hyderabad</v>
      </c>
      <c r="W3488" s="38"/>
      <c r="X3488" s="30">
        <v>45946</v>
      </c>
      <c r="Y3488" s="21">
        <f t="shared" si="375"/>
        <v>1</v>
      </c>
      <c r="Z3488" s="21" t="str">
        <f t="shared" si="376"/>
        <v>Wednesday</v>
      </c>
      <c r="AA3488" s="21" t="str">
        <f t="shared" si="377"/>
        <v>Thursday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3485</v>
      </c>
      <c r="B3489" s="21" t="s">
        <v>5103</v>
      </c>
      <c r="C3489" s="30">
        <v>45940</v>
      </c>
      <c r="D3489" s="30">
        <v>45944</v>
      </c>
      <c r="E3489" s="47">
        <v>731</v>
      </c>
      <c r="F3489" s="47">
        <f t="shared" si="372"/>
        <v>64328</v>
      </c>
      <c r="G3489" s="48">
        <f t="shared" si="373"/>
        <v>64328</v>
      </c>
      <c r="H3489" s="21" t="s">
        <v>5101</v>
      </c>
      <c r="I3489" s="21" t="s">
        <v>5102</v>
      </c>
      <c r="J3489" s="21">
        <v>1</v>
      </c>
      <c r="K3489" s="21">
        <v>1</v>
      </c>
      <c r="L3489" s="21">
        <f t="shared" si="374"/>
        <v>0</v>
      </c>
      <c r="M3489" s="21" t="s">
        <v>5154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75"/>
        <v>1</v>
      </c>
      <c r="Z3489" s="21" t="str">
        <f t="shared" si="376"/>
        <v>Wednesday</v>
      </c>
      <c r="AA3489" s="21" t="str">
        <f t="shared" si="377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3486</v>
      </c>
      <c r="B3490" s="21">
        <v>922428</v>
      </c>
      <c r="C3490" s="30">
        <v>45940</v>
      </c>
      <c r="D3490" s="30">
        <v>45944</v>
      </c>
      <c r="E3490" s="47">
        <v>314.5</v>
      </c>
      <c r="F3490" s="47">
        <f t="shared" si="372"/>
        <v>27676</v>
      </c>
      <c r="G3490" s="48">
        <f t="shared" si="373"/>
        <v>27676</v>
      </c>
      <c r="H3490" s="21" t="s">
        <v>5104</v>
      </c>
      <c r="I3490" s="21" t="s">
        <v>5105</v>
      </c>
      <c r="J3490" s="21">
        <v>1</v>
      </c>
      <c r="K3490" s="21">
        <v>1</v>
      </c>
      <c r="L3490" s="21">
        <f t="shared" si="374"/>
        <v>0</v>
      </c>
      <c r="M3490" s="21" t="s">
        <v>5654</v>
      </c>
      <c r="N3490" s="30">
        <v>45958</v>
      </c>
      <c r="O3490" s="48">
        <v>25312.5</v>
      </c>
      <c r="P3490" s="21" t="s">
        <v>5111</v>
      </c>
      <c r="Q3490" s="21" t="s">
        <v>1127</v>
      </c>
      <c r="R3490" s="21" t="s">
        <v>1127</v>
      </c>
      <c r="S3490" s="3">
        <v>-20</v>
      </c>
      <c r="T3490" s="37"/>
      <c r="U3490" s="21" t="s">
        <v>5110</v>
      </c>
      <c r="V3490" s="21" t="str">
        <f>VLOOKUP(P3490,'Customer List'!B:C,2,)</f>
        <v>Delhi</v>
      </c>
      <c r="W3490" s="38"/>
      <c r="X3490" s="30">
        <f>IF(OR(R3490 = "PRIYANKA MADAM", R3490 = "DEEPAK", R3490 = "PORTER"),N3490,"")</f>
        <v>45958</v>
      </c>
      <c r="Y3490" s="21">
        <f t="shared" si="375"/>
        <v>0</v>
      </c>
      <c r="Z3490" s="21" t="str">
        <f t="shared" si="376"/>
        <v>Tuesday</v>
      </c>
      <c r="AA3490" s="21" t="str">
        <f t="shared" si="377"/>
        <v>Tuesday</v>
      </c>
      <c r="AB3490" s="21" t="str">
        <f>VLOOKUP(U3490,'Currency Sheet'!A:C,3,)</f>
        <v>DOLLAR</v>
      </c>
      <c r="AC3490" s="42" t="str">
        <f>VLOOKUP(P3490,'Customer List'!B:D,3,)</f>
        <v>Local</v>
      </c>
    </row>
    <row r="3491" spans="1:29" x14ac:dyDescent="0.25">
      <c r="A3491" s="21">
        <v>3487</v>
      </c>
      <c r="B3491" s="21">
        <v>922429</v>
      </c>
      <c r="C3491" s="30">
        <v>45940</v>
      </c>
      <c r="D3491" s="30">
        <v>45944</v>
      </c>
      <c r="E3491" s="47">
        <v>561</v>
      </c>
      <c r="F3491" s="47">
        <f t="shared" si="372"/>
        <v>49368</v>
      </c>
      <c r="G3491" s="48">
        <f t="shared" si="373"/>
        <v>49368</v>
      </c>
      <c r="H3491" s="21" t="s">
        <v>5106</v>
      </c>
      <c r="I3491" s="21" t="s">
        <v>5107</v>
      </c>
      <c r="J3491" s="21">
        <v>1</v>
      </c>
      <c r="K3491" s="21">
        <v>1</v>
      </c>
      <c r="L3491" s="21">
        <f t="shared" si="374"/>
        <v>0</v>
      </c>
      <c r="M3491" s="21" t="s">
        <v>5308</v>
      </c>
      <c r="N3491" s="30">
        <v>45955</v>
      </c>
      <c r="O3491" s="48">
        <v>62370</v>
      </c>
      <c r="P3491" s="21" t="s">
        <v>3563</v>
      </c>
      <c r="Q3491" s="56">
        <v>58157405880</v>
      </c>
      <c r="R3491" s="21" t="s">
        <v>40</v>
      </c>
      <c r="S3491" s="3">
        <v>4</v>
      </c>
      <c r="T3491" s="37"/>
      <c r="U3491" s="21" t="s">
        <v>5110</v>
      </c>
      <c r="V3491" s="21" t="str">
        <f>VLOOKUP(P3491,'Customer List'!B:C,2,)</f>
        <v>JAIPUR</v>
      </c>
      <c r="W3491" s="38"/>
      <c r="X3491" s="30">
        <v>45957</v>
      </c>
      <c r="Y3491" s="21">
        <f t="shared" si="375"/>
        <v>2</v>
      </c>
      <c r="Z3491" s="21" t="str">
        <f t="shared" si="376"/>
        <v>Saturday</v>
      </c>
      <c r="AA3491" s="21" t="str">
        <f t="shared" si="377"/>
        <v>Monday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3488</v>
      </c>
      <c r="B3492" s="21">
        <v>922429</v>
      </c>
      <c r="C3492" s="30">
        <v>45940</v>
      </c>
      <c r="D3492" s="30">
        <v>45944</v>
      </c>
      <c r="E3492" s="47">
        <v>480.25</v>
      </c>
      <c r="F3492" s="47">
        <f t="shared" si="372"/>
        <v>42262</v>
      </c>
      <c r="G3492" s="48">
        <f t="shared" si="373"/>
        <v>42262</v>
      </c>
      <c r="H3492" s="21" t="s">
        <v>5108</v>
      </c>
      <c r="I3492" s="21" t="s">
        <v>5109</v>
      </c>
      <c r="J3492" s="21">
        <v>1</v>
      </c>
      <c r="K3492" s="21">
        <v>1</v>
      </c>
      <c r="L3492" s="21">
        <f t="shared" si="374"/>
        <v>0</v>
      </c>
      <c r="M3492" s="21" t="s">
        <v>5308</v>
      </c>
      <c r="N3492" s="30">
        <v>45955</v>
      </c>
      <c r="O3492" s="48">
        <v>53392.5</v>
      </c>
      <c r="P3492" s="21" t="s">
        <v>3563</v>
      </c>
      <c r="Q3492" s="56">
        <v>58157405880</v>
      </c>
      <c r="R3492" s="21" t="s">
        <v>40</v>
      </c>
      <c r="S3492" s="3">
        <v>4</v>
      </c>
      <c r="T3492" s="37"/>
      <c r="U3492" s="21" t="s">
        <v>5110</v>
      </c>
      <c r="V3492" s="21" t="str">
        <f>VLOOKUP(P3492,'Customer List'!B:C,2,)</f>
        <v>JAIPUR</v>
      </c>
      <c r="W3492" s="38"/>
      <c r="X3492" s="30">
        <v>45957</v>
      </c>
      <c r="Y3492" s="21">
        <f t="shared" si="375"/>
        <v>2</v>
      </c>
      <c r="Z3492" s="21" t="str">
        <f t="shared" si="376"/>
        <v>Saturday</v>
      </c>
      <c r="AA3492" s="21" t="str">
        <f t="shared" si="377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3489</v>
      </c>
      <c r="B3493" s="21" t="s">
        <v>5149</v>
      </c>
      <c r="C3493" s="30">
        <v>45941</v>
      </c>
      <c r="D3493" s="30">
        <v>45946</v>
      </c>
      <c r="E3493" s="47">
        <v>82.6</v>
      </c>
      <c r="F3493" s="47">
        <f t="shared" si="372"/>
        <v>7268.7999999999993</v>
      </c>
      <c r="G3493" s="48">
        <f t="shared" si="373"/>
        <v>36344</v>
      </c>
      <c r="H3493" s="21">
        <v>741100</v>
      </c>
      <c r="I3493" s="21" t="s">
        <v>5123</v>
      </c>
      <c r="J3493" s="21">
        <v>5</v>
      </c>
      <c r="K3493" s="21">
        <v>5</v>
      </c>
      <c r="L3493" s="21">
        <f t="shared" si="374"/>
        <v>0</v>
      </c>
      <c r="M3493" s="21" t="s">
        <v>5624</v>
      </c>
      <c r="N3493" s="30">
        <v>45948</v>
      </c>
      <c r="O3493" s="48">
        <v>64015</v>
      </c>
      <c r="P3493" s="21" t="s">
        <v>4850</v>
      </c>
      <c r="Q3493" s="21">
        <v>58157242791</v>
      </c>
      <c r="R3493" s="21" t="s">
        <v>40</v>
      </c>
      <c r="S3493" s="3">
        <v>4</v>
      </c>
      <c r="T3493" s="37"/>
      <c r="U3493" s="21" t="s">
        <v>18</v>
      </c>
      <c r="V3493" s="21" t="str">
        <f>VLOOKUP(P3493,'Customer List'!B:C,2,)</f>
        <v>Banglore</v>
      </c>
      <c r="W3493" s="38"/>
      <c r="X3493" s="30">
        <v>45952</v>
      </c>
      <c r="Y3493" s="21">
        <f t="shared" si="375"/>
        <v>4</v>
      </c>
      <c r="Z3493" s="21" t="str">
        <f t="shared" si="376"/>
        <v>Saturday</v>
      </c>
      <c r="AA3493" s="21" t="str">
        <f t="shared" si="377"/>
        <v>Wednesday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3490</v>
      </c>
      <c r="B3494" s="21" t="s">
        <v>5149</v>
      </c>
      <c r="C3494" s="30">
        <v>45941</v>
      </c>
      <c r="D3494" s="30">
        <v>45946</v>
      </c>
      <c r="E3494" s="47">
        <v>82.6</v>
      </c>
      <c r="F3494" s="47">
        <f t="shared" si="372"/>
        <v>7268.7999999999993</v>
      </c>
      <c r="G3494" s="48">
        <f t="shared" si="373"/>
        <v>36344</v>
      </c>
      <c r="H3494" s="21">
        <v>741116</v>
      </c>
      <c r="I3494" s="21" t="s">
        <v>5124</v>
      </c>
      <c r="J3494" s="21">
        <v>5</v>
      </c>
      <c r="K3494" s="21">
        <v>5</v>
      </c>
      <c r="L3494" s="21">
        <f t="shared" si="374"/>
        <v>0</v>
      </c>
      <c r="M3494" s="21" t="s">
        <v>5624</v>
      </c>
      <c r="N3494" s="30">
        <v>45948</v>
      </c>
      <c r="O3494" s="48">
        <v>64015</v>
      </c>
      <c r="P3494" s="21" t="s">
        <v>4850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75"/>
        <v>4</v>
      </c>
      <c r="Z3494" s="21" t="str">
        <f t="shared" si="376"/>
        <v>Saturday</v>
      </c>
      <c r="AA3494" s="21" t="str">
        <f t="shared" si="377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3491</v>
      </c>
      <c r="B3495" s="21" t="s">
        <v>5149</v>
      </c>
      <c r="C3495" s="30">
        <v>45941</v>
      </c>
      <c r="D3495" s="30">
        <v>45946</v>
      </c>
      <c r="E3495" s="47">
        <v>82.6</v>
      </c>
      <c r="F3495" s="47">
        <f t="shared" si="372"/>
        <v>7268.7999999999993</v>
      </c>
      <c r="G3495" s="48">
        <f t="shared" si="373"/>
        <v>36344</v>
      </c>
      <c r="H3495" s="21">
        <v>741104</v>
      </c>
      <c r="I3495" s="21" t="s">
        <v>5125</v>
      </c>
      <c r="J3495" s="21">
        <v>5</v>
      </c>
      <c r="K3495" s="21">
        <v>5</v>
      </c>
      <c r="L3495" s="21">
        <f t="shared" si="374"/>
        <v>0</v>
      </c>
      <c r="M3495" s="21" t="s">
        <v>5624</v>
      </c>
      <c r="N3495" s="30">
        <v>45948</v>
      </c>
      <c r="O3495" s="48">
        <v>64015</v>
      </c>
      <c r="P3495" s="21" t="s">
        <v>4850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75"/>
        <v>4</v>
      </c>
      <c r="Z3495" s="21" t="str">
        <f t="shared" si="376"/>
        <v>Saturday</v>
      </c>
      <c r="AA3495" s="21" t="str">
        <f t="shared" si="377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3492</v>
      </c>
      <c r="B3496" s="21" t="s">
        <v>5149</v>
      </c>
      <c r="C3496" s="30">
        <v>45941</v>
      </c>
      <c r="D3496" s="30">
        <v>45946</v>
      </c>
      <c r="E3496" s="47">
        <v>82.6</v>
      </c>
      <c r="F3496" s="47">
        <f t="shared" si="372"/>
        <v>7268.7999999999993</v>
      </c>
      <c r="G3496" s="48">
        <f t="shared" si="373"/>
        <v>36344</v>
      </c>
      <c r="H3496" s="21">
        <v>741108</v>
      </c>
      <c r="I3496" s="21" t="s">
        <v>5126</v>
      </c>
      <c r="J3496" s="21">
        <v>5</v>
      </c>
      <c r="K3496" s="21">
        <v>5</v>
      </c>
      <c r="L3496" s="21">
        <f t="shared" si="374"/>
        <v>0</v>
      </c>
      <c r="M3496" s="21" t="s">
        <v>5624</v>
      </c>
      <c r="N3496" s="30">
        <v>45948</v>
      </c>
      <c r="O3496" s="48">
        <v>64015</v>
      </c>
      <c r="P3496" s="21" t="s">
        <v>4850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75"/>
        <v>4</v>
      </c>
      <c r="Z3496" s="21" t="str">
        <f t="shared" si="376"/>
        <v>Saturday</v>
      </c>
      <c r="AA3496" s="21" t="str">
        <f t="shared" si="377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3493</v>
      </c>
      <c r="B3497" s="21" t="s">
        <v>5149</v>
      </c>
      <c r="C3497" s="30">
        <v>45941</v>
      </c>
      <c r="D3497" s="30">
        <v>45946</v>
      </c>
      <c r="E3497" s="47">
        <v>82.6</v>
      </c>
      <c r="F3497" s="47">
        <f t="shared" si="372"/>
        <v>7268.7999999999993</v>
      </c>
      <c r="G3497" s="48">
        <f t="shared" si="373"/>
        <v>36344</v>
      </c>
      <c r="H3497" s="21">
        <v>741101</v>
      </c>
      <c r="I3497" s="21" t="s">
        <v>5127</v>
      </c>
      <c r="J3497" s="21">
        <v>5</v>
      </c>
      <c r="K3497" s="21">
        <v>5</v>
      </c>
      <c r="L3497" s="21">
        <f t="shared" si="374"/>
        <v>0</v>
      </c>
      <c r="M3497" s="21" t="s">
        <v>5624</v>
      </c>
      <c r="N3497" s="30">
        <v>45948</v>
      </c>
      <c r="O3497" s="48">
        <v>64015</v>
      </c>
      <c r="P3497" s="21" t="s">
        <v>4850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75"/>
        <v>4</v>
      </c>
      <c r="Z3497" s="21" t="str">
        <f t="shared" si="376"/>
        <v>Saturday</v>
      </c>
      <c r="AA3497" s="21" t="str">
        <f t="shared" si="377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3494</v>
      </c>
      <c r="B3498" s="21" t="s">
        <v>5149</v>
      </c>
      <c r="C3498" s="30">
        <v>45941</v>
      </c>
      <c r="D3498" s="30">
        <v>45946</v>
      </c>
      <c r="E3498" s="47">
        <v>82.6</v>
      </c>
      <c r="F3498" s="47">
        <f t="shared" si="372"/>
        <v>7268.7999999999993</v>
      </c>
      <c r="G3498" s="48">
        <f t="shared" si="373"/>
        <v>36344</v>
      </c>
      <c r="H3498" s="21">
        <v>741105</v>
      </c>
      <c r="I3498" s="21" t="s">
        <v>5128</v>
      </c>
      <c r="J3498" s="21">
        <v>5</v>
      </c>
      <c r="K3498" s="21">
        <v>5</v>
      </c>
      <c r="L3498" s="21">
        <f t="shared" si="374"/>
        <v>0</v>
      </c>
      <c r="M3498" s="21" t="s">
        <v>5624</v>
      </c>
      <c r="N3498" s="30">
        <v>45948</v>
      </c>
      <c r="O3498" s="48">
        <v>64015</v>
      </c>
      <c r="P3498" s="21" t="s">
        <v>4850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75"/>
        <v>4</v>
      </c>
      <c r="Z3498" s="21" t="str">
        <f t="shared" si="376"/>
        <v>Saturday</v>
      </c>
      <c r="AA3498" s="21" t="str">
        <f t="shared" si="377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3495</v>
      </c>
      <c r="B3499" s="21" t="s">
        <v>5149</v>
      </c>
      <c r="C3499" s="30">
        <v>45941</v>
      </c>
      <c r="D3499" s="30">
        <v>45946</v>
      </c>
      <c r="E3499" s="47">
        <v>82.6</v>
      </c>
      <c r="F3499" s="47">
        <f t="shared" si="372"/>
        <v>7268.7999999999993</v>
      </c>
      <c r="G3499" s="48">
        <f t="shared" si="373"/>
        <v>36344</v>
      </c>
      <c r="H3499" s="21">
        <v>741120</v>
      </c>
      <c r="I3499" s="21" t="s">
        <v>5129</v>
      </c>
      <c r="J3499" s="21">
        <v>5</v>
      </c>
      <c r="K3499" s="21">
        <v>5</v>
      </c>
      <c r="L3499" s="21">
        <f t="shared" si="374"/>
        <v>0</v>
      </c>
      <c r="M3499" s="21" t="s">
        <v>5624</v>
      </c>
      <c r="N3499" s="30">
        <v>45948</v>
      </c>
      <c r="O3499" s="48">
        <v>64015</v>
      </c>
      <c r="P3499" s="21" t="s">
        <v>4850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75"/>
        <v>4</v>
      </c>
      <c r="Z3499" s="21" t="str">
        <f t="shared" si="376"/>
        <v>Saturday</v>
      </c>
      <c r="AA3499" s="21" t="str">
        <f t="shared" si="377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3496</v>
      </c>
      <c r="B3500" s="21" t="s">
        <v>5149</v>
      </c>
      <c r="C3500" s="30">
        <v>45941</v>
      </c>
      <c r="D3500" s="30">
        <v>45946</v>
      </c>
      <c r="E3500" s="47">
        <v>82.6</v>
      </c>
      <c r="F3500" s="47">
        <f t="shared" si="372"/>
        <v>7268.7999999999993</v>
      </c>
      <c r="G3500" s="48">
        <f t="shared" si="373"/>
        <v>36344</v>
      </c>
      <c r="H3500" s="21">
        <v>741114</v>
      </c>
      <c r="I3500" s="21" t="s">
        <v>5130</v>
      </c>
      <c r="J3500" s="21">
        <v>5</v>
      </c>
      <c r="K3500" s="21">
        <v>5</v>
      </c>
      <c r="L3500" s="21">
        <f t="shared" si="374"/>
        <v>0</v>
      </c>
      <c r="M3500" s="21" t="s">
        <v>5624</v>
      </c>
      <c r="N3500" s="30">
        <v>45948</v>
      </c>
      <c r="O3500" s="48">
        <v>64015</v>
      </c>
      <c r="P3500" s="21" t="s">
        <v>4850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75"/>
        <v>4</v>
      </c>
      <c r="Z3500" s="21" t="str">
        <f t="shared" si="376"/>
        <v>Saturday</v>
      </c>
      <c r="AA3500" s="21" t="str">
        <f t="shared" si="377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3497</v>
      </c>
      <c r="B3501" s="21" t="s">
        <v>5149</v>
      </c>
      <c r="C3501" s="30">
        <v>45941</v>
      </c>
      <c r="D3501" s="30">
        <v>45946</v>
      </c>
      <c r="E3501" s="47">
        <v>41.3</v>
      </c>
      <c r="F3501" s="47">
        <f t="shared" si="372"/>
        <v>3634.3999999999996</v>
      </c>
      <c r="G3501" s="48">
        <f t="shared" si="373"/>
        <v>18172</v>
      </c>
      <c r="H3501" s="21">
        <v>741095</v>
      </c>
      <c r="I3501" s="21" t="s">
        <v>5131</v>
      </c>
      <c r="J3501" s="21">
        <v>5</v>
      </c>
      <c r="K3501" s="21">
        <v>5</v>
      </c>
      <c r="L3501" s="21">
        <f t="shared" si="374"/>
        <v>0</v>
      </c>
      <c r="M3501" s="21" t="s">
        <v>5624</v>
      </c>
      <c r="N3501" s="30">
        <v>45948</v>
      </c>
      <c r="O3501" s="48">
        <v>32005</v>
      </c>
      <c r="P3501" s="21" t="s">
        <v>4850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75"/>
        <v>4</v>
      </c>
      <c r="Z3501" s="21" t="str">
        <f t="shared" si="376"/>
        <v>Saturday</v>
      </c>
      <c r="AA3501" s="21" t="str">
        <f t="shared" si="377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3498</v>
      </c>
      <c r="B3502" s="21" t="s">
        <v>5149</v>
      </c>
      <c r="C3502" s="30">
        <v>45941</v>
      </c>
      <c r="D3502" s="30">
        <v>45946</v>
      </c>
      <c r="E3502" s="47">
        <v>205.8</v>
      </c>
      <c r="F3502" s="47">
        <f t="shared" si="372"/>
        <v>18110.400000000001</v>
      </c>
      <c r="G3502" s="48">
        <f t="shared" si="373"/>
        <v>90552</v>
      </c>
      <c r="H3502" s="21">
        <v>741094</v>
      </c>
      <c r="I3502" s="21" t="s">
        <v>5132</v>
      </c>
      <c r="J3502" s="21">
        <v>5</v>
      </c>
      <c r="K3502" s="21">
        <v>5</v>
      </c>
      <c r="L3502" s="21">
        <f t="shared" si="374"/>
        <v>0</v>
      </c>
      <c r="M3502" s="21" t="s">
        <v>5624</v>
      </c>
      <c r="N3502" s="30">
        <v>45948</v>
      </c>
      <c r="O3502" s="48">
        <v>159495</v>
      </c>
      <c r="P3502" s="21" t="s">
        <v>4850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75"/>
        <v>4</v>
      </c>
      <c r="Z3502" s="21" t="str">
        <f t="shared" si="376"/>
        <v>Saturday</v>
      </c>
      <c r="AA3502" s="21" t="str">
        <f t="shared" si="377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3499</v>
      </c>
      <c r="B3503" s="21" t="s">
        <v>5149</v>
      </c>
      <c r="C3503" s="30">
        <v>45941</v>
      </c>
      <c r="D3503" s="30">
        <v>45946</v>
      </c>
      <c r="E3503" s="47">
        <v>82.6</v>
      </c>
      <c r="F3503" s="47">
        <f t="shared" si="372"/>
        <v>7268.7999999999993</v>
      </c>
      <c r="G3503" s="48">
        <f t="shared" si="373"/>
        <v>36344</v>
      </c>
      <c r="H3503" s="21">
        <v>741110</v>
      </c>
      <c r="I3503" s="21" t="s">
        <v>5133</v>
      </c>
      <c r="J3503" s="21">
        <v>5</v>
      </c>
      <c r="K3503" s="21">
        <v>5</v>
      </c>
      <c r="L3503" s="21">
        <f t="shared" si="374"/>
        <v>0</v>
      </c>
      <c r="M3503" s="21" t="s">
        <v>5624</v>
      </c>
      <c r="N3503" s="30">
        <v>45948</v>
      </c>
      <c r="O3503" s="48">
        <v>64015</v>
      </c>
      <c r="P3503" s="21" t="s">
        <v>4850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75"/>
        <v>4</v>
      </c>
      <c r="Z3503" s="21" t="str">
        <f t="shared" si="376"/>
        <v>Saturday</v>
      </c>
      <c r="AA3503" s="21" t="str">
        <f t="shared" si="377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3500</v>
      </c>
      <c r="B3504" s="21" t="s">
        <v>5149</v>
      </c>
      <c r="C3504" s="30">
        <v>45941</v>
      </c>
      <c r="D3504" s="30">
        <v>45946</v>
      </c>
      <c r="E3504" s="47">
        <v>123.9</v>
      </c>
      <c r="F3504" s="47">
        <f t="shared" si="372"/>
        <v>10903.2</v>
      </c>
      <c r="G3504" s="48">
        <f t="shared" si="373"/>
        <v>10903.2</v>
      </c>
      <c r="H3504" s="21">
        <v>740701</v>
      </c>
      <c r="I3504" s="21" t="s">
        <v>5134</v>
      </c>
      <c r="J3504" s="21">
        <v>1</v>
      </c>
      <c r="K3504" s="21">
        <v>1</v>
      </c>
      <c r="L3504" s="21">
        <f t="shared" si="374"/>
        <v>0</v>
      </c>
      <c r="M3504" s="21" t="s">
        <v>5652</v>
      </c>
      <c r="N3504" s="30">
        <v>45957</v>
      </c>
      <c r="O3504" s="48">
        <v>18655.8</v>
      </c>
      <c r="P3504" s="21" t="s">
        <v>1094</v>
      </c>
      <c r="Q3504" s="21" t="s">
        <v>5528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Punjab</v>
      </c>
      <c r="W3504" s="38"/>
      <c r="X3504" s="30">
        <v>45959</v>
      </c>
      <c r="Y3504" s="21">
        <f t="shared" si="375"/>
        <v>2</v>
      </c>
      <c r="Z3504" s="21" t="str">
        <f t="shared" si="376"/>
        <v>Monday</v>
      </c>
      <c r="AA3504" s="21" t="str">
        <f t="shared" si="377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3501</v>
      </c>
      <c r="B3505" s="21" t="s">
        <v>5149</v>
      </c>
      <c r="C3505" s="30">
        <v>45941</v>
      </c>
      <c r="D3505" s="30">
        <v>45946</v>
      </c>
      <c r="E3505" s="47">
        <v>123.9</v>
      </c>
      <c r="F3505" s="47">
        <f t="shared" si="372"/>
        <v>10903.2</v>
      </c>
      <c r="G3505" s="48">
        <f t="shared" si="373"/>
        <v>10903.2</v>
      </c>
      <c r="H3505" s="21">
        <v>741217</v>
      </c>
      <c r="I3505" s="21" t="s">
        <v>5135</v>
      </c>
      <c r="J3505" s="21">
        <v>1</v>
      </c>
      <c r="K3505" s="21">
        <v>1</v>
      </c>
      <c r="L3505" s="21">
        <f t="shared" si="374"/>
        <v>0</v>
      </c>
      <c r="M3505" s="21" t="s">
        <v>5652</v>
      </c>
      <c r="N3505" s="30">
        <v>45957</v>
      </c>
      <c r="O3505" s="48">
        <v>18655.8</v>
      </c>
      <c r="P3505" s="21" t="s">
        <v>1094</v>
      </c>
      <c r="Q3505" s="21" t="s">
        <v>5528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75"/>
        <v>2</v>
      </c>
      <c r="Z3505" s="21" t="str">
        <f t="shared" si="376"/>
        <v>Monday</v>
      </c>
      <c r="AA3505" s="21" t="str">
        <f t="shared" si="377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3502</v>
      </c>
      <c r="B3506" s="21" t="s">
        <v>5149</v>
      </c>
      <c r="C3506" s="30">
        <v>45941</v>
      </c>
      <c r="D3506" s="30">
        <v>45946</v>
      </c>
      <c r="E3506" s="47">
        <v>82.6</v>
      </c>
      <c r="F3506" s="47">
        <f t="shared" si="372"/>
        <v>7268.7999999999993</v>
      </c>
      <c r="G3506" s="48">
        <f t="shared" si="373"/>
        <v>7268.7999999999993</v>
      </c>
      <c r="H3506" s="21">
        <v>740710</v>
      </c>
      <c r="I3506" s="21" t="s">
        <v>5136</v>
      </c>
      <c r="J3506" s="21">
        <v>1</v>
      </c>
      <c r="K3506" s="21">
        <v>1</v>
      </c>
      <c r="L3506" s="21">
        <f t="shared" si="374"/>
        <v>0</v>
      </c>
      <c r="M3506" s="21" t="s">
        <v>5652</v>
      </c>
      <c r="N3506" s="30">
        <v>45957</v>
      </c>
      <c r="O3506" s="48">
        <v>12437.2</v>
      </c>
      <c r="P3506" s="21" t="s">
        <v>1094</v>
      </c>
      <c r="Q3506" s="21" t="s">
        <v>5528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75"/>
        <v>2</v>
      </c>
      <c r="Z3506" s="21" t="str">
        <f t="shared" si="376"/>
        <v>Monday</v>
      </c>
      <c r="AA3506" s="21" t="str">
        <f t="shared" si="377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3503</v>
      </c>
      <c r="B3507" s="21" t="s">
        <v>5149</v>
      </c>
      <c r="C3507" s="30">
        <v>45941</v>
      </c>
      <c r="D3507" s="30">
        <v>45946</v>
      </c>
      <c r="E3507" s="47">
        <v>41.3</v>
      </c>
      <c r="F3507" s="47">
        <f t="shared" si="372"/>
        <v>3634.3999999999996</v>
      </c>
      <c r="G3507" s="48">
        <f t="shared" si="373"/>
        <v>3634.3999999999996</v>
      </c>
      <c r="H3507" s="21">
        <v>740699</v>
      </c>
      <c r="I3507" s="21" t="s">
        <v>5137</v>
      </c>
      <c r="J3507" s="21">
        <v>1</v>
      </c>
      <c r="K3507" s="21">
        <v>1</v>
      </c>
      <c r="L3507" s="21">
        <f t="shared" si="374"/>
        <v>0</v>
      </c>
      <c r="M3507" s="21" t="s">
        <v>5652</v>
      </c>
      <c r="N3507" s="30">
        <v>45957</v>
      </c>
      <c r="O3507" s="48">
        <v>6218.6</v>
      </c>
      <c r="P3507" s="21" t="s">
        <v>1094</v>
      </c>
      <c r="Q3507" s="21" t="s">
        <v>5528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75"/>
        <v>2</v>
      </c>
      <c r="Z3507" s="21" t="str">
        <f t="shared" si="376"/>
        <v>Monday</v>
      </c>
      <c r="AA3507" s="21" t="str">
        <f t="shared" si="377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3504</v>
      </c>
      <c r="B3508" s="21" t="s">
        <v>5149</v>
      </c>
      <c r="C3508" s="30">
        <v>45941</v>
      </c>
      <c r="D3508" s="30">
        <v>45946</v>
      </c>
      <c r="E3508" s="47">
        <v>93.8</v>
      </c>
      <c r="F3508" s="47">
        <f t="shared" si="372"/>
        <v>8254.4</v>
      </c>
      <c r="G3508" s="48">
        <f t="shared" si="373"/>
        <v>8254.4</v>
      </c>
      <c r="H3508" s="21">
        <v>741218</v>
      </c>
      <c r="I3508" s="21" t="s">
        <v>5138</v>
      </c>
      <c r="J3508" s="21">
        <v>1</v>
      </c>
      <c r="K3508" s="21">
        <v>1</v>
      </c>
      <c r="L3508" s="21">
        <f t="shared" si="374"/>
        <v>0</v>
      </c>
      <c r="M3508" s="21" t="s">
        <v>5652</v>
      </c>
      <c r="N3508" s="30">
        <v>45957</v>
      </c>
      <c r="O3508" s="48">
        <v>14123.6</v>
      </c>
      <c r="P3508" s="21" t="s">
        <v>1094</v>
      </c>
      <c r="Q3508" s="21" t="s">
        <v>5528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75"/>
        <v>2</v>
      </c>
      <c r="Z3508" s="21" t="str">
        <f t="shared" si="376"/>
        <v>Monday</v>
      </c>
      <c r="AA3508" s="21" t="str">
        <f t="shared" si="377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3505</v>
      </c>
      <c r="B3509" s="21" t="s">
        <v>5149</v>
      </c>
      <c r="C3509" s="30">
        <v>45941</v>
      </c>
      <c r="D3509" s="30">
        <v>45946</v>
      </c>
      <c r="E3509" s="47">
        <v>82.6</v>
      </c>
      <c r="F3509" s="47">
        <f t="shared" si="372"/>
        <v>7268.7999999999993</v>
      </c>
      <c r="G3509" s="48">
        <f t="shared" si="373"/>
        <v>7268.7999999999993</v>
      </c>
      <c r="H3509" s="21">
        <v>740950</v>
      </c>
      <c r="I3509" s="21" t="s">
        <v>5139</v>
      </c>
      <c r="J3509" s="21">
        <v>1</v>
      </c>
      <c r="K3509" s="21">
        <v>1</v>
      </c>
      <c r="L3509" s="21">
        <f t="shared" si="374"/>
        <v>0</v>
      </c>
      <c r="M3509" s="21" t="s">
        <v>5652</v>
      </c>
      <c r="N3509" s="30">
        <v>45957</v>
      </c>
      <c r="O3509" s="48">
        <v>12437.2</v>
      </c>
      <c r="P3509" s="21" t="s">
        <v>1094</v>
      </c>
      <c r="Q3509" s="21" t="s">
        <v>5528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75"/>
        <v>2</v>
      </c>
      <c r="Z3509" s="21" t="str">
        <f t="shared" si="376"/>
        <v>Monday</v>
      </c>
      <c r="AA3509" s="21" t="str">
        <f t="shared" si="377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3506</v>
      </c>
      <c r="B3510" s="21" t="s">
        <v>5149</v>
      </c>
      <c r="C3510" s="30">
        <v>45941</v>
      </c>
      <c r="D3510" s="30">
        <v>45946</v>
      </c>
      <c r="E3510" s="47">
        <v>82.6</v>
      </c>
      <c r="F3510" s="47">
        <f t="shared" si="372"/>
        <v>7268.7999999999993</v>
      </c>
      <c r="G3510" s="48">
        <f t="shared" si="373"/>
        <v>7268.7999999999993</v>
      </c>
      <c r="H3510" s="21">
        <v>740951</v>
      </c>
      <c r="I3510" s="21" t="s">
        <v>5140</v>
      </c>
      <c r="J3510" s="21">
        <v>1</v>
      </c>
      <c r="K3510" s="21">
        <v>1</v>
      </c>
      <c r="L3510" s="21">
        <f t="shared" si="374"/>
        <v>0</v>
      </c>
      <c r="M3510" s="21" t="s">
        <v>5652</v>
      </c>
      <c r="N3510" s="30">
        <v>45957</v>
      </c>
      <c r="O3510" s="48">
        <v>12437.2</v>
      </c>
      <c r="P3510" s="21" t="s">
        <v>1094</v>
      </c>
      <c r="Q3510" s="21" t="s">
        <v>5528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75"/>
        <v>2</v>
      </c>
      <c r="Z3510" s="21" t="str">
        <f t="shared" si="376"/>
        <v>Monday</v>
      </c>
      <c r="AA3510" s="21" t="str">
        <f t="shared" si="377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3507</v>
      </c>
      <c r="B3511" s="21" t="s">
        <v>5149</v>
      </c>
      <c r="C3511" s="30">
        <v>45941</v>
      </c>
      <c r="D3511" s="30">
        <v>45946</v>
      </c>
      <c r="E3511" s="47">
        <v>82.6</v>
      </c>
      <c r="F3511" s="47">
        <f t="shared" si="372"/>
        <v>7268.7999999999993</v>
      </c>
      <c r="G3511" s="48">
        <f t="shared" si="373"/>
        <v>7268.7999999999993</v>
      </c>
      <c r="H3511" s="21">
        <v>740954</v>
      </c>
      <c r="I3511" s="21" t="s">
        <v>5141</v>
      </c>
      <c r="J3511" s="21">
        <v>1</v>
      </c>
      <c r="K3511" s="21">
        <v>1</v>
      </c>
      <c r="L3511" s="21">
        <f t="shared" si="374"/>
        <v>0</v>
      </c>
      <c r="M3511" s="21" t="s">
        <v>5652</v>
      </c>
      <c r="N3511" s="30">
        <v>45957</v>
      </c>
      <c r="O3511" s="48">
        <v>12437.2</v>
      </c>
      <c r="P3511" s="21" t="s">
        <v>1094</v>
      </c>
      <c r="Q3511" s="21" t="s">
        <v>5528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75"/>
        <v>2</v>
      </c>
      <c r="Z3511" s="21" t="str">
        <f t="shared" si="376"/>
        <v>Monday</v>
      </c>
      <c r="AA3511" s="21" t="str">
        <f t="shared" si="377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3508</v>
      </c>
      <c r="B3512" s="21" t="s">
        <v>5149</v>
      </c>
      <c r="C3512" s="30">
        <v>45941</v>
      </c>
      <c r="D3512" s="30">
        <v>45946</v>
      </c>
      <c r="E3512" s="47">
        <v>82.6</v>
      </c>
      <c r="F3512" s="47">
        <f t="shared" si="372"/>
        <v>7268.7999999999993</v>
      </c>
      <c r="G3512" s="48">
        <f t="shared" si="373"/>
        <v>7268.7999999999993</v>
      </c>
      <c r="H3512" s="21">
        <v>740955</v>
      </c>
      <c r="I3512" s="21" t="s">
        <v>5142</v>
      </c>
      <c r="J3512" s="21">
        <v>1</v>
      </c>
      <c r="K3512" s="21">
        <v>1</v>
      </c>
      <c r="L3512" s="21">
        <f t="shared" si="374"/>
        <v>0</v>
      </c>
      <c r="M3512" s="21" t="s">
        <v>5652</v>
      </c>
      <c r="N3512" s="30">
        <v>45957</v>
      </c>
      <c r="O3512" s="48">
        <v>12437.2</v>
      </c>
      <c r="P3512" s="21" t="s">
        <v>1094</v>
      </c>
      <c r="Q3512" s="21" t="s">
        <v>5528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75"/>
        <v>2</v>
      </c>
      <c r="Z3512" s="21" t="str">
        <f t="shared" si="376"/>
        <v>Monday</v>
      </c>
      <c r="AA3512" s="21" t="str">
        <f t="shared" si="377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3509</v>
      </c>
      <c r="B3513" s="21" t="s">
        <v>5149</v>
      </c>
      <c r="C3513" s="30">
        <v>45941</v>
      </c>
      <c r="D3513" s="30">
        <v>45946</v>
      </c>
      <c r="E3513" s="47">
        <v>82.6</v>
      </c>
      <c r="F3513" s="47">
        <f t="shared" si="372"/>
        <v>7268.7999999999993</v>
      </c>
      <c r="G3513" s="48">
        <f t="shared" si="373"/>
        <v>7268.7999999999993</v>
      </c>
      <c r="H3513" s="21">
        <v>740956</v>
      </c>
      <c r="I3513" s="21" t="s">
        <v>5143</v>
      </c>
      <c r="J3513" s="21">
        <v>1</v>
      </c>
      <c r="K3513" s="21">
        <v>1</v>
      </c>
      <c r="L3513" s="21">
        <f t="shared" si="374"/>
        <v>0</v>
      </c>
      <c r="M3513" s="21" t="s">
        <v>5652</v>
      </c>
      <c r="N3513" s="30">
        <v>45957</v>
      </c>
      <c r="O3513" s="48">
        <v>12437.2</v>
      </c>
      <c r="P3513" s="21" t="s">
        <v>1094</v>
      </c>
      <c r="Q3513" s="21" t="s">
        <v>5528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75"/>
        <v>2</v>
      </c>
      <c r="Z3513" s="21" t="str">
        <f t="shared" si="376"/>
        <v>Monday</v>
      </c>
      <c r="AA3513" s="21" t="str">
        <f t="shared" si="377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3510</v>
      </c>
      <c r="B3514" s="21" t="s">
        <v>5149</v>
      </c>
      <c r="C3514" s="30">
        <v>45941</v>
      </c>
      <c r="D3514" s="30">
        <v>45946</v>
      </c>
      <c r="E3514" s="47">
        <v>82.6</v>
      </c>
      <c r="F3514" s="47">
        <f t="shared" si="372"/>
        <v>7268.7999999999993</v>
      </c>
      <c r="G3514" s="48">
        <f t="shared" si="373"/>
        <v>7268.7999999999993</v>
      </c>
      <c r="H3514" s="21">
        <v>740957</v>
      </c>
      <c r="I3514" s="21" t="s">
        <v>5144</v>
      </c>
      <c r="J3514" s="21">
        <v>1</v>
      </c>
      <c r="K3514" s="21">
        <v>1</v>
      </c>
      <c r="L3514" s="21">
        <f t="shared" si="374"/>
        <v>0</v>
      </c>
      <c r="M3514" s="21" t="s">
        <v>5652</v>
      </c>
      <c r="N3514" s="30">
        <v>45957</v>
      </c>
      <c r="O3514" s="48">
        <v>12437.2</v>
      </c>
      <c r="P3514" s="21" t="s">
        <v>1094</v>
      </c>
      <c r="Q3514" s="21" t="s">
        <v>5528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75"/>
        <v>2</v>
      </c>
      <c r="Z3514" s="21" t="str">
        <f t="shared" si="376"/>
        <v>Monday</v>
      </c>
      <c r="AA3514" s="21" t="str">
        <f t="shared" si="377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3511</v>
      </c>
      <c r="B3515" s="21" t="s">
        <v>5149</v>
      </c>
      <c r="C3515" s="30">
        <v>45941</v>
      </c>
      <c r="D3515" s="30">
        <v>45946</v>
      </c>
      <c r="E3515" s="47">
        <v>82.6</v>
      </c>
      <c r="F3515" s="47">
        <f t="shared" si="372"/>
        <v>7268.7999999999993</v>
      </c>
      <c r="G3515" s="48">
        <f t="shared" si="373"/>
        <v>7268.7999999999993</v>
      </c>
      <c r="H3515" s="21">
        <v>740959</v>
      </c>
      <c r="I3515" s="21" t="s">
        <v>5145</v>
      </c>
      <c r="J3515" s="21">
        <v>1</v>
      </c>
      <c r="K3515" s="21">
        <v>1</v>
      </c>
      <c r="L3515" s="21">
        <f t="shared" si="374"/>
        <v>0</v>
      </c>
      <c r="M3515" s="21" t="s">
        <v>5652</v>
      </c>
      <c r="N3515" s="30">
        <v>45957</v>
      </c>
      <c r="O3515" s="48">
        <v>12437.2</v>
      </c>
      <c r="P3515" s="21" t="s">
        <v>1094</v>
      </c>
      <c r="Q3515" s="21" t="s">
        <v>5528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75"/>
        <v>2</v>
      </c>
      <c r="Z3515" s="21" t="str">
        <f t="shared" si="376"/>
        <v>Monday</v>
      </c>
      <c r="AA3515" s="21" t="str">
        <f t="shared" si="377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3512</v>
      </c>
      <c r="B3516" s="21" t="s">
        <v>5149</v>
      </c>
      <c r="C3516" s="30">
        <v>45941</v>
      </c>
      <c r="D3516" s="30">
        <v>45946</v>
      </c>
      <c r="E3516" s="47">
        <v>82.6</v>
      </c>
      <c r="F3516" s="47">
        <f t="shared" si="372"/>
        <v>7268.7999999999993</v>
      </c>
      <c r="G3516" s="48">
        <f t="shared" si="373"/>
        <v>7268.7999999999993</v>
      </c>
      <c r="H3516" s="21">
        <v>740948</v>
      </c>
      <c r="I3516" s="21" t="s">
        <v>5146</v>
      </c>
      <c r="J3516" s="21">
        <v>1</v>
      </c>
      <c r="K3516" s="21">
        <v>1</v>
      </c>
      <c r="L3516" s="21">
        <f t="shared" si="374"/>
        <v>0</v>
      </c>
      <c r="M3516" s="21" t="s">
        <v>5652</v>
      </c>
      <c r="N3516" s="30">
        <v>45957</v>
      </c>
      <c r="O3516" s="48">
        <v>12437.2</v>
      </c>
      <c r="P3516" s="21" t="s">
        <v>1094</v>
      </c>
      <c r="Q3516" s="21" t="s">
        <v>5528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75"/>
        <v>2</v>
      </c>
      <c r="Z3516" s="21" t="str">
        <f t="shared" si="376"/>
        <v>Monday</v>
      </c>
      <c r="AA3516" s="21" t="str">
        <f t="shared" si="377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3513</v>
      </c>
      <c r="B3517" s="21" t="s">
        <v>5149</v>
      </c>
      <c r="C3517" s="30">
        <v>45941</v>
      </c>
      <c r="D3517" s="30">
        <v>45946</v>
      </c>
      <c r="E3517" s="47">
        <v>205.8</v>
      </c>
      <c r="F3517" s="47">
        <f t="shared" si="372"/>
        <v>18110.400000000001</v>
      </c>
      <c r="G3517" s="48">
        <f t="shared" si="373"/>
        <v>18110.400000000001</v>
      </c>
      <c r="H3517" s="21">
        <v>740947</v>
      </c>
      <c r="I3517" s="21" t="s">
        <v>5147</v>
      </c>
      <c r="J3517" s="21">
        <v>1</v>
      </c>
      <c r="K3517" s="21">
        <v>1</v>
      </c>
      <c r="L3517" s="21">
        <f t="shared" si="374"/>
        <v>0</v>
      </c>
      <c r="M3517" s="21" t="s">
        <v>5652</v>
      </c>
      <c r="N3517" s="30">
        <v>45957</v>
      </c>
      <c r="O3517" s="48">
        <v>30987.599999999999</v>
      </c>
      <c r="P3517" s="21" t="s">
        <v>1094</v>
      </c>
      <c r="Q3517" s="21" t="s">
        <v>5528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75"/>
        <v>2</v>
      </c>
      <c r="Z3517" s="21" t="str">
        <f t="shared" si="376"/>
        <v>Monday</v>
      </c>
      <c r="AA3517" s="21" t="str">
        <f t="shared" si="377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3514</v>
      </c>
      <c r="B3518" s="21" t="s">
        <v>5149</v>
      </c>
      <c r="C3518" s="30">
        <v>45941</v>
      </c>
      <c r="D3518" s="30">
        <v>45946</v>
      </c>
      <c r="E3518" s="47">
        <v>82.6</v>
      </c>
      <c r="F3518" s="47">
        <f t="shared" si="372"/>
        <v>7268.7999999999993</v>
      </c>
      <c r="G3518" s="48">
        <f t="shared" si="373"/>
        <v>7268.7999999999993</v>
      </c>
      <c r="H3518" s="21">
        <v>740539</v>
      </c>
      <c r="I3518" s="21" t="s">
        <v>5148</v>
      </c>
      <c r="J3518" s="21">
        <v>1</v>
      </c>
      <c r="K3518" s="21">
        <v>1</v>
      </c>
      <c r="L3518" s="21">
        <f t="shared" si="374"/>
        <v>0</v>
      </c>
      <c r="M3518" s="21" t="s">
        <v>5652</v>
      </c>
      <c r="N3518" s="30">
        <v>45957</v>
      </c>
      <c r="O3518" s="48">
        <v>12437.2</v>
      </c>
      <c r="P3518" s="21" t="s">
        <v>1094</v>
      </c>
      <c r="Q3518" s="21" t="s">
        <v>5528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75"/>
        <v>2</v>
      </c>
      <c r="Z3518" s="21" t="str">
        <f t="shared" si="376"/>
        <v>Monday</v>
      </c>
      <c r="AA3518" s="21" t="str">
        <f t="shared" si="377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3515</v>
      </c>
      <c r="B3519" s="21">
        <v>180331</v>
      </c>
      <c r="C3519" s="30">
        <v>45944</v>
      </c>
      <c r="D3519" s="30">
        <v>45947</v>
      </c>
      <c r="E3519" s="47">
        <v>171.2</v>
      </c>
      <c r="F3519" s="47">
        <f t="shared" si="372"/>
        <v>15065.599999999999</v>
      </c>
      <c r="G3519" s="48">
        <f t="shared" si="373"/>
        <v>15065.599999999999</v>
      </c>
      <c r="H3519" s="47" t="s">
        <v>5221</v>
      </c>
      <c r="I3519" s="21" t="s">
        <v>5225</v>
      </c>
      <c r="J3519" s="21">
        <v>1</v>
      </c>
      <c r="K3519" s="21">
        <v>1</v>
      </c>
      <c r="L3519" s="21">
        <f t="shared" si="374"/>
        <v>0</v>
      </c>
      <c r="M3519" s="21" t="s">
        <v>5586</v>
      </c>
      <c r="N3519" s="30">
        <v>45952</v>
      </c>
      <c r="O3519" s="48">
        <v>12642</v>
      </c>
      <c r="P3519" s="21" t="s">
        <v>2465</v>
      </c>
      <c r="Q3519" s="21">
        <v>58157301462</v>
      </c>
      <c r="R3519" s="21" t="s">
        <v>40</v>
      </c>
      <c r="S3519" s="3">
        <v>4</v>
      </c>
      <c r="T3519" s="37"/>
      <c r="U3519" s="21" t="s">
        <v>5220</v>
      </c>
      <c r="V3519" s="21" t="str">
        <f>VLOOKUP(P3519,'Customer List'!B:C,2,)</f>
        <v>Banglore</v>
      </c>
      <c r="W3519" s="38"/>
      <c r="X3519" s="30">
        <v>45953</v>
      </c>
      <c r="Y3519" s="21">
        <f t="shared" si="375"/>
        <v>1</v>
      </c>
      <c r="Z3519" s="21" t="str">
        <f t="shared" si="376"/>
        <v>Wednesday</v>
      </c>
      <c r="AA3519" s="21" t="str">
        <f t="shared" si="377"/>
        <v>Thursday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3516</v>
      </c>
      <c r="B3520" s="21">
        <v>180331</v>
      </c>
      <c r="C3520" s="30">
        <v>45944</v>
      </c>
      <c r="D3520" s="30">
        <v>45947</v>
      </c>
      <c r="E3520" s="47">
        <v>310</v>
      </c>
      <c r="F3520" s="47">
        <f t="shared" si="372"/>
        <v>27280</v>
      </c>
      <c r="G3520" s="48">
        <f t="shared" si="373"/>
        <v>27280</v>
      </c>
      <c r="H3520" s="47" t="s">
        <v>5222</v>
      </c>
      <c r="I3520" s="21" t="s">
        <v>5226</v>
      </c>
      <c r="J3520" s="21">
        <v>1</v>
      </c>
      <c r="K3520" s="21">
        <v>1</v>
      </c>
      <c r="L3520" s="21">
        <f t="shared" si="374"/>
        <v>0</v>
      </c>
      <c r="M3520" s="21" t="s">
        <v>5676</v>
      </c>
      <c r="N3520" s="30">
        <v>45952</v>
      </c>
      <c r="O3520" s="48">
        <v>44100</v>
      </c>
      <c r="P3520" s="21" t="s">
        <v>49</v>
      </c>
      <c r="Q3520" s="57" t="s">
        <v>636</v>
      </c>
      <c r="R3520" s="21" t="s">
        <v>637</v>
      </c>
      <c r="S3520" s="3">
        <v>4</v>
      </c>
      <c r="T3520" s="37"/>
      <c r="U3520" s="21" t="s">
        <v>5220</v>
      </c>
      <c r="V3520" s="21" t="str">
        <f>VLOOKUP(P3520,'Customer List'!B:C,2,)</f>
        <v>Delhi</v>
      </c>
      <c r="W3520" s="38"/>
      <c r="X3520" s="30">
        <f>IF(OR(R3520 = "PRIYANKA MADAM", R3520 = "DEEPAK", R3520 = "PORTER"),N3520,"")</f>
        <v>45952</v>
      </c>
      <c r="Y3520" s="21">
        <f t="shared" si="375"/>
        <v>0</v>
      </c>
      <c r="Z3520" s="21" t="str">
        <f t="shared" si="376"/>
        <v>Wednesday</v>
      </c>
      <c r="AA3520" s="21" t="str">
        <f t="shared" si="377"/>
        <v>Wednesday</v>
      </c>
      <c r="AB3520" s="21" t="str">
        <f>VLOOKUP(U3520,'Currency Sheet'!A:C,3,)</f>
        <v>DOLLAR</v>
      </c>
      <c r="AC3520" s="42" t="str">
        <f>VLOOKUP(P3520,'Customer List'!B:D,3,)</f>
        <v>Local</v>
      </c>
    </row>
    <row r="3521" spans="1:29" x14ac:dyDescent="0.25">
      <c r="A3521" s="21">
        <v>3517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72"/>
        <v>27280</v>
      </c>
      <c r="G3521" s="48">
        <f t="shared" si="373"/>
        <v>27280</v>
      </c>
      <c r="H3521" s="47" t="s">
        <v>5223</v>
      </c>
      <c r="I3521" s="21" t="s">
        <v>5227</v>
      </c>
      <c r="J3521" s="21">
        <v>1</v>
      </c>
      <c r="K3521" s="21">
        <v>1</v>
      </c>
      <c r="L3521" s="21">
        <f t="shared" si="374"/>
        <v>0</v>
      </c>
      <c r="M3521" s="21" t="s">
        <v>5676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5220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75"/>
        <v>0</v>
      </c>
      <c r="Z3521" s="21" t="str">
        <f t="shared" si="376"/>
        <v>Wednesday</v>
      </c>
      <c r="AA3521" s="21" t="str">
        <f t="shared" si="377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3518</v>
      </c>
      <c r="B3522" s="21">
        <v>180331</v>
      </c>
      <c r="C3522" s="30">
        <v>45944</v>
      </c>
      <c r="D3522" s="30">
        <v>45947</v>
      </c>
      <c r="E3522" s="47">
        <v>171.2</v>
      </c>
      <c r="F3522" s="47">
        <f t="shared" si="372"/>
        <v>15065.599999999999</v>
      </c>
      <c r="G3522" s="48">
        <f t="shared" si="373"/>
        <v>15065.599999999999</v>
      </c>
      <c r="H3522" s="47" t="s">
        <v>5224</v>
      </c>
      <c r="I3522" s="21" t="s">
        <v>5228</v>
      </c>
      <c r="J3522" s="21">
        <v>1</v>
      </c>
      <c r="K3522" s="21">
        <v>1</v>
      </c>
      <c r="L3522" s="21">
        <f t="shared" si="374"/>
        <v>0</v>
      </c>
      <c r="M3522" s="21" t="s">
        <v>5586</v>
      </c>
      <c r="N3522" s="30">
        <v>45952</v>
      </c>
      <c r="O3522" s="48">
        <v>12642</v>
      </c>
      <c r="P3522" s="21" t="s">
        <v>2465</v>
      </c>
      <c r="Q3522" s="21">
        <v>58157301462</v>
      </c>
      <c r="R3522" s="21" t="s">
        <v>40</v>
      </c>
      <c r="S3522" s="3">
        <v>4</v>
      </c>
      <c r="T3522" s="37"/>
      <c r="U3522" s="21" t="s">
        <v>5220</v>
      </c>
      <c r="V3522" s="21" t="str">
        <f>VLOOKUP(P3522,'Customer List'!B:C,2,)</f>
        <v>Banglore</v>
      </c>
      <c r="W3522" s="38"/>
      <c r="X3522" s="30">
        <v>45953</v>
      </c>
      <c r="Y3522" s="21">
        <f t="shared" si="375"/>
        <v>1</v>
      </c>
      <c r="Z3522" s="21" t="str">
        <f t="shared" si="376"/>
        <v>Wednesday</v>
      </c>
      <c r="AA3522" s="21" t="str">
        <f t="shared" si="377"/>
        <v>Thursday</v>
      </c>
      <c r="AB3522" s="21" t="str">
        <f>VLOOKUP(U3522,'Currency Sheet'!A:C,3,)</f>
        <v>DOLLAR</v>
      </c>
      <c r="AC3522" s="42" t="str">
        <f>VLOOKUP(P3522,'Customer List'!B:D,3,)</f>
        <v>OutStation</v>
      </c>
    </row>
    <row r="3523" spans="1:29" x14ac:dyDescent="0.25">
      <c r="A3523" s="21">
        <v>3519</v>
      </c>
      <c r="B3523" s="21">
        <v>21339</v>
      </c>
      <c r="C3523" s="30">
        <v>45943</v>
      </c>
      <c r="D3523" s="30">
        <v>45947</v>
      </c>
      <c r="E3523" s="47">
        <v>519.79999999999995</v>
      </c>
      <c r="F3523" s="47">
        <f t="shared" si="372"/>
        <v>45742.399999999994</v>
      </c>
      <c r="G3523" s="48">
        <f t="shared" si="373"/>
        <v>45742.399999999994</v>
      </c>
      <c r="H3523" s="47" t="s">
        <v>590</v>
      </c>
      <c r="I3523" s="21" t="s">
        <v>5292</v>
      </c>
      <c r="J3523" s="21">
        <v>1</v>
      </c>
      <c r="K3523" s="21">
        <v>1</v>
      </c>
      <c r="L3523" s="21">
        <f t="shared" si="374"/>
        <v>0</v>
      </c>
      <c r="M3523" s="21" t="s">
        <v>5594</v>
      </c>
      <c r="N3523" s="30">
        <v>45952</v>
      </c>
      <c r="O3523" s="48">
        <v>64355.199999999997</v>
      </c>
      <c r="P3523" s="21" t="s">
        <v>621</v>
      </c>
      <c r="Q3523" s="21">
        <v>58157301145</v>
      </c>
      <c r="R3523" s="21" t="s">
        <v>40</v>
      </c>
      <c r="S3523" s="3">
        <v>-20</v>
      </c>
      <c r="T3523" s="37"/>
      <c r="U3523" s="21" t="s">
        <v>611</v>
      </c>
      <c r="V3523" s="21" t="str">
        <f>VLOOKUP(P3523,'Customer List'!B:C,2,)</f>
        <v>Hyderabad</v>
      </c>
      <c r="W3523" s="38"/>
      <c r="X3523" s="30">
        <v>45953</v>
      </c>
      <c r="Y3523" s="21">
        <f t="shared" si="375"/>
        <v>1</v>
      </c>
      <c r="Z3523" s="21" t="str">
        <f t="shared" si="376"/>
        <v>Wednesday</v>
      </c>
      <c r="AA3523" s="21" t="str">
        <f t="shared" si="377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3520</v>
      </c>
      <c r="B3524" s="21">
        <v>21340</v>
      </c>
      <c r="C3524" s="30">
        <v>45943</v>
      </c>
      <c r="D3524" s="30">
        <v>45947</v>
      </c>
      <c r="E3524" s="47">
        <v>414.96</v>
      </c>
      <c r="F3524" s="47">
        <f t="shared" si="372"/>
        <v>36516.479999999996</v>
      </c>
      <c r="G3524" s="48">
        <f t="shared" si="373"/>
        <v>36516.479999999996</v>
      </c>
      <c r="H3524" s="47" t="s">
        <v>5291</v>
      </c>
      <c r="I3524" s="21" t="s">
        <v>5293</v>
      </c>
      <c r="J3524" s="21">
        <v>1</v>
      </c>
      <c r="K3524" s="21">
        <v>1</v>
      </c>
      <c r="L3524" s="21">
        <f t="shared" si="374"/>
        <v>0</v>
      </c>
      <c r="M3524" s="21" t="s">
        <v>5307</v>
      </c>
      <c r="N3524" s="30">
        <v>45955</v>
      </c>
      <c r="O3524" s="48">
        <v>51375</v>
      </c>
      <c r="P3524" s="21" t="s">
        <v>5290</v>
      </c>
      <c r="Q3524" s="56">
        <v>58157407000</v>
      </c>
      <c r="R3524" s="21" t="s">
        <v>40</v>
      </c>
      <c r="S3524" s="3">
        <v>4</v>
      </c>
      <c r="T3524" s="37"/>
      <c r="U3524" s="21" t="s">
        <v>611</v>
      </c>
      <c r="V3524" s="21" t="str">
        <f>VLOOKUP(P3524,'Customer List'!B:C,2,)</f>
        <v>Gujrat</v>
      </c>
      <c r="W3524" s="38"/>
      <c r="X3524" s="30">
        <v>45957</v>
      </c>
      <c r="Y3524" s="21">
        <f t="shared" si="375"/>
        <v>2</v>
      </c>
      <c r="Z3524" s="21" t="str">
        <f t="shared" si="376"/>
        <v>Saturday</v>
      </c>
      <c r="AA3524" s="21" t="str">
        <f t="shared" si="377"/>
        <v>Monday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3521</v>
      </c>
      <c r="B3525" s="21" t="s">
        <v>5214</v>
      </c>
      <c r="C3525" s="30">
        <v>45941</v>
      </c>
      <c r="D3525" s="30">
        <v>45948</v>
      </c>
      <c r="E3525" s="47">
        <v>21</v>
      </c>
      <c r="F3525" s="47">
        <f t="shared" ref="F3525:F3588" si="378">IF(AB3525="DOLLAR",E3525*88,E3525)</f>
        <v>1848</v>
      </c>
      <c r="G3525" s="48">
        <f t="shared" ref="G3525:G3588" si="379">F3525*J3525</f>
        <v>1848</v>
      </c>
      <c r="H3525" s="21">
        <v>100201</v>
      </c>
      <c r="I3525" s="21" t="s">
        <v>4752</v>
      </c>
      <c r="J3525" s="21">
        <v>1</v>
      </c>
      <c r="K3525" s="21">
        <v>1</v>
      </c>
      <c r="L3525" s="21">
        <f t="shared" ref="L3525:L3588" si="380">J3525-K3525</f>
        <v>0</v>
      </c>
      <c r="M3525" s="21" t="s">
        <v>5618</v>
      </c>
      <c r="N3525" s="30">
        <v>45957</v>
      </c>
      <c r="O3525" s="48">
        <v>4417.5</v>
      </c>
      <c r="P3525" s="21" t="s">
        <v>30</v>
      </c>
      <c r="Q3525" s="21" t="s">
        <v>636</v>
      </c>
      <c r="R3525" s="21" t="s">
        <v>637</v>
      </c>
      <c r="S3525" s="3">
        <v>4</v>
      </c>
      <c r="T3525" s="37"/>
      <c r="U3525" s="21" t="s">
        <v>18</v>
      </c>
      <c r="V3525" s="21" t="str">
        <f>VLOOKUP(P3525,'Customer List'!B:C,2,)</f>
        <v>Delhi</v>
      </c>
      <c r="W3525" s="38"/>
      <c r="X3525" s="30">
        <f>IF(OR(R3525 = "PRIYANKA MADAM", R3525 = "DEEPAK", R3525 = "PORTER"),N3525,"")</f>
        <v>45957</v>
      </c>
      <c r="Y3525" s="21">
        <f t="shared" ref="Y3525:Y3588" si="381">IF(X3525="", "", X3525-N3525)</f>
        <v>0</v>
      </c>
      <c r="Z3525" s="21" t="str">
        <f t="shared" ref="Z3525:Z3588" si="382">IF(N3525="", "", TEXT(N3525, "dddd"))</f>
        <v>Monday</v>
      </c>
      <c r="AA3525" s="21" t="str">
        <f t="shared" ref="AA3525:AA3588" si="383">IF(X3525="", "", TEXT(X3525, "dddd"))</f>
        <v>Monday</v>
      </c>
      <c r="AB3525" s="21" t="str">
        <f>VLOOKUP(U3525,'Currency Sheet'!A:C,3,)</f>
        <v>DOLLAR</v>
      </c>
      <c r="AC3525" s="42" t="str">
        <f>VLOOKUP(P3525,'Customer List'!B:D,3,)</f>
        <v>Local</v>
      </c>
    </row>
    <row r="3526" spans="1:29" x14ac:dyDescent="0.25">
      <c r="A3526" s="21">
        <v>3522</v>
      </c>
      <c r="B3526" s="21" t="s">
        <v>5214</v>
      </c>
      <c r="C3526" s="30">
        <v>45941</v>
      </c>
      <c r="D3526" s="30">
        <v>45948</v>
      </c>
      <c r="E3526" s="47">
        <v>165.9</v>
      </c>
      <c r="F3526" s="47">
        <f t="shared" si="378"/>
        <v>14599.2</v>
      </c>
      <c r="G3526" s="48">
        <f t="shared" si="379"/>
        <v>14599.2</v>
      </c>
      <c r="H3526" s="21">
        <v>100328</v>
      </c>
      <c r="I3526" s="21" t="s">
        <v>5165</v>
      </c>
      <c r="J3526" s="21">
        <v>1</v>
      </c>
      <c r="K3526" s="21">
        <v>1</v>
      </c>
      <c r="L3526" s="21">
        <f t="shared" si="380"/>
        <v>0</v>
      </c>
      <c r="M3526" s="21" t="s">
        <v>5591</v>
      </c>
      <c r="N3526" s="30">
        <v>45952</v>
      </c>
      <c r="O3526" s="48">
        <v>25714.5</v>
      </c>
      <c r="P3526" s="21" t="s">
        <v>671</v>
      </c>
      <c r="Q3526" s="57">
        <v>58157301521</v>
      </c>
      <c r="R3526" s="21" t="s">
        <v>40</v>
      </c>
      <c r="S3526" s="3">
        <v>4</v>
      </c>
      <c r="T3526" s="37"/>
      <c r="U3526" s="21" t="s">
        <v>18</v>
      </c>
      <c r="V3526" s="21" t="str">
        <f>VLOOKUP(P3526,'Customer List'!B:C,2,)</f>
        <v>Hyderabad</v>
      </c>
      <c r="W3526" s="38"/>
      <c r="X3526" s="30">
        <v>45955</v>
      </c>
      <c r="Y3526" s="21">
        <f t="shared" si="381"/>
        <v>3</v>
      </c>
      <c r="Z3526" s="21" t="str">
        <f t="shared" si="382"/>
        <v>Wednesday</v>
      </c>
      <c r="AA3526" s="21" t="str">
        <f t="shared" si="383"/>
        <v>Saturday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3523</v>
      </c>
      <c r="B3527" s="21" t="s">
        <v>5214</v>
      </c>
      <c r="C3527" s="30">
        <v>45941</v>
      </c>
      <c r="D3527" s="30">
        <v>45948</v>
      </c>
      <c r="E3527" s="47">
        <v>288.75</v>
      </c>
      <c r="F3527" s="47">
        <f t="shared" si="378"/>
        <v>25410</v>
      </c>
      <c r="G3527" s="48">
        <f t="shared" si="379"/>
        <v>50820</v>
      </c>
      <c r="H3527" s="21">
        <v>100336</v>
      </c>
      <c r="I3527" s="21" t="s">
        <v>5165</v>
      </c>
      <c r="J3527" s="21">
        <v>2</v>
      </c>
      <c r="K3527" s="21">
        <v>2</v>
      </c>
      <c r="L3527" s="21">
        <f t="shared" si="380"/>
        <v>0</v>
      </c>
      <c r="M3527" s="21" t="s">
        <v>5665</v>
      </c>
      <c r="N3527" s="30">
        <v>45958</v>
      </c>
      <c r="O3527" s="48">
        <v>54862.5</v>
      </c>
      <c r="P3527" s="21" t="s">
        <v>254</v>
      </c>
      <c r="Q3527" s="21" t="s">
        <v>636</v>
      </c>
      <c r="R3527" s="21" t="s">
        <v>847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45958</v>
      </c>
      <c r="Y3527" s="21">
        <f t="shared" si="381"/>
        <v>0</v>
      </c>
      <c r="Z3527" s="21" t="str">
        <f t="shared" si="382"/>
        <v>Tuesday</v>
      </c>
      <c r="AA3527" s="21" t="str">
        <f t="shared" si="383"/>
        <v>Tuesday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3524</v>
      </c>
      <c r="B3528" s="21" t="s">
        <v>5214</v>
      </c>
      <c r="C3528" s="30">
        <v>45941</v>
      </c>
      <c r="D3528" s="30">
        <v>45948</v>
      </c>
      <c r="E3528" s="47">
        <v>63</v>
      </c>
      <c r="F3528" s="47">
        <f t="shared" si="378"/>
        <v>5544</v>
      </c>
      <c r="G3528" s="48">
        <f t="shared" si="379"/>
        <v>5544</v>
      </c>
      <c r="H3528" s="21">
        <v>100512</v>
      </c>
      <c r="I3528" s="21" t="s">
        <v>4763</v>
      </c>
      <c r="J3528" s="21">
        <v>1</v>
      </c>
      <c r="K3528" s="21">
        <v>1</v>
      </c>
      <c r="L3528" s="21">
        <f t="shared" si="380"/>
        <v>0</v>
      </c>
      <c r="M3528" s="21" t="s">
        <v>5685</v>
      </c>
      <c r="N3528" s="30">
        <v>45952</v>
      </c>
      <c r="O3528" s="48">
        <v>9765</v>
      </c>
      <c r="P3528" s="21" t="s">
        <v>2171</v>
      </c>
      <c r="Q3528" s="21">
        <v>58157302814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Gujrat</v>
      </c>
      <c r="W3528" s="38"/>
      <c r="X3528" s="30">
        <v>45955</v>
      </c>
      <c r="Y3528" s="21">
        <f t="shared" si="381"/>
        <v>3</v>
      </c>
      <c r="Z3528" s="21" t="str">
        <f t="shared" si="382"/>
        <v>Wednesday</v>
      </c>
      <c r="AA3528" s="21" t="str">
        <f t="shared" si="383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3525</v>
      </c>
      <c r="B3529" s="21" t="s">
        <v>5214</v>
      </c>
      <c r="C3529" s="30">
        <v>45941</v>
      </c>
      <c r="D3529" s="30">
        <v>45948</v>
      </c>
      <c r="E3529" s="47">
        <v>73.5</v>
      </c>
      <c r="F3529" s="47">
        <f t="shared" si="378"/>
        <v>6468</v>
      </c>
      <c r="G3529" s="48">
        <f t="shared" si="379"/>
        <v>12936</v>
      </c>
      <c r="H3529" s="21">
        <v>100712</v>
      </c>
      <c r="I3529" s="21" t="s">
        <v>4753</v>
      </c>
      <c r="J3529" s="21">
        <v>2</v>
      </c>
      <c r="K3529" s="21">
        <v>2</v>
      </c>
      <c r="L3529" s="21">
        <f t="shared" si="380"/>
        <v>0</v>
      </c>
      <c r="M3529" s="21" t="s">
        <v>5685</v>
      </c>
      <c r="N3529" s="30">
        <v>45952</v>
      </c>
      <c r="O3529" s="48">
        <v>22785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81"/>
        <v>3</v>
      </c>
      <c r="Z3529" s="21" t="str">
        <f t="shared" si="382"/>
        <v>Wednesday</v>
      </c>
      <c r="AA3529" s="21" t="str">
        <f t="shared" si="383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3526</v>
      </c>
      <c r="B3530" s="21" t="s">
        <v>5214</v>
      </c>
      <c r="C3530" s="30">
        <v>45941</v>
      </c>
      <c r="D3530" s="30">
        <v>45948</v>
      </c>
      <c r="E3530" s="47">
        <v>160.30000000000001</v>
      </c>
      <c r="F3530" s="47">
        <f t="shared" si="378"/>
        <v>14106.400000000001</v>
      </c>
      <c r="G3530" s="48">
        <f t="shared" si="379"/>
        <v>14106.400000000001</v>
      </c>
      <c r="H3530" s="21">
        <v>101320</v>
      </c>
      <c r="I3530" s="21" t="s">
        <v>5166</v>
      </c>
      <c r="J3530" s="21">
        <v>1</v>
      </c>
      <c r="K3530" s="21">
        <v>1</v>
      </c>
      <c r="L3530" s="21">
        <f t="shared" si="380"/>
        <v>0</v>
      </c>
      <c r="M3530" s="21" t="s">
        <v>5314</v>
      </c>
      <c r="N3530" s="30">
        <v>45955</v>
      </c>
      <c r="O3530" s="48">
        <v>25556.400000000001</v>
      </c>
      <c r="P3530" s="21" t="s">
        <v>4751</v>
      </c>
      <c r="Q3530" s="56">
        <v>58157406311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Pune</v>
      </c>
      <c r="W3530" s="38"/>
      <c r="X3530" s="30">
        <v>45957</v>
      </c>
      <c r="Y3530" s="21">
        <f t="shared" si="381"/>
        <v>2</v>
      </c>
      <c r="Z3530" s="21" t="str">
        <f t="shared" si="382"/>
        <v>Saturday</v>
      </c>
      <c r="AA3530" s="21" t="str">
        <f t="shared" si="383"/>
        <v>Monday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3527</v>
      </c>
      <c r="B3531" s="21" t="s">
        <v>5214</v>
      </c>
      <c r="C3531" s="30">
        <v>45941</v>
      </c>
      <c r="D3531" s="30">
        <v>45948</v>
      </c>
      <c r="E3531" s="47">
        <v>158.19999999999999</v>
      </c>
      <c r="F3531" s="47">
        <f t="shared" si="378"/>
        <v>13921.599999999999</v>
      </c>
      <c r="G3531" s="48">
        <f t="shared" si="379"/>
        <v>13921.599999999999</v>
      </c>
      <c r="H3531" s="21">
        <v>102008</v>
      </c>
      <c r="I3531" s="21" t="s">
        <v>5167</v>
      </c>
      <c r="J3531" s="21">
        <v>1</v>
      </c>
      <c r="K3531" s="21">
        <v>1</v>
      </c>
      <c r="L3531" s="21">
        <f t="shared" si="380"/>
        <v>0</v>
      </c>
      <c r="M3531" s="21" t="s">
        <v>5655</v>
      </c>
      <c r="N3531" s="30">
        <v>45952</v>
      </c>
      <c r="O3531" s="48">
        <v>22068.9</v>
      </c>
      <c r="P3531" s="21" t="s">
        <v>2365</v>
      </c>
      <c r="Q3531" s="21">
        <v>58157309626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Hyderabad</v>
      </c>
      <c r="W3531" s="38"/>
      <c r="X3531" s="30">
        <v>45953</v>
      </c>
      <c r="Y3531" s="21">
        <f t="shared" si="381"/>
        <v>1</v>
      </c>
      <c r="Z3531" s="21" t="str">
        <f t="shared" si="382"/>
        <v>Wednesday</v>
      </c>
      <c r="AA3531" s="21" t="str">
        <f t="shared" si="383"/>
        <v>Thursday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3528</v>
      </c>
      <c r="B3532" s="21" t="s">
        <v>5214</v>
      </c>
      <c r="C3532" s="30">
        <v>45941</v>
      </c>
      <c r="D3532" s="30">
        <v>45948</v>
      </c>
      <c r="E3532" s="47">
        <v>114.8</v>
      </c>
      <c r="F3532" s="47">
        <f t="shared" si="378"/>
        <v>10102.4</v>
      </c>
      <c r="G3532" s="48">
        <f t="shared" si="379"/>
        <v>10102.4</v>
      </c>
      <c r="H3532" s="21">
        <v>102116</v>
      </c>
      <c r="I3532" s="21" t="s">
        <v>5168</v>
      </c>
      <c r="J3532" s="21">
        <v>1</v>
      </c>
      <c r="K3532" s="21">
        <v>1</v>
      </c>
      <c r="L3532" s="21">
        <f t="shared" si="380"/>
        <v>0</v>
      </c>
      <c r="M3532" s="21" t="s">
        <v>5631</v>
      </c>
      <c r="N3532" s="30">
        <v>45957</v>
      </c>
      <c r="O3532" s="48">
        <v>18980</v>
      </c>
      <c r="P3532" s="21" t="s">
        <v>26</v>
      </c>
      <c r="Q3532" s="21" t="s">
        <v>5525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Chandigarh</v>
      </c>
      <c r="W3532" s="38"/>
      <c r="X3532" s="30">
        <v>45958</v>
      </c>
      <c r="Y3532" s="21">
        <f t="shared" si="381"/>
        <v>1</v>
      </c>
      <c r="Z3532" s="21" t="str">
        <f t="shared" si="382"/>
        <v>Monday</v>
      </c>
      <c r="AA3532" s="21" t="str">
        <f t="shared" si="383"/>
        <v>Tuesday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3529</v>
      </c>
      <c r="B3533" s="21" t="s">
        <v>5214</v>
      </c>
      <c r="C3533" s="30">
        <v>45941</v>
      </c>
      <c r="D3533" s="30">
        <v>45948</v>
      </c>
      <c r="E3533" s="47">
        <v>102.2</v>
      </c>
      <c r="F3533" s="47">
        <f t="shared" si="378"/>
        <v>8993.6</v>
      </c>
      <c r="G3533" s="48">
        <f t="shared" si="379"/>
        <v>8993.6</v>
      </c>
      <c r="H3533" s="21">
        <v>103008</v>
      </c>
      <c r="I3533" s="21" t="s">
        <v>5169</v>
      </c>
      <c r="J3533" s="21">
        <v>1</v>
      </c>
      <c r="K3533" s="21">
        <v>1</v>
      </c>
      <c r="L3533" s="21">
        <f t="shared" si="380"/>
        <v>0</v>
      </c>
      <c r="M3533" s="21" t="s">
        <v>5685</v>
      </c>
      <c r="N3533" s="30">
        <v>45952</v>
      </c>
      <c r="O3533" s="48">
        <v>15841</v>
      </c>
      <c r="P3533" s="21" t="s">
        <v>2171</v>
      </c>
      <c r="Q3533" s="21">
        <v>58157302814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Gujrat</v>
      </c>
      <c r="W3533" s="38"/>
      <c r="X3533" s="30">
        <v>45955</v>
      </c>
      <c r="Y3533" s="21">
        <f t="shared" si="381"/>
        <v>3</v>
      </c>
      <c r="Z3533" s="21" t="str">
        <f t="shared" si="382"/>
        <v>Wednesday</v>
      </c>
      <c r="AA3533" s="21" t="str">
        <f t="shared" si="383"/>
        <v>Saturday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3530</v>
      </c>
      <c r="B3534" s="21" t="s">
        <v>5214</v>
      </c>
      <c r="C3534" s="30">
        <v>45941</v>
      </c>
      <c r="D3534" s="30">
        <v>45948</v>
      </c>
      <c r="E3534" s="47">
        <v>25.2</v>
      </c>
      <c r="F3534" s="47">
        <f t="shared" si="378"/>
        <v>2217.6</v>
      </c>
      <c r="G3534" s="48">
        <f t="shared" si="379"/>
        <v>8870.4</v>
      </c>
      <c r="H3534" s="21">
        <v>103107</v>
      </c>
      <c r="I3534" s="21" t="s">
        <v>4756</v>
      </c>
      <c r="J3534" s="21">
        <v>4</v>
      </c>
      <c r="K3534" s="21">
        <v>4</v>
      </c>
      <c r="L3534" s="21">
        <f t="shared" si="380"/>
        <v>0</v>
      </c>
      <c r="M3534" s="21" t="s">
        <v>5685</v>
      </c>
      <c r="N3534" s="30">
        <v>45952</v>
      </c>
      <c r="O3534" s="48">
        <v>15624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81"/>
        <v>3</v>
      </c>
      <c r="Z3534" s="21" t="str">
        <f t="shared" si="382"/>
        <v>Wednesday</v>
      </c>
      <c r="AA3534" s="21" t="str">
        <f t="shared" si="383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3531</v>
      </c>
      <c r="B3535" s="21" t="s">
        <v>5214</v>
      </c>
      <c r="C3535" s="30">
        <v>45941</v>
      </c>
      <c r="D3535" s="30">
        <v>45948</v>
      </c>
      <c r="E3535" s="47">
        <v>181.5</v>
      </c>
      <c r="F3535" s="47">
        <f t="shared" si="378"/>
        <v>15972</v>
      </c>
      <c r="G3535" s="48">
        <f t="shared" si="379"/>
        <v>31944</v>
      </c>
      <c r="H3535" s="21">
        <v>103134</v>
      </c>
      <c r="I3535" s="21" t="s">
        <v>4756</v>
      </c>
      <c r="J3535" s="21">
        <v>2</v>
      </c>
      <c r="K3535" s="21">
        <v>2</v>
      </c>
      <c r="L3535" s="21">
        <f t="shared" si="380"/>
        <v>0</v>
      </c>
      <c r="M3535" s="21" t="s">
        <v>5588</v>
      </c>
      <c r="N3535" s="30">
        <v>45952</v>
      </c>
      <c r="O3535" s="48">
        <v>52514</v>
      </c>
      <c r="P3535" s="21" t="s">
        <v>2046</v>
      </c>
      <c r="Q3535" s="21">
        <v>58157302394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Banglore</v>
      </c>
      <c r="W3535" s="38"/>
      <c r="X3535" s="30">
        <v>45953</v>
      </c>
      <c r="Y3535" s="21">
        <f t="shared" si="381"/>
        <v>1</v>
      </c>
      <c r="Z3535" s="21" t="str">
        <f t="shared" si="382"/>
        <v>Wednesday</v>
      </c>
      <c r="AA3535" s="21" t="str">
        <f t="shared" si="383"/>
        <v>Thursday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3532</v>
      </c>
      <c r="B3536" s="21" t="s">
        <v>5214</v>
      </c>
      <c r="C3536" s="30">
        <v>45941</v>
      </c>
      <c r="D3536" s="30">
        <v>45948</v>
      </c>
      <c r="E3536" s="47">
        <v>150.5</v>
      </c>
      <c r="F3536" s="47">
        <f t="shared" si="378"/>
        <v>13244</v>
      </c>
      <c r="G3536" s="48">
        <f t="shared" si="379"/>
        <v>26488</v>
      </c>
      <c r="H3536" s="21">
        <v>104426</v>
      </c>
      <c r="I3536" s="21" t="s">
        <v>5170</v>
      </c>
      <c r="J3536" s="21">
        <v>2</v>
      </c>
      <c r="K3536" s="21">
        <v>2</v>
      </c>
      <c r="L3536" s="21">
        <f t="shared" si="380"/>
        <v>0</v>
      </c>
      <c r="M3536" s="21" t="s">
        <v>5685</v>
      </c>
      <c r="N3536" s="30">
        <v>45952</v>
      </c>
      <c r="O3536" s="48">
        <v>46655</v>
      </c>
      <c r="P3536" s="21" t="s">
        <v>2171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81"/>
        <v>3</v>
      </c>
      <c r="Z3536" s="21" t="str">
        <f t="shared" si="382"/>
        <v>Wednesday</v>
      </c>
      <c r="AA3536" s="21" t="str">
        <f t="shared" si="383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3533</v>
      </c>
      <c r="B3537" s="21" t="s">
        <v>5214</v>
      </c>
      <c r="C3537" s="30">
        <v>45941</v>
      </c>
      <c r="D3537" s="30">
        <v>45948</v>
      </c>
      <c r="E3537" s="47">
        <v>133</v>
      </c>
      <c r="F3537" s="47">
        <f t="shared" si="378"/>
        <v>11704</v>
      </c>
      <c r="G3537" s="48">
        <f t="shared" si="379"/>
        <v>23408</v>
      </c>
      <c r="H3537" s="21">
        <v>104512</v>
      </c>
      <c r="I3537" s="21" t="s">
        <v>5171</v>
      </c>
      <c r="J3537" s="21">
        <v>2</v>
      </c>
      <c r="K3537" s="21">
        <v>2</v>
      </c>
      <c r="L3537" s="21">
        <f t="shared" si="380"/>
        <v>0</v>
      </c>
      <c r="M3537" s="21" t="s">
        <v>5685</v>
      </c>
      <c r="N3537" s="30">
        <v>45952</v>
      </c>
      <c r="O3537" s="48">
        <v>41230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81"/>
        <v>3</v>
      </c>
      <c r="Z3537" s="21" t="str">
        <f t="shared" si="382"/>
        <v>Wednesday</v>
      </c>
      <c r="AA3537" s="21" t="str">
        <f t="shared" si="383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3534</v>
      </c>
      <c r="B3538" s="21" t="s">
        <v>5214</v>
      </c>
      <c r="C3538" s="30">
        <v>45941</v>
      </c>
      <c r="D3538" s="30">
        <v>45948</v>
      </c>
      <c r="E3538" s="47">
        <v>196</v>
      </c>
      <c r="F3538" s="47">
        <f t="shared" si="378"/>
        <v>17248</v>
      </c>
      <c r="G3538" s="48">
        <f t="shared" si="379"/>
        <v>17248</v>
      </c>
      <c r="H3538" s="21">
        <v>105006</v>
      </c>
      <c r="I3538" s="21" t="s">
        <v>4758</v>
      </c>
      <c r="J3538" s="21">
        <v>1</v>
      </c>
      <c r="K3538" s="21">
        <v>1</v>
      </c>
      <c r="L3538" s="21">
        <f t="shared" si="380"/>
        <v>0</v>
      </c>
      <c r="M3538" s="21" t="s">
        <v>5665</v>
      </c>
      <c r="N3538" s="30">
        <v>45958</v>
      </c>
      <c r="O3538" s="48">
        <v>19950</v>
      </c>
      <c r="P3538" s="21" t="s">
        <v>254</v>
      </c>
      <c r="Q3538" s="21" t="s">
        <v>636</v>
      </c>
      <c r="R3538" s="21" t="s">
        <v>847</v>
      </c>
      <c r="S3538" s="3">
        <v>4</v>
      </c>
      <c r="T3538" s="37"/>
      <c r="U3538" s="21" t="s">
        <v>18</v>
      </c>
      <c r="V3538" s="21" t="str">
        <f>VLOOKUP(P3538,'Customer List'!B:C,2,)</f>
        <v>Delhi</v>
      </c>
      <c r="W3538" s="38"/>
      <c r="X3538" s="30">
        <f>IF(OR(R3538 = "PRIYANKA MADAM", R3538 = "DEEPAK", R3538 = "PORTER"),N3538,"")</f>
        <v>45958</v>
      </c>
      <c r="Y3538" s="21">
        <f t="shared" si="381"/>
        <v>0</v>
      </c>
      <c r="Z3538" s="21" t="str">
        <f t="shared" si="382"/>
        <v>Tuesday</v>
      </c>
      <c r="AA3538" s="21" t="str">
        <f t="shared" si="383"/>
        <v>Tuesday</v>
      </c>
      <c r="AB3538" s="21" t="str">
        <f>VLOOKUP(U3538,'Currency Sheet'!A:C,3,)</f>
        <v>DOLLAR</v>
      </c>
      <c r="AC3538" s="42" t="str">
        <f>VLOOKUP(P3538,'Customer List'!B:D,3,)</f>
        <v>Local</v>
      </c>
    </row>
    <row r="3539" spans="1:29" x14ac:dyDescent="0.25">
      <c r="A3539" s="21">
        <v>3535</v>
      </c>
      <c r="B3539" s="21" t="s">
        <v>5214</v>
      </c>
      <c r="C3539" s="30">
        <v>45941</v>
      </c>
      <c r="D3539" s="30">
        <v>45948</v>
      </c>
      <c r="E3539" s="47">
        <v>147.69999999999999</v>
      </c>
      <c r="F3539" s="47">
        <f t="shared" si="378"/>
        <v>12997.599999999999</v>
      </c>
      <c r="G3539" s="48">
        <f t="shared" si="379"/>
        <v>25995.199999999997</v>
      </c>
      <c r="H3539" s="21">
        <v>105814</v>
      </c>
      <c r="I3539" s="21" t="s">
        <v>4759</v>
      </c>
      <c r="J3539" s="21">
        <v>2</v>
      </c>
      <c r="K3539" s="21">
        <v>2</v>
      </c>
      <c r="L3539" s="21">
        <f t="shared" si="380"/>
        <v>0</v>
      </c>
      <c r="M3539" s="21" t="s">
        <v>5685</v>
      </c>
      <c r="N3539" s="30">
        <v>45952</v>
      </c>
      <c r="O3539" s="48">
        <v>45787</v>
      </c>
      <c r="P3539" s="21" t="s">
        <v>2171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81"/>
        <v>3</v>
      </c>
      <c r="Z3539" s="21" t="str">
        <f t="shared" si="382"/>
        <v>Wednesday</v>
      </c>
      <c r="AA3539" s="21" t="str">
        <f t="shared" si="383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3536</v>
      </c>
      <c r="B3540" s="21" t="s">
        <v>5214</v>
      </c>
      <c r="C3540" s="30">
        <v>45941</v>
      </c>
      <c r="D3540" s="30">
        <v>45948</v>
      </c>
      <c r="E3540" s="47">
        <v>204.75</v>
      </c>
      <c r="F3540" s="47">
        <f t="shared" si="378"/>
        <v>18018</v>
      </c>
      <c r="G3540" s="48">
        <f t="shared" si="379"/>
        <v>36036</v>
      </c>
      <c r="H3540" s="21">
        <v>107641</v>
      </c>
      <c r="I3540" s="21" t="s">
        <v>4760</v>
      </c>
      <c r="J3540" s="21">
        <v>2</v>
      </c>
      <c r="K3540" s="21">
        <v>2</v>
      </c>
      <c r="L3540" s="21">
        <f t="shared" si="380"/>
        <v>0</v>
      </c>
      <c r="M3540" s="21" t="s">
        <v>5665</v>
      </c>
      <c r="N3540" s="30">
        <v>45958</v>
      </c>
      <c r="O3540" s="48">
        <v>38902.5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81"/>
        <v>0</v>
      </c>
      <c r="Z3540" s="21" t="str">
        <f t="shared" si="382"/>
        <v>Tuesday</v>
      </c>
      <c r="AA3540" s="21" t="str">
        <f t="shared" si="383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3537</v>
      </c>
      <c r="B3541" s="21" t="s">
        <v>5214</v>
      </c>
      <c r="C3541" s="30">
        <v>45941</v>
      </c>
      <c r="D3541" s="30">
        <v>45948</v>
      </c>
      <c r="E3541" s="47">
        <v>214.5</v>
      </c>
      <c r="F3541" s="47">
        <f t="shared" si="378"/>
        <v>18876</v>
      </c>
      <c r="G3541" s="48">
        <f t="shared" si="379"/>
        <v>37752</v>
      </c>
      <c r="H3541" s="21">
        <v>115555</v>
      </c>
      <c r="I3541" s="21" t="s">
        <v>5172</v>
      </c>
      <c r="J3541" s="21">
        <v>2</v>
      </c>
      <c r="K3541" s="21">
        <v>2</v>
      </c>
      <c r="L3541" s="21">
        <f t="shared" si="380"/>
        <v>0</v>
      </c>
      <c r="M3541" s="21" t="s">
        <v>5591</v>
      </c>
      <c r="N3541" s="30">
        <v>45952</v>
      </c>
      <c r="O3541" s="48">
        <v>62062</v>
      </c>
      <c r="P3541" s="21" t="s">
        <v>671</v>
      </c>
      <c r="Q3541" s="21">
        <v>58157301521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Hyderabad</v>
      </c>
      <c r="W3541" s="38"/>
      <c r="X3541" s="30">
        <v>45955</v>
      </c>
      <c r="Y3541" s="21">
        <f t="shared" si="381"/>
        <v>3</v>
      </c>
      <c r="Z3541" s="21" t="str">
        <f t="shared" si="382"/>
        <v>Wednesday</v>
      </c>
      <c r="AA3541" s="21" t="str">
        <f t="shared" si="383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3538</v>
      </c>
      <c r="B3542" s="21" t="s">
        <v>5214</v>
      </c>
      <c r="C3542" s="30">
        <v>45941</v>
      </c>
      <c r="D3542" s="30">
        <v>45948</v>
      </c>
      <c r="E3542" s="47">
        <v>160.30000000000001</v>
      </c>
      <c r="F3542" s="47">
        <f t="shared" si="378"/>
        <v>14106.400000000001</v>
      </c>
      <c r="G3542" s="48">
        <f t="shared" si="379"/>
        <v>14106.400000000001</v>
      </c>
      <c r="H3542" s="21">
        <v>116008</v>
      </c>
      <c r="I3542" s="21" t="s">
        <v>4763</v>
      </c>
      <c r="J3542" s="21">
        <v>1</v>
      </c>
      <c r="K3542" s="21">
        <v>1</v>
      </c>
      <c r="L3542" s="21">
        <f t="shared" si="380"/>
        <v>0</v>
      </c>
      <c r="M3542" s="21" t="s">
        <v>5655</v>
      </c>
      <c r="N3542" s="30">
        <v>45952</v>
      </c>
      <c r="O3542" s="48">
        <v>22361.85</v>
      </c>
      <c r="P3542" s="21" t="s">
        <v>2365</v>
      </c>
      <c r="Q3542" s="21">
        <v>58157309626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45953</v>
      </c>
      <c r="Y3542" s="21">
        <f t="shared" si="381"/>
        <v>1</v>
      </c>
      <c r="Z3542" s="21" t="str">
        <f t="shared" si="382"/>
        <v>Wednesday</v>
      </c>
      <c r="AA3542" s="21" t="str">
        <f t="shared" si="383"/>
        <v>Thursday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3539</v>
      </c>
      <c r="B3543" s="21" t="s">
        <v>5214</v>
      </c>
      <c r="C3543" s="30">
        <v>45941</v>
      </c>
      <c r="D3543" s="30">
        <v>45948</v>
      </c>
      <c r="E3543" s="47">
        <v>242.9</v>
      </c>
      <c r="F3543" s="47">
        <f t="shared" si="378"/>
        <v>21375.200000000001</v>
      </c>
      <c r="G3543" s="48">
        <f t="shared" si="379"/>
        <v>21375.200000000001</v>
      </c>
      <c r="H3543" s="21">
        <v>118220</v>
      </c>
      <c r="I3543" s="21" t="s">
        <v>5173</v>
      </c>
      <c r="J3543" s="21">
        <v>1</v>
      </c>
      <c r="K3543" s="21">
        <v>1</v>
      </c>
      <c r="L3543" s="21">
        <f t="shared" si="380"/>
        <v>0</v>
      </c>
      <c r="M3543" s="21" t="s">
        <v>5584</v>
      </c>
      <c r="N3543" s="30">
        <v>45952</v>
      </c>
      <c r="O3543" s="48">
        <v>29668.5</v>
      </c>
      <c r="P3543" s="21" t="s">
        <v>242</v>
      </c>
      <c r="Q3543" s="21">
        <v>58157301300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Mumbai</v>
      </c>
      <c r="W3543" s="38"/>
      <c r="X3543" s="30">
        <v>45954</v>
      </c>
      <c r="Y3543" s="21">
        <f t="shared" si="381"/>
        <v>2</v>
      </c>
      <c r="Z3543" s="21" t="str">
        <f t="shared" si="382"/>
        <v>Wednesday</v>
      </c>
      <c r="AA3543" s="21" t="str">
        <f t="shared" si="383"/>
        <v>Friday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3540</v>
      </c>
      <c r="B3544" s="21" t="s">
        <v>5214</v>
      </c>
      <c r="C3544" s="30">
        <v>45941</v>
      </c>
      <c r="D3544" s="30">
        <v>45948</v>
      </c>
      <c r="E3544" s="47">
        <v>93.8</v>
      </c>
      <c r="F3544" s="47">
        <f t="shared" si="378"/>
        <v>8254.4</v>
      </c>
      <c r="G3544" s="48">
        <f t="shared" si="379"/>
        <v>8254.4</v>
      </c>
      <c r="H3544" s="21">
        <v>119703</v>
      </c>
      <c r="I3544" s="21" t="s">
        <v>5174</v>
      </c>
      <c r="J3544" s="21">
        <v>1</v>
      </c>
      <c r="K3544" s="21">
        <v>1</v>
      </c>
      <c r="L3544" s="21">
        <f t="shared" si="380"/>
        <v>0</v>
      </c>
      <c r="M3544" s="21" t="s">
        <v>5655</v>
      </c>
      <c r="N3544" s="30">
        <v>45952</v>
      </c>
      <c r="O3544" s="48">
        <v>13085.1</v>
      </c>
      <c r="P3544" s="21" t="s">
        <v>2365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81"/>
        <v>1</v>
      </c>
      <c r="Z3544" s="21" t="str">
        <f t="shared" si="382"/>
        <v>Wednesday</v>
      </c>
      <c r="AA3544" s="21" t="str">
        <f t="shared" si="383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3541</v>
      </c>
      <c r="B3545" s="21" t="s">
        <v>5214</v>
      </c>
      <c r="C3545" s="30">
        <v>45941</v>
      </c>
      <c r="D3545" s="30">
        <v>45948</v>
      </c>
      <c r="E3545" s="47">
        <v>102.9</v>
      </c>
      <c r="F3545" s="47">
        <f t="shared" si="378"/>
        <v>9055.2000000000007</v>
      </c>
      <c r="G3545" s="48">
        <f t="shared" si="379"/>
        <v>9055.2000000000007</v>
      </c>
      <c r="H3545" s="21">
        <v>120205</v>
      </c>
      <c r="I3545" s="21" t="s">
        <v>5175</v>
      </c>
      <c r="J3545" s="21">
        <v>1</v>
      </c>
      <c r="K3545" s="21">
        <v>1</v>
      </c>
      <c r="L3545" s="21">
        <f t="shared" si="380"/>
        <v>0</v>
      </c>
      <c r="M3545" s="21" t="s">
        <v>5655</v>
      </c>
      <c r="N3545" s="30">
        <v>45952</v>
      </c>
      <c r="O3545" s="48">
        <v>14354.55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81"/>
        <v>1</v>
      </c>
      <c r="Z3545" s="21" t="str">
        <f t="shared" si="382"/>
        <v>Wednesday</v>
      </c>
      <c r="AA3545" s="21" t="str">
        <f t="shared" si="383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3542</v>
      </c>
      <c r="B3546" s="21" t="s">
        <v>5214</v>
      </c>
      <c r="C3546" s="30">
        <v>45941</v>
      </c>
      <c r="D3546" s="30">
        <v>45948</v>
      </c>
      <c r="E3546" s="47">
        <v>212.1</v>
      </c>
      <c r="F3546" s="47">
        <f t="shared" si="378"/>
        <v>18664.8</v>
      </c>
      <c r="G3546" s="48">
        <f t="shared" si="379"/>
        <v>18664.8</v>
      </c>
      <c r="H3546" s="21">
        <v>123114</v>
      </c>
      <c r="I3546" s="21" t="s">
        <v>4766</v>
      </c>
      <c r="J3546" s="21">
        <v>1</v>
      </c>
      <c r="K3546" s="21">
        <v>1</v>
      </c>
      <c r="L3546" s="21">
        <f t="shared" si="380"/>
        <v>0</v>
      </c>
      <c r="M3546" s="21" t="s">
        <v>5591</v>
      </c>
      <c r="N3546" s="30">
        <v>45952</v>
      </c>
      <c r="O3546" s="48">
        <v>32875.5</v>
      </c>
      <c r="P3546" s="21" t="s">
        <v>671</v>
      </c>
      <c r="Q3546" s="21">
        <v>58157301521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45955</v>
      </c>
      <c r="Y3546" s="21">
        <f t="shared" si="381"/>
        <v>3</v>
      </c>
      <c r="Z3546" s="21" t="str">
        <f t="shared" si="382"/>
        <v>Wednesday</v>
      </c>
      <c r="AA3546" s="21" t="str">
        <f t="shared" si="383"/>
        <v>Saturday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3543</v>
      </c>
      <c r="B3547" s="21" t="s">
        <v>5214</v>
      </c>
      <c r="C3547" s="30">
        <v>45941</v>
      </c>
      <c r="D3547" s="30">
        <v>45948</v>
      </c>
      <c r="E3547" s="47">
        <v>219</v>
      </c>
      <c r="F3547" s="47">
        <f t="shared" si="378"/>
        <v>19272</v>
      </c>
      <c r="G3547" s="48">
        <f t="shared" si="379"/>
        <v>19272</v>
      </c>
      <c r="H3547" s="21">
        <v>123173</v>
      </c>
      <c r="I3547" s="21" t="s">
        <v>4766</v>
      </c>
      <c r="J3547" s="21">
        <v>1</v>
      </c>
      <c r="K3547" s="21">
        <v>1</v>
      </c>
      <c r="L3547" s="21">
        <f t="shared" si="380"/>
        <v>0</v>
      </c>
      <c r="M3547" s="21" t="s">
        <v>5706</v>
      </c>
      <c r="N3547" s="30">
        <v>45952</v>
      </c>
      <c r="O3547" s="48">
        <v>31682</v>
      </c>
      <c r="P3547" s="21" t="s">
        <v>2171</v>
      </c>
      <c r="Q3547" s="21">
        <v>58157302814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Gujrat</v>
      </c>
      <c r="W3547" s="38"/>
      <c r="X3547" s="30">
        <v>45955</v>
      </c>
      <c r="Y3547" s="21">
        <f t="shared" si="381"/>
        <v>3</v>
      </c>
      <c r="Z3547" s="21" t="str">
        <f t="shared" si="382"/>
        <v>Wednesday</v>
      </c>
      <c r="AA3547" s="21" t="str">
        <f t="shared" si="383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3544</v>
      </c>
      <c r="B3548" s="21" t="s">
        <v>5214</v>
      </c>
      <c r="C3548" s="30">
        <v>45941</v>
      </c>
      <c r="D3548" s="30">
        <v>45948</v>
      </c>
      <c r="E3548" s="47">
        <v>193.2</v>
      </c>
      <c r="F3548" s="47">
        <f t="shared" si="378"/>
        <v>17001.599999999999</v>
      </c>
      <c r="G3548" s="48">
        <f t="shared" si="379"/>
        <v>17001.599999999999</v>
      </c>
      <c r="H3548" s="21">
        <v>125224</v>
      </c>
      <c r="I3548" s="21" t="s">
        <v>5176</v>
      </c>
      <c r="J3548" s="21">
        <v>1</v>
      </c>
      <c r="K3548" s="21">
        <v>1</v>
      </c>
      <c r="L3548" s="21">
        <f t="shared" si="380"/>
        <v>0</v>
      </c>
      <c r="M3548" s="21" t="s">
        <v>5584</v>
      </c>
      <c r="N3548" s="30">
        <v>45952</v>
      </c>
      <c r="O3548" s="48">
        <v>23598</v>
      </c>
      <c r="P3548" s="21" t="s">
        <v>242</v>
      </c>
      <c r="Q3548" s="21">
        <v>58157301300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Mumbai</v>
      </c>
      <c r="W3548" s="38"/>
      <c r="X3548" s="30">
        <v>45954</v>
      </c>
      <c r="Y3548" s="21">
        <f t="shared" si="381"/>
        <v>2</v>
      </c>
      <c r="Z3548" s="21" t="str">
        <f t="shared" si="382"/>
        <v>Wednesday</v>
      </c>
      <c r="AA3548" s="21" t="str">
        <f t="shared" si="383"/>
        <v>Friday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3545</v>
      </c>
      <c r="B3549" s="21" t="s">
        <v>5214</v>
      </c>
      <c r="C3549" s="30">
        <v>45941</v>
      </c>
      <c r="D3549" s="30">
        <v>45948</v>
      </c>
      <c r="E3549" s="47">
        <v>62.3</v>
      </c>
      <c r="F3549" s="47">
        <f t="shared" si="378"/>
        <v>5482.4</v>
      </c>
      <c r="G3549" s="48">
        <f t="shared" si="379"/>
        <v>5482.4</v>
      </c>
      <c r="H3549" s="21">
        <v>127605</v>
      </c>
      <c r="I3549" s="21" t="s">
        <v>5177</v>
      </c>
      <c r="J3549" s="21">
        <v>1</v>
      </c>
      <c r="K3549" s="21">
        <v>1</v>
      </c>
      <c r="L3549" s="21">
        <f t="shared" si="380"/>
        <v>0</v>
      </c>
      <c r="M3549" s="21" t="s">
        <v>5655</v>
      </c>
      <c r="N3549" s="30">
        <v>45952</v>
      </c>
      <c r="O3549" s="48">
        <v>8690.85</v>
      </c>
      <c r="P3549" s="21" t="s">
        <v>2365</v>
      </c>
      <c r="Q3549" s="21">
        <v>58157309626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Hyderabad</v>
      </c>
      <c r="W3549" s="38"/>
      <c r="X3549" s="30">
        <v>45953</v>
      </c>
      <c r="Y3549" s="21">
        <f t="shared" si="381"/>
        <v>1</v>
      </c>
      <c r="Z3549" s="21" t="str">
        <f t="shared" si="382"/>
        <v>Wednesday</v>
      </c>
      <c r="AA3549" s="21" t="str">
        <f t="shared" si="383"/>
        <v>Thursday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3546</v>
      </c>
      <c r="B3550" s="21" t="s">
        <v>5214</v>
      </c>
      <c r="C3550" s="30">
        <v>45941</v>
      </c>
      <c r="D3550" s="30">
        <v>45948</v>
      </c>
      <c r="E3550" s="47">
        <v>255.5</v>
      </c>
      <c r="F3550" s="47">
        <f t="shared" si="378"/>
        <v>22484</v>
      </c>
      <c r="G3550" s="48">
        <f t="shared" si="379"/>
        <v>22484</v>
      </c>
      <c r="H3550" s="21">
        <v>135010</v>
      </c>
      <c r="I3550" s="21" t="s">
        <v>5067</v>
      </c>
      <c r="J3550" s="21">
        <v>1</v>
      </c>
      <c r="K3550" s="21">
        <v>1</v>
      </c>
      <c r="L3550" s="21">
        <f t="shared" si="380"/>
        <v>0</v>
      </c>
      <c r="M3550" s="21" t="s">
        <v>5685</v>
      </c>
      <c r="N3550" s="30">
        <v>45952</v>
      </c>
      <c r="O3550" s="48">
        <v>39602.5</v>
      </c>
      <c r="P3550" s="21" t="s">
        <v>2171</v>
      </c>
      <c r="Q3550" s="21">
        <v>58157302814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Gujrat</v>
      </c>
      <c r="W3550" s="38"/>
      <c r="X3550" s="30">
        <v>45955</v>
      </c>
      <c r="Y3550" s="21">
        <f t="shared" si="381"/>
        <v>3</v>
      </c>
      <c r="Z3550" s="21" t="str">
        <f t="shared" si="382"/>
        <v>Wednesday</v>
      </c>
      <c r="AA3550" s="21" t="str">
        <f t="shared" si="383"/>
        <v>Saturday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3547</v>
      </c>
      <c r="B3551" s="21" t="s">
        <v>5214</v>
      </c>
      <c r="C3551" s="30">
        <v>45941</v>
      </c>
      <c r="D3551" s="30">
        <v>45948</v>
      </c>
      <c r="E3551" s="47">
        <v>74.2</v>
      </c>
      <c r="F3551" s="47">
        <f t="shared" si="378"/>
        <v>6529.6</v>
      </c>
      <c r="G3551" s="48">
        <f t="shared" si="379"/>
        <v>6529.6</v>
      </c>
      <c r="H3551" s="21">
        <v>135213</v>
      </c>
      <c r="I3551" s="21" t="s">
        <v>5178</v>
      </c>
      <c r="J3551" s="21">
        <v>1</v>
      </c>
      <c r="K3551" s="21">
        <v>1</v>
      </c>
      <c r="L3551" s="21">
        <f t="shared" si="380"/>
        <v>0</v>
      </c>
      <c r="M3551" s="21" t="s">
        <v>5655</v>
      </c>
      <c r="N3551" s="30">
        <v>45952</v>
      </c>
      <c r="O3551" s="48">
        <v>10350.9</v>
      </c>
      <c r="P3551" s="21" t="s">
        <v>2365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81"/>
        <v>1</v>
      </c>
      <c r="Z3551" s="21" t="str">
        <f t="shared" si="382"/>
        <v>Wednesday</v>
      </c>
      <c r="AA3551" s="21" t="str">
        <f t="shared" si="383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3548</v>
      </c>
      <c r="B3552" s="21" t="s">
        <v>5214</v>
      </c>
      <c r="C3552" s="30">
        <v>45941</v>
      </c>
      <c r="D3552" s="30">
        <v>45948</v>
      </c>
      <c r="E3552" s="47">
        <v>78.400000000000006</v>
      </c>
      <c r="F3552" s="47">
        <f t="shared" si="378"/>
        <v>6899.2000000000007</v>
      </c>
      <c r="G3552" s="48">
        <f t="shared" si="379"/>
        <v>6899.2000000000007</v>
      </c>
      <c r="H3552" s="21">
        <v>141409</v>
      </c>
      <c r="I3552" s="21" t="s">
        <v>5179</v>
      </c>
      <c r="J3552" s="21">
        <v>1</v>
      </c>
      <c r="K3552" s="21">
        <v>1</v>
      </c>
      <c r="L3552" s="21">
        <f t="shared" si="380"/>
        <v>0</v>
      </c>
      <c r="M3552" s="21" t="s">
        <v>5655</v>
      </c>
      <c r="N3552" s="30">
        <v>45952</v>
      </c>
      <c r="O3552" s="48">
        <v>10936.8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81"/>
        <v>1</v>
      </c>
      <c r="Z3552" s="21" t="str">
        <f t="shared" si="382"/>
        <v>Wednesday</v>
      </c>
      <c r="AA3552" s="21" t="str">
        <f t="shared" si="383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3549</v>
      </c>
      <c r="B3553" s="21" t="s">
        <v>5214</v>
      </c>
      <c r="C3553" s="30">
        <v>45941</v>
      </c>
      <c r="D3553" s="30">
        <v>45948</v>
      </c>
      <c r="E3553" s="47">
        <v>259</v>
      </c>
      <c r="F3553" s="47">
        <f t="shared" si="378"/>
        <v>22792</v>
      </c>
      <c r="G3553" s="48">
        <f t="shared" si="379"/>
        <v>22792</v>
      </c>
      <c r="H3553" s="21">
        <v>141732</v>
      </c>
      <c r="I3553" s="21" t="s">
        <v>4769</v>
      </c>
      <c r="J3553" s="21">
        <v>1</v>
      </c>
      <c r="K3553" s="21">
        <v>1</v>
      </c>
      <c r="L3553" s="21">
        <f t="shared" si="380"/>
        <v>0</v>
      </c>
      <c r="M3553" s="21" t="s">
        <v>5665</v>
      </c>
      <c r="N3553" s="30">
        <v>45958</v>
      </c>
      <c r="O3553" s="48">
        <v>26362.5</v>
      </c>
      <c r="P3553" s="21" t="s">
        <v>254</v>
      </c>
      <c r="Q3553" s="21" t="s">
        <v>636</v>
      </c>
      <c r="R3553" s="21" t="s">
        <v>847</v>
      </c>
      <c r="S3553" s="3">
        <v>4</v>
      </c>
      <c r="T3553" s="37"/>
      <c r="U3553" s="21" t="s">
        <v>18</v>
      </c>
      <c r="V3553" s="21" t="str">
        <f>VLOOKUP(P3553,'Customer List'!B:C,2,)</f>
        <v>Delhi</v>
      </c>
      <c r="W3553" s="38"/>
      <c r="X3553" s="30">
        <f>IF(OR(R3553 = "PRIYANKA MADAM", R3553 = "DEEPAK", R3553 = "PORTER"),N3553,"")</f>
        <v>45958</v>
      </c>
      <c r="Y3553" s="21">
        <f t="shared" si="381"/>
        <v>0</v>
      </c>
      <c r="Z3553" s="21" t="str">
        <f t="shared" si="382"/>
        <v>Tuesday</v>
      </c>
      <c r="AA3553" s="21" t="str">
        <f t="shared" si="383"/>
        <v>Tuesday</v>
      </c>
      <c r="AB3553" s="21" t="str">
        <f>VLOOKUP(U3553,'Currency Sheet'!A:C,3,)</f>
        <v>DOLLAR</v>
      </c>
      <c r="AC3553" s="42" t="str">
        <f>VLOOKUP(P3553,'Customer List'!B:D,3,)</f>
        <v>Local</v>
      </c>
    </row>
    <row r="3554" spans="1:29" x14ac:dyDescent="0.25">
      <c r="A3554" s="21">
        <v>3550</v>
      </c>
      <c r="B3554" s="21" t="s">
        <v>5214</v>
      </c>
      <c r="C3554" s="30">
        <v>45941</v>
      </c>
      <c r="D3554" s="30">
        <v>45948</v>
      </c>
      <c r="E3554" s="47">
        <v>161.25</v>
      </c>
      <c r="F3554" s="47">
        <f t="shared" si="378"/>
        <v>14190</v>
      </c>
      <c r="G3554" s="48">
        <f t="shared" si="379"/>
        <v>14190</v>
      </c>
      <c r="H3554" s="21">
        <v>145513</v>
      </c>
      <c r="I3554" s="21" t="s">
        <v>4771</v>
      </c>
      <c r="J3554" s="21">
        <v>1</v>
      </c>
      <c r="K3554" s="21">
        <v>1</v>
      </c>
      <c r="L3554" s="21">
        <f t="shared" si="380"/>
        <v>0</v>
      </c>
      <c r="M3554" s="21" t="s">
        <v>5655</v>
      </c>
      <c r="N3554" s="30">
        <v>45952</v>
      </c>
      <c r="O3554" s="48">
        <v>20994.75</v>
      </c>
      <c r="P3554" s="21" t="s">
        <v>2365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81"/>
        <v>1</v>
      </c>
      <c r="Z3554" s="21" t="str">
        <f t="shared" si="382"/>
        <v>Wednesday</v>
      </c>
      <c r="AA3554" s="21" t="str">
        <f t="shared" si="383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3551</v>
      </c>
      <c r="B3555" s="21" t="s">
        <v>5214</v>
      </c>
      <c r="C3555" s="30">
        <v>45941</v>
      </c>
      <c r="D3555" s="30">
        <v>45948</v>
      </c>
      <c r="E3555" s="47">
        <v>98.7</v>
      </c>
      <c r="F3555" s="47">
        <f t="shared" si="378"/>
        <v>8685.6</v>
      </c>
      <c r="G3555" s="48">
        <f t="shared" si="379"/>
        <v>8685.6</v>
      </c>
      <c r="H3555" s="21">
        <v>149303</v>
      </c>
      <c r="I3555" s="21" t="s">
        <v>5180</v>
      </c>
      <c r="J3555" s="21">
        <v>1</v>
      </c>
      <c r="K3555" s="21">
        <v>1</v>
      </c>
      <c r="L3555" s="21">
        <f t="shared" si="380"/>
        <v>0</v>
      </c>
      <c r="M3555" s="21" t="s">
        <v>5655</v>
      </c>
      <c r="N3555" s="30">
        <v>45952</v>
      </c>
      <c r="O3555" s="48">
        <v>13768.65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81"/>
        <v>1</v>
      </c>
      <c r="Z3555" s="21" t="str">
        <f t="shared" si="382"/>
        <v>Wednesday</v>
      </c>
      <c r="AA3555" s="21" t="str">
        <f t="shared" si="383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3552</v>
      </c>
      <c r="B3556" s="21" t="s">
        <v>5214</v>
      </c>
      <c r="C3556" s="30">
        <v>45941</v>
      </c>
      <c r="D3556" s="30">
        <v>45948</v>
      </c>
      <c r="E3556" s="47">
        <v>107.1</v>
      </c>
      <c r="F3556" s="47">
        <f t="shared" si="378"/>
        <v>9424.7999999999993</v>
      </c>
      <c r="G3556" s="48">
        <f t="shared" si="379"/>
        <v>9424.7999999999993</v>
      </c>
      <c r="H3556" s="21">
        <v>155505</v>
      </c>
      <c r="I3556" s="21" t="s">
        <v>5181</v>
      </c>
      <c r="J3556" s="21">
        <v>1</v>
      </c>
      <c r="K3556" s="21">
        <v>1</v>
      </c>
      <c r="L3556" s="21">
        <f t="shared" si="380"/>
        <v>0</v>
      </c>
      <c r="M3556" s="21" t="s">
        <v>5655</v>
      </c>
      <c r="N3556" s="30">
        <v>45952</v>
      </c>
      <c r="O3556" s="48">
        <v>14940.45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81"/>
        <v>1</v>
      </c>
      <c r="Z3556" s="21" t="str">
        <f t="shared" si="382"/>
        <v>Wednesday</v>
      </c>
      <c r="AA3556" s="21" t="str">
        <f t="shared" si="383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3553</v>
      </c>
      <c r="B3557" s="21" t="s">
        <v>5214</v>
      </c>
      <c r="C3557" s="30">
        <v>45941</v>
      </c>
      <c r="D3557" s="30">
        <v>45948</v>
      </c>
      <c r="E3557" s="47">
        <v>193.2</v>
      </c>
      <c r="F3557" s="47">
        <f t="shared" si="378"/>
        <v>17001.599999999999</v>
      </c>
      <c r="G3557" s="48">
        <f t="shared" si="379"/>
        <v>17001.599999999999</v>
      </c>
      <c r="H3557" s="21">
        <v>156604</v>
      </c>
      <c r="I3557" s="21" t="s">
        <v>5182</v>
      </c>
      <c r="J3557" s="21">
        <v>1</v>
      </c>
      <c r="K3557" s="21">
        <v>1</v>
      </c>
      <c r="L3557" s="21">
        <f t="shared" si="380"/>
        <v>0</v>
      </c>
      <c r="M3557" s="21" t="s">
        <v>5588</v>
      </c>
      <c r="N3557" s="30">
        <v>45952</v>
      </c>
      <c r="O3557" s="48">
        <v>29946</v>
      </c>
      <c r="P3557" s="21" t="s">
        <v>2046</v>
      </c>
      <c r="Q3557" s="21">
        <v>58157302394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Banglore</v>
      </c>
      <c r="W3557" s="38"/>
      <c r="X3557" s="30">
        <v>45953</v>
      </c>
      <c r="Y3557" s="21">
        <f t="shared" si="381"/>
        <v>1</v>
      </c>
      <c r="Z3557" s="21" t="str">
        <f t="shared" si="382"/>
        <v>Wednesday</v>
      </c>
      <c r="AA3557" s="21" t="str">
        <f t="shared" si="383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3554</v>
      </c>
      <c r="B3558" s="21" t="s">
        <v>5214</v>
      </c>
      <c r="C3558" s="30">
        <v>45941</v>
      </c>
      <c r="D3558" s="30">
        <v>45948</v>
      </c>
      <c r="E3558" s="47">
        <v>193.2</v>
      </c>
      <c r="F3558" s="47">
        <f t="shared" si="378"/>
        <v>17001.599999999999</v>
      </c>
      <c r="G3558" s="48">
        <f t="shared" si="379"/>
        <v>51004.799999999996</v>
      </c>
      <c r="H3558" s="21">
        <v>156604</v>
      </c>
      <c r="I3558" s="21" t="s">
        <v>5182</v>
      </c>
      <c r="J3558" s="21">
        <v>3</v>
      </c>
      <c r="K3558" s="21">
        <v>3</v>
      </c>
      <c r="L3558" s="21">
        <f t="shared" si="380"/>
        <v>0</v>
      </c>
      <c r="M3558" s="21" t="s">
        <v>5706</v>
      </c>
      <c r="N3558" s="30">
        <v>45952</v>
      </c>
      <c r="O3558" s="48">
        <v>89838</v>
      </c>
      <c r="P3558" s="21" t="s">
        <v>2171</v>
      </c>
      <c r="Q3558" s="21">
        <v>58157302814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Gujrat</v>
      </c>
      <c r="W3558" s="38"/>
      <c r="X3558" s="30">
        <v>45955</v>
      </c>
      <c r="Y3558" s="21">
        <f t="shared" si="381"/>
        <v>3</v>
      </c>
      <c r="Z3558" s="21" t="str">
        <f t="shared" si="382"/>
        <v>Wednesday</v>
      </c>
      <c r="AA3558" s="21" t="str">
        <f t="shared" si="383"/>
        <v>Saturday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3555</v>
      </c>
      <c r="B3559" s="21" t="s">
        <v>5214</v>
      </c>
      <c r="C3559" s="30">
        <v>45941</v>
      </c>
      <c r="D3559" s="30">
        <v>45948</v>
      </c>
      <c r="E3559" s="47">
        <v>38.5</v>
      </c>
      <c r="F3559" s="47">
        <f t="shared" si="378"/>
        <v>3388</v>
      </c>
      <c r="G3559" s="48">
        <f t="shared" si="379"/>
        <v>6776</v>
      </c>
      <c r="H3559" s="21">
        <v>300306</v>
      </c>
      <c r="I3559" s="21" t="s">
        <v>4773</v>
      </c>
      <c r="J3559" s="21">
        <v>2</v>
      </c>
      <c r="K3559" s="21">
        <v>2</v>
      </c>
      <c r="L3559" s="21">
        <f t="shared" si="380"/>
        <v>0</v>
      </c>
      <c r="M3559" s="21" t="s">
        <v>5587</v>
      </c>
      <c r="N3559" s="30">
        <v>45952</v>
      </c>
      <c r="O3559" s="48">
        <v>11935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81"/>
        <v>1</v>
      </c>
      <c r="Z3559" s="21" t="str">
        <f t="shared" si="382"/>
        <v>Wednesday</v>
      </c>
      <c r="AA3559" s="21" t="str">
        <f t="shared" si="383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3556</v>
      </c>
      <c r="B3560" s="21" t="s">
        <v>5214</v>
      </c>
      <c r="C3560" s="30">
        <v>45941</v>
      </c>
      <c r="D3560" s="30">
        <v>45948</v>
      </c>
      <c r="E3560" s="47">
        <v>196</v>
      </c>
      <c r="F3560" s="47">
        <f t="shared" si="378"/>
        <v>17248</v>
      </c>
      <c r="G3560" s="48">
        <f t="shared" si="379"/>
        <v>17248</v>
      </c>
      <c r="H3560" s="21">
        <v>300310</v>
      </c>
      <c r="I3560" s="21" t="s">
        <v>4773</v>
      </c>
      <c r="J3560" s="21">
        <v>1</v>
      </c>
      <c r="K3560" s="21">
        <v>1</v>
      </c>
      <c r="L3560" s="21">
        <f t="shared" si="380"/>
        <v>0</v>
      </c>
      <c r="M3560" s="21" t="s">
        <v>5706</v>
      </c>
      <c r="N3560" s="30">
        <v>45952</v>
      </c>
      <c r="O3560" s="48">
        <v>30380</v>
      </c>
      <c r="P3560" s="21" t="s">
        <v>2171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81"/>
        <v>3</v>
      </c>
      <c r="Z3560" s="21" t="str">
        <f t="shared" si="382"/>
        <v>Wednesday</v>
      </c>
      <c r="AA3560" s="21" t="str">
        <f t="shared" si="383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3557</v>
      </c>
      <c r="B3561" s="21" t="s">
        <v>5214</v>
      </c>
      <c r="C3561" s="30">
        <v>45941</v>
      </c>
      <c r="D3561" s="30">
        <v>45948</v>
      </c>
      <c r="E3561" s="47">
        <v>187.6</v>
      </c>
      <c r="F3561" s="47">
        <f t="shared" si="378"/>
        <v>16508.8</v>
      </c>
      <c r="G3561" s="48">
        <f t="shared" si="379"/>
        <v>16508.8</v>
      </c>
      <c r="H3561" s="21">
        <v>301028</v>
      </c>
      <c r="I3561" s="21" t="s">
        <v>4774</v>
      </c>
      <c r="J3561" s="21">
        <v>1</v>
      </c>
      <c r="K3561" s="21">
        <v>1</v>
      </c>
      <c r="L3561" s="21">
        <f t="shared" si="380"/>
        <v>0</v>
      </c>
      <c r="M3561" s="21" t="s">
        <v>5706</v>
      </c>
      <c r="N3561" s="30">
        <v>45952</v>
      </c>
      <c r="O3561" s="48">
        <v>29078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81"/>
        <v>3</v>
      </c>
      <c r="Z3561" s="21" t="str">
        <f t="shared" si="382"/>
        <v>Wednesday</v>
      </c>
      <c r="AA3561" s="21" t="str">
        <f t="shared" si="383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3558</v>
      </c>
      <c r="B3562" s="21" t="s">
        <v>5214</v>
      </c>
      <c r="C3562" s="30">
        <v>45941</v>
      </c>
      <c r="D3562" s="30">
        <v>45948</v>
      </c>
      <c r="E3562" s="47">
        <v>30.8</v>
      </c>
      <c r="F3562" s="47">
        <f t="shared" si="378"/>
        <v>2710.4</v>
      </c>
      <c r="G3562" s="48">
        <f t="shared" si="379"/>
        <v>2710.4</v>
      </c>
      <c r="H3562" s="21">
        <v>301305</v>
      </c>
      <c r="I3562" s="21" t="s">
        <v>5183</v>
      </c>
      <c r="J3562" s="21">
        <v>1</v>
      </c>
      <c r="K3562" s="21"/>
      <c r="L3562" s="21">
        <f t="shared" si="380"/>
        <v>1</v>
      </c>
      <c r="M3562" s="21"/>
      <c r="N3562" s="30"/>
      <c r="O3562" s="48"/>
      <c r="P3562" s="21" t="s">
        <v>5211</v>
      </c>
      <c r="Q3562" s="21"/>
      <c r="R3562" s="21"/>
      <c r="S3562" s="3">
        <v>4</v>
      </c>
      <c r="T3562" s="37"/>
      <c r="U3562" s="21" t="s">
        <v>18</v>
      </c>
      <c r="V3562" s="21" t="str">
        <f>VLOOKUP(P3562,'Customer List'!B:C,2,)</f>
        <v>Sonipat</v>
      </c>
      <c r="W3562" s="38" t="s">
        <v>5296</v>
      </c>
      <c r="X3562" s="30" t="str">
        <f>IF(OR(R3562 = "PRIYANKA MADAM", R3562 = "DEEPAK", R3562 = "PORTER"),N3562,"")</f>
        <v/>
      </c>
      <c r="Y3562" s="21" t="str">
        <f t="shared" si="381"/>
        <v/>
      </c>
      <c r="Z3562" s="21" t="str">
        <f t="shared" si="382"/>
        <v/>
      </c>
      <c r="AA3562" s="21" t="str">
        <f t="shared" si="383"/>
        <v/>
      </c>
      <c r="AB3562" s="21" t="str">
        <f>VLOOKUP(U3562,'Currency Sheet'!A:C,3,)</f>
        <v>DOLLAR</v>
      </c>
      <c r="AC3562" s="42" t="str">
        <f>VLOOKUP(P3562,'Customer List'!B:D,3,)</f>
        <v>Local</v>
      </c>
    </row>
    <row r="3563" spans="1:29" x14ac:dyDescent="0.25">
      <c r="A3563" s="21">
        <v>3559</v>
      </c>
      <c r="B3563" s="21" t="s">
        <v>5214</v>
      </c>
      <c r="C3563" s="30">
        <v>45941</v>
      </c>
      <c r="D3563" s="30">
        <v>45948</v>
      </c>
      <c r="E3563" s="47">
        <v>304.5</v>
      </c>
      <c r="F3563" s="47">
        <f t="shared" si="378"/>
        <v>26796</v>
      </c>
      <c r="G3563" s="48">
        <f t="shared" si="379"/>
        <v>53592</v>
      </c>
      <c r="H3563" s="21">
        <v>301836</v>
      </c>
      <c r="I3563" s="21" t="s">
        <v>5184</v>
      </c>
      <c r="J3563" s="21">
        <v>2</v>
      </c>
      <c r="K3563" s="21">
        <v>2</v>
      </c>
      <c r="L3563" s="21">
        <f t="shared" si="380"/>
        <v>0</v>
      </c>
      <c r="M3563" s="21" t="s">
        <v>5706</v>
      </c>
      <c r="N3563" s="30">
        <v>45952</v>
      </c>
      <c r="O3563" s="48">
        <f>44051*2</f>
        <v>88102</v>
      </c>
      <c r="P3563" s="21" t="s">
        <v>2171</v>
      </c>
      <c r="Q3563" s="57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81"/>
        <v>3</v>
      </c>
      <c r="Z3563" s="21" t="str">
        <f t="shared" si="382"/>
        <v>Wednesday</v>
      </c>
      <c r="AA3563" s="21" t="str">
        <f t="shared" si="383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3560</v>
      </c>
      <c r="B3564" s="21" t="s">
        <v>5214</v>
      </c>
      <c r="C3564" s="30">
        <v>45941</v>
      </c>
      <c r="D3564" s="30">
        <v>45948</v>
      </c>
      <c r="E3564" s="47">
        <v>169.4</v>
      </c>
      <c r="F3564" s="47">
        <f t="shared" si="378"/>
        <v>14907.2</v>
      </c>
      <c r="G3564" s="48">
        <f t="shared" si="379"/>
        <v>29814.400000000001</v>
      </c>
      <c r="H3564" s="21">
        <v>302008</v>
      </c>
      <c r="I3564" s="21" t="s">
        <v>5185</v>
      </c>
      <c r="J3564" s="21">
        <v>2</v>
      </c>
      <c r="K3564" s="21">
        <v>2</v>
      </c>
      <c r="L3564" s="21">
        <f t="shared" si="380"/>
        <v>0</v>
      </c>
      <c r="M3564" s="21" t="s">
        <v>5587</v>
      </c>
      <c r="N3564" s="30">
        <v>45952</v>
      </c>
      <c r="O3564" s="48">
        <v>52514</v>
      </c>
      <c r="P3564" s="21" t="s">
        <v>2046</v>
      </c>
      <c r="Q3564" s="21">
        <v>58157302394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Banglore</v>
      </c>
      <c r="W3564" s="38"/>
      <c r="X3564" s="30">
        <v>45953</v>
      </c>
      <c r="Y3564" s="21">
        <f t="shared" si="381"/>
        <v>1</v>
      </c>
      <c r="Z3564" s="21" t="str">
        <f t="shared" si="382"/>
        <v>Wednesday</v>
      </c>
      <c r="AA3564" s="21" t="str">
        <f t="shared" si="383"/>
        <v>Thursday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3561</v>
      </c>
      <c r="B3565" s="21" t="s">
        <v>5214</v>
      </c>
      <c r="C3565" s="30">
        <v>45941</v>
      </c>
      <c r="D3565" s="30">
        <v>45948</v>
      </c>
      <c r="E3565" s="47">
        <v>73.5</v>
      </c>
      <c r="F3565" s="47">
        <f t="shared" si="378"/>
        <v>6468</v>
      </c>
      <c r="G3565" s="48">
        <f t="shared" si="379"/>
        <v>6468</v>
      </c>
      <c r="H3565" s="21">
        <v>302212</v>
      </c>
      <c r="I3565" s="21" t="s">
        <v>4775</v>
      </c>
      <c r="J3565" s="21">
        <v>1</v>
      </c>
      <c r="K3565" s="21">
        <v>1</v>
      </c>
      <c r="L3565" s="21">
        <f t="shared" si="380"/>
        <v>0</v>
      </c>
      <c r="M3565" s="21" t="s">
        <v>5706</v>
      </c>
      <c r="N3565" s="30">
        <v>45952</v>
      </c>
      <c r="O3565" s="48">
        <v>11392.5</v>
      </c>
      <c r="P3565" s="21" t="s">
        <v>2171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81"/>
        <v>3</v>
      </c>
      <c r="Z3565" s="21" t="str">
        <f t="shared" si="382"/>
        <v>Wednesday</v>
      </c>
      <c r="AA3565" s="21" t="str">
        <f t="shared" si="383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3562</v>
      </c>
      <c r="B3566" s="21" t="s">
        <v>5214</v>
      </c>
      <c r="C3566" s="30">
        <v>45941</v>
      </c>
      <c r="D3566" s="30">
        <v>45948</v>
      </c>
      <c r="E3566" s="47">
        <v>204.4</v>
      </c>
      <c r="F3566" s="47">
        <f t="shared" si="378"/>
        <v>17987.2</v>
      </c>
      <c r="G3566" s="48">
        <f t="shared" si="379"/>
        <v>35974.400000000001</v>
      </c>
      <c r="H3566" s="21">
        <v>302216</v>
      </c>
      <c r="I3566" s="21" t="s">
        <v>4775</v>
      </c>
      <c r="J3566" s="21">
        <v>2</v>
      </c>
      <c r="K3566" s="21">
        <v>2</v>
      </c>
      <c r="L3566" s="21">
        <f t="shared" si="380"/>
        <v>0</v>
      </c>
      <c r="M3566" s="21" t="s">
        <v>5587</v>
      </c>
      <c r="N3566" s="30">
        <v>45952</v>
      </c>
      <c r="O3566" s="48">
        <v>63364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81"/>
        <v>1</v>
      </c>
      <c r="Z3566" s="21" t="str">
        <f t="shared" si="382"/>
        <v>Wednesday</v>
      </c>
      <c r="AA3566" s="21" t="str">
        <f t="shared" si="383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3563</v>
      </c>
      <c r="B3567" s="21" t="s">
        <v>5214</v>
      </c>
      <c r="C3567" s="30">
        <v>45941</v>
      </c>
      <c r="D3567" s="30">
        <v>45948</v>
      </c>
      <c r="E3567" s="47">
        <v>35</v>
      </c>
      <c r="F3567" s="47">
        <f t="shared" si="378"/>
        <v>3080</v>
      </c>
      <c r="G3567" s="48">
        <f t="shared" si="379"/>
        <v>3080</v>
      </c>
      <c r="H3567" s="21">
        <v>302902</v>
      </c>
      <c r="I3567" s="21" t="s">
        <v>4777</v>
      </c>
      <c r="J3567" s="21">
        <v>1</v>
      </c>
      <c r="K3567" s="21">
        <v>1</v>
      </c>
      <c r="L3567" s="21">
        <f t="shared" si="380"/>
        <v>0</v>
      </c>
      <c r="M3567" s="21" t="s">
        <v>5310</v>
      </c>
      <c r="N3567" s="30">
        <v>45955</v>
      </c>
      <c r="O3567" s="48">
        <v>6200</v>
      </c>
      <c r="P3567" s="21" t="s">
        <v>5212</v>
      </c>
      <c r="Q3567" s="56">
        <v>58157407195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patna</v>
      </c>
      <c r="W3567" s="38"/>
      <c r="X3567" s="30">
        <v>45959</v>
      </c>
      <c r="Y3567" s="21">
        <f t="shared" si="381"/>
        <v>4</v>
      </c>
      <c r="Z3567" s="21" t="str">
        <f t="shared" si="382"/>
        <v>Saturday</v>
      </c>
      <c r="AA3567" s="21" t="str">
        <f t="shared" si="383"/>
        <v>Wednesday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3564</v>
      </c>
      <c r="B3568" s="21" t="s">
        <v>5214</v>
      </c>
      <c r="C3568" s="30">
        <v>45941</v>
      </c>
      <c r="D3568" s="30">
        <v>45948</v>
      </c>
      <c r="E3568" s="47">
        <v>204.4</v>
      </c>
      <c r="F3568" s="47">
        <f t="shared" si="378"/>
        <v>17987.2</v>
      </c>
      <c r="G3568" s="48">
        <f t="shared" si="379"/>
        <v>35974.400000000001</v>
      </c>
      <c r="H3568" s="21">
        <v>304014</v>
      </c>
      <c r="I3568" s="21" t="s">
        <v>4801</v>
      </c>
      <c r="J3568" s="21">
        <v>2</v>
      </c>
      <c r="K3568" s="21">
        <v>2</v>
      </c>
      <c r="L3568" s="21">
        <f t="shared" si="380"/>
        <v>0</v>
      </c>
      <c r="M3568" s="21" t="s">
        <v>5588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81"/>
        <v>1</v>
      </c>
      <c r="Z3568" s="21" t="str">
        <f t="shared" si="382"/>
        <v>Wednesday</v>
      </c>
      <c r="AA3568" s="21" t="str">
        <f t="shared" si="383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3565</v>
      </c>
      <c r="B3569" s="21" t="s">
        <v>5214</v>
      </c>
      <c r="C3569" s="30">
        <v>45941</v>
      </c>
      <c r="D3569" s="30">
        <v>45948</v>
      </c>
      <c r="E3569" s="47">
        <v>321.75</v>
      </c>
      <c r="F3569" s="47">
        <f t="shared" si="378"/>
        <v>28314</v>
      </c>
      <c r="G3569" s="48">
        <f t="shared" si="379"/>
        <v>28314</v>
      </c>
      <c r="H3569" s="21">
        <v>305034</v>
      </c>
      <c r="I3569" s="21" t="s">
        <v>5186</v>
      </c>
      <c r="J3569" s="21">
        <v>1</v>
      </c>
      <c r="K3569" s="21">
        <v>1</v>
      </c>
      <c r="L3569" s="21">
        <f t="shared" si="380"/>
        <v>0</v>
      </c>
      <c r="M3569" s="21" t="s">
        <v>5583</v>
      </c>
      <c r="N3569" s="30">
        <v>45952</v>
      </c>
      <c r="O3569" s="48">
        <v>36679.5</v>
      </c>
      <c r="P3569" s="21" t="s">
        <v>242</v>
      </c>
      <c r="Q3569" s="57">
        <v>58157301300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Mumbai</v>
      </c>
      <c r="W3569" s="38"/>
      <c r="X3569" s="30">
        <v>45954</v>
      </c>
      <c r="Y3569" s="21">
        <f t="shared" si="381"/>
        <v>2</v>
      </c>
      <c r="Z3569" s="21" t="str">
        <f t="shared" si="382"/>
        <v>Wednesday</v>
      </c>
      <c r="AA3569" s="21" t="str">
        <f t="shared" si="383"/>
        <v>Friday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3566</v>
      </c>
      <c r="B3570" s="21" t="s">
        <v>5214</v>
      </c>
      <c r="C3570" s="30">
        <v>45941</v>
      </c>
      <c r="D3570" s="30">
        <v>45948</v>
      </c>
      <c r="E3570" s="47">
        <v>86.8</v>
      </c>
      <c r="F3570" s="47">
        <f t="shared" si="378"/>
        <v>7638.4</v>
      </c>
      <c r="G3570" s="48">
        <f t="shared" si="379"/>
        <v>7638.4</v>
      </c>
      <c r="H3570" s="21">
        <v>305413</v>
      </c>
      <c r="I3570" s="21" t="s">
        <v>5187</v>
      </c>
      <c r="J3570" s="21">
        <v>1</v>
      </c>
      <c r="K3570" s="21"/>
      <c r="L3570" s="21">
        <f t="shared" si="380"/>
        <v>1</v>
      </c>
      <c r="M3570" s="21"/>
      <c r="N3570" s="30"/>
      <c r="O3570" s="48"/>
      <c r="P3570" s="21" t="s">
        <v>5211</v>
      </c>
      <c r="Q3570" s="57"/>
      <c r="R3570" s="21"/>
      <c r="S3570" s="3">
        <v>4</v>
      </c>
      <c r="T3570" s="37"/>
      <c r="U3570" s="21" t="s">
        <v>18</v>
      </c>
      <c r="V3570" s="21" t="str">
        <f>VLOOKUP(P3570,'Customer List'!B:C,2,)</f>
        <v>Sonipat</v>
      </c>
      <c r="W3570" s="38" t="s">
        <v>5296</v>
      </c>
      <c r="X3570" s="30" t="str">
        <f>IF(OR(R3570 = "PRIYANKA MADAM", R3570 = "DEEPAK", R3570 = "PORTER"),N3570,"")</f>
        <v/>
      </c>
      <c r="Y3570" s="21" t="str">
        <f t="shared" si="381"/>
        <v/>
      </c>
      <c r="Z3570" s="21" t="str">
        <f t="shared" si="382"/>
        <v/>
      </c>
      <c r="AA3570" s="21" t="str">
        <f t="shared" si="383"/>
        <v/>
      </c>
      <c r="AB3570" s="21" t="str">
        <f>VLOOKUP(U3570,'Currency Sheet'!A:C,3,)</f>
        <v>DOLLAR</v>
      </c>
      <c r="AC3570" s="42" t="str">
        <f>VLOOKUP(P3570,'Customer List'!B:D,3,)</f>
        <v>Local</v>
      </c>
    </row>
    <row r="3571" spans="1:29" x14ac:dyDescent="0.25">
      <c r="A3571" s="21">
        <v>3567</v>
      </c>
      <c r="B3571" s="21" t="s">
        <v>5214</v>
      </c>
      <c r="C3571" s="30">
        <v>45941</v>
      </c>
      <c r="D3571" s="30">
        <v>45948</v>
      </c>
      <c r="E3571" s="47">
        <v>107.8</v>
      </c>
      <c r="F3571" s="47">
        <f t="shared" si="378"/>
        <v>9486.4</v>
      </c>
      <c r="G3571" s="48">
        <f t="shared" si="379"/>
        <v>47432</v>
      </c>
      <c r="H3571" s="21">
        <v>310910</v>
      </c>
      <c r="I3571" s="21" t="s">
        <v>4783</v>
      </c>
      <c r="J3571" s="21">
        <v>5</v>
      </c>
      <c r="K3571" s="21">
        <v>5</v>
      </c>
      <c r="L3571" s="21">
        <f t="shared" si="380"/>
        <v>0</v>
      </c>
      <c r="M3571" s="21" t="s">
        <v>5703</v>
      </c>
      <c r="N3571" s="30">
        <v>45952</v>
      </c>
      <c r="O3571" s="48">
        <v>83545</v>
      </c>
      <c r="P3571" s="21" t="s">
        <v>2171</v>
      </c>
      <c r="Q3571" s="57">
        <v>58157302814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Gujrat</v>
      </c>
      <c r="W3571" s="38"/>
      <c r="X3571" s="30">
        <v>45955</v>
      </c>
      <c r="Y3571" s="21">
        <f t="shared" si="381"/>
        <v>3</v>
      </c>
      <c r="Z3571" s="21" t="str">
        <f t="shared" si="382"/>
        <v>Wednesday</v>
      </c>
      <c r="AA3571" s="21" t="str">
        <f t="shared" si="383"/>
        <v>Saturday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3568</v>
      </c>
      <c r="B3572" s="21" t="s">
        <v>5214</v>
      </c>
      <c r="C3572" s="30">
        <v>45941</v>
      </c>
      <c r="D3572" s="30">
        <v>45948</v>
      </c>
      <c r="E3572" s="47">
        <v>207.9</v>
      </c>
      <c r="F3572" s="47">
        <f t="shared" si="378"/>
        <v>18295.2</v>
      </c>
      <c r="G3572" s="48">
        <f t="shared" si="379"/>
        <v>18295.2</v>
      </c>
      <c r="H3572" s="21">
        <v>312206</v>
      </c>
      <c r="I3572" s="21" t="s">
        <v>5188</v>
      </c>
      <c r="J3572" s="21">
        <v>1</v>
      </c>
      <c r="K3572" s="21">
        <v>1</v>
      </c>
      <c r="L3572" s="21">
        <f t="shared" si="380"/>
        <v>0</v>
      </c>
      <c r="M3572" s="21" t="s">
        <v>5583</v>
      </c>
      <c r="N3572" s="30">
        <v>45952</v>
      </c>
      <c r="O3572" s="48">
        <v>25393.5</v>
      </c>
      <c r="P3572" s="21" t="s">
        <v>242</v>
      </c>
      <c r="Q3572" s="21">
        <v>58157301300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Mumbai</v>
      </c>
      <c r="W3572" s="38"/>
      <c r="X3572" s="30">
        <v>45954</v>
      </c>
      <c r="Y3572" s="21">
        <f t="shared" si="381"/>
        <v>2</v>
      </c>
      <c r="Z3572" s="21" t="str">
        <f t="shared" si="382"/>
        <v>Wednesday</v>
      </c>
      <c r="AA3572" s="21" t="str">
        <f t="shared" si="383"/>
        <v>Friday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3569</v>
      </c>
      <c r="B3573" s="21" t="s">
        <v>5214</v>
      </c>
      <c r="C3573" s="30">
        <v>45941</v>
      </c>
      <c r="D3573" s="30">
        <v>45948</v>
      </c>
      <c r="E3573" s="47">
        <v>38.5</v>
      </c>
      <c r="F3573" s="47">
        <f t="shared" si="378"/>
        <v>3388</v>
      </c>
      <c r="G3573" s="48">
        <f t="shared" si="379"/>
        <v>3388</v>
      </c>
      <c r="H3573" s="21">
        <v>317302</v>
      </c>
      <c r="I3573" s="21" t="s">
        <v>4773</v>
      </c>
      <c r="J3573" s="21">
        <v>1</v>
      </c>
      <c r="K3573" s="21">
        <v>1</v>
      </c>
      <c r="L3573" s="21">
        <f t="shared" si="380"/>
        <v>0</v>
      </c>
      <c r="M3573" s="21" t="s">
        <v>5310</v>
      </c>
      <c r="N3573" s="30">
        <v>45955</v>
      </c>
      <c r="O3573" s="48">
        <v>6820</v>
      </c>
      <c r="P3573" s="21" t="s">
        <v>5212</v>
      </c>
      <c r="Q3573" s="56">
        <v>58157407195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patna</v>
      </c>
      <c r="W3573" s="38"/>
      <c r="X3573" s="30">
        <v>45959</v>
      </c>
      <c r="Y3573" s="21">
        <f t="shared" si="381"/>
        <v>4</v>
      </c>
      <c r="Z3573" s="21" t="str">
        <f t="shared" si="382"/>
        <v>Saturday</v>
      </c>
      <c r="AA3573" s="21" t="str">
        <f t="shared" si="383"/>
        <v>Wednesday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3570</v>
      </c>
      <c r="B3574" s="21" t="s">
        <v>5214</v>
      </c>
      <c r="C3574" s="30">
        <v>45941</v>
      </c>
      <c r="D3574" s="30">
        <v>45948</v>
      </c>
      <c r="E3574" s="47">
        <v>53.9</v>
      </c>
      <c r="F3574" s="47">
        <f t="shared" si="378"/>
        <v>4743.2</v>
      </c>
      <c r="G3574" s="48">
        <f t="shared" si="379"/>
        <v>4743.2</v>
      </c>
      <c r="H3574" s="21">
        <v>317318</v>
      </c>
      <c r="I3574" s="21" t="s">
        <v>4773</v>
      </c>
      <c r="J3574" s="21">
        <v>1</v>
      </c>
      <c r="K3574" s="21">
        <v>1</v>
      </c>
      <c r="L3574" s="21">
        <f t="shared" si="380"/>
        <v>0</v>
      </c>
      <c r="M3574" s="21" t="s">
        <v>5310</v>
      </c>
      <c r="N3574" s="30">
        <v>45955</v>
      </c>
      <c r="O3574" s="48">
        <v>9548</v>
      </c>
      <c r="P3574" s="21" t="s">
        <v>5212</v>
      </c>
      <c r="Q3574" s="56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81"/>
        <v>4</v>
      </c>
      <c r="Z3574" s="21" t="str">
        <f t="shared" si="382"/>
        <v>Saturday</v>
      </c>
      <c r="AA3574" s="21" t="str">
        <f t="shared" si="383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3571</v>
      </c>
      <c r="B3575" s="21" t="s">
        <v>5214</v>
      </c>
      <c r="C3575" s="30">
        <v>45941</v>
      </c>
      <c r="D3575" s="30">
        <v>45948</v>
      </c>
      <c r="E3575" s="47">
        <v>35</v>
      </c>
      <c r="F3575" s="47">
        <f t="shared" si="378"/>
        <v>3080</v>
      </c>
      <c r="G3575" s="48">
        <f t="shared" si="379"/>
        <v>3080</v>
      </c>
      <c r="H3575" s="21">
        <v>317408</v>
      </c>
      <c r="I3575" s="21" t="s">
        <v>4784</v>
      </c>
      <c r="J3575" s="21">
        <v>1</v>
      </c>
      <c r="K3575" s="21">
        <v>1</v>
      </c>
      <c r="L3575" s="21">
        <f t="shared" si="380"/>
        <v>0</v>
      </c>
      <c r="M3575" s="21" t="s">
        <v>5310</v>
      </c>
      <c r="N3575" s="30">
        <v>45955</v>
      </c>
      <c r="O3575" s="48">
        <v>6200</v>
      </c>
      <c r="P3575" s="21" t="s">
        <v>5212</v>
      </c>
      <c r="Q3575" s="56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81"/>
        <v>4</v>
      </c>
      <c r="Z3575" s="21" t="str">
        <f t="shared" si="382"/>
        <v>Saturday</v>
      </c>
      <c r="AA3575" s="21" t="str">
        <f t="shared" si="383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3572</v>
      </c>
      <c r="B3576" s="21" t="s">
        <v>5214</v>
      </c>
      <c r="C3576" s="30">
        <v>45941</v>
      </c>
      <c r="D3576" s="30">
        <v>45948</v>
      </c>
      <c r="E3576" s="47">
        <v>277.5</v>
      </c>
      <c r="F3576" s="47">
        <f t="shared" si="378"/>
        <v>24420</v>
      </c>
      <c r="G3576" s="48">
        <f t="shared" si="379"/>
        <v>24420</v>
      </c>
      <c r="H3576" s="21">
        <v>317434</v>
      </c>
      <c r="I3576" s="21" t="s">
        <v>4784</v>
      </c>
      <c r="J3576" s="21">
        <v>1</v>
      </c>
      <c r="K3576" s="21">
        <v>1</v>
      </c>
      <c r="L3576" s="21">
        <f t="shared" si="380"/>
        <v>0</v>
      </c>
      <c r="M3576" s="21" t="s">
        <v>5706</v>
      </c>
      <c r="N3576" s="30">
        <v>45952</v>
      </c>
      <c r="O3576" s="48">
        <v>40145</v>
      </c>
      <c r="P3576" s="21" t="s">
        <v>2171</v>
      </c>
      <c r="Q3576" s="21">
        <v>58157302814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Gujrat</v>
      </c>
      <c r="W3576" s="38"/>
      <c r="X3576" s="30">
        <v>45955</v>
      </c>
      <c r="Y3576" s="21">
        <f t="shared" si="381"/>
        <v>3</v>
      </c>
      <c r="Z3576" s="21" t="str">
        <f t="shared" si="382"/>
        <v>Wednesday</v>
      </c>
      <c r="AA3576" s="21" t="str">
        <f t="shared" si="383"/>
        <v>Saturday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3573</v>
      </c>
      <c r="B3577" s="21" t="s">
        <v>5214</v>
      </c>
      <c r="C3577" s="30">
        <v>45941</v>
      </c>
      <c r="D3577" s="30">
        <v>45948</v>
      </c>
      <c r="E3577" s="47">
        <v>305.25</v>
      </c>
      <c r="F3577" s="47">
        <f t="shared" si="378"/>
        <v>26862</v>
      </c>
      <c r="G3577" s="48">
        <f t="shared" si="379"/>
        <v>53724</v>
      </c>
      <c r="H3577" s="21">
        <v>318340</v>
      </c>
      <c r="I3577" s="21" t="s">
        <v>4785</v>
      </c>
      <c r="J3577" s="21">
        <v>2</v>
      </c>
      <c r="K3577" s="21">
        <v>2</v>
      </c>
      <c r="L3577" s="21">
        <f t="shared" si="380"/>
        <v>0</v>
      </c>
      <c r="M3577" s="21" t="s">
        <v>5588</v>
      </c>
      <c r="N3577" s="30">
        <v>45952</v>
      </c>
      <c r="O3577" s="48">
        <v>88319</v>
      </c>
      <c r="P3577" s="21" t="s">
        <v>2046</v>
      </c>
      <c r="Q3577" s="21">
        <v>58157302394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Banglore</v>
      </c>
      <c r="W3577" s="38"/>
      <c r="X3577" s="30">
        <v>45953</v>
      </c>
      <c r="Y3577" s="21">
        <f t="shared" si="381"/>
        <v>1</v>
      </c>
      <c r="Z3577" s="21" t="str">
        <f t="shared" si="382"/>
        <v>Wednesday</v>
      </c>
      <c r="AA3577" s="21" t="str">
        <f t="shared" si="383"/>
        <v>Thursday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3574</v>
      </c>
      <c r="B3578" s="21" t="s">
        <v>5214</v>
      </c>
      <c r="C3578" s="30">
        <v>45941</v>
      </c>
      <c r="D3578" s="30">
        <v>45948</v>
      </c>
      <c r="E3578" s="47">
        <v>224</v>
      </c>
      <c r="F3578" s="47">
        <f t="shared" si="378"/>
        <v>19712</v>
      </c>
      <c r="G3578" s="48">
        <f t="shared" si="379"/>
        <v>591360</v>
      </c>
      <c r="H3578" s="21">
        <v>333810</v>
      </c>
      <c r="I3578" s="21" t="s">
        <v>5189</v>
      </c>
      <c r="J3578" s="21">
        <v>30</v>
      </c>
      <c r="K3578" s="21">
        <v>30</v>
      </c>
      <c r="L3578" s="21">
        <f t="shared" si="380"/>
        <v>0</v>
      </c>
      <c r="M3578" s="21" t="s">
        <v>5595</v>
      </c>
      <c r="N3578" s="30">
        <v>45952</v>
      </c>
      <c r="O3578" s="48">
        <v>912000</v>
      </c>
      <c r="P3578" s="21" t="s">
        <v>621</v>
      </c>
      <c r="Q3578" s="21">
        <v>58157301145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Hyderabad</v>
      </c>
      <c r="W3578" s="38"/>
      <c r="X3578" s="30">
        <v>45953</v>
      </c>
      <c r="Y3578" s="21">
        <f t="shared" si="381"/>
        <v>1</v>
      </c>
      <c r="Z3578" s="21" t="str">
        <f t="shared" si="382"/>
        <v>Wednesday</v>
      </c>
      <c r="AA3578" s="21" t="str">
        <f t="shared" si="383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3575</v>
      </c>
      <c r="B3579" s="21" t="s">
        <v>5214</v>
      </c>
      <c r="C3579" s="30">
        <v>45941</v>
      </c>
      <c r="D3579" s="30">
        <v>45948</v>
      </c>
      <c r="E3579" s="47">
        <v>144.19999999999999</v>
      </c>
      <c r="F3579" s="47">
        <f t="shared" si="378"/>
        <v>12689.599999999999</v>
      </c>
      <c r="G3579" s="48">
        <f t="shared" si="379"/>
        <v>12689.599999999999</v>
      </c>
      <c r="H3579" s="21">
        <v>333904</v>
      </c>
      <c r="I3579" s="21" t="s">
        <v>5190</v>
      </c>
      <c r="J3579" s="21">
        <v>1</v>
      </c>
      <c r="K3579" s="21">
        <v>1</v>
      </c>
      <c r="L3579" s="21">
        <f t="shared" si="380"/>
        <v>0</v>
      </c>
      <c r="M3579" s="21" t="s">
        <v>5583</v>
      </c>
      <c r="N3579" s="30">
        <v>45952</v>
      </c>
      <c r="O3579" s="48">
        <v>17613</v>
      </c>
      <c r="P3579" s="21" t="s">
        <v>242</v>
      </c>
      <c r="Q3579" s="21">
        <v>58157301300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Mumbai</v>
      </c>
      <c r="W3579" s="38"/>
      <c r="X3579" s="30">
        <v>45954</v>
      </c>
      <c r="Y3579" s="21">
        <f t="shared" si="381"/>
        <v>2</v>
      </c>
      <c r="Z3579" s="21" t="str">
        <f t="shared" si="382"/>
        <v>Wednesday</v>
      </c>
      <c r="AA3579" s="21" t="str">
        <f t="shared" si="383"/>
        <v>Friday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3576</v>
      </c>
      <c r="B3580" s="21" t="s">
        <v>5214</v>
      </c>
      <c r="C3580" s="30">
        <v>45941</v>
      </c>
      <c r="D3580" s="30">
        <v>45948</v>
      </c>
      <c r="E3580" s="47">
        <v>267.39999999999998</v>
      </c>
      <c r="F3580" s="47">
        <f t="shared" si="378"/>
        <v>23531.199999999997</v>
      </c>
      <c r="G3580" s="48">
        <f t="shared" si="379"/>
        <v>23531.199999999997</v>
      </c>
      <c r="H3580" s="21">
        <v>337416</v>
      </c>
      <c r="I3580" s="21" t="s">
        <v>5191</v>
      </c>
      <c r="J3580" s="21">
        <v>1</v>
      </c>
      <c r="K3580" s="21">
        <v>1</v>
      </c>
      <c r="L3580" s="21">
        <f t="shared" si="380"/>
        <v>0</v>
      </c>
      <c r="M3580" s="21" t="s">
        <v>5596</v>
      </c>
      <c r="N3580" s="30">
        <v>45952</v>
      </c>
      <c r="O3580" s="48">
        <v>38964</v>
      </c>
      <c r="P3580" s="21" t="s">
        <v>621</v>
      </c>
      <c r="Q3580" s="57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81"/>
        <v>1</v>
      </c>
      <c r="Z3580" s="21" t="str">
        <f t="shared" si="382"/>
        <v>Wednesday</v>
      </c>
      <c r="AA3580" s="21" t="str">
        <f t="shared" si="383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3577</v>
      </c>
      <c r="B3581" s="21" t="s">
        <v>5214</v>
      </c>
      <c r="C3581" s="30">
        <v>45941</v>
      </c>
      <c r="D3581" s="30">
        <v>45948</v>
      </c>
      <c r="E3581" s="47">
        <v>267.39999999999998</v>
      </c>
      <c r="F3581" s="47">
        <f t="shared" si="378"/>
        <v>23531.199999999997</v>
      </c>
      <c r="G3581" s="48">
        <f t="shared" si="379"/>
        <v>23531.199999999997</v>
      </c>
      <c r="H3581" s="21">
        <v>337614</v>
      </c>
      <c r="I3581" s="21" t="s">
        <v>5192</v>
      </c>
      <c r="J3581" s="21">
        <v>1</v>
      </c>
      <c r="K3581" s="21">
        <v>1</v>
      </c>
      <c r="L3581" s="21">
        <f t="shared" si="380"/>
        <v>0</v>
      </c>
      <c r="M3581" s="21" t="s">
        <v>5596</v>
      </c>
      <c r="N3581" s="30">
        <v>45952</v>
      </c>
      <c r="O3581" s="48">
        <v>38964</v>
      </c>
      <c r="P3581" s="21" t="s">
        <v>621</v>
      </c>
      <c r="Q3581" s="57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81"/>
        <v>1</v>
      </c>
      <c r="Z3581" s="21" t="str">
        <f t="shared" si="382"/>
        <v>Wednesday</v>
      </c>
      <c r="AA3581" s="21" t="str">
        <f t="shared" si="383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3578</v>
      </c>
      <c r="B3582" s="21" t="s">
        <v>5214</v>
      </c>
      <c r="C3582" s="30">
        <v>45941</v>
      </c>
      <c r="D3582" s="30">
        <v>45948</v>
      </c>
      <c r="E3582" s="47">
        <v>205.1</v>
      </c>
      <c r="F3582" s="47">
        <f t="shared" si="378"/>
        <v>18048.8</v>
      </c>
      <c r="G3582" s="48">
        <f t="shared" si="379"/>
        <v>18048.8</v>
      </c>
      <c r="H3582" s="21">
        <v>343512</v>
      </c>
      <c r="I3582" s="21" t="s">
        <v>4792</v>
      </c>
      <c r="J3582" s="21">
        <v>1</v>
      </c>
      <c r="K3582" s="21">
        <v>1</v>
      </c>
      <c r="L3582" s="21">
        <f t="shared" si="380"/>
        <v>0</v>
      </c>
      <c r="M3582" s="21" t="s">
        <v>5684</v>
      </c>
      <c r="N3582" s="30">
        <v>45952</v>
      </c>
      <c r="O3582" s="48">
        <v>31790.5</v>
      </c>
      <c r="P3582" s="21" t="s">
        <v>2171</v>
      </c>
      <c r="Q3582" s="21">
        <v>58157302814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Gujrat</v>
      </c>
      <c r="W3582" s="38"/>
      <c r="X3582" s="30">
        <v>45955</v>
      </c>
      <c r="Y3582" s="21">
        <f t="shared" si="381"/>
        <v>3</v>
      </c>
      <c r="Z3582" s="21" t="str">
        <f t="shared" si="382"/>
        <v>Wednesday</v>
      </c>
      <c r="AA3582" s="21" t="str">
        <f t="shared" si="383"/>
        <v>Saturday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3579</v>
      </c>
      <c r="B3583" s="21" t="s">
        <v>5214</v>
      </c>
      <c r="C3583" s="30">
        <v>45941</v>
      </c>
      <c r="D3583" s="30">
        <v>45948</v>
      </c>
      <c r="E3583" s="47">
        <v>267.39999999999998</v>
      </c>
      <c r="F3583" s="47">
        <f t="shared" si="378"/>
        <v>23531.199999999997</v>
      </c>
      <c r="G3583" s="48">
        <f t="shared" si="379"/>
        <v>23531.199999999997</v>
      </c>
      <c r="H3583" s="21">
        <v>343614</v>
      </c>
      <c r="I3583" s="21" t="s">
        <v>4792</v>
      </c>
      <c r="J3583" s="21">
        <v>1</v>
      </c>
      <c r="K3583" s="21">
        <v>1</v>
      </c>
      <c r="L3583" s="21">
        <f t="shared" si="380"/>
        <v>0</v>
      </c>
      <c r="M3583" s="21" t="s">
        <v>5583</v>
      </c>
      <c r="N3583" s="30">
        <v>45952</v>
      </c>
      <c r="O3583" s="48">
        <v>32661</v>
      </c>
      <c r="P3583" s="21" t="s">
        <v>242</v>
      </c>
      <c r="Q3583" s="57">
        <v>58157301300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Mumbai</v>
      </c>
      <c r="W3583" s="38"/>
      <c r="X3583" s="30">
        <v>45954</v>
      </c>
      <c r="Y3583" s="21">
        <f t="shared" si="381"/>
        <v>2</v>
      </c>
      <c r="Z3583" s="21" t="str">
        <f t="shared" si="382"/>
        <v>Wednesday</v>
      </c>
      <c r="AA3583" s="21" t="str">
        <f t="shared" si="383"/>
        <v>Friday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3580</v>
      </c>
      <c r="B3584" s="21" t="s">
        <v>5214</v>
      </c>
      <c r="C3584" s="30">
        <v>45941</v>
      </c>
      <c r="D3584" s="30">
        <v>45948</v>
      </c>
      <c r="E3584" s="47">
        <v>58.1</v>
      </c>
      <c r="F3584" s="47">
        <f t="shared" si="378"/>
        <v>5112.8</v>
      </c>
      <c r="G3584" s="48">
        <f t="shared" si="379"/>
        <v>51128</v>
      </c>
      <c r="H3584" s="21">
        <v>344606</v>
      </c>
      <c r="I3584" s="21" t="s">
        <v>4784</v>
      </c>
      <c r="J3584" s="21">
        <v>10</v>
      </c>
      <c r="K3584" s="21">
        <v>10</v>
      </c>
      <c r="L3584" s="21">
        <f t="shared" si="380"/>
        <v>0</v>
      </c>
      <c r="M3584" s="21" t="s">
        <v>5306</v>
      </c>
      <c r="N3584" s="30">
        <v>45955</v>
      </c>
      <c r="O3584" s="48">
        <v>90055</v>
      </c>
      <c r="P3584" s="21" t="s">
        <v>37</v>
      </c>
      <c r="Q3584" s="56">
        <v>58157405714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Banglore</v>
      </c>
      <c r="W3584" s="38"/>
      <c r="X3584" s="30">
        <v>45957</v>
      </c>
      <c r="Y3584" s="21">
        <f t="shared" si="381"/>
        <v>2</v>
      </c>
      <c r="Z3584" s="21" t="str">
        <f t="shared" si="382"/>
        <v>Saturday</v>
      </c>
      <c r="AA3584" s="21" t="str">
        <f t="shared" si="383"/>
        <v>Monday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3581</v>
      </c>
      <c r="B3585" s="21" t="s">
        <v>5214</v>
      </c>
      <c r="C3585" s="30">
        <v>45941</v>
      </c>
      <c r="D3585" s="30">
        <v>45948</v>
      </c>
      <c r="E3585" s="47">
        <v>227.5</v>
      </c>
      <c r="F3585" s="47">
        <f t="shared" si="378"/>
        <v>20020</v>
      </c>
      <c r="G3585" s="48">
        <f t="shared" si="379"/>
        <v>200200</v>
      </c>
      <c r="H3585" s="21">
        <v>344712</v>
      </c>
      <c r="I3585" s="21" t="s">
        <v>4793</v>
      </c>
      <c r="J3585" s="21">
        <v>10</v>
      </c>
      <c r="K3585" s="21">
        <v>10</v>
      </c>
      <c r="L3585" s="21">
        <f t="shared" si="380"/>
        <v>0</v>
      </c>
      <c r="M3585" s="21" t="s">
        <v>5306</v>
      </c>
      <c r="N3585" s="30">
        <v>45955</v>
      </c>
      <c r="O3585" s="48">
        <v>377812.5</v>
      </c>
      <c r="P3585" s="21" t="s">
        <v>37</v>
      </c>
      <c r="Q3585" s="56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81"/>
        <v>2</v>
      </c>
      <c r="Z3585" s="21" t="str">
        <f t="shared" si="382"/>
        <v>Saturday</v>
      </c>
      <c r="AA3585" s="21" t="str">
        <f t="shared" si="383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3582</v>
      </c>
      <c r="B3586" s="21" t="s">
        <v>5214</v>
      </c>
      <c r="C3586" s="30">
        <v>45941</v>
      </c>
      <c r="D3586" s="30">
        <v>45948</v>
      </c>
      <c r="E3586" s="47">
        <v>334.5</v>
      </c>
      <c r="F3586" s="47">
        <f t="shared" si="378"/>
        <v>29436</v>
      </c>
      <c r="G3586" s="48">
        <f t="shared" si="379"/>
        <v>29436</v>
      </c>
      <c r="H3586" s="21">
        <v>348232</v>
      </c>
      <c r="I3586" s="21" t="s">
        <v>4795</v>
      </c>
      <c r="J3586" s="21">
        <v>1</v>
      </c>
      <c r="K3586" s="21">
        <v>1</v>
      </c>
      <c r="L3586" s="21">
        <f t="shared" si="380"/>
        <v>0</v>
      </c>
      <c r="M3586" s="21" t="s">
        <v>5583</v>
      </c>
      <c r="N3586" s="30">
        <v>45952</v>
      </c>
      <c r="O3586" s="48">
        <v>46582.47</v>
      </c>
      <c r="P3586" s="21" t="s">
        <v>242</v>
      </c>
      <c r="Q3586" s="21">
        <v>58157301300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Mumbai</v>
      </c>
      <c r="W3586" s="38"/>
      <c r="X3586" s="30">
        <v>45954</v>
      </c>
      <c r="Y3586" s="21">
        <f t="shared" si="381"/>
        <v>2</v>
      </c>
      <c r="Z3586" s="21" t="str">
        <f t="shared" si="382"/>
        <v>Wednesday</v>
      </c>
      <c r="AA3586" s="21" t="str">
        <f t="shared" si="383"/>
        <v>Friday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3583</v>
      </c>
      <c r="B3587" s="21" t="s">
        <v>5214</v>
      </c>
      <c r="C3587" s="30">
        <v>45941</v>
      </c>
      <c r="D3587" s="30">
        <v>45948</v>
      </c>
      <c r="E3587" s="47">
        <v>313.5</v>
      </c>
      <c r="F3587" s="47">
        <f t="shared" si="378"/>
        <v>27588</v>
      </c>
      <c r="G3587" s="48">
        <f t="shared" si="379"/>
        <v>27588</v>
      </c>
      <c r="H3587" s="21">
        <v>350214</v>
      </c>
      <c r="I3587" s="21" t="s">
        <v>5193</v>
      </c>
      <c r="J3587" s="21">
        <v>1</v>
      </c>
      <c r="K3587" s="21">
        <v>1</v>
      </c>
      <c r="L3587" s="21">
        <f t="shared" si="380"/>
        <v>0</v>
      </c>
      <c r="M3587" s="21" t="s">
        <v>5311</v>
      </c>
      <c r="N3587" s="30">
        <v>45955</v>
      </c>
      <c r="O3587" s="48">
        <v>44057.2</v>
      </c>
      <c r="P3587" s="21" t="s">
        <v>5213</v>
      </c>
      <c r="Q3587" s="56">
        <v>58157407943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45957</v>
      </c>
      <c r="Y3587" s="21">
        <f t="shared" si="381"/>
        <v>2</v>
      </c>
      <c r="Z3587" s="21" t="str">
        <f t="shared" si="382"/>
        <v>Saturday</v>
      </c>
      <c r="AA3587" s="21" t="str">
        <f t="shared" si="383"/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3584</v>
      </c>
      <c r="B3588" s="21" t="s">
        <v>5214</v>
      </c>
      <c r="C3588" s="30">
        <v>45941</v>
      </c>
      <c r="D3588" s="30">
        <v>45948</v>
      </c>
      <c r="E3588" s="47">
        <v>259</v>
      </c>
      <c r="F3588" s="47">
        <f t="shared" si="378"/>
        <v>22792</v>
      </c>
      <c r="G3588" s="48">
        <f t="shared" si="379"/>
        <v>22792</v>
      </c>
      <c r="H3588" s="21">
        <v>354108</v>
      </c>
      <c r="I3588" s="21" t="s">
        <v>5194</v>
      </c>
      <c r="J3588" s="21">
        <v>1</v>
      </c>
      <c r="K3588" s="21">
        <v>1</v>
      </c>
      <c r="L3588" s="21">
        <f t="shared" si="380"/>
        <v>0</v>
      </c>
      <c r="M3588" s="21" t="s">
        <v>5583</v>
      </c>
      <c r="N3588" s="30">
        <v>45952</v>
      </c>
      <c r="O3588" s="48">
        <v>31635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81"/>
        <v>2</v>
      </c>
      <c r="Z3588" s="21" t="str">
        <f t="shared" si="382"/>
        <v>Wednesday</v>
      </c>
      <c r="AA3588" s="21" t="str">
        <f t="shared" si="383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3585</v>
      </c>
      <c r="B3589" s="21" t="s">
        <v>5214</v>
      </c>
      <c r="C3589" s="30">
        <v>45941</v>
      </c>
      <c r="D3589" s="30">
        <v>45948</v>
      </c>
      <c r="E3589" s="47">
        <v>259</v>
      </c>
      <c r="F3589" s="47">
        <f t="shared" ref="F3589:F3653" si="384">IF(AB3589="DOLLAR",E3589*88,E3589)</f>
        <v>22792</v>
      </c>
      <c r="G3589" s="48">
        <f t="shared" ref="G3589:G3653" si="385">F3589*J3589</f>
        <v>22792</v>
      </c>
      <c r="H3589" s="21">
        <v>358510</v>
      </c>
      <c r="I3589" s="21" t="s">
        <v>5195</v>
      </c>
      <c r="J3589" s="21">
        <v>1</v>
      </c>
      <c r="K3589" s="21">
        <v>1</v>
      </c>
      <c r="L3589" s="21">
        <f t="shared" ref="L3589:L3653" si="386">J3589-K3589</f>
        <v>0</v>
      </c>
      <c r="M3589" s="21" t="s">
        <v>5583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ref="Y3589:Y3653" si="387">IF(X3589="", "", X3589-N3589)</f>
        <v>2</v>
      </c>
      <c r="Z3589" s="21" t="str">
        <f t="shared" ref="Z3589:Z3653" si="388">IF(N3589="", "", TEXT(N3589, "dddd"))</f>
        <v>Wednesday</v>
      </c>
      <c r="AA3589" s="21" t="str">
        <f t="shared" ref="AA3589:AA3653" si="389">IF(X3589="", "", TEXT(X3589, "dddd"))</f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3586</v>
      </c>
      <c r="B3590" s="21" t="s">
        <v>5214</v>
      </c>
      <c r="C3590" s="30">
        <v>45941</v>
      </c>
      <c r="D3590" s="30">
        <v>45948</v>
      </c>
      <c r="E3590" s="47">
        <v>180.6</v>
      </c>
      <c r="F3590" s="47">
        <f t="shared" si="384"/>
        <v>15892.8</v>
      </c>
      <c r="G3590" s="48">
        <f t="shared" si="385"/>
        <v>15892.8</v>
      </c>
      <c r="H3590" s="21">
        <v>362526</v>
      </c>
      <c r="I3590" s="21" t="s">
        <v>4785</v>
      </c>
      <c r="J3590" s="21">
        <v>1</v>
      </c>
      <c r="K3590" s="21">
        <v>1</v>
      </c>
      <c r="L3590" s="21">
        <f t="shared" si="386"/>
        <v>0</v>
      </c>
      <c r="M3590" s="21" t="s">
        <v>5584</v>
      </c>
      <c r="N3590" s="30">
        <v>45952</v>
      </c>
      <c r="O3590" s="48">
        <v>22059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87"/>
        <v>2</v>
      </c>
      <c r="Z3590" s="21" t="str">
        <f t="shared" si="388"/>
        <v>Wednesday</v>
      </c>
      <c r="AA3590" s="21" t="str">
        <f t="shared" si="389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3587</v>
      </c>
      <c r="B3591" s="21" t="s">
        <v>5214</v>
      </c>
      <c r="C3591" s="30">
        <v>45941</v>
      </c>
      <c r="D3591" s="30">
        <v>45948</v>
      </c>
      <c r="E3591" s="47">
        <v>301.5</v>
      </c>
      <c r="F3591" s="47">
        <f t="shared" si="384"/>
        <v>26532</v>
      </c>
      <c r="G3591" s="48">
        <f t="shared" si="385"/>
        <v>1061280</v>
      </c>
      <c r="H3591" s="21">
        <v>367144</v>
      </c>
      <c r="I3591" s="21" t="s">
        <v>5184</v>
      </c>
      <c r="J3591" s="21">
        <v>40</v>
      </c>
      <c r="K3591" s="21">
        <v>40</v>
      </c>
      <c r="L3591" s="21">
        <f t="shared" si="386"/>
        <v>0</v>
      </c>
      <c r="M3591" s="21" t="s">
        <v>5595</v>
      </c>
      <c r="N3591" s="30">
        <v>45952</v>
      </c>
      <c r="O3591" s="48">
        <v>1527600</v>
      </c>
      <c r="P3591" s="21" t="s">
        <v>621</v>
      </c>
      <c r="Q3591" s="21">
        <v>58157301145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Hyderabad</v>
      </c>
      <c r="W3591" s="38"/>
      <c r="X3591" s="30">
        <v>45953</v>
      </c>
      <c r="Y3591" s="21">
        <f t="shared" si="387"/>
        <v>1</v>
      </c>
      <c r="Z3591" s="21" t="str">
        <f t="shared" si="388"/>
        <v>Wednesday</v>
      </c>
      <c r="AA3591" s="21" t="str">
        <f t="shared" si="389"/>
        <v>Thursday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3588</v>
      </c>
      <c r="B3592" s="21" t="s">
        <v>5214</v>
      </c>
      <c r="C3592" s="30">
        <v>45941</v>
      </c>
      <c r="D3592" s="30">
        <v>45948</v>
      </c>
      <c r="E3592" s="47">
        <v>285</v>
      </c>
      <c r="F3592" s="47">
        <f t="shared" si="384"/>
        <v>25080</v>
      </c>
      <c r="G3592" s="48">
        <f t="shared" si="385"/>
        <v>25080</v>
      </c>
      <c r="H3592" s="21">
        <v>367164</v>
      </c>
      <c r="I3592" s="21" t="s">
        <v>5184</v>
      </c>
      <c r="J3592" s="21">
        <v>1</v>
      </c>
      <c r="K3592" s="21">
        <v>1</v>
      </c>
      <c r="L3592" s="21">
        <f t="shared" si="386"/>
        <v>0</v>
      </c>
      <c r="M3592" s="21" t="s">
        <v>5583</v>
      </c>
      <c r="N3592" s="30">
        <v>45952</v>
      </c>
      <c r="O3592" s="48">
        <v>32490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87"/>
        <v>2</v>
      </c>
      <c r="Z3592" s="21" t="str">
        <f t="shared" si="388"/>
        <v>Wednesday</v>
      </c>
      <c r="AA3592" s="21" t="str">
        <f t="shared" si="389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3589</v>
      </c>
      <c r="B3593" s="21" t="s">
        <v>5214</v>
      </c>
      <c r="C3593" s="30">
        <v>45941</v>
      </c>
      <c r="D3593" s="30">
        <v>45948</v>
      </c>
      <c r="E3593" s="47">
        <v>287.7</v>
      </c>
      <c r="F3593" s="47">
        <f t="shared" si="384"/>
        <v>25317.599999999999</v>
      </c>
      <c r="G3593" s="48">
        <f t="shared" si="385"/>
        <v>25317.599999999999</v>
      </c>
      <c r="H3593" s="21">
        <v>369332</v>
      </c>
      <c r="I3593" s="21" t="s">
        <v>5081</v>
      </c>
      <c r="J3593" s="21">
        <v>1</v>
      </c>
      <c r="K3593" s="21">
        <v>1</v>
      </c>
      <c r="L3593" s="21">
        <f t="shared" si="386"/>
        <v>0</v>
      </c>
      <c r="M3593" s="21" t="s">
        <v>5584</v>
      </c>
      <c r="N3593" s="30">
        <v>45952</v>
      </c>
      <c r="O3593" s="48">
        <v>35140.5</v>
      </c>
      <c r="P3593" s="21" t="s">
        <v>242</v>
      </c>
      <c r="Q3593" s="57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87"/>
        <v>2</v>
      </c>
      <c r="Z3593" s="21" t="str">
        <f t="shared" si="388"/>
        <v>Wednesday</v>
      </c>
      <c r="AA3593" s="21" t="str">
        <f t="shared" si="389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3590</v>
      </c>
      <c r="B3594" s="21" t="s">
        <v>5214</v>
      </c>
      <c r="C3594" s="30">
        <v>45941</v>
      </c>
      <c r="D3594" s="30">
        <v>45948</v>
      </c>
      <c r="E3594" s="47">
        <v>107.1</v>
      </c>
      <c r="F3594" s="47">
        <f t="shared" si="384"/>
        <v>9424.7999999999993</v>
      </c>
      <c r="G3594" s="48">
        <f t="shared" si="385"/>
        <v>9424.7999999999993</v>
      </c>
      <c r="H3594" s="21">
        <v>369703</v>
      </c>
      <c r="I3594" s="21" t="s">
        <v>5196</v>
      </c>
      <c r="J3594" s="21">
        <v>1</v>
      </c>
      <c r="K3594" s="21"/>
      <c r="L3594" s="21">
        <f t="shared" si="386"/>
        <v>1</v>
      </c>
      <c r="M3594" s="21"/>
      <c r="N3594" s="30"/>
      <c r="O3594" s="48"/>
      <c r="P3594" s="21" t="s">
        <v>5211</v>
      </c>
      <c r="Q3594" s="21"/>
      <c r="R3594" s="21"/>
      <c r="S3594" s="3">
        <v>4</v>
      </c>
      <c r="T3594" s="37"/>
      <c r="U3594" s="21" t="s">
        <v>18</v>
      </c>
      <c r="V3594" s="21" t="str">
        <f>VLOOKUP(P3594,'Customer List'!B:C,2,)</f>
        <v>Sonipat</v>
      </c>
      <c r="W3594" s="38" t="s">
        <v>5296</v>
      </c>
      <c r="X3594" s="30" t="str">
        <f>IF(OR(R3594 = "PRIYANKA MADAM", R3594 = "DEEPAK", R3594 = "PORTER"),N3594,"")</f>
        <v/>
      </c>
      <c r="Y3594" s="21" t="str">
        <f t="shared" si="387"/>
        <v/>
      </c>
      <c r="Z3594" s="21" t="str">
        <f t="shared" si="388"/>
        <v/>
      </c>
      <c r="AA3594" s="21" t="str">
        <f t="shared" si="389"/>
        <v/>
      </c>
      <c r="AB3594" s="21" t="str">
        <f>VLOOKUP(U3594,'Currency Sheet'!A:C,3,)</f>
        <v>DOLLAR</v>
      </c>
      <c r="AC3594" s="42" t="str">
        <f>VLOOKUP(P3594,'Customer List'!B:D,3,)</f>
        <v>Local</v>
      </c>
    </row>
    <row r="3595" spans="1:29" x14ac:dyDescent="0.25">
      <c r="A3595" s="21">
        <v>3591</v>
      </c>
      <c r="B3595" s="21" t="s">
        <v>5214</v>
      </c>
      <c r="C3595" s="30">
        <v>45941</v>
      </c>
      <c r="D3595" s="30">
        <v>45948</v>
      </c>
      <c r="E3595" s="47">
        <v>321.75</v>
      </c>
      <c r="F3595" s="47">
        <f t="shared" si="384"/>
        <v>28314</v>
      </c>
      <c r="G3595" s="48">
        <f t="shared" si="385"/>
        <v>28314</v>
      </c>
      <c r="H3595" s="21">
        <v>396414</v>
      </c>
      <c r="I3595" s="21" t="s">
        <v>5083</v>
      </c>
      <c r="J3595" s="21">
        <v>1</v>
      </c>
      <c r="K3595" s="21">
        <v>1</v>
      </c>
      <c r="L3595" s="21">
        <f t="shared" si="386"/>
        <v>0</v>
      </c>
      <c r="M3595" s="21" t="s">
        <v>5672</v>
      </c>
      <c r="N3595" s="30">
        <v>45952</v>
      </c>
      <c r="O3595" s="48">
        <v>46546</v>
      </c>
      <c r="P3595" s="21" t="s">
        <v>620</v>
      </c>
      <c r="Q3595" s="21">
        <v>58157302151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45955</v>
      </c>
      <c r="Y3595" s="21">
        <f t="shared" si="387"/>
        <v>3</v>
      </c>
      <c r="Z3595" s="21" t="str">
        <f t="shared" si="388"/>
        <v>Wednesday</v>
      </c>
      <c r="AA3595" s="21" t="str">
        <f t="shared" si="389"/>
        <v>Saturday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3592</v>
      </c>
      <c r="B3596" s="21" t="s">
        <v>5214</v>
      </c>
      <c r="C3596" s="30">
        <v>45941</v>
      </c>
      <c r="D3596" s="30">
        <v>45948</v>
      </c>
      <c r="E3596" s="47">
        <v>146.30000000000001</v>
      </c>
      <c r="F3596" s="47">
        <f t="shared" si="384"/>
        <v>12874.400000000001</v>
      </c>
      <c r="G3596" s="48">
        <f t="shared" si="385"/>
        <v>12874.400000000001</v>
      </c>
      <c r="H3596" s="21">
        <v>400129</v>
      </c>
      <c r="I3596" s="21" t="s">
        <v>5197</v>
      </c>
      <c r="J3596" s="21">
        <v>1</v>
      </c>
      <c r="K3596" s="21">
        <v>1</v>
      </c>
      <c r="L3596" s="21">
        <f t="shared" si="386"/>
        <v>0</v>
      </c>
      <c r="M3596" s="21" t="s">
        <v>5636</v>
      </c>
      <c r="N3596" s="30">
        <v>45952</v>
      </c>
      <c r="O3596" s="48">
        <v>19855</v>
      </c>
      <c r="P3596" s="21" t="s">
        <v>213</v>
      </c>
      <c r="Q3596" s="21" t="s">
        <v>1127</v>
      </c>
      <c r="R3596" s="21" t="s">
        <v>2037</v>
      </c>
      <c r="S3596" s="3">
        <v>4</v>
      </c>
      <c r="T3596" s="37"/>
      <c r="U3596" s="21" t="s">
        <v>18</v>
      </c>
      <c r="V3596" s="21" t="str">
        <f>VLOOKUP(P3596,'Customer List'!B:C,2,)</f>
        <v>Delhi</v>
      </c>
      <c r="W3596" s="38"/>
      <c r="X3596" s="30">
        <f>IF(OR(R3596 = "PRIYANKA MADAM", R3596 = "DEEPAK", R3596 = "PORTER"),N3596,"")</f>
        <v>45952</v>
      </c>
      <c r="Y3596" s="21">
        <f t="shared" si="387"/>
        <v>0</v>
      </c>
      <c r="Z3596" s="21" t="str">
        <f t="shared" si="388"/>
        <v>Wednesday</v>
      </c>
      <c r="AA3596" s="21" t="str">
        <f t="shared" si="389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3593</v>
      </c>
      <c r="B3597" s="21" t="s">
        <v>5214</v>
      </c>
      <c r="C3597" s="30">
        <v>45941</v>
      </c>
      <c r="D3597" s="30">
        <v>45948</v>
      </c>
      <c r="E3597" s="47">
        <v>115.5</v>
      </c>
      <c r="F3597" s="47">
        <f t="shared" si="384"/>
        <v>10164</v>
      </c>
      <c r="G3597" s="48">
        <f t="shared" si="385"/>
        <v>20328</v>
      </c>
      <c r="H3597" s="21">
        <v>400218</v>
      </c>
      <c r="I3597" s="21" t="s">
        <v>4805</v>
      </c>
      <c r="J3597" s="21">
        <v>2</v>
      </c>
      <c r="K3597" s="21">
        <v>2</v>
      </c>
      <c r="L3597" s="21">
        <f t="shared" si="386"/>
        <v>0</v>
      </c>
      <c r="M3597" s="21" t="s">
        <v>5319</v>
      </c>
      <c r="N3597" s="30">
        <v>45955</v>
      </c>
      <c r="O3597" s="48">
        <v>35805</v>
      </c>
      <c r="P3597" s="21" t="s">
        <v>2171</v>
      </c>
      <c r="Q3597" s="56">
        <v>58157406090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Gujrat</v>
      </c>
      <c r="W3597" s="38"/>
      <c r="X3597" s="30">
        <v>45957</v>
      </c>
      <c r="Y3597" s="21">
        <f t="shared" si="387"/>
        <v>2</v>
      </c>
      <c r="Z3597" s="21" t="str">
        <f t="shared" si="388"/>
        <v>Saturday</v>
      </c>
      <c r="AA3597" s="21" t="str">
        <f t="shared" si="389"/>
        <v>Monday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3594</v>
      </c>
      <c r="B3598" s="21" t="s">
        <v>5214</v>
      </c>
      <c r="C3598" s="30">
        <v>45941</v>
      </c>
      <c r="D3598" s="30">
        <v>45948</v>
      </c>
      <c r="E3598" s="47">
        <v>68.599999999999994</v>
      </c>
      <c r="F3598" s="47">
        <f t="shared" si="384"/>
        <v>6036.7999999999993</v>
      </c>
      <c r="G3598" s="48">
        <f t="shared" si="385"/>
        <v>6036.7999999999993</v>
      </c>
      <c r="H3598" s="21">
        <v>400508</v>
      </c>
      <c r="I3598" s="21" t="s">
        <v>4808</v>
      </c>
      <c r="J3598" s="21">
        <v>1</v>
      </c>
      <c r="K3598" s="21">
        <v>1</v>
      </c>
      <c r="L3598" s="21">
        <f t="shared" si="386"/>
        <v>0</v>
      </c>
      <c r="M3598" s="21" t="s">
        <v>5591</v>
      </c>
      <c r="N3598" s="30">
        <v>45952</v>
      </c>
      <c r="O3598" s="48">
        <v>10633</v>
      </c>
      <c r="P3598" s="21" t="s">
        <v>671</v>
      </c>
      <c r="Q3598" s="21">
        <v>58157301521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Hyderabad</v>
      </c>
      <c r="W3598" s="38"/>
      <c r="X3598" s="30">
        <v>45955</v>
      </c>
      <c r="Y3598" s="21">
        <f t="shared" si="387"/>
        <v>3</v>
      </c>
      <c r="Z3598" s="21" t="str">
        <f t="shared" si="388"/>
        <v>Wednesday</v>
      </c>
      <c r="AA3598" s="21" t="str">
        <f t="shared" si="389"/>
        <v>Saturday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3595</v>
      </c>
      <c r="B3599" s="21" t="s">
        <v>5214</v>
      </c>
      <c r="C3599" s="30">
        <v>45941</v>
      </c>
      <c r="D3599" s="30">
        <v>45948</v>
      </c>
      <c r="E3599" s="47">
        <v>123.2</v>
      </c>
      <c r="F3599" s="47">
        <f t="shared" si="384"/>
        <v>10841.6</v>
      </c>
      <c r="G3599" s="48">
        <f t="shared" si="385"/>
        <v>10841.6</v>
      </c>
      <c r="H3599" s="21">
        <v>400522</v>
      </c>
      <c r="I3599" s="21" t="s">
        <v>4808</v>
      </c>
      <c r="J3599" s="21">
        <v>1</v>
      </c>
      <c r="K3599" s="21">
        <v>1</v>
      </c>
      <c r="L3599" s="21">
        <f t="shared" si="386"/>
        <v>0</v>
      </c>
      <c r="M3599" s="21" t="s">
        <v>5591</v>
      </c>
      <c r="N3599" s="30">
        <v>45952</v>
      </c>
      <c r="O3599" s="48">
        <v>19096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87"/>
        <v>3</v>
      </c>
      <c r="Z3599" s="21" t="str">
        <f t="shared" si="388"/>
        <v>Wednesday</v>
      </c>
      <c r="AA3599" s="21" t="str">
        <f t="shared" si="389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3596</v>
      </c>
      <c r="B3600" s="21" t="s">
        <v>5214</v>
      </c>
      <c r="C3600" s="30">
        <v>45941</v>
      </c>
      <c r="D3600" s="30">
        <v>45948</v>
      </c>
      <c r="E3600" s="47">
        <v>123.2</v>
      </c>
      <c r="F3600" s="47">
        <f t="shared" si="384"/>
        <v>10841.6</v>
      </c>
      <c r="G3600" s="48">
        <f t="shared" si="385"/>
        <v>10841.6</v>
      </c>
      <c r="H3600" s="21">
        <v>400524</v>
      </c>
      <c r="I3600" s="21" t="s">
        <v>4808</v>
      </c>
      <c r="J3600" s="21">
        <v>1</v>
      </c>
      <c r="K3600" s="21">
        <v>1</v>
      </c>
      <c r="L3600" s="21">
        <f t="shared" si="386"/>
        <v>0</v>
      </c>
      <c r="M3600" s="21" t="s">
        <v>5591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87"/>
        <v>3</v>
      </c>
      <c r="Z3600" s="21" t="str">
        <f t="shared" si="388"/>
        <v>Wednesday</v>
      </c>
      <c r="AA3600" s="21" t="str">
        <f t="shared" si="389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3597</v>
      </c>
      <c r="B3601" s="21" t="s">
        <v>5214</v>
      </c>
      <c r="C3601" s="30">
        <v>45941</v>
      </c>
      <c r="D3601" s="30">
        <v>45948</v>
      </c>
      <c r="E3601" s="47">
        <v>202.5</v>
      </c>
      <c r="F3601" s="47">
        <f t="shared" si="384"/>
        <v>17820</v>
      </c>
      <c r="G3601" s="48">
        <f t="shared" si="385"/>
        <v>17820</v>
      </c>
      <c r="H3601" s="21">
        <v>400551</v>
      </c>
      <c r="I3601" s="21" t="s">
        <v>4808</v>
      </c>
      <c r="J3601" s="21">
        <v>1</v>
      </c>
      <c r="K3601" s="21">
        <v>1</v>
      </c>
      <c r="L3601" s="21">
        <f t="shared" si="386"/>
        <v>0</v>
      </c>
      <c r="M3601" s="21" t="s">
        <v>5591</v>
      </c>
      <c r="N3601" s="30">
        <v>45952</v>
      </c>
      <c r="O3601" s="48">
        <v>29295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87"/>
        <v>3</v>
      </c>
      <c r="Z3601" s="21" t="str">
        <f t="shared" si="388"/>
        <v>Wednesday</v>
      </c>
      <c r="AA3601" s="21" t="str">
        <f t="shared" si="389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3598</v>
      </c>
      <c r="B3602" s="21" t="s">
        <v>5214</v>
      </c>
      <c r="C3602" s="30">
        <v>45941</v>
      </c>
      <c r="D3602" s="30">
        <v>45948</v>
      </c>
      <c r="E3602" s="47">
        <v>168.7</v>
      </c>
      <c r="F3602" s="47">
        <f t="shared" si="384"/>
        <v>14845.599999999999</v>
      </c>
      <c r="G3602" s="48">
        <f t="shared" si="385"/>
        <v>14845.599999999999</v>
      </c>
      <c r="H3602" s="21">
        <v>400932</v>
      </c>
      <c r="I3602" s="21" t="s">
        <v>5198</v>
      </c>
      <c r="J3602" s="21">
        <v>1</v>
      </c>
      <c r="K3602" s="21">
        <v>1</v>
      </c>
      <c r="L3602" s="21">
        <f t="shared" si="386"/>
        <v>0</v>
      </c>
      <c r="M3602" s="21" t="s">
        <v>5591</v>
      </c>
      <c r="N3602" s="30">
        <v>45952</v>
      </c>
      <c r="O3602" s="48">
        <v>26148.5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87"/>
        <v>3</v>
      </c>
      <c r="Z3602" s="21" t="str">
        <f t="shared" si="388"/>
        <v>Wednesday</v>
      </c>
      <c r="AA3602" s="21" t="str">
        <f t="shared" si="389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3599</v>
      </c>
      <c r="B3603" s="21" t="s">
        <v>5214</v>
      </c>
      <c r="C3603" s="30">
        <v>45941</v>
      </c>
      <c r="D3603" s="30">
        <v>45948</v>
      </c>
      <c r="E3603" s="47">
        <v>127.4</v>
      </c>
      <c r="F3603" s="47">
        <f t="shared" si="384"/>
        <v>11211.2</v>
      </c>
      <c r="G3603" s="48">
        <f t="shared" si="385"/>
        <v>11211.2</v>
      </c>
      <c r="H3603" s="21">
        <v>405301</v>
      </c>
      <c r="I3603" s="21" t="s">
        <v>4811</v>
      </c>
      <c r="J3603" s="21">
        <v>1</v>
      </c>
      <c r="K3603" s="21">
        <v>1</v>
      </c>
      <c r="L3603" s="21">
        <f t="shared" si="386"/>
        <v>0</v>
      </c>
      <c r="M3603" s="21" t="s">
        <v>5655</v>
      </c>
      <c r="N3603" s="30">
        <v>45952</v>
      </c>
      <c r="O3603" s="48">
        <v>17772.3</v>
      </c>
      <c r="P3603" s="21" t="s">
        <v>2365</v>
      </c>
      <c r="Q3603" s="21">
        <v>58157309626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45953</v>
      </c>
      <c r="Y3603" s="21">
        <f t="shared" si="387"/>
        <v>1</v>
      </c>
      <c r="Z3603" s="21" t="str">
        <f t="shared" si="388"/>
        <v>Wednesday</v>
      </c>
      <c r="AA3603" s="21" t="str">
        <f t="shared" si="389"/>
        <v>Thursday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3600</v>
      </c>
      <c r="B3604" s="21" t="s">
        <v>5214</v>
      </c>
      <c r="C3604" s="30">
        <v>45941</v>
      </c>
      <c r="D3604" s="30">
        <v>45948</v>
      </c>
      <c r="E3604" s="47">
        <v>204.4</v>
      </c>
      <c r="F3604" s="47">
        <f t="shared" si="384"/>
        <v>17987.2</v>
      </c>
      <c r="G3604" s="48">
        <f t="shared" si="385"/>
        <v>17987.2</v>
      </c>
      <c r="H3604" s="21">
        <v>405706</v>
      </c>
      <c r="I3604" s="21" t="s">
        <v>5199</v>
      </c>
      <c r="J3604" s="21">
        <v>1</v>
      </c>
      <c r="K3604" s="21">
        <v>1</v>
      </c>
      <c r="L3604" s="21">
        <f t="shared" si="386"/>
        <v>0</v>
      </c>
      <c r="M3604" s="21" t="s">
        <v>5591</v>
      </c>
      <c r="N3604" s="30">
        <v>45952</v>
      </c>
      <c r="O3604" s="48">
        <v>31682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87"/>
        <v>3</v>
      </c>
      <c r="Z3604" s="21" t="str">
        <f t="shared" si="388"/>
        <v>Wednesday</v>
      </c>
      <c r="AA3604" s="21" t="str">
        <f t="shared" si="389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3601</v>
      </c>
      <c r="B3605" s="21" t="s">
        <v>5214</v>
      </c>
      <c r="C3605" s="30">
        <v>45941</v>
      </c>
      <c r="D3605" s="30">
        <v>45948</v>
      </c>
      <c r="E3605" s="47">
        <v>81.2</v>
      </c>
      <c r="F3605" s="47">
        <f t="shared" si="384"/>
        <v>7145.6</v>
      </c>
      <c r="G3605" s="48">
        <f t="shared" si="385"/>
        <v>7145.6</v>
      </c>
      <c r="H3605" s="21">
        <v>406001</v>
      </c>
      <c r="I3605" s="21" t="s">
        <v>5200</v>
      </c>
      <c r="J3605" s="21">
        <v>1</v>
      </c>
      <c r="K3605" s="21">
        <v>1</v>
      </c>
      <c r="L3605" s="21">
        <f t="shared" si="386"/>
        <v>0</v>
      </c>
      <c r="M3605" s="21" t="s">
        <v>5665</v>
      </c>
      <c r="N3605" s="30">
        <v>45958</v>
      </c>
      <c r="O3605" s="48">
        <v>8265</v>
      </c>
      <c r="P3605" s="21" t="s">
        <v>254</v>
      </c>
      <c r="Q3605" s="21" t="s">
        <v>636</v>
      </c>
      <c r="R3605" s="21" t="s">
        <v>847</v>
      </c>
      <c r="S3605" s="3">
        <v>4</v>
      </c>
      <c r="T3605" s="37"/>
      <c r="U3605" s="21" t="s">
        <v>18</v>
      </c>
      <c r="V3605" s="21" t="str">
        <f>VLOOKUP(P3605,'Customer List'!B:C,2,)</f>
        <v>Delhi</v>
      </c>
      <c r="W3605" s="38"/>
      <c r="X3605" s="30">
        <f>IF(OR(R3605 = "PRIYANKA MADAM", R3605 = "DEEPAK", R3605 = "PORTER"),N3605,"")</f>
        <v>45958</v>
      </c>
      <c r="Y3605" s="21">
        <f t="shared" si="387"/>
        <v>0</v>
      </c>
      <c r="Z3605" s="21" t="str">
        <f t="shared" si="388"/>
        <v>Tuesday</v>
      </c>
      <c r="AA3605" s="21" t="str">
        <f t="shared" si="389"/>
        <v>Tuesday</v>
      </c>
      <c r="AB3605" s="21" t="str">
        <f>VLOOKUP(U3605,'Currency Sheet'!A:C,3,)</f>
        <v>DOLLAR</v>
      </c>
      <c r="AC3605" s="42" t="str">
        <f>VLOOKUP(P3605,'Customer List'!B:D,3,)</f>
        <v>Local</v>
      </c>
    </row>
    <row r="3606" spans="1:29" x14ac:dyDescent="0.25">
      <c r="A3606" s="21">
        <v>3602</v>
      </c>
      <c r="B3606" s="21" t="s">
        <v>5214</v>
      </c>
      <c r="C3606" s="30">
        <v>45941</v>
      </c>
      <c r="D3606" s="30">
        <v>45948</v>
      </c>
      <c r="E3606" s="47">
        <v>98.7</v>
      </c>
      <c r="F3606" s="47">
        <f t="shared" si="384"/>
        <v>8685.6</v>
      </c>
      <c r="G3606" s="48">
        <f t="shared" si="385"/>
        <v>8685.6</v>
      </c>
      <c r="H3606" s="21">
        <v>406416</v>
      </c>
      <c r="I3606" s="21" t="s">
        <v>4812</v>
      </c>
      <c r="J3606" s="21">
        <v>1</v>
      </c>
      <c r="K3606" s="21">
        <v>1</v>
      </c>
      <c r="L3606" s="21">
        <f t="shared" si="386"/>
        <v>0</v>
      </c>
      <c r="M3606" s="21" t="s">
        <v>5665</v>
      </c>
      <c r="N3606" s="30">
        <v>45958</v>
      </c>
      <c r="O3606" s="48">
        <v>10046.25</v>
      </c>
      <c r="P3606" s="21" t="s">
        <v>254</v>
      </c>
      <c r="Q3606" s="57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87"/>
        <v>0</v>
      </c>
      <c r="Z3606" s="21" t="str">
        <f t="shared" si="388"/>
        <v>Tuesday</v>
      </c>
      <c r="AA3606" s="21" t="str">
        <f t="shared" si="389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3603</v>
      </c>
      <c r="B3607" s="21" t="s">
        <v>5214</v>
      </c>
      <c r="C3607" s="30">
        <v>45941</v>
      </c>
      <c r="D3607" s="30">
        <v>45948</v>
      </c>
      <c r="E3607" s="47">
        <v>185.5</v>
      </c>
      <c r="F3607" s="47">
        <f t="shared" si="384"/>
        <v>16324</v>
      </c>
      <c r="G3607" s="48">
        <f t="shared" si="385"/>
        <v>16324</v>
      </c>
      <c r="H3607" s="21">
        <v>406516</v>
      </c>
      <c r="I3607" s="21" t="s">
        <v>4813</v>
      </c>
      <c r="J3607" s="21">
        <v>1</v>
      </c>
      <c r="K3607" s="21">
        <v>1</v>
      </c>
      <c r="L3607" s="21">
        <f t="shared" si="386"/>
        <v>0</v>
      </c>
      <c r="M3607" s="21" t="s">
        <v>5591</v>
      </c>
      <c r="N3607" s="30">
        <v>45952</v>
      </c>
      <c r="O3607" s="48">
        <v>28752.5</v>
      </c>
      <c r="P3607" s="21" t="s">
        <v>671</v>
      </c>
      <c r="Q3607" s="57">
        <v>58157301521</v>
      </c>
      <c r="R3607" s="21" t="s">
        <v>40</v>
      </c>
      <c r="S3607" s="3">
        <v>4</v>
      </c>
      <c r="T3607" s="37"/>
      <c r="U3607" s="21" t="s">
        <v>18</v>
      </c>
      <c r="V3607" s="21" t="str">
        <f>VLOOKUP(P3607,'Customer List'!B:C,2,)</f>
        <v>Hyderabad</v>
      </c>
      <c r="W3607" s="38"/>
      <c r="X3607" s="30">
        <v>45955</v>
      </c>
      <c r="Y3607" s="21">
        <f t="shared" si="387"/>
        <v>3</v>
      </c>
      <c r="Z3607" s="21" t="str">
        <f t="shared" si="388"/>
        <v>Wednesday</v>
      </c>
      <c r="AA3607" s="21" t="str">
        <f t="shared" si="389"/>
        <v>Saturday</v>
      </c>
      <c r="AB3607" s="21" t="str">
        <f>VLOOKUP(U3607,'Currency Sheet'!A:C,3,)</f>
        <v>DOLLAR</v>
      </c>
      <c r="AC3607" s="42" t="str">
        <f>VLOOKUP(P3607,'Customer List'!B:D,3,)</f>
        <v>OutStation</v>
      </c>
    </row>
    <row r="3608" spans="1:29" x14ac:dyDescent="0.25">
      <c r="A3608" s="21">
        <v>3604</v>
      </c>
      <c r="B3608" s="21" t="s">
        <v>5214</v>
      </c>
      <c r="C3608" s="30">
        <v>45941</v>
      </c>
      <c r="D3608" s="30">
        <v>45948</v>
      </c>
      <c r="E3608" s="47">
        <v>144.19999999999999</v>
      </c>
      <c r="F3608" s="47">
        <f t="shared" si="384"/>
        <v>12689.599999999999</v>
      </c>
      <c r="G3608" s="48">
        <f t="shared" si="385"/>
        <v>12689.599999999999</v>
      </c>
      <c r="H3608" s="21">
        <v>406606</v>
      </c>
      <c r="I3608" s="21" t="s">
        <v>4814</v>
      </c>
      <c r="J3608" s="21">
        <v>1</v>
      </c>
      <c r="K3608" s="21">
        <v>1</v>
      </c>
      <c r="L3608" s="21">
        <f t="shared" si="386"/>
        <v>0</v>
      </c>
      <c r="M3608" s="21" t="s">
        <v>5591</v>
      </c>
      <c r="N3608" s="30">
        <v>45952</v>
      </c>
      <c r="O3608" s="48">
        <v>22351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87"/>
        <v>3</v>
      </c>
      <c r="Z3608" s="21" t="str">
        <f t="shared" si="388"/>
        <v>Wednesday</v>
      </c>
      <c r="AA3608" s="21" t="str">
        <f t="shared" si="389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3605</v>
      </c>
      <c r="B3609" s="21" t="s">
        <v>5214</v>
      </c>
      <c r="C3609" s="30">
        <v>45941</v>
      </c>
      <c r="D3609" s="30">
        <v>45948</v>
      </c>
      <c r="E3609" s="47">
        <v>70.7</v>
      </c>
      <c r="F3609" s="47">
        <f t="shared" si="384"/>
        <v>6221.6</v>
      </c>
      <c r="G3609" s="48">
        <f t="shared" si="385"/>
        <v>31108</v>
      </c>
      <c r="H3609" s="21">
        <v>410604</v>
      </c>
      <c r="I3609" s="21" t="s">
        <v>5201</v>
      </c>
      <c r="J3609" s="21">
        <v>5</v>
      </c>
      <c r="K3609" s="21">
        <v>5</v>
      </c>
      <c r="L3609" s="21">
        <f t="shared" si="386"/>
        <v>0</v>
      </c>
      <c r="M3609" s="21" t="s">
        <v>5715</v>
      </c>
      <c r="N3609" s="30">
        <v>45968</v>
      </c>
      <c r="O3609" s="48">
        <v>43177.5</v>
      </c>
      <c r="P3609" s="21" t="s">
        <v>42</v>
      </c>
      <c r="Q3609" s="57" t="s">
        <v>636</v>
      </c>
      <c r="R3609" s="21" t="s">
        <v>637</v>
      </c>
      <c r="S3609" s="3">
        <v>-20</v>
      </c>
      <c r="T3609" s="37"/>
      <c r="U3609" s="21" t="s">
        <v>18</v>
      </c>
      <c r="V3609" s="21" t="str">
        <f>VLOOKUP(P3609,'Customer List'!B:C,2,)</f>
        <v>Faridabad</v>
      </c>
      <c r="W3609" s="38" t="s">
        <v>605</v>
      </c>
      <c r="X3609" s="30">
        <f>IF(OR(R3609 = "PRIYANKA MADAM", R3609 = "DEEPAK", R3609 = "PORTER"),N3609,"")</f>
        <v>45968</v>
      </c>
      <c r="Y3609" s="21">
        <f t="shared" si="387"/>
        <v>0</v>
      </c>
      <c r="Z3609" s="21" t="str">
        <f t="shared" si="388"/>
        <v>Friday</v>
      </c>
      <c r="AA3609" s="21" t="str">
        <f t="shared" si="389"/>
        <v>Friday</v>
      </c>
      <c r="AB3609" s="21" t="str">
        <f>VLOOKUP(U3609,'Currency Sheet'!A:C,3,)</f>
        <v>DOLLAR</v>
      </c>
      <c r="AC3609" s="42" t="str">
        <f>VLOOKUP(P3609,'Customer List'!B:D,3,)</f>
        <v>Local</v>
      </c>
    </row>
    <row r="3610" spans="1:29" x14ac:dyDescent="0.25">
      <c r="A3610" s="21">
        <v>3606</v>
      </c>
      <c r="B3610" s="21" t="s">
        <v>5214</v>
      </c>
      <c r="C3610" s="30">
        <v>45941</v>
      </c>
      <c r="D3610" s="30">
        <v>45948</v>
      </c>
      <c r="E3610" s="47">
        <v>62.3</v>
      </c>
      <c r="F3610" s="47">
        <f t="shared" si="384"/>
        <v>5482.4</v>
      </c>
      <c r="G3610" s="48">
        <f t="shared" si="385"/>
        <v>5482.4</v>
      </c>
      <c r="H3610" s="21">
        <v>420201</v>
      </c>
      <c r="I3610" s="21" t="s">
        <v>1605</v>
      </c>
      <c r="J3610" s="21">
        <v>1</v>
      </c>
      <c r="K3610" s="21">
        <v>1</v>
      </c>
      <c r="L3610" s="21">
        <f t="shared" si="386"/>
        <v>0</v>
      </c>
      <c r="M3610" s="21" t="s">
        <v>5314</v>
      </c>
      <c r="N3610" s="30">
        <v>45955</v>
      </c>
      <c r="O3610" s="48">
        <v>9932.4</v>
      </c>
      <c r="P3610" s="21" t="s">
        <v>4751</v>
      </c>
      <c r="Q3610" s="55">
        <v>58157406311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Pune</v>
      </c>
      <c r="W3610" s="38"/>
      <c r="X3610" s="30">
        <v>45957</v>
      </c>
      <c r="Y3610" s="21">
        <f t="shared" si="387"/>
        <v>2</v>
      </c>
      <c r="Z3610" s="21" t="str">
        <f t="shared" si="388"/>
        <v>Saturday</v>
      </c>
      <c r="AA3610" s="21" t="str">
        <f t="shared" si="389"/>
        <v>Monday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3607</v>
      </c>
      <c r="B3611" s="21" t="s">
        <v>5214</v>
      </c>
      <c r="C3611" s="30">
        <v>45941</v>
      </c>
      <c r="D3611" s="30">
        <v>45948</v>
      </c>
      <c r="E3611" s="47">
        <v>45.5</v>
      </c>
      <c r="F3611" s="47">
        <f t="shared" si="384"/>
        <v>4004</v>
      </c>
      <c r="G3611" s="48">
        <f t="shared" si="385"/>
        <v>4004</v>
      </c>
      <c r="H3611" s="21">
        <v>420301</v>
      </c>
      <c r="I3611" s="21" t="s">
        <v>2885</v>
      </c>
      <c r="J3611" s="21">
        <v>1</v>
      </c>
      <c r="K3611" s="21">
        <v>1</v>
      </c>
      <c r="L3611" s="21">
        <f t="shared" si="386"/>
        <v>0</v>
      </c>
      <c r="M3611" s="21" t="s">
        <v>5314</v>
      </c>
      <c r="N3611" s="30">
        <v>45955</v>
      </c>
      <c r="O3611" s="48">
        <v>7254</v>
      </c>
      <c r="P3611" s="21" t="s">
        <v>4751</v>
      </c>
      <c r="Q3611" s="55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87"/>
        <v>2</v>
      </c>
      <c r="Z3611" s="21" t="str">
        <f t="shared" si="388"/>
        <v>Saturday</v>
      </c>
      <c r="AA3611" s="21" t="str">
        <f t="shared" si="389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3608</v>
      </c>
      <c r="B3612" s="21" t="s">
        <v>5214</v>
      </c>
      <c r="C3612" s="30">
        <v>45941</v>
      </c>
      <c r="D3612" s="30">
        <v>45948</v>
      </c>
      <c r="E3612" s="47">
        <v>21</v>
      </c>
      <c r="F3612" s="47">
        <f t="shared" si="384"/>
        <v>1848</v>
      </c>
      <c r="G3612" s="48">
        <f t="shared" si="385"/>
        <v>1848</v>
      </c>
      <c r="H3612" s="21">
        <v>420403</v>
      </c>
      <c r="I3612" s="21" t="s">
        <v>14</v>
      </c>
      <c r="J3612" s="21">
        <v>1</v>
      </c>
      <c r="K3612" s="21">
        <v>1</v>
      </c>
      <c r="L3612" s="21">
        <f t="shared" si="386"/>
        <v>0</v>
      </c>
      <c r="M3612" s="21" t="s">
        <v>5683</v>
      </c>
      <c r="N3612" s="30">
        <v>45952</v>
      </c>
      <c r="O3612" s="48">
        <v>3192</v>
      </c>
      <c r="P3612" s="21" t="s">
        <v>2171</v>
      </c>
      <c r="Q3612" s="21">
        <v>58157302814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Gujrat</v>
      </c>
      <c r="W3612" s="38"/>
      <c r="X3612" s="30">
        <v>45955</v>
      </c>
      <c r="Y3612" s="21">
        <f t="shared" si="387"/>
        <v>3</v>
      </c>
      <c r="Z3612" s="21" t="str">
        <f t="shared" si="388"/>
        <v>Wednesday</v>
      </c>
      <c r="AA3612" s="21" t="str">
        <f t="shared" si="389"/>
        <v>Saturday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3609</v>
      </c>
      <c r="B3613" s="21" t="s">
        <v>5214</v>
      </c>
      <c r="C3613" s="30">
        <v>45941</v>
      </c>
      <c r="D3613" s="30">
        <v>45948</v>
      </c>
      <c r="E3613" s="47">
        <v>21</v>
      </c>
      <c r="F3613" s="47">
        <f t="shared" si="384"/>
        <v>1848</v>
      </c>
      <c r="G3613" s="48">
        <f t="shared" si="385"/>
        <v>9240</v>
      </c>
      <c r="H3613" s="21">
        <v>420403</v>
      </c>
      <c r="I3613" s="21" t="s">
        <v>14</v>
      </c>
      <c r="J3613" s="21">
        <v>5</v>
      </c>
      <c r="K3613" s="21">
        <v>5</v>
      </c>
      <c r="L3613" s="21">
        <f t="shared" si="386"/>
        <v>0</v>
      </c>
      <c r="M3613" s="21" t="s">
        <v>5306</v>
      </c>
      <c r="N3613" s="30">
        <v>45955</v>
      </c>
      <c r="O3613" s="48">
        <v>17437.5</v>
      </c>
      <c r="P3613" s="21" t="s">
        <v>37</v>
      </c>
      <c r="Q3613" s="56">
        <v>58157405714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Banglore</v>
      </c>
      <c r="W3613" s="38"/>
      <c r="X3613" s="30">
        <v>45957</v>
      </c>
      <c r="Y3613" s="21">
        <f t="shared" si="387"/>
        <v>2</v>
      </c>
      <c r="Z3613" s="21" t="str">
        <f t="shared" si="388"/>
        <v>Saturday</v>
      </c>
      <c r="AA3613" s="21" t="str">
        <f t="shared" si="389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3610</v>
      </c>
      <c r="B3614" s="21" t="s">
        <v>5214</v>
      </c>
      <c r="C3614" s="30">
        <v>45941</v>
      </c>
      <c r="D3614" s="30">
        <v>45948</v>
      </c>
      <c r="E3614" s="47">
        <v>45.5</v>
      </c>
      <c r="F3614" s="47">
        <f t="shared" si="384"/>
        <v>4004</v>
      </c>
      <c r="G3614" s="48">
        <f t="shared" si="385"/>
        <v>4004</v>
      </c>
      <c r="H3614" s="21">
        <v>420601</v>
      </c>
      <c r="I3614" s="21" t="s">
        <v>5202</v>
      </c>
      <c r="J3614" s="21">
        <v>1</v>
      </c>
      <c r="K3614" s="21">
        <v>1</v>
      </c>
      <c r="L3614" s="21">
        <f t="shared" si="386"/>
        <v>0</v>
      </c>
      <c r="M3614" s="21" t="s">
        <v>5314</v>
      </c>
      <c r="N3614" s="30">
        <v>45955</v>
      </c>
      <c r="O3614" s="48">
        <v>7254</v>
      </c>
      <c r="P3614" s="21" t="s">
        <v>4751</v>
      </c>
      <c r="Q3614" s="56">
        <v>58157406311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Pune</v>
      </c>
      <c r="W3614" s="38"/>
      <c r="X3614" s="30">
        <v>45957</v>
      </c>
      <c r="Y3614" s="21">
        <f t="shared" si="387"/>
        <v>2</v>
      </c>
      <c r="Z3614" s="21" t="str">
        <f t="shared" si="388"/>
        <v>Saturday</v>
      </c>
      <c r="AA3614" s="21" t="str">
        <f t="shared" si="389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3611</v>
      </c>
      <c r="B3615" s="21" t="s">
        <v>5214</v>
      </c>
      <c r="C3615" s="30">
        <v>45941</v>
      </c>
      <c r="D3615" s="30">
        <v>45948</v>
      </c>
      <c r="E3615" s="47">
        <v>45.5</v>
      </c>
      <c r="F3615" s="47">
        <f t="shared" si="384"/>
        <v>4004</v>
      </c>
      <c r="G3615" s="48">
        <f t="shared" si="385"/>
        <v>4004</v>
      </c>
      <c r="H3615" s="21">
        <v>420601</v>
      </c>
      <c r="I3615" s="21" t="s">
        <v>5202</v>
      </c>
      <c r="J3615" s="21">
        <v>1</v>
      </c>
      <c r="K3615" s="21">
        <v>1</v>
      </c>
      <c r="L3615" s="21">
        <f t="shared" si="386"/>
        <v>0</v>
      </c>
      <c r="M3615" s="21" t="s">
        <v>5309</v>
      </c>
      <c r="N3615" s="30">
        <v>45955</v>
      </c>
      <c r="O3615" s="48">
        <v>5801.25</v>
      </c>
      <c r="P3615" s="21" t="s">
        <v>1133</v>
      </c>
      <c r="Q3615" s="56">
        <v>58157407534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Kerala</v>
      </c>
      <c r="W3615" s="38"/>
      <c r="X3615" s="30">
        <v>45957</v>
      </c>
      <c r="Y3615" s="21">
        <f t="shared" si="387"/>
        <v>2</v>
      </c>
      <c r="Z3615" s="21" t="str">
        <f t="shared" si="388"/>
        <v>Saturday</v>
      </c>
      <c r="AA3615" s="21" t="str">
        <f t="shared" si="389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3612</v>
      </c>
      <c r="B3616" s="21" t="s">
        <v>5214</v>
      </c>
      <c r="C3616" s="30">
        <v>45941</v>
      </c>
      <c r="D3616" s="30">
        <v>45948</v>
      </c>
      <c r="E3616" s="47">
        <v>37.799999999999997</v>
      </c>
      <c r="F3616" s="47">
        <f t="shared" si="384"/>
        <v>3326.3999999999996</v>
      </c>
      <c r="G3616" s="48">
        <f t="shared" si="385"/>
        <v>3326.3999999999996</v>
      </c>
      <c r="H3616" s="21">
        <v>420701</v>
      </c>
      <c r="I3616" s="21" t="s">
        <v>5203</v>
      </c>
      <c r="J3616" s="21">
        <v>1</v>
      </c>
      <c r="K3616" s="21">
        <v>1</v>
      </c>
      <c r="L3616" s="21">
        <f t="shared" si="386"/>
        <v>0</v>
      </c>
      <c r="M3616" s="21" t="s">
        <v>5581</v>
      </c>
      <c r="N3616" s="30">
        <v>45958</v>
      </c>
      <c r="O3616" s="48">
        <v>5440.5</v>
      </c>
      <c r="P3616" s="21" t="s">
        <v>228</v>
      </c>
      <c r="Q3616" s="21">
        <v>58157517095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Kolkata</v>
      </c>
      <c r="W3616" s="38"/>
      <c r="X3616" s="30">
        <v>45959</v>
      </c>
      <c r="Y3616" s="21">
        <f t="shared" si="387"/>
        <v>1</v>
      </c>
      <c r="Z3616" s="21" t="str">
        <f t="shared" si="388"/>
        <v>Tuesday</v>
      </c>
      <c r="AA3616" s="21" t="str">
        <f t="shared" si="389"/>
        <v>Wednesday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3613</v>
      </c>
      <c r="B3617" s="21" t="s">
        <v>5214</v>
      </c>
      <c r="C3617" s="30">
        <v>45941</v>
      </c>
      <c r="D3617" s="30">
        <v>45948</v>
      </c>
      <c r="E3617" s="47">
        <v>37.799999999999997</v>
      </c>
      <c r="F3617" s="47">
        <f t="shared" si="384"/>
        <v>3326.3999999999996</v>
      </c>
      <c r="G3617" s="48">
        <f t="shared" si="385"/>
        <v>13305.599999999999</v>
      </c>
      <c r="H3617" s="21">
        <v>420701</v>
      </c>
      <c r="I3617" s="21" t="s">
        <v>5203</v>
      </c>
      <c r="J3617" s="21">
        <v>4</v>
      </c>
      <c r="K3617" s="21">
        <v>4</v>
      </c>
      <c r="L3617" s="21">
        <f t="shared" si="386"/>
        <v>0</v>
      </c>
      <c r="M3617" s="21" t="s">
        <v>5665</v>
      </c>
      <c r="N3617" s="30">
        <v>45958</v>
      </c>
      <c r="O3617" s="48">
        <v>15390</v>
      </c>
      <c r="P3617" s="21" t="s">
        <v>254</v>
      </c>
      <c r="Q3617" s="57" t="s">
        <v>636</v>
      </c>
      <c r="R3617" s="21" t="s">
        <v>847</v>
      </c>
      <c r="S3617" s="3">
        <v>4</v>
      </c>
      <c r="T3617" s="37"/>
      <c r="U3617" s="21" t="s">
        <v>18</v>
      </c>
      <c r="V3617" s="21" t="str">
        <f>VLOOKUP(P3617,'Customer List'!B:C,2,)</f>
        <v>Delhi</v>
      </c>
      <c r="W3617" s="38"/>
      <c r="X3617" s="30">
        <f>IF(OR(R3617 = "PRIYANKA MADAM", R3617 = "DEEPAK", R3617 = "PORTER"),N3617,"")</f>
        <v>45958</v>
      </c>
      <c r="Y3617" s="21">
        <f t="shared" si="387"/>
        <v>0</v>
      </c>
      <c r="Z3617" s="21" t="str">
        <f t="shared" si="388"/>
        <v>Tuesday</v>
      </c>
      <c r="AA3617" s="21" t="str">
        <f t="shared" si="389"/>
        <v>Tuesday</v>
      </c>
      <c r="AB3617" s="21" t="str">
        <f>VLOOKUP(U3617,'Currency Sheet'!A:C,3,)</f>
        <v>DOLLAR</v>
      </c>
      <c r="AC3617" s="42" t="str">
        <f>VLOOKUP(P3617,'Customer List'!B:D,3,)</f>
        <v>Local</v>
      </c>
    </row>
    <row r="3618" spans="1:29" x14ac:dyDescent="0.25">
      <c r="A3618" s="21">
        <v>3614</v>
      </c>
      <c r="B3618" s="21" t="s">
        <v>5214</v>
      </c>
      <c r="C3618" s="30">
        <v>45941</v>
      </c>
      <c r="D3618" s="30">
        <v>45948</v>
      </c>
      <c r="E3618" s="47">
        <v>160.30000000000001</v>
      </c>
      <c r="F3618" s="47">
        <f t="shared" si="384"/>
        <v>14106.400000000001</v>
      </c>
      <c r="G3618" s="48">
        <f t="shared" si="385"/>
        <v>211596.00000000003</v>
      </c>
      <c r="H3618" s="21">
        <v>422302</v>
      </c>
      <c r="I3618" s="21" t="s">
        <v>1503</v>
      </c>
      <c r="J3618" s="21">
        <v>15</v>
      </c>
      <c r="K3618" s="21">
        <v>15</v>
      </c>
      <c r="L3618" s="21">
        <f t="shared" si="386"/>
        <v>0</v>
      </c>
      <c r="M3618" s="21" t="s">
        <v>5595</v>
      </c>
      <c r="N3618" s="30">
        <v>45952</v>
      </c>
      <c r="O3618" s="48">
        <v>326325</v>
      </c>
      <c r="P3618" s="21" t="s">
        <v>621</v>
      </c>
      <c r="Q3618" s="57">
        <v>58157301145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Hyderabad</v>
      </c>
      <c r="W3618" s="38"/>
      <c r="X3618" s="30">
        <v>45953</v>
      </c>
      <c r="Y3618" s="21">
        <f t="shared" si="387"/>
        <v>1</v>
      </c>
      <c r="Z3618" s="21" t="str">
        <f t="shared" si="388"/>
        <v>Wednesday</v>
      </c>
      <c r="AA3618" s="21" t="str">
        <f t="shared" si="389"/>
        <v>Thursday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3615</v>
      </c>
      <c r="B3619" s="21" t="s">
        <v>5214</v>
      </c>
      <c r="C3619" s="30">
        <v>45941</v>
      </c>
      <c r="D3619" s="30">
        <v>45948</v>
      </c>
      <c r="E3619" s="47">
        <v>160.30000000000001</v>
      </c>
      <c r="F3619" s="47">
        <f t="shared" si="384"/>
        <v>14106.400000000001</v>
      </c>
      <c r="G3619" s="48">
        <f t="shared" si="385"/>
        <v>42319.200000000004</v>
      </c>
      <c r="H3619" s="21">
        <v>422302</v>
      </c>
      <c r="I3619" s="21" t="s">
        <v>1503</v>
      </c>
      <c r="J3619" s="21">
        <v>3</v>
      </c>
      <c r="K3619" s="21">
        <v>3</v>
      </c>
      <c r="L3619" s="21">
        <f t="shared" si="386"/>
        <v>0</v>
      </c>
      <c r="M3619" s="21" t="s">
        <v>5706</v>
      </c>
      <c r="N3619" s="30">
        <v>45952</v>
      </c>
      <c r="O3619" s="48">
        <v>74539.5</v>
      </c>
      <c r="P3619" s="21" t="s">
        <v>2171</v>
      </c>
      <c r="Q3619" s="21">
        <v>58157302814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Gujrat</v>
      </c>
      <c r="W3619" s="38"/>
      <c r="X3619" s="30">
        <v>45955</v>
      </c>
      <c r="Y3619" s="21">
        <f t="shared" si="387"/>
        <v>3</v>
      </c>
      <c r="Z3619" s="21" t="str">
        <f t="shared" si="388"/>
        <v>Wednesday</v>
      </c>
      <c r="AA3619" s="21" t="str">
        <f t="shared" si="389"/>
        <v>Saturday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3616</v>
      </c>
      <c r="B3620" s="21" t="s">
        <v>5214</v>
      </c>
      <c r="C3620" s="30">
        <v>45941</v>
      </c>
      <c r="D3620" s="30">
        <v>45948</v>
      </c>
      <c r="E3620" s="47">
        <v>160.30000000000001</v>
      </c>
      <c r="F3620" s="47">
        <f t="shared" si="384"/>
        <v>14106.400000000001</v>
      </c>
      <c r="G3620" s="48">
        <f t="shared" si="385"/>
        <v>28212.800000000003</v>
      </c>
      <c r="H3620" s="21">
        <v>422302</v>
      </c>
      <c r="I3620" s="21" t="s">
        <v>1503</v>
      </c>
      <c r="J3620" s="21">
        <v>2</v>
      </c>
      <c r="K3620" s="21">
        <v>2</v>
      </c>
      <c r="L3620" s="21">
        <f t="shared" si="386"/>
        <v>0</v>
      </c>
      <c r="M3620" s="21" t="s">
        <v>5588</v>
      </c>
      <c r="N3620" s="30">
        <v>45952</v>
      </c>
      <c r="O3620" s="48">
        <v>46693</v>
      </c>
      <c r="P3620" s="21" t="s">
        <v>2046</v>
      </c>
      <c r="Q3620" s="21">
        <v>58157302394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Banglore</v>
      </c>
      <c r="W3620" s="38"/>
      <c r="X3620" s="30">
        <v>45953</v>
      </c>
      <c r="Y3620" s="21">
        <f t="shared" si="387"/>
        <v>1</v>
      </c>
      <c r="Z3620" s="21" t="str">
        <f t="shared" si="388"/>
        <v>Wednesday</v>
      </c>
      <c r="AA3620" s="21" t="str">
        <f t="shared" si="389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3617</v>
      </c>
      <c r="B3621" s="21" t="s">
        <v>5214</v>
      </c>
      <c r="C3621" s="30">
        <v>45941</v>
      </c>
      <c r="D3621" s="30">
        <v>45948</v>
      </c>
      <c r="E3621" s="47">
        <v>53.9</v>
      </c>
      <c r="F3621" s="47">
        <f t="shared" si="384"/>
        <v>4743.2</v>
      </c>
      <c r="G3621" s="48">
        <f t="shared" si="385"/>
        <v>4743.2</v>
      </c>
      <c r="H3621" s="21">
        <v>422501</v>
      </c>
      <c r="I3621" s="21" t="s">
        <v>4823</v>
      </c>
      <c r="J3621" s="21">
        <v>1</v>
      </c>
      <c r="K3621" s="21">
        <v>1</v>
      </c>
      <c r="L3621" s="21">
        <f t="shared" si="386"/>
        <v>0</v>
      </c>
      <c r="M3621" s="21" t="s">
        <v>5314</v>
      </c>
      <c r="N3621" s="30">
        <v>45955</v>
      </c>
      <c r="O3621" s="48">
        <v>8593.2000000000007</v>
      </c>
      <c r="P3621" s="21" t="s">
        <v>4751</v>
      </c>
      <c r="Q3621" s="56">
        <v>58157406311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Pune</v>
      </c>
      <c r="W3621" s="38"/>
      <c r="X3621" s="30">
        <v>45957</v>
      </c>
      <c r="Y3621" s="21">
        <f t="shared" si="387"/>
        <v>2</v>
      </c>
      <c r="Z3621" s="21" t="str">
        <f t="shared" si="388"/>
        <v>Saturday</v>
      </c>
      <c r="AA3621" s="21" t="str">
        <f t="shared" si="389"/>
        <v>Monday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3618</v>
      </c>
      <c r="B3622" s="21" t="s">
        <v>5214</v>
      </c>
      <c r="C3622" s="30">
        <v>45941</v>
      </c>
      <c r="D3622" s="30">
        <v>45948</v>
      </c>
      <c r="E3622" s="47">
        <v>62.3</v>
      </c>
      <c r="F3622" s="47">
        <f t="shared" si="384"/>
        <v>5482.4</v>
      </c>
      <c r="G3622" s="48">
        <f t="shared" si="385"/>
        <v>27412</v>
      </c>
      <c r="H3622" s="21">
        <v>423101</v>
      </c>
      <c r="I3622" s="21" t="s">
        <v>1265</v>
      </c>
      <c r="J3622" s="21">
        <v>5</v>
      </c>
      <c r="K3622" s="21">
        <v>5</v>
      </c>
      <c r="L3622" s="21">
        <f t="shared" si="386"/>
        <v>0</v>
      </c>
      <c r="M3622" s="21" t="s">
        <v>5318</v>
      </c>
      <c r="N3622" s="30">
        <v>45955</v>
      </c>
      <c r="O3622" s="48">
        <v>48282.5</v>
      </c>
      <c r="P3622" s="21" t="s">
        <v>2171</v>
      </c>
      <c r="Q3622" s="55">
        <v>58157406090</v>
      </c>
      <c r="R3622" s="21" t="s">
        <v>40</v>
      </c>
      <c r="S3622" s="3">
        <v>-20</v>
      </c>
      <c r="T3622" s="37"/>
      <c r="U3622" s="21" t="s">
        <v>18</v>
      </c>
      <c r="V3622" s="21" t="str">
        <f>VLOOKUP(P3622,'Customer List'!B:C,2,)</f>
        <v>Gujrat</v>
      </c>
      <c r="W3622" s="38"/>
      <c r="X3622" s="30">
        <v>45957</v>
      </c>
      <c r="Y3622" s="21">
        <f t="shared" si="387"/>
        <v>2</v>
      </c>
      <c r="Z3622" s="21" t="str">
        <f t="shared" si="388"/>
        <v>Saturday</v>
      </c>
      <c r="AA3622" s="21" t="str">
        <f t="shared" si="389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3619</v>
      </c>
      <c r="B3623" s="21" t="s">
        <v>5214</v>
      </c>
      <c r="C3623" s="30">
        <v>45941</v>
      </c>
      <c r="D3623" s="30">
        <v>45948</v>
      </c>
      <c r="E3623" s="47">
        <v>234.5</v>
      </c>
      <c r="F3623" s="47">
        <f t="shared" si="384"/>
        <v>20636</v>
      </c>
      <c r="G3623" s="48">
        <f t="shared" si="385"/>
        <v>61908</v>
      </c>
      <c r="H3623" s="21">
        <v>423102</v>
      </c>
      <c r="I3623" s="21" t="s">
        <v>1265</v>
      </c>
      <c r="J3623" s="21">
        <v>3</v>
      </c>
      <c r="K3623" s="21">
        <v>3</v>
      </c>
      <c r="L3623" s="21">
        <f t="shared" si="386"/>
        <v>0</v>
      </c>
      <c r="M3623" s="21" t="s">
        <v>5665</v>
      </c>
      <c r="N3623" s="30">
        <v>45958</v>
      </c>
      <c r="O3623" s="48">
        <v>71606.25</v>
      </c>
      <c r="P3623" s="21" t="s">
        <v>254</v>
      </c>
      <c r="Q3623" s="21" t="s">
        <v>636</v>
      </c>
      <c r="R3623" s="21" t="s">
        <v>847</v>
      </c>
      <c r="S3623" s="3">
        <v>-20</v>
      </c>
      <c r="T3623" s="37"/>
      <c r="U3623" s="21" t="s">
        <v>18</v>
      </c>
      <c r="V3623" s="21" t="str">
        <f>VLOOKUP(P3623,'Customer List'!B:C,2,)</f>
        <v>Delhi</v>
      </c>
      <c r="W3623" s="38"/>
      <c r="X3623" s="30">
        <f>IF(OR(R3623 = "PRIYANKA MADAM", R3623 = "DEEPAK", R3623 = "PORTER"),N3623,"")</f>
        <v>45958</v>
      </c>
      <c r="Y3623" s="21">
        <f t="shared" si="387"/>
        <v>0</v>
      </c>
      <c r="Z3623" s="21" t="str">
        <f t="shared" si="388"/>
        <v>Tuesday</v>
      </c>
      <c r="AA3623" s="21" t="str">
        <f t="shared" si="389"/>
        <v>Tuesday</v>
      </c>
      <c r="AB3623" s="21" t="str">
        <f>VLOOKUP(U3623,'Currency Sheet'!A:C,3,)</f>
        <v>DOLLAR</v>
      </c>
      <c r="AC3623" s="42" t="str">
        <f>VLOOKUP(P3623,'Customer List'!B:D,3,)</f>
        <v>Local</v>
      </c>
    </row>
    <row r="3624" spans="1:29" x14ac:dyDescent="0.25">
      <c r="A3624" s="21">
        <v>3620</v>
      </c>
      <c r="B3624" s="21" t="s">
        <v>5214</v>
      </c>
      <c r="C3624" s="30">
        <v>45941</v>
      </c>
      <c r="D3624" s="30">
        <v>45948</v>
      </c>
      <c r="E3624" s="47">
        <v>62.3</v>
      </c>
      <c r="F3624" s="47">
        <f t="shared" si="384"/>
        <v>5482.4</v>
      </c>
      <c r="G3624" s="48">
        <f t="shared" si="385"/>
        <v>10964.8</v>
      </c>
      <c r="H3624" s="21">
        <v>423105</v>
      </c>
      <c r="I3624" s="21" t="s">
        <v>19</v>
      </c>
      <c r="J3624" s="21">
        <v>2</v>
      </c>
      <c r="K3624" s="21">
        <v>2</v>
      </c>
      <c r="L3624" s="21">
        <f t="shared" si="386"/>
        <v>0</v>
      </c>
      <c r="M3624" s="21" t="s">
        <v>5706</v>
      </c>
      <c r="N3624" s="30">
        <v>45952</v>
      </c>
      <c r="O3624" s="48">
        <v>19313</v>
      </c>
      <c r="P3624" s="21" t="s">
        <v>2171</v>
      </c>
      <c r="Q3624" s="21">
        <v>58157302814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45955</v>
      </c>
      <c r="Y3624" s="21">
        <f t="shared" si="387"/>
        <v>3</v>
      </c>
      <c r="Z3624" s="21" t="str">
        <f t="shared" si="388"/>
        <v>Wednesday</v>
      </c>
      <c r="AA3624" s="21" t="str">
        <f t="shared" si="389"/>
        <v>Saturday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3621</v>
      </c>
      <c r="B3625" s="21" t="s">
        <v>5214</v>
      </c>
      <c r="C3625" s="30">
        <v>45941</v>
      </c>
      <c r="D3625" s="30">
        <v>45948</v>
      </c>
      <c r="E3625" s="47">
        <v>115.5</v>
      </c>
      <c r="F3625" s="47">
        <f t="shared" si="384"/>
        <v>10164</v>
      </c>
      <c r="G3625" s="48">
        <f t="shared" si="385"/>
        <v>10164</v>
      </c>
      <c r="H3625" s="21">
        <v>424401</v>
      </c>
      <c r="I3625" s="21" t="s">
        <v>1342</v>
      </c>
      <c r="J3625" s="21">
        <v>1</v>
      </c>
      <c r="K3625" s="21">
        <v>1</v>
      </c>
      <c r="L3625" s="21">
        <f t="shared" si="386"/>
        <v>0</v>
      </c>
      <c r="M3625" s="21" t="s">
        <v>5655</v>
      </c>
      <c r="N3625" s="30">
        <v>45952</v>
      </c>
      <c r="O3625" s="48">
        <v>16112.25</v>
      </c>
      <c r="P3625" s="21" t="s">
        <v>2365</v>
      </c>
      <c r="Q3625" s="57">
        <v>58157309626</v>
      </c>
      <c r="R3625" s="21" t="s">
        <v>40</v>
      </c>
      <c r="S3625" s="3">
        <v>4</v>
      </c>
      <c r="T3625" s="37"/>
      <c r="U3625" s="21" t="s">
        <v>18</v>
      </c>
      <c r="V3625" s="21" t="str">
        <f>VLOOKUP(P3625,'Customer List'!B:C,2,)</f>
        <v>Hyderabad</v>
      </c>
      <c r="W3625" s="38"/>
      <c r="X3625" s="30">
        <v>45953</v>
      </c>
      <c r="Y3625" s="21">
        <f t="shared" si="387"/>
        <v>1</v>
      </c>
      <c r="Z3625" s="21" t="str">
        <f t="shared" si="388"/>
        <v>Wednesday</v>
      </c>
      <c r="AA3625" s="21" t="str">
        <f t="shared" si="389"/>
        <v>Thursday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3622</v>
      </c>
      <c r="B3626" s="21" t="s">
        <v>5214</v>
      </c>
      <c r="C3626" s="30">
        <v>45941</v>
      </c>
      <c r="D3626" s="30">
        <v>45948</v>
      </c>
      <c r="E3626" s="47">
        <v>16.8</v>
      </c>
      <c r="F3626" s="47">
        <f t="shared" si="384"/>
        <v>1478.4</v>
      </c>
      <c r="G3626" s="48">
        <f t="shared" si="385"/>
        <v>1478.4</v>
      </c>
      <c r="H3626" s="21">
        <v>425501</v>
      </c>
      <c r="I3626" s="21" t="s">
        <v>5204</v>
      </c>
      <c r="J3626" s="21">
        <v>1</v>
      </c>
      <c r="K3626" s="21">
        <v>1</v>
      </c>
      <c r="L3626" s="21">
        <f t="shared" si="386"/>
        <v>0</v>
      </c>
      <c r="M3626" s="21" t="s">
        <v>5314</v>
      </c>
      <c r="N3626" s="30">
        <v>45955</v>
      </c>
      <c r="O3626" s="48">
        <v>2678.4</v>
      </c>
      <c r="P3626" s="21" t="s">
        <v>4751</v>
      </c>
      <c r="Q3626" s="56">
        <v>58157406311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Pune</v>
      </c>
      <c r="W3626" s="38"/>
      <c r="X3626" s="30">
        <v>45957</v>
      </c>
      <c r="Y3626" s="21">
        <f t="shared" si="387"/>
        <v>2</v>
      </c>
      <c r="Z3626" s="21" t="str">
        <f t="shared" si="388"/>
        <v>Saturday</v>
      </c>
      <c r="AA3626" s="21" t="str">
        <f t="shared" si="389"/>
        <v>Monday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3623</v>
      </c>
      <c r="B3627" s="21" t="s">
        <v>5214</v>
      </c>
      <c r="C3627" s="30">
        <v>45941</v>
      </c>
      <c r="D3627" s="30">
        <v>45948</v>
      </c>
      <c r="E3627" s="47">
        <v>98.7</v>
      </c>
      <c r="F3627" s="47">
        <f t="shared" si="384"/>
        <v>8685.6</v>
      </c>
      <c r="G3627" s="48">
        <f t="shared" si="385"/>
        <v>8685.6</v>
      </c>
      <c r="H3627" s="21">
        <v>426102</v>
      </c>
      <c r="I3627" s="21" t="s">
        <v>1876</v>
      </c>
      <c r="J3627" s="21">
        <v>1</v>
      </c>
      <c r="K3627" s="21">
        <v>1</v>
      </c>
      <c r="L3627" s="21">
        <f t="shared" si="386"/>
        <v>0</v>
      </c>
      <c r="M3627" s="21" t="s">
        <v>5705</v>
      </c>
      <c r="N3627" s="30">
        <v>45952</v>
      </c>
      <c r="O3627" s="48">
        <v>15298.5</v>
      </c>
      <c r="P3627" s="21" t="s">
        <v>2171</v>
      </c>
      <c r="Q3627" s="21">
        <v>58157302814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Gujrat</v>
      </c>
      <c r="W3627" s="38"/>
      <c r="X3627" s="30">
        <v>45955</v>
      </c>
      <c r="Y3627" s="21">
        <f t="shared" si="387"/>
        <v>3</v>
      </c>
      <c r="Z3627" s="21" t="str">
        <f t="shared" si="388"/>
        <v>Wednesday</v>
      </c>
      <c r="AA3627" s="21" t="str">
        <f t="shared" si="389"/>
        <v>Saturday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3624</v>
      </c>
      <c r="B3628" s="21" t="s">
        <v>5214</v>
      </c>
      <c r="C3628" s="30">
        <v>45941</v>
      </c>
      <c r="D3628" s="30">
        <v>45948</v>
      </c>
      <c r="E3628" s="47">
        <v>87.5</v>
      </c>
      <c r="F3628" s="47">
        <f t="shared" si="384"/>
        <v>7700</v>
      </c>
      <c r="G3628" s="48">
        <f t="shared" si="385"/>
        <v>7700</v>
      </c>
      <c r="H3628" s="21">
        <v>426105</v>
      </c>
      <c r="I3628" s="21" t="s">
        <v>1759</v>
      </c>
      <c r="J3628" s="21">
        <v>1</v>
      </c>
      <c r="K3628" s="21">
        <v>1</v>
      </c>
      <c r="L3628" s="21">
        <f t="shared" si="386"/>
        <v>0</v>
      </c>
      <c r="M3628" s="21" t="s">
        <v>5705</v>
      </c>
      <c r="N3628" s="30">
        <v>45952</v>
      </c>
      <c r="O3628" s="48">
        <v>13562.5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87"/>
        <v>3</v>
      </c>
      <c r="Z3628" s="21" t="str">
        <f t="shared" si="388"/>
        <v>Wednesday</v>
      </c>
      <c r="AA3628" s="21" t="str">
        <f t="shared" si="389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3625</v>
      </c>
      <c r="B3629" s="21" t="s">
        <v>5214</v>
      </c>
      <c r="C3629" s="30">
        <v>45941</v>
      </c>
      <c r="D3629" s="30">
        <v>45948</v>
      </c>
      <c r="E3629" s="47">
        <v>193.2</v>
      </c>
      <c r="F3629" s="47">
        <f t="shared" si="384"/>
        <v>17001.599999999999</v>
      </c>
      <c r="G3629" s="48">
        <f t="shared" si="385"/>
        <v>17001.599999999999</v>
      </c>
      <c r="H3629" s="21">
        <v>426803</v>
      </c>
      <c r="I3629" s="21" t="s">
        <v>1610</v>
      </c>
      <c r="J3629" s="21">
        <v>1</v>
      </c>
      <c r="K3629" s="21">
        <v>1</v>
      </c>
      <c r="L3629" s="21">
        <f t="shared" si="386"/>
        <v>0</v>
      </c>
      <c r="M3629" s="21" t="s">
        <v>5314</v>
      </c>
      <c r="N3629" s="30">
        <v>45955</v>
      </c>
      <c r="O3629" s="48">
        <v>30801.599999999999</v>
      </c>
      <c r="P3629" s="21" t="s">
        <v>4751</v>
      </c>
      <c r="Q3629" s="55">
        <v>58157406311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Pune</v>
      </c>
      <c r="W3629" s="38"/>
      <c r="X3629" s="30">
        <v>45957</v>
      </c>
      <c r="Y3629" s="21">
        <f t="shared" si="387"/>
        <v>2</v>
      </c>
      <c r="Z3629" s="21" t="str">
        <f t="shared" si="388"/>
        <v>Saturday</v>
      </c>
      <c r="AA3629" s="21" t="str">
        <f t="shared" si="389"/>
        <v>Monday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3626</v>
      </c>
      <c r="B3630" s="21" t="s">
        <v>5214</v>
      </c>
      <c r="C3630" s="30">
        <v>45941</v>
      </c>
      <c r="D3630" s="30">
        <v>45948</v>
      </c>
      <c r="E3630" s="47">
        <v>158.19999999999999</v>
      </c>
      <c r="F3630" s="47">
        <f t="shared" si="384"/>
        <v>13921.599999999999</v>
      </c>
      <c r="G3630" s="48">
        <f t="shared" si="385"/>
        <v>13921.599999999999</v>
      </c>
      <c r="H3630" s="21">
        <v>505008</v>
      </c>
      <c r="I3630" s="21" t="s">
        <v>5205</v>
      </c>
      <c r="J3630" s="21">
        <v>1</v>
      </c>
      <c r="K3630" s="21">
        <v>1</v>
      </c>
      <c r="L3630" s="21">
        <f t="shared" si="386"/>
        <v>0</v>
      </c>
      <c r="M3630" s="21" t="s">
        <v>5655</v>
      </c>
      <c r="N3630" s="30">
        <v>45952</v>
      </c>
      <c r="O3630" s="48">
        <v>22068.9</v>
      </c>
      <c r="P3630" s="21" t="s">
        <v>2365</v>
      </c>
      <c r="Q3630" s="21">
        <v>58157309626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Hyderabad</v>
      </c>
      <c r="W3630" s="38"/>
      <c r="X3630" s="30">
        <v>45953</v>
      </c>
      <c r="Y3630" s="21">
        <f t="shared" si="387"/>
        <v>1</v>
      </c>
      <c r="Z3630" s="21" t="str">
        <f t="shared" si="388"/>
        <v>Wednesday</v>
      </c>
      <c r="AA3630" s="21" t="str">
        <f t="shared" si="389"/>
        <v>Thursday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3627</v>
      </c>
      <c r="B3631" s="21" t="s">
        <v>5214</v>
      </c>
      <c r="C3631" s="30">
        <v>45941</v>
      </c>
      <c r="D3631" s="30">
        <v>45948</v>
      </c>
      <c r="E3631" s="47">
        <v>102.9</v>
      </c>
      <c r="F3631" s="47">
        <f t="shared" si="384"/>
        <v>9055.2000000000007</v>
      </c>
      <c r="G3631" s="48">
        <f t="shared" si="385"/>
        <v>9055.2000000000007</v>
      </c>
      <c r="H3631" s="21">
        <v>570204</v>
      </c>
      <c r="I3631" s="21" t="s">
        <v>5206</v>
      </c>
      <c r="J3631" s="21">
        <v>1</v>
      </c>
      <c r="K3631" s="21">
        <v>1</v>
      </c>
      <c r="L3631" s="21">
        <f t="shared" si="386"/>
        <v>0</v>
      </c>
      <c r="M3631" s="21" t="s">
        <v>5665</v>
      </c>
      <c r="N3631" s="30">
        <v>45958</v>
      </c>
      <c r="O3631" s="48">
        <v>10473.75</v>
      </c>
      <c r="P3631" s="21" t="s">
        <v>254</v>
      </c>
      <c r="Q3631" s="21" t="s">
        <v>636</v>
      </c>
      <c r="R3631" s="21" t="s">
        <v>847</v>
      </c>
      <c r="S3631" s="3">
        <v>-20</v>
      </c>
      <c r="T3631" s="37"/>
      <c r="U3631" s="21" t="s">
        <v>18</v>
      </c>
      <c r="V3631" s="21" t="str">
        <f>VLOOKUP(P3631,'Customer List'!B:C,2,)</f>
        <v>Delhi</v>
      </c>
      <c r="W3631" s="38"/>
      <c r="X3631" s="30">
        <f>IF(OR(R3631 = "PRIYANKA MADAM", R3631 = "DEEPAK", R3631 = "PORTER"),N3631,"")</f>
        <v>45958</v>
      </c>
      <c r="Y3631" s="21">
        <f t="shared" si="387"/>
        <v>0</v>
      </c>
      <c r="Z3631" s="21" t="str">
        <f t="shared" si="388"/>
        <v>Tuesday</v>
      </c>
      <c r="AA3631" s="21" t="str">
        <f t="shared" si="389"/>
        <v>Tuesday</v>
      </c>
      <c r="AB3631" s="21" t="str">
        <f>VLOOKUP(U3631,'Currency Sheet'!A:C,3,)</f>
        <v>DOLLAR</v>
      </c>
      <c r="AC3631" s="42" t="str">
        <f>VLOOKUP(P3631,'Customer List'!B:D,3,)</f>
        <v>Local</v>
      </c>
    </row>
    <row r="3632" spans="1:29" x14ac:dyDescent="0.25">
      <c r="A3632" s="21">
        <v>3628</v>
      </c>
      <c r="B3632" s="21" t="s">
        <v>5214</v>
      </c>
      <c r="C3632" s="30">
        <v>45941</v>
      </c>
      <c r="D3632" s="30">
        <v>45948</v>
      </c>
      <c r="E3632" s="47">
        <v>160.30000000000001</v>
      </c>
      <c r="F3632" s="47">
        <f t="shared" si="384"/>
        <v>14106.400000000001</v>
      </c>
      <c r="G3632" s="48">
        <f t="shared" si="385"/>
        <v>14106.400000000001</v>
      </c>
      <c r="H3632" s="21">
        <v>575306</v>
      </c>
      <c r="I3632" s="21" t="s">
        <v>5207</v>
      </c>
      <c r="J3632" s="21">
        <v>1</v>
      </c>
      <c r="K3632" s="21">
        <v>1</v>
      </c>
      <c r="L3632" s="21">
        <f t="shared" si="386"/>
        <v>0</v>
      </c>
      <c r="M3632" s="21" t="s">
        <v>5665</v>
      </c>
      <c r="N3632" s="30">
        <v>45958</v>
      </c>
      <c r="O3632" s="48">
        <v>16316.25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87"/>
        <v>0</v>
      </c>
      <c r="Z3632" s="21" t="str">
        <f t="shared" si="388"/>
        <v>Tuesday</v>
      </c>
      <c r="AA3632" s="21" t="str">
        <f t="shared" si="389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3629</v>
      </c>
      <c r="B3633" s="21" t="s">
        <v>5214</v>
      </c>
      <c r="C3633" s="30">
        <v>45941</v>
      </c>
      <c r="D3633" s="30">
        <v>45948</v>
      </c>
      <c r="E3633" s="47">
        <v>259</v>
      </c>
      <c r="F3633" s="47">
        <f t="shared" si="384"/>
        <v>22792</v>
      </c>
      <c r="G3633" s="48">
        <f t="shared" si="385"/>
        <v>182336</v>
      </c>
      <c r="H3633" s="21">
        <v>626812</v>
      </c>
      <c r="I3633" s="21" t="s">
        <v>5208</v>
      </c>
      <c r="J3633" s="21">
        <v>8</v>
      </c>
      <c r="K3633" s="21">
        <v>8</v>
      </c>
      <c r="L3633" s="21">
        <f t="shared" si="386"/>
        <v>0</v>
      </c>
      <c r="M3633" s="21" t="s">
        <v>5312</v>
      </c>
      <c r="N3633" s="30">
        <v>45955</v>
      </c>
      <c r="O3633" s="48">
        <f>37277.5*8</f>
        <v>298220</v>
      </c>
      <c r="P3633" s="21" t="s">
        <v>2046</v>
      </c>
      <c r="Q3633" s="56">
        <v>58157407696</v>
      </c>
      <c r="R3633" s="21" t="s">
        <v>40</v>
      </c>
      <c r="S3633" s="3">
        <v>4</v>
      </c>
      <c r="T3633" s="37"/>
      <c r="U3633" s="21" t="s">
        <v>18</v>
      </c>
      <c r="V3633" s="21" t="str">
        <f>VLOOKUP(P3633,'Customer List'!B:C,2,)</f>
        <v>Banglore</v>
      </c>
      <c r="W3633" s="38"/>
      <c r="X3633" s="30">
        <v>45957</v>
      </c>
      <c r="Y3633" s="21">
        <f t="shared" si="387"/>
        <v>2</v>
      </c>
      <c r="Z3633" s="21" t="str">
        <f t="shared" si="388"/>
        <v>Saturday</v>
      </c>
      <c r="AA3633" s="21" t="str">
        <f t="shared" si="389"/>
        <v>Monday</v>
      </c>
      <c r="AB3633" s="21" t="str">
        <f>VLOOKUP(U3633,'Currency Sheet'!A:C,3,)</f>
        <v>DOLLAR</v>
      </c>
      <c r="AC3633" s="42" t="str">
        <f>VLOOKUP(P3633,'Customer List'!B:D,3,)</f>
        <v>OutStation</v>
      </c>
    </row>
    <row r="3634" spans="1:29" x14ac:dyDescent="0.25">
      <c r="A3634" s="21">
        <v>3630</v>
      </c>
      <c r="B3634" s="21" t="s">
        <v>5214</v>
      </c>
      <c r="C3634" s="30">
        <v>45941</v>
      </c>
      <c r="D3634" s="30">
        <v>45948</v>
      </c>
      <c r="E3634" s="47">
        <v>111.3</v>
      </c>
      <c r="F3634" s="47">
        <f t="shared" si="384"/>
        <v>9794.4</v>
      </c>
      <c r="G3634" s="48">
        <f t="shared" si="385"/>
        <v>9794.4</v>
      </c>
      <c r="H3634" s="21">
        <v>633603</v>
      </c>
      <c r="I3634" s="21" t="s">
        <v>5209</v>
      </c>
      <c r="J3634" s="21">
        <v>1</v>
      </c>
      <c r="K3634" s="21">
        <v>1</v>
      </c>
      <c r="L3634" s="21">
        <f t="shared" si="386"/>
        <v>0</v>
      </c>
      <c r="M3634" s="21" t="s">
        <v>5636</v>
      </c>
      <c r="N3634" s="30">
        <v>45952</v>
      </c>
      <c r="O3634" s="48">
        <v>15105</v>
      </c>
      <c r="P3634" s="21" t="s">
        <v>213</v>
      </c>
      <c r="Q3634" s="21" t="s">
        <v>1127</v>
      </c>
      <c r="R3634" s="21" t="s">
        <v>2037</v>
      </c>
      <c r="S3634" s="3">
        <v>4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45952</v>
      </c>
      <c r="Y3634" s="21">
        <f t="shared" si="387"/>
        <v>0</v>
      </c>
      <c r="Z3634" s="21" t="str">
        <f t="shared" si="388"/>
        <v>Wednesday</v>
      </c>
      <c r="AA3634" s="21" t="str">
        <f t="shared" si="389"/>
        <v>Wednesday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3631</v>
      </c>
      <c r="B3635" s="21" t="s">
        <v>5214</v>
      </c>
      <c r="C3635" s="30">
        <v>45941</v>
      </c>
      <c r="D3635" s="30">
        <v>45948</v>
      </c>
      <c r="E3635" s="47">
        <v>135.80000000000001</v>
      </c>
      <c r="F3635" s="47">
        <f t="shared" si="384"/>
        <v>11950.400000000001</v>
      </c>
      <c r="G3635" s="48">
        <f t="shared" si="385"/>
        <v>11950.400000000001</v>
      </c>
      <c r="H3635" s="21">
        <v>640906</v>
      </c>
      <c r="I3635" s="21" t="s">
        <v>5210</v>
      </c>
      <c r="J3635" s="21">
        <v>1</v>
      </c>
      <c r="K3635" s="21">
        <v>1</v>
      </c>
      <c r="L3635" s="21">
        <f t="shared" si="386"/>
        <v>0</v>
      </c>
      <c r="M3635" s="21" t="s">
        <v>5665</v>
      </c>
      <c r="N3635" s="30">
        <v>45958</v>
      </c>
      <c r="O3635" s="48">
        <v>13822.5</v>
      </c>
      <c r="P3635" s="21" t="s">
        <v>254</v>
      </c>
      <c r="Q3635" s="57" t="s">
        <v>636</v>
      </c>
      <c r="R3635" s="21" t="s">
        <v>847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45958</v>
      </c>
      <c r="Y3635" s="21">
        <f t="shared" si="387"/>
        <v>0</v>
      </c>
      <c r="Z3635" s="21" t="str">
        <f t="shared" si="388"/>
        <v>Tuesday</v>
      </c>
      <c r="AA3635" s="21" t="str">
        <f t="shared" si="389"/>
        <v>Tuesday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3632</v>
      </c>
      <c r="B3636" s="21" t="s">
        <v>5214</v>
      </c>
      <c r="C3636" s="30">
        <v>45941</v>
      </c>
      <c r="D3636" s="30">
        <v>45948</v>
      </c>
      <c r="E3636" s="47">
        <v>177.1</v>
      </c>
      <c r="F3636" s="47">
        <f t="shared" si="384"/>
        <v>15584.8</v>
      </c>
      <c r="G3636" s="48">
        <f t="shared" si="385"/>
        <v>15584.8</v>
      </c>
      <c r="H3636" s="21">
        <v>640914</v>
      </c>
      <c r="I3636" s="21" t="s">
        <v>4837</v>
      </c>
      <c r="J3636" s="21">
        <v>1</v>
      </c>
      <c r="K3636" s="21">
        <v>1</v>
      </c>
      <c r="L3636" s="21">
        <f t="shared" si="386"/>
        <v>0</v>
      </c>
      <c r="M3636" s="21" t="s">
        <v>5636</v>
      </c>
      <c r="N3636" s="30">
        <v>45952</v>
      </c>
      <c r="O3636" s="48">
        <v>24035</v>
      </c>
      <c r="P3636" s="21" t="s">
        <v>213</v>
      </c>
      <c r="Q3636" s="57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87"/>
        <v>0</v>
      </c>
      <c r="Z3636" s="21" t="str">
        <f t="shared" si="388"/>
        <v>Wednesday</v>
      </c>
      <c r="AA3636" s="21" t="str">
        <f t="shared" si="389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3633</v>
      </c>
      <c r="B3637" s="21" t="s">
        <v>5214</v>
      </c>
      <c r="C3637" s="30">
        <v>45941</v>
      </c>
      <c r="D3637" s="30">
        <v>45948</v>
      </c>
      <c r="E3637" s="47">
        <v>177.1</v>
      </c>
      <c r="F3637" s="47">
        <f t="shared" si="384"/>
        <v>15584.8</v>
      </c>
      <c r="G3637" s="48">
        <f t="shared" si="385"/>
        <v>15584.8</v>
      </c>
      <c r="H3637" s="21">
        <v>640914</v>
      </c>
      <c r="I3637" s="21" t="s">
        <v>4837</v>
      </c>
      <c r="J3637" s="21">
        <v>1</v>
      </c>
      <c r="K3637" s="21">
        <v>1</v>
      </c>
      <c r="L3637" s="21">
        <f t="shared" si="386"/>
        <v>0</v>
      </c>
      <c r="M3637" s="21" t="s">
        <v>5686</v>
      </c>
      <c r="N3637" s="30">
        <v>45952</v>
      </c>
      <c r="O3637" s="48">
        <v>27450.5</v>
      </c>
      <c r="P3637" s="21" t="s">
        <v>2171</v>
      </c>
      <c r="Q3637" s="57">
        <v>58157302814</v>
      </c>
      <c r="R3637" s="21" t="s">
        <v>40</v>
      </c>
      <c r="S3637" s="3">
        <v>4</v>
      </c>
      <c r="T3637" s="37"/>
      <c r="U3637" s="21" t="s">
        <v>18</v>
      </c>
      <c r="V3637" s="21" t="str">
        <f>VLOOKUP(P3637,'Customer List'!B:C,2,)</f>
        <v>Gujrat</v>
      </c>
      <c r="W3637" s="38"/>
      <c r="X3637" s="30">
        <v>45955</v>
      </c>
      <c r="Y3637" s="21">
        <f t="shared" si="387"/>
        <v>3</v>
      </c>
      <c r="Z3637" s="21" t="str">
        <f t="shared" si="388"/>
        <v>Wednesday</v>
      </c>
      <c r="AA3637" s="21" t="str">
        <f t="shared" si="389"/>
        <v>Saturday</v>
      </c>
      <c r="AB3637" s="21" t="str">
        <f>VLOOKUP(U3637,'Currency Sheet'!A:C,3,)</f>
        <v>DOLLAR</v>
      </c>
      <c r="AC3637" s="42" t="str">
        <f>VLOOKUP(P3637,'Customer List'!B:D,3,)</f>
        <v>OutStation</v>
      </c>
    </row>
    <row r="3638" spans="1:29" x14ac:dyDescent="0.25">
      <c r="A3638" s="21">
        <v>3633</v>
      </c>
      <c r="B3638" s="21" t="s">
        <v>5214</v>
      </c>
      <c r="C3638" s="30">
        <v>45941</v>
      </c>
      <c r="D3638" s="30">
        <v>45948</v>
      </c>
      <c r="E3638" s="47">
        <v>177.1</v>
      </c>
      <c r="F3638" s="47">
        <f t="shared" ref="F3638" si="390">IF(AB3638="DOLLAR",E3638*88,E3638)</f>
        <v>15584.8</v>
      </c>
      <c r="G3638" s="48">
        <f t="shared" ref="G3638" si="391">F3638*J3638</f>
        <v>15584.8</v>
      </c>
      <c r="H3638" s="21">
        <v>640914</v>
      </c>
      <c r="I3638" s="21" t="s">
        <v>4837</v>
      </c>
      <c r="J3638" s="21">
        <v>1</v>
      </c>
      <c r="K3638" s="21">
        <v>1</v>
      </c>
      <c r="L3638" s="21">
        <f t="shared" ref="L3638" si="392">J3638-K3638</f>
        <v>0</v>
      </c>
      <c r="M3638" s="21" t="s">
        <v>5704</v>
      </c>
      <c r="N3638" s="30">
        <v>45952</v>
      </c>
      <c r="O3638" s="48">
        <v>27450.5</v>
      </c>
      <c r="P3638" s="21" t="s">
        <v>2171</v>
      </c>
      <c r="Q3638" s="57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ref="Y3638" si="393">IF(X3638="", "", X3638-N3638)</f>
        <v>3</v>
      </c>
      <c r="Z3638" s="21" t="str">
        <f t="shared" ref="Z3638" si="394">IF(N3638="", "", TEXT(N3638, "dddd"))</f>
        <v>Wednesday</v>
      </c>
      <c r="AA3638" s="21" t="str">
        <f t="shared" ref="AA3638" si="395">IF(X3638="", "", TEXT(X3638, "dddd"))</f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3634</v>
      </c>
      <c r="B3639" s="21" t="s">
        <v>5214</v>
      </c>
      <c r="C3639" s="30">
        <v>45941</v>
      </c>
      <c r="D3639" s="30">
        <v>45948</v>
      </c>
      <c r="E3639" s="47">
        <v>1232.7</v>
      </c>
      <c r="F3639" s="47">
        <f t="shared" si="384"/>
        <v>108477.6</v>
      </c>
      <c r="G3639" s="48">
        <f t="shared" si="385"/>
        <v>108477.6</v>
      </c>
      <c r="H3639" s="21">
        <v>740809</v>
      </c>
      <c r="I3639" s="21" t="s">
        <v>4839</v>
      </c>
      <c r="J3639" s="21">
        <v>1</v>
      </c>
      <c r="K3639" s="21">
        <v>1</v>
      </c>
      <c r="L3639" s="21">
        <f t="shared" si="386"/>
        <v>0</v>
      </c>
      <c r="M3639" s="21" t="s">
        <v>5669</v>
      </c>
      <c r="N3639" s="30">
        <v>45952</v>
      </c>
      <c r="O3639" s="48">
        <v>191069</v>
      </c>
      <c r="P3639" s="21" t="s">
        <v>630</v>
      </c>
      <c r="Q3639" s="57">
        <v>58157309954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Telangana</v>
      </c>
      <c r="W3639" s="38"/>
      <c r="X3639" s="30">
        <v>45953</v>
      </c>
      <c r="Y3639" s="21">
        <f t="shared" si="387"/>
        <v>1</v>
      </c>
      <c r="Z3639" s="21" t="str">
        <f t="shared" si="388"/>
        <v>Wednesday</v>
      </c>
      <c r="AA3639" s="21" t="str">
        <f t="shared" si="389"/>
        <v>Thursday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3635</v>
      </c>
      <c r="B3640" s="21">
        <v>66753</v>
      </c>
      <c r="C3640" s="30">
        <v>45944</v>
      </c>
      <c r="D3640" s="30">
        <v>45948</v>
      </c>
      <c r="E3640" s="47">
        <v>370</v>
      </c>
      <c r="F3640" s="47">
        <f t="shared" si="384"/>
        <v>32560</v>
      </c>
      <c r="G3640" s="48">
        <f t="shared" si="385"/>
        <v>65120</v>
      </c>
      <c r="H3640" s="21" t="s">
        <v>2347</v>
      </c>
      <c r="I3640" s="21"/>
      <c r="J3640" s="21">
        <v>2</v>
      </c>
      <c r="K3640" s="21">
        <v>2</v>
      </c>
      <c r="L3640" s="21">
        <f t="shared" si="386"/>
        <v>0</v>
      </c>
      <c r="M3640" s="21" t="s">
        <v>5320</v>
      </c>
      <c r="N3640" s="30">
        <v>45955</v>
      </c>
      <c r="O3640" s="48">
        <v>80290</v>
      </c>
      <c r="P3640" s="21" t="s">
        <v>944</v>
      </c>
      <c r="Q3640" s="56">
        <v>58157405526</v>
      </c>
      <c r="R3640" s="21" t="s">
        <v>40</v>
      </c>
      <c r="S3640" s="3">
        <v>-20</v>
      </c>
      <c r="T3640" s="37"/>
      <c r="U3640" s="21" t="s">
        <v>2374</v>
      </c>
      <c r="V3640" s="21" t="str">
        <f>VLOOKUP(P3640,'Customer List'!B:C,2,)</f>
        <v>Banglore</v>
      </c>
      <c r="W3640" s="38"/>
      <c r="X3640" s="30">
        <v>45957</v>
      </c>
      <c r="Y3640" s="21">
        <f t="shared" si="387"/>
        <v>2</v>
      </c>
      <c r="Z3640" s="21" t="str">
        <f t="shared" si="388"/>
        <v>Saturday</v>
      </c>
      <c r="AA3640" s="21" t="str">
        <f t="shared" si="389"/>
        <v>Monday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3636</v>
      </c>
      <c r="B3641" s="21">
        <v>66753</v>
      </c>
      <c r="C3641" s="30">
        <v>45944</v>
      </c>
      <c r="D3641" s="30">
        <v>45948</v>
      </c>
      <c r="E3641" s="47">
        <v>470</v>
      </c>
      <c r="F3641" s="47">
        <f t="shared" si="384"/>
        <v>41360</v>
      </c>
      <c r="G3641" s="48">
        <f t="shared" si="385"/>
        <v>41360</v>
      </c>
      <c r="H3641" s="21" t="s">
        <v>5294</v>
      </c>
      <c r="I3641" s="21"/>
      <c r="J3641" s="21">
        <v>1</v>
      </c>
      <c r="K3641" s="21">
        <v>1</v>
      </c>
      <c r="L3641" s="21">
        <f t="shared" si="386"/>
        <v>0</v>
      </c>
      <c r="M3641" s="21" t="s">
        <v>5315</v>
      </c>
      <c r="N3641" s="30">
        <v>45955</v>
      </c>
      <c r="O3641" s="48">
        <v>54637.5</v>
      </c>
      <c r="P3641" s="21" t="s">
        <v>4751</v>
      </c>
      <c r="Q3641" s="56">
        <v>58157406311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Pune</v>
      </c>
      <c r="W3641" s="38"/>
      <c r="X3641" s="30">
        <v>45957</v>
      </c>
      <c r="Y3641" s="21">
        <f t="shared" si="387"/>
        <v>2</v>
      </c>
      <c r="Z3641" s="21" t="str">
        <f t="shared" si="388"/>
        <v>Saturday</v>
      </c>
      <c r="AA3641" s="21" t="str">
        <f t="shared" si="389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3637</v>
      </c>
      <c r="B3642" s="21" t="s">
        <v>5299</v>
      </c>
      <c r="C3642" s="30">
        <v>45947</v>
      </c>
      <c r="D3642" s="30">
        <v>45954</v>
      </c>
      <c r="E3642" s="47">
        <v>337.5</v>
      </c>
      <c r="F3642" s="47">
        <f t="shared" si="384"/>
        <v>29700</v>
      </c>
      <c r="G3642" s="48">
        <f t="shared" si="385"/>
        <v>89100</v>
      </c>
      <c r="H3642" s="21" t="s">
        <v>5300</v>
      </c>
      <c r="I3642" s="21"/>
      <c r="J3642" s="21">
        <v>3</v>
      </c>
      <c r="K3642" s="21">
        <v>3</v>
      </c>
      <c r="L3642" s="21">
        <f t="shared" si="386"/>
        <v>0</v>
      </c>
      <c r="M3642" s="21" t="s">
        <v>5692</v>
      </c>
      <c r="N3642" s="30">
        <v>45957</v>
      </c>
      <c r="O3642" s="48">
        <v>63750</v>
      </c>
      <c r="P3642" s="21" t="s">
        <v>625</v>
      </c>
      <c r="Q3642" s="21" t="s">
        <v>636</v>
      </c>
      <c r="R3642" s="21" t="s">
        <v>637</v>
      </c>
      <c r="S3642" s="3">
        <v>4</v>
      </c>
      <c r="T3642" s="37"/>
      <c r="U3642" s="21" t="s">
        <v>5301</v>
      </c>
      <c r="V3642" s="21" t="str">
        <f>VLOOKUP(P3642,'Customer List'!B:C,2,)</f>
        <v>Delhi</v>
      </c>
      <c r="W3642" s="38"/>
      <c r="X3642" s="30">
        <f>IF(OR(R3642 = "PRIYANKA MADAM", R3642 = "DEEPAK", R3642 = "PORTER"),N3642,"")</f>
        <v>45957</v>
      </c>
      <c r="Y3642" s="21">
        <f t="shared" si="387"/>
        <v>0</v>
      </c>
      <c r="Z3642" s="21" t="str">
        <f t="shared" si="388"/>
        <v>Monday</v>
      </c>
      <c r="AA3642" s="21" t="str">
        <f t="shared" si="389"/>
        <v>Monday</v>
      </c>
      <c r="AB3642" s="21" t="str">
        <f>VLOOKUP(U3642,'Currency Sheet'!A:C,3,)</f>
        <v>DOLLAR</v>
      </c>
      <c r="AC3642" s="42" t="str">
        <f>VLOOKUP(P3642,'Customer List'!B:D,3,)</f>
        <v>Local</v>
      </c>
    </row>
    <row r="3643" spans="1:29" x14ac:dyDescent="0.25">
      <c r="A3643" s="21">
        <v>3638</v>
      </c>
      <c r="B3643" s="21" t="s">
        <v>5368</v>
      </c>
      <c r="C3643" s="30">
        <v>45941</v>
      </c>
      <c r="D3643" s="30">
        <v>45954</v>
      </c>
      <c r="E3643" s="47">
        <v>140</v>
      </c>
      <c r="F3643" s="47">
        <f t="shared" si="384"/>
        <v>12320</v>
      </c>
      <c r="G3643" s="48">
        <f t="shared" si="385"/>
        <v>12320</v>
      </c>
      <c r="H3643" s="21" t="s">
        <v>5335</v>
      </c>
      <c r="I3643" s="21" t="s">
        <v>5336</v>
      </c>
      <c r="J3643" s="21">
        <v>1</v>
      </c>
      <c r="K3643" s="21">
        <v>1</v>
      </c>
      <c r="L3643" s="21">
        <f t="shared" si="386"/>
        <v>0</v>
      </c>
      <c r="M3643" s="21" t="s">
        <v>5615</v>
      </c>
      <c r="N3643" s="30">
        <v>45955</v>
      </c>
      <c r="O3643" s="48">
        <v>15500</v>
      </c>
      <c r="P3643" s="21" t="s">
        <v>593</v>
      </c>
      <c r="Q3643" s="56">
        <v>58157408606</v>
      </c>
      <c r="R3643" s="21" t="s">
        <v>40</v>
      </c>
      <c r="S3643" s="3">
        <v>-20</v>
      </c>
      <c r="T3643" s="37"/>
      <c r="U3643" s="21" t="s">
        <v>5369</v>
      </c>
      <c r="V3643" s="21" t="str">
        <f>VLOOKUP(P3643,'Customer List'!B:C,2,)</f>
        <v>Odisha</v>
      </c>
      <c r="W3643" s="38"/>
      <c r="X3643" s="30">
        <v>45957</v>
      </c>
      <c r="Y3643" s="21">
        <f t="shared" si="387"/>
        <v>2</v>
      </c>
      <c r="Z3643" s="21" t="str">
        <f t="shared" si="388"/>
        <v>Saturday</v>
      </c>
      <c r="AA3643" s="21" t="str">
        <f t="shared" si="389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3639</v>
      </c>
      <c r="B3644" s="21" t="s">
        <v>5368</v>
      </c>
      <c r="C3644" s="30">
        <v>45941</v>
      </c>
      <c r="D3644" s="30">
        <v>45954</v>
      </c>
      <c r="E3644" s="47">
        <v>140</v>
      </c>
      <c r="F3644" s="47">
        <f t="shared" si="384"/>
        <v>12320</v>
      </c>
      <c r="G3644" s="48">
        <f t="shared" si="385"/>
        <v>12320</v>
      </c>
      <c r="H3644" s="21" t="s">
        <v>5337</v>
      </c>
      <c r="I3644" s="21" t="s">
        <v>5338</v>
      </c>
      <c r="J3644" s="21">
        <v>1</v>
      </c>
      <c r="K3644" s="21">
        <v>1</v>
      </c>
      <c r="L3644" s="21">
        <f t="shared" si="386"/>
        <v>0</v>
      </c>
      <c r="M3644" s="21" t="s">
        <v>5615</v>
      </c>
      <c r="N3644" s="30">
        <v>45955</v>
      </c>
      <c r="O3644" s="48">
        <v>15500</v>
      </c>
      <c r="P3644" s="21" t="s">
        <v>593</v>
      </c>
      <c r="Q3644" s="56">
        <v>58157408606</v>
      </c>
      <c r="R3644" s="21" t="s">
        <v>40</v>
      </c>
      <c r="S3644" s="3">
        <v>-20</v>
      </c>
      <c r="T3644" s="37"/>
      <c r="U3644" s="21" t="s">
        <v>5369</v>
      </c>
      <c r="V3644" s="21" t="str">
        <f>VLOOKUP(P3644,'Customer List'!B:C,2,)</f>
        <v>Odisha</v>
      </c>
      <c r="W3644" s="38"/>
      <c r="X3644" s="30">
        <v>45957</v>
      </c>
      <c r="Y3644" s="21">
        <f t="shared" si="387"/>
        <v>2</v>
      </c>
      <c r="Z3644" s="21" t="str">
        <f t="shared" si="388"/>
        <v>Saturday</v>
      </c>
      <c r="AA3644" s="21" t="str">
        <f t="shared" si="389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3640</v>
      </c>
      <c r="B3645" s="21" t="s">
        <v>5368</v>
      </c>
      <c r="C3645" s="30">
        <v>45941</v>
      </c>
      <c r="D3645" s="30">
        <v>45954</v>
      </c>
      <c r="E3645" s="47">
        <v>140</v>
      </c>
      <c r="F3645" s="47">
        <f t="shared" si="384"/>
        <v>12320</v>
      </c>
      <c r="G3645" s="48">
        <f t="shared" si="385"/>
        <v>12320</v>
      </c>
      <c r="H3645" s="21" t="s">
        <v>5339</v>
      </c>
      <c r="I3645" s="21" t="s">
        <v>5340</v>
      </c>
      <c r="J3645" s="21">
        <v>1</v>
      </c>
      <c r="K3645" s="21">
        <v>1</v>
      </c>
      <c r="L3645" s="21">
        <f t="shared" si="386"/>
        <v>0</v>
      </c>
      <c r="M3645" s="21" t="s">
        <v>5615</v>
      </c>
      <c r="N3645" s="30">
        <v>45955</v>
      </c>
      <c r="O3645" s="48">
        <v>15500</v>
      </c>
      <c r="P3645" s="21" t="s">
        <v>593</v>
      </c>
      <c r="Q3645" s="56">
        <v>58157408606</v>
      </c>
      <c r="R3645" s="21" t="s">
        <v>40</v>
      </c>
      <c r="S3645" s="3">
        <v>-20</v>
      </c>
      <c r="T3645" s="37"/>
      <c r="U3645" s="21" t="s">
        <v>5369</v>
      </c>
      <c r="V3645" s="21" t="str">
        <f>VLOOKUP(P3645,'Customer List'!B:C,2,)</f>
        <v>Odisha</v>
      </c>
      <c r="W3645" s="38"/>
      <c r="X3645" s="30">
        <v>45957</v>
      </c>
      <c r="Y3645" s="21">
        <f t="shared" si="387"/>
        <v>2</v>
      </c>
      <c r="Z3645" s="21" t="str">
        <f t="shared" si="388"/>
        <v>Saturday</v>
      </c>
      <c r="AA3645" s="21" t="str">
        <f t="shared" si="389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3641</v>
      </c>
      <c r="B3646" s="21" t="s">
        <v>5368</v>
      </c>
      <c r="C3646" s="30">
        <v>45941</v>
      </c>
      <c r="D3646" s="30">
        <v>45954</v>
      </c>
      <c r="E3646" s="47">
        <v>140</v>
      </c>
      <c r="F3646" s="47">
        <f t="shared" si="384"/>
        <v>12320</v>
      </c>
      <c r="G3646" s="48">
        <f t="shared" si="385"/>
        <v>12320</v>
      </c>
      <c r="H3646" s="21" t="s">
        <v>5341</v>
      </c>
      <c r="I3646" s="21" t="s">
        <v>5342</v>
      </c>
      <c r="J3646" s="21">
        <v>1</v>
      </c>
      <c r="K3646" s="21">
        <v>1</v>
      </c>
      <c r="L3646" s="21">
        <f t="shared" si="386"/>
        <v>0</v>
      </c>
      <c r="M3646" s="21" t="s">
        <v>5615</v>
      </c>
      <c r="N3646" s="30">
        <v>45955</v>
      </c>
      <c r="O3646" s="48">
        <v>15500</v>
      </c>
      <c r="P3646" s="21" t="s">
        <v>593</v>
      </c>
      <c r="Q3646" s="55">
        <v>58157408606</v>
      </c>
      <c r="R3646" s="21" t="s">
        <v>40</v>
      </c>
      <c r="S3646" s="3">
        <v>-20</v>
      </c>
      <c r="T3646" s="37"/>
      <c r="U3646" s="21" t="s">
        <v>5369</v>
      </c>
      <c r="V3646" s="21" t="str">
        <f>VLOOKUP(P3646,'Customer List'!B:C,2,)</f>
        <v>Odisha</v>
      </c>
      <c r="W3646" s="38"/>
      <c r="X3646" s="30">
        <v>45957</v>
      </c>
      <c r="Y3646" s="21">
        <f t="shared" si="387"/>
        <v>2</v>
      </c>
      <c r="Z3646" s="21" t="str">
        <f t="shared" si="388"/>
        <v>Saturday</v>
      </c>
      <c r="AA3646" s="21" t="str">
        <f t="shared" si="389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3642</v>
      </c>
      <c r="B3647" s="21" t="s">
        <v>5368</v>
      </c>
      <c r="C3647" s="30">
        <v>45941</v>
      </c>
      <c r="D3647" s="30">
        <v>45954</v>
      </c>
      <c r="E3647" s="47">
        <v>140</v>
      </c>
      <c r="F3647" s="47">
        <f t="shared" si="384"/>
        <v>12320</v>
      </c>
      <c r="G3647" s="48">
        <f t="shared" si="385"/>
        <v>12320</v>
      </c>
      <c r="H3647" s="21" t="s">
        <v>5343</v>
      </c>
      <c r="I3647" s="21" t="s">
        <v>5344</v>
      </c>
      <c r="J3647" s="21">
        <v>1</v>
      </c>
      <c r="K3647" s="21">
        <v>1</v>
      </c>
      <c r="L3647" s="21">
        <f t="shared" si="386"/>
        <v>0</v>
      </c>
      <c r="M3647" s="21" t="s">
        <v>5615</v>
      </c>
      <c r="N3647" s="30">
        <v>45955</v>
      </c>
      <c r="O3647" s="48">
        <v>15500</v>
      </c>
      <c r="P3647" s="21" t="s">
        <v>593</v>
      </c>
      <c r="Q3647" s="56">
        <v>58157408606</v>
      </c>
      <c r="R3647" s="21" t="s">
        <v>40</v>
      </c>
      <c r="S3647" s="3">
        <v>-20</v>
      </c>
      <c r="T3647" s="37"/>
      <c r="U3647" s="21" t="s">
        <v>5369</v>
      </c>
      <c r="V3647" s="21" t="str">
        <f>VLOOKUP(P3647,'Customer List'!B:C,2,)</f>
        <v>Odisha</v>
      </c>
      <c r="W3647" s="38"/>
      <c r="X3647" s="30">
        <v>45957</v>
      </c>
      <c r="Y3647" s="21">
        <f t="shared" si="387"/>
        <v>2</v>
      </c>
      <c r="Z3647" s="21" t="str">
        <f t="shared" si="388"/>
        <v>Saturday</v>
      </c>
      <c r="AA3647" s="21" t="str">
        <f t="shared" si="389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3643</v>
      </c>
      <c r="B3648" s="21" t="s">
        <v>5368</v>
      </c>
      <c r="C3648" s="30">
        <v>45941</v>
      </c>
      <c r="D3648" s="30">
        <v>45954</v>
      </c>
      <c r="E3648" s="47">
        <v>125</v>
      </c>
      <c r="F3648" s="47">
        <f t="shared" si="384"/>
        <v>11000</v>
      </c>
      <c r="G3648" s="48">
        <f t="shared" si="385"/>
        <v>11000</v>
      </c>
      <c r="H3648" s="21" t="s">
        <v>5345</v>
      </c>
      <c r="I3648" s="21" t="s">
        <v>5346</v>
      </c>
      <c r="J3648" s="21">
        <v>1</v>
      </c>
      <c r="K3648" s="21">
        <v>1</v>
      </c>
      <c r="L3648" s="21">
        <f t="shared" si="386"/>
        <v>0</v>
      </c>
      <c r="M3648" s="21" t="s">
        <v>5615</v>
      </c>
      <c r="N3648" s="30">
        <v>45955</v>
      </c>
      <c r="O3648" s="48">
        <v>15500</v>
      </c>
      <c r="P3648" s="21" t="s">
        <v>593</v>
      </c>
      <c r="Q3648" s="55">
        <v>58157408606</v>
      </c>
      <c r="R3648" s="21" t="s">
        <v>40</v>
      </c>
      <c r="S3648" s="3">
        <v>-20</v>
      </c>
      <c r="T3648" s="37"/>
      <c r="U3648" s="21" t="s">
        <v>5369</v>
      </c>
      <c r="V3648" s="21" t="str">
        <f>VLOOKUP(P3648,'Customer List'!B:C,2,)</f>
        <v>Odisha</v>
      </c>
      <c r="W3648" s="38"/>
      <c r="X3648" s="30">
        <v>45957</v>
      </c>
      <c r="Y3648" s="21">
        <f t="shared" si="387"/>
        <v>2</v>
      </c>
      <c r="Z3648" s="21" t="str">
        <f t="shared" si="388"/>
        <v>Saturday</v>
      </c>
      <c r="AA3648" s="21" t="str">
        <f t="shared" si="389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3644</v>
      </c>
      <c r="B3649" s="21" t="s">
        <v>5368</v>
      </c>
      <c r="C3649" s="30">
        <v>45941</v>
      </c>
      <c r="D3649" s="30">
        <v>45954</v>
      </c>
      <c r="E3649" s="47">
        <v>140</v>
      </c>
      <c r="F3649" s="47">
        <f t="shared" si="384"/>
        <v>12320</v>
      </c>
      <c r="G3649" s="48">
        <f t="shared" si="385"/>
        <v>12320</v>
      </c>
      <c r="H3649" s="21" t="s">
        <v>3383</v>
      </c>
      <c r="I3649" s="21" t="s">
        <v>5347</v>
      </c>
      <c r="J3649" s="21">
        <v>1</v>
      </c>
      <c r="K3649" s="21">
        <v>1</v>
      </c>
      <c r="L3649" s="21">
        <f t="shared" si="386"/>
        <v>0</v>
      </c>
      <c r="M3649" s="21" t="s">
        <v>5615</v>
      </c>
      <c r="N3649" s="30">
        <v>45955</v>
      </c>
      <c r="O3649" s="48">
        <v>15500</v>
      </c>
      <c r="P3649" s="21" t="s">
        <v>593</v>
      </c>
      <c r="Q3649" s="55">
        <v>58157408606</v>
      </c>
      <c r="R3649" s="21" t="s">
        <v>40</v>
      </c>
      <c r="S3649" s="3">
        <v>-20</v>
      </c>
      <c r="T3649" s="37"/>
      <c r="U3649" s="21" t="s">
        <v>5369</v>
      </c>
      <c r="V3649" s="21" t="str">
        <f>VLOOKUP(P3649,'Customer List'!B:C,2,)</f>
        <v>Odisha</v>
      </c>
      <c r="W3649" s="38"/>
      <c r="X3649" s="30">
        <v>45957</v>
      </c>
      <c r="Y3649" s="21">
        <f t="shared" si="387"/>
        <v>2</v>
      </c>
      <c r="Z3649" s="21" t="str">
        <f t="shared" si="388"/>
        <v>Saturday</v>
      </c>
      <c r="AA3649" s="21" t="str">
        <f t="shared" si="389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3645</v>
      </c>
      <c r="B3650" s="21" t="s">
        <v>5368</v>
      </c>
      <c r="C3650" s="30">
        <v>45941</v>
      </c>
      <c r="D3650" s="30">
        <v>45954</v>
      </c>
      <c r="E3650" s="47">
        <v>140</v>
      </c>
      <c r="F3650" s="47">
        <f t="shared" si="384"/>
        <v>12320</v>
      </c>
      <c r="G3650" s="48">
        <f t="shared" si="385"/>
        <v>12320</v>
      </c>
      <c r="H3650" s="21" t="s">
        <v>5348</v>
      </c>
      <c r="I3650" s="21" t="s">
        <v>5349</v>
      </c>
      <c r="J3650" s="21">
        <v>1</v>
      </c>
      <c r="K3650" s="21">
        <v>1</v>
      </c>
      <c r="L3650" s="21">
        <f t="shared" si="386"/>
        <v>0</v>
      </c>
      <c r="M3650" s="21" t="s">
        <v>5615</v>
      </c>
      <c r="N3650" s="30">
        <v>45955</v>
      </c>
      <c r="O3650" s="48">
        <v>15500</v>
      </c>
      <c r="P3650" s="21" t="s">
        <v>593</v>
      </c>
      <c r="Q3650" s="55">
        <v>58157408606</v>
      </c>
      <c r="R3650" s="21" t="s">
        <v>40</v>
      </c>
      <c r="S3650" s="3">
        <v>-20</v>
      </c>
      <c r="T3650" s="37"/>
      <c r="U3650" s="21" t="s">
        <v>5369</v>
      </c>
      <c r="V3650" s="21" t="str">
        <f>VLOOKUP(P3650,'Customer List'!B:C,2,)</f>
        <v>Odisha</v>
      </c>
      <c r="W3650" s="38"/>
      <c r="X3650" s="30">
        <v>45957</v>
      </c>
      <c r="Y3650" s="21">
        <f t="shared" si="387"/>
        <v>2</v>
      </c>
      <c r="Z3650" s="21" t="str">
        <f t="shared" si="388"/>
        <v>Saturday</v>
      </c>
      <c r="AA3650" s="21" t="str">
        <f t="shared" si="389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3646</v>
      </c>
      <c r="B3651" s="21" t="s">
        <v>5368</v>
      </c>
      <c r="C3651" s="30">
        <v>45941</v>
      </c>
      <c r="D3651" s="30">
        <v>45954</v>
      </c>
      <c r="E3651" s="47">
        <v>140</v>
      </c>
      <c r="F3651" s="47">
        <f t="shared" si="384"/>
        <v>12320</v>
      </c>
      <c r="G3651" s="48">
        <f t="shared" si="385"/>
        <v>12320</v>
      </c>
      <c r="H3651" s="21" t="s">
        <v>5350</v>
      </c>
      <c r="I3651" s="21" t="s">
        <v>5351</v>
      </c>
      <c r="J3651" s="21">
        <v>1</v>
      </c>
      <c r="K3651" s="21">
        <v>1</v>
      </c>
      <c r="L3651" s="21">
        <f t="shared" si="386"/>
        <v>0</v>
      </c>
      <c r="M3651" s="21" t="s">
        <v>5615</v>
      </c>
      <c r="N3651" s="30">
        <v>45955</v>
      </c>
      <c r="O3651" s="48">
        <v>15500</v>
      </c>
      <c r="P3651" s="21" t="s">
        <v>593</v>
      </c>
      <c r="Q3651" s="55">
        <v>58157408606</v>
      </c>
      <c r="R3651" s="21" t="s">
        <v>40</v>
      </c>
      <c r="S3651" s="3">
        <v>-20</v>
      </c>
      <c r="T3651" s="37"/>
      <c r="U3651" s="21" t="s">
        <v>5369</v>
      </c>
      <c r="V3651" s="21" t="str">
        <f>VLOOKUP(P3651,'Customer List'!B:C,2,)</f>
        <v>Odisha</v>
      </c>
      <c r="W3651" s="38"/>
      <c r="X3651" s="30">
        <v>45957</v>
      </c>
      <c r="Y3651" s="21">
        <f t="shared" si="387"/>
        <v>2</v>
      </c>
      <c r="Z3651" s="21" t="str">
        <f t="shared" si="388"/>
        <v>Saturday</v>
      </c>
      <c r="AA3651" s="21" t="str">
        <f t="shared" si="389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3647</v>
      </c>
      <c r="B3652" s="21" t="s">
        <v>5368</v>
      </c>
      <c r="C3652" s="30">
        <v>45941</v>
      </c>
      <c r="D3652" s="30">
        <v>45954</v>
      </c>
      <c r="E3652" s="47">
        <v>140</v>
      </c>
      <c r="F3652" s="47">
        <f t="shared" si="384"/>
        <v>12320</v>
      </c>
      <c r="G3652" s="48">
        <f t="shared" si="385"/>
        <v>12320</v>
      </c>
      <c r="H3652" s="21" t="s">
        <v>5352</v>
      </c>
      <c r="I3652" s="21" t="s">
        <v>5353</v>
      </c>
      <c r="J3652" s="21">
        <v>1</v>
      </c>
      <c r="K3652" s="21">
        <v>1</v>
      </c>
      <c r="L3652" s="21">
        <f t="shared" si="386"/>
        <v>0</v>
      </c>
      <c r="M3652" s="21" t="s">
        <v>5615</v>
      </c>
      <c r="N3652" s="30">
        <v>45955</v>
      </c>
      <c r="O3652" s="48">
        <v>15500</v>
      </c>
      <c r="P3652" s="21" t="s">
        <v>593</v>
      </c>
      <c r="Q3652" s="55">
        <v>58157408606</v>
      </c>
      <c r="R3652" s="21" t="s">
        <v>40</v>
      </c>
      <c r="S3652" s="3">
        <v>-20</v>
      </c>
      <c r="T3652" s="37"/>
      <c r="U3652" s="21" t="s">
        <v>5369</v>
      </c>
      <c r="V3652" s="21" t="str">
        <f>VLOOKUP(P3652,'Customer List'!B:C,2,)</f>
        <v>Odisha</v>
      </c>
      <c r="W3652" s="38"/>
      <c r="X3652" s="30">
        <v>45957</v>
      </c>
      <c r="Y3652" s="21">
        <f t="shared" si="387"/>
        <v>2</v>
      </c>
      <c r="Z3652" s="21" t="str">
        <f t="shared" si="388"/>
        <v>Saturday</v>
      </c>
      <c r="AA3652" s="21" t="str">
        <f t="shared" si="389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3648</v>
      </c>
      <c r="B3653" s="21" t="s">
        <v>5368</v>
      </c>
      <c r="C3653" s="30">
        <v>45941</v>
      </c>
      <c r="D3653" s="30">
        <v>45954</v>
      </c>
      <c r="E3653" s="47">
        <v>140</v>
      </c>
      <c r="F3653" s="47">
        <f t="shared" si="384"/>
        <v>12320</v>
      </c>
      <c r="G3653" s="48">
        <f t="shared" si="385"/>
        <v>12320</v>
      </c>
      <c r="H3653" s="21" t="s">
        <v>5354</v>
      </c>
      <c r="I3653" s="21" t="s">
        <v>5355</v>
      </c>
      <c r="J3653" s="21">
        <v>1</v>
      </c>
      <c r="K3653" s="21">
        <v>1</v>
      </c>
      <c r="L3653" s="21">
        <f t="shared" si="386"/>
        <v>0</v>
      </c>
      <c r="M3653" s="21" t="s">
        <v>5615</v>
      </c>
      <c r="N3653" s="30">
        <v>45955</v>
      </c>
      <c r="O3653" s="48">
        <v>15500</v>
      </c>
      <c r="P3653" s="21" t="s">
        <v>593</v>
      </c>
      <c r="Q3653" s="55">
        <v>58157408606</v>
      </c>
      <c r="R3653" s="21" t="s">
        <v>40</v>
      </c>
      <c r="S3653" s="3">
        <v>-20</v>
      </c>
      <c r="T3653" s="37"/>
      <c r="U3653" s="21" t="s">
        <v>5369</v>
      </c>
      <c r="V3653" s="21" t="str">
        <f>VLOOKUP(P3653,'Customer List'!B:C,2,)</f>
        <v>Odisha</v>
      </c>
      <c r="W3653" s="38"/>
      <c r="X3653" s="30">
        <v>45957</v>
      </c>
      <c r="Y3653" s="21">
        <f t="shared" si="387"/>
        <v>2</v>
      </c>
      <c r="Z3653" s="21" t="str">
        <f t="shared" si="388"/>
        <v>Saturday</v>
      </c>
      <c r="AA3653" s="21" t="str">
        <f t="shared" si="389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3649</v>
      </c>
      <c r="B3654" s="21" t="s">
        <v>5368</v>
      </c>
      <c r="C3654" s="30">
        <v>45941</v>
      </c>
      <c r="D3654" s="30">
        <v>45954</v>
      </c>
      <c r="E3654" s="47">
        <v>140</v>
      </c>
      <c r="F3654" s="47">
        <f t="shared" ref="F3654:F3718" si="396">IF(AB3654="DOLLAR",E3654*88,E3654)</f>
        <v>12320</v>
      </c>
      <c r="G3654" s="48">
        <f t="shared" ref="G3654:G3718" si="397">F3654*J3654</f>
        <v>12320</v>
      </c>
      <c r="H3654" s="21" t="s">
        <v>5356</v>
      </c>
      <c r="I3654" s="21" t="s">
        <v>5357</v>
      </c>
      <c r="J3654" s="21">
        <v>1</v>
      </c>
      <c r="K3654" s="21">
        <v>1</v>
      </c>
      <c r="L3654" s="21">
        <f t="shared" ref="L3654:L3718" si="398">J3654-K3654</f>
        <v>0</v>
      </c>
      <c r="M3654" s="21" t="s">
        <v>5615</v>
      </c>
      <c r="N3654" s="30">
        <v>45955</v>
      </c>
      <c r="O3654" s="48">
        <v>15500</v>
      </c>
      <c r="P3654" s="21" t="s">
        <v>593</v>
      </c>
      <c r="Q3654" s="55">
        <v>58157408606</v>
      </c>
      <c r="R3654" s="21" t="s">
        <v>40</v>
      </c>
      <c r="S3654" s="3">
        <v>-20</v>
      </c>
      <c r="T3654" s="37"/>
      <c r="U3654" s="21" t="s">
        <v>5369</v>
      </c>
      <c r="V3654" s="21" t="str">
        <f>VLOOKUP(P3654,'Customer List'!B:C,2,)</f>
        <v>Odisha</v>
      </c>
      <c r="W3654" s="38"/>
      <c r="X3654" s="30">
        <v>45957</v>
      </c>
      <c r="Y3654" s="21">
        <f t="shared" ref="Y3654:Y3718" si="399">IF(X3654="", "", X3654-N3654)</f>
        <v>2</v>
      </c>
      <c r="Z3654" s="21" t="str">
        <f t="shared" ref="Z3654:Z3718" si="400">IF(N3654="", "", TEXT(N3654, "dddd"))</f>
        <v>Saturday</v>
      </c>
      <c r="AA3654" s="21" t="str">
        <f t="shared" ref="AA3654:AA3718" si="401">IF(X3654="", "", TEXT(X3654, "dddd"))</f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3650</v>
      </c>
      <c r="B3655" s="21" t="s">
        <v>5368</v>
      </c>
      <c r="C3655" s="30">
        <v>45941</v>
      </c>
      <c r="D3655" s="30">
        <v>45954</v>
      </c>
      <c r="E3655" s="47">
        <v>140</v>
      </c>
      <c r="F3655" s="47">
        <f t="shared" si="396"/>
        <v>12320</v>
      </c>
      <c r="G3655" s="48">
        <f t="shared" si="397"/>
        <v>12320</v>
      </c>
      <c r="H3655" s="21" t="s">
        <v>5358</v>
      </c>
      <c r="I3655" s="21" t="s">
        <v>5359</v>
      </c>
      <c r="J3655" s="21">
        <v>1</v>
      </c>
      <c r="K3655" s="21">
        <v>1</v>
      </c>
      <c r="L3655" s="21">
        <f t="shared" si="398"/>
        <v>0</v>
      </c>
      <c r="M3655" s="21" t="s">
        <v>5615</v>
      </c>
      <c r="N3655" s="30">
        <v>45955</v>
      </c>
      <c r="O3655" s="48">
        <v>15500</v>
      </c>
      <c r="P3655" s="21" t="s">
        <v>593</v>
      </c>
      <c r="Q3655" s="55">
        <v>58157408606</v>
      </c>
      <c r="R3655" s="21" t="s">
        <v>40</v>
      </c>
      <c r="S3655" s="3">
        <v>-20</v>
      </c>
      <c r="T3655" s="37"/>
      <c r="U3655" s="21" t="s">
        <v>5369</v>
      </c>
      <c r="V3655" s="21" t="str">
        <f>VLOOKUP(P3655,'Customer List'!B:C,2,)</f>
        <v>Odisha</v>
      </c>
      <c r="W3655" s="38"/>
      <c r="X3655" s="30">
        <v>45957</v>
      </c>
      <c r="Y3655" s="21">
        <f t="shared" si="399"/>
        <v>2</v>
      </c>
      <c r="Z3655" s="21" t="str">
        <f t="shared" si="400"/>
        <v>Saturday</v>
      </c>
      <c r="AA3655" s="21" t="str">
        <f t="shared" si="40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3651</v>
      </c>
      <c r="B3656" s="21" t="s">
        <v>5368</v>
      </c>
      <c r="C3656" s="30">
        <v>45941</v>
      </c>
      <c r="D3656" s="30">
        <v>45954</v>
      </c>
      <c r="E3656" s="47">
        <v>140</v>
      </c>
      <c r="F3656" s="47">
        <f t="shared" si="396"/>
        <v>12320</v>
      </c>
      <c r="G3656" s="48">
        <f t="shared" si="397"/>
        <v>12320</v>
      </c>
      <c r="H3656" s="21" t="s">
        <v>5360</v>
      </c>
      <c r="I3656" s="21" t="s">
        <v>5361</v>
      </c>
      <c r="J3656" s="21">
        <v>1</v>
      </c>
      <c r="K3656" s="21">
        <v>1</v>
      </c>
      <c r="L3656" s="21">
        <f t="shared" si="398"/>
        <v>0</v>
      </c>
      <c r="M3656" s="21" t="s">
        <v>5615</v>
      </c>
      <c r="N3656" s="30">
        <v>45955</v>
      </c>
      <c r="O3656" s="48">
        <v>15500</v>
      </c>
      <c r="P3656" s="21" t="s">
        <v>593</v>
      </c>
      <c r="Q3656" s="55">
        <v>58157408606</v>
      </c>
      <c r="R3656" s="21" t="s">
        <v>40</v>
      </c>
      <c r="S3656" s="3">
        <v>-20</v>
      </c>
      <c r="T3656" s="37"/>
      <c r="U3656" s="21" t="s">
        <v>5369</v>
      </c>
      <c r="V3656" s="21" t="str">
        <f>VLOOKUP(P3656,'Customer List'!B:C,2,)</f>
        <v>Odisha</v>
      </c>
      <c r="W3656" s="38"/>
      <c r="X3656" s="30">
        <v>45957</v>
      </c>
      <c r="Y3656" s="21">
        <f t="shared" si="399"/>
        <v>2</v>
      </c>
      <c r="Z3656" s="21" t="str">
        <f t="shared" si="400"/>
        <v>Saturday</v>
      </c>
      <c r="AA3656" s="21" t="str">
        <f t="shared" si="40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3652</v>
      </c>
      <c r="B3657" s="21" t="s">
        <v>5368</v>
      </c>
      <c r="C3657" s="30">
        <v>45941</v>
      </c>
      <c r="D3657" s="30">
        <v>45954</v>
      </c>
      <c r="E3657" s="47">
        <v>140</v>
      </c>
      <c r="F3657" s="47">
        <f t="shared" si="396"/>
        <v>12320</v>
      </c>
      <c r="G3657" s="48">
        <f t="shared" si="397"/>
        <v>12320</v>
      </c>
      <c r="H3657" s="21" t="s">
        <v>5362</v>
      </c>
      <c r="I3657" s="21" t="s">
        <v>5363</v>
      </c>
      <c r="J3657" s="21">
        <v>1</v>
      </c>
      <c r="K3657" s="21">
        <v>1</v>
      </c>
      <c r="L3657" s="21">
        <f t="shared" si="398"/>
        <v>0</v>
      </c>
      <c r="M3657" s="21" t="s">
        <v>5615</v>
      </c>
      <c r="N3657" s="30">
        <v>45955</v>
      </c>
      <c r="O3657" s="48">
        <v>15500</v>
      </c>
      <c r="P3657" s="21" t="s">
        <v>593</v>
      </c>
      <c r="Q3657" s="55">
        <v>58157408606</v>
      </c>
      <c r="R3657" s="21" t="s">
        <v>40</v>
      </c>
      <c r="S3657" s="3">
        <v>-20</v>
      </c>
      <c r="T3657" s="37"/>
      <c r="U3657" s="21" t="s">
        <v>5369</v>
      </c>
      <c r="V3657" s="21" t="str">
        <f>VLOOKUP(P3657,'Customer List'!B:C,2,)</f>
        <v>Odisha</v>
      </c>
      <c r="W3657" s="38"/>
      <c r="X3657" s="30">
        <v>45957</v>
      </c>
      <c r="Y3657" s="21">
        <f t="shared" si="399"/>
        <v>2</v>
      </c>
      <c r="Z3657" s="21" t="str">
        <f t="shared" si="400"/>
        <v>Saturday</v>
      </c>
      <c r="AA3657" s="21" t="str">
        <f t="shared" si="40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3653</v>
      </c>
      <c r="B3658" s="21" t="s">
        <v>5368</v>
      </c>
      <c r="C3658" s="30">
        <v>45941</v>
      </c>
      <c r="D3658" s="30">
        <v>45954</v>
      </c>
      <c r="E3658" s="47">
        <v>140</v>
      </c>
      <c r="F3658" s="47">
        <f t="shared" si="396"/>
        <v>12320</v>
      </c>
      <c r="G3658" s="48">
        <f t="shared" si="397"/>
        <v>12320</v>
      </c>
      <c r="H3658" s="21" t="s">
        <v>5364</v>
      </c>
      <c r="I3658" s="21" t="s">
        <v>5365</v>
      </c>
      <c r="J3658" s="21">
        <v>1</v>
      </c>
      <c r="K3658" s="21">
        <v>1</v>
      </c>
      <c r="L3658" s="21">
        <f t="shared" si="398"/>
        <v>0</v>
      </c>
      <c r="M3658" s="21" t="s">
        <v>5615</v>
      </c>
      <c r="N3658" s="30">
        <v>45955</v>
      </c>
      <c r="O3658" s="48">
        <v>15500</v>
      </c>
      <c r="P3658" s="21" t="s">
        <v>593</v>
      </c>
      <c r="Q3658" s="55">
        <v>58157408606</v>
      </c>
      <c r="R3658" s="21" t="s">
        <v>40</v>
      </c>
      <c r="S3658" s="3">
        <v>-20</v>
      </c>
      <c r="T3658" s="37"/>
      <c r="U3658" s="21" t="s">
        <v>5369</v>
      </c>
      <c r="V3658" s="21" t="str">
        <f>VLOOKUP(P3658,'Customer List'!B:C,2,)</f>
        <v>Odisha</v>
      </c>
      <c r="W3658" s="38"/>
      <c r="X3658" s="30">
        <v>45957</v>
      </c>
      <c r="Y3658" s="21">
        <f t="shared" si="399"/>
        <v>2</v>
      </c>
      <c r="Z3658" s="21" t="str">
        <f t="shared" si="400"/>
        <v>Saturday</v>
      </c>
      <c r="AA3658" s="21" t="str">
        <f t="shared" si="40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3654</v>
      </c>
      <c r="B3659" s="21" t="s">
        <v>5368</v>
      </c>
      <c r="C3659" s="30">
        <v>45941</v>
      </c>
      <c r="D3659" s="30">
        <v>45954</v>
      </c>
      <c r="E3659" s="47">
        <v>140</v>
      </c>
      <c r="F3659" s="47">
        <f t="shared" si="396"/>
        <v>12320</v>
      </c>
      <c r="G3659" s="48">
        <f t="shared" si="397"/>
        <v>12320</v>
      </c>
      <c r="H3659" s="21" t="s">
        <v>5366</v>
      </c>
      <c r="I3659" s="21" t="s">
        <v>5367</v>
      </c>
      <c r="J3659" s="21">
        <v>1</v>
      </c>
      <c r="K3659" s="21">
        <v>1</v>
      </c>
      <c r="L3659" s="21">
        <f t="shared" si="398"/>
        <v>0</v>
      </c>
      <c r="M3659" s="21" t="s">
        <v>5615</v>
      </c>
      <c r="N3659" s="30">
        <v>45955</v>
      </c>
      <c r="O3659" s="48">
        <v>15500</v>
      </c>
      <c r="P3659" s="21" t="s">
        <v>593</v>
      </c>
      <c r="Q3659" s="55">
        <v>58157408606</v>
      </c>
      <c r="R3659" s="21" t="s">
        <v>40</v>
      </c>
      <c r="S3659" s="3">
        <v>-20</v>
      </c>
      <c r="T3659" s="37"/>
      <c r="U3659" s="21" t="s">
        <v>5369</v>
      </c>
      <c r="V3659" s="21" t="str">
        <f>VLOOKUP(P3659,'Customer List'!B:C,2,)</f>
        <v>Odisha</v>
      </c>
      <c r="W3659" s="38"/>
      <c r="X3659" s="30">
        <v>45957</v>
      </c>
      <c r="Y3659" s="21">
        <f t="shared" si="399"/>
        <v>2</v>
      </c>
      <c r="Z3659" s="21" t="str">
        <f t="shared" si="400"/>
        <v>Saturday</v>
      </c>
      <c r="AA3659" s="21" t="str">
        <f t="shared" si="40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3655</v>
      </c>
      <c r="B3660" s="21" t="s">
        <v>5302</v>
      </c>
      <c r="C3660" s="30">
        <v>45946</v>
      </c>
      <c r="D3660" s="30">
        <v>45954</v>
      </c>
      <c r="E3660" s="47">
        <v>1100</v>
      </c>
      <c r="F3660" s="47">
        <f t="shared" si="396"/>
        <v>1100</v>
      </c>
      <c r="G3660" s="48">
        <f t="shared" si="397"/>
        <v>12100</v>
      </c>
      <c r="H3660" s="21">
        <v>1261254</v>
      </c>
      <c r="I3660" s="21"/>
      <c r="J3660" s="21">
        <v>11</v>
      </c>
      <c r="K3660" s="21">
        <v>11</v>
      </c>
      <c r="L3660" s="21">
        <f t="shared" si="398"/>
        <v>0</v>
      </c>
      <c r="M3660" s="21" t="s">
        <v>5696</v>
      </c>
      <c r="N3660" s="30">
        <v>45957</v>
      </c>
      <c r="O3660" s="48">
        <v>11000</v>
      </c>
      <c r="P3660" s="21" t="s">
        <v>16</v>
      </c>
      <c r="Q3660" s="57" t="s">
        <v>636</v>
      </c>
      <c r="R3660" s="21" t="s">
        <v>637</v>
      </c>
      <c r="S3660" s="3">
        <v>4</v>
      </c>
      <c r="T3660" s="37"/>
      <c r="U3660" s="21" t="s">
        <v>5304</v>
      </c>
      <c r="V3660" s="21" t="str">
        <f>VLOOKUP(P3660,'Customer List'!B:C,2,)</f>
        <v>Delhi</v>
      </c>
      <c r="W3660" s="38"/>
      <c r="X3660" s="30">
        <f>IF(OR(R3660 = "PRIYANKA MADAM", R3660 = "DEEPAK", R3660 = "PORTER"),N3660,"")</f>
        <v>45957</v>
      </c>
      <c r="Y3660" s="21">
        <f t="shared" si="399"/>
        <v>0</v>
      </c>
      <c r="Z3660" s="21" t="str">
        <f t="shared" si="400"/>
        <v>Monday</v>
      </c>
      <c r="AA3660" s="21" t="str">
        <f t="shared" si="401"/>
        <v>Monday</v>
      </c>
      <c r="AB3660" s="21" t="str">
        <f>VLOOKUP(U3660,'Currency Sheet'!A:C,3,)</f>
        <v>INR</v>
      </c>
      <c r="AC3660" s="42" t="str">
        <f>VLOOKUP(P3660,'Customer List'!B:D,3,)</f>
        <v>Local</v>
      </c>
    </row>
    <row r="3661" spans="1:29" x14ac:dyDescent="0.25">
      <c r="A3661" s="21">
        <v>3656</v>
      </c>
      <c r="B3661" s="21" t="s">
        <v>5302</v>
      </c>
      <c r="C3661" s="30">
        <v>45946</v>
      </c>
      <c r="D3661" s="30">
        <v>45954</v>
      </c>
      <c r="E3661" s="47">
        <v>1100</v>
      </c>
      <c r="F3661" s="47">
        <f t="shared" si="396"/>
        <v>1100</v>
      </c>
      <c r="G3661" s="48">
        <f t="shared" si="397"/>
        <v>3300</v>
      </c>
      <c r="H3661" s="21">
        <v>1261254</v>
      </c>
      <c r="I3661" s="21" t="s">
        <v>5579</v>
      </c>
      <c r="J3661" s="21">
        <v>3</v>
      </c>
      <c r="K3661" s="21"/>
      <c r="L3661" s="21">
        <f t="shared" si="398"/>
        <v>3</v>
      </c>
      <c r="M3661" s="21"/>
      <c r="N3661" s="30"/>
      <c r="O3661" s="48"/>
      <c r="P3661" s="21" t="s">
        <v>1145</v>
      </c>
      <c r="Q3661" s="57"/>
      <c r="R3661" s="21"/>
      <c r="S3661" s="3">
        <v>4</v>
      </c>
      <c r="T3661" s="37"/>
      <c r="U3661" s="21" t="s">
        <v>5304</v>
      </c>
      <c r="V3661" s="21" t="str">
        <f>VLOOKUP(P3661,'Customer List'!B:C,2,)</f>
        <v>STOCK</v>
      </c>
      <c r="W3661" s="38" t="s">
        <v>2025</v>
      </c>
      <c r="X3661" s="30" t="str">
        <f>IF(OR(R3661 = "PRIYANKA MADAM", R3661 = "DEEPAK", R3661 = "PORTER"),N3661,"")</f>
        <v/>
      </c>
      <c r="Y3661" s="21" t="str">
        <f t="shared" si="399"/>
        <v/>
      </c>
      <c r="Z3661" s="21" t="str">
        <f t="shared" si="400"/>
        <v/>
      </c>
      <c r="AA3661" s="21" t="str">
        <f t="shared" si="401"/>
        <v/>
      </c>
      <c r="AB3661" s="21" t="str">
        <f>VLOOKUP(U3661,'Currency Sheet'!A:C,3,)</f>
        <v>INR</v>
      </c>
      <c r="AC3661" s="42" t="str">
        <f>VLOOKUP(P3661,'Customer List'!B:D,3,)</f>
        <v>STOCK</v>
      </c>
    </row>
    <row r="3662" spans="1:29" x14ac:dyDescent="0.25">
      <c r="A3662" s="21">
        <v>3656</v>
      </c>
      <c r="B3662" s="21" t="s">
        <v>5302</v>
      </c>
      <c r="C3662" s="30">
        <v>45946</v>
      </c>
      <c r="D3662" s="30">
        <v>45954</v>
      </c>
      <c r="E3662" s="47">
        <v>1100</v>
      </c>
      <c r="F3662" s="47">
        <f t="shared" ref="F3662" si="402">IF(AB3662="DOLLAR",E3662*88,E3662)</f>
        <v>1100</v>
      </c>
      <c r="G3662" s="48">
        <f t="shared" ref="G3662" si="403">F3662*J3662</f>
        <v>1100</v>
      </c>
      <c r="H3662" s="21">
        <v>1261254</v>
      </c>
      <c r="I3662" s="21" t="s">
        <v>5579</v>
      </c>
      <c r="J3662" s="21">
        <v>1</v>
      </c>
      <c r="K3662" s="21">
        <v>1</v>
      </c>
      <c r="L3662" s="21">
        <f t="shared" ref="L3662" si="404">J3662-K3662</f>
        <v>0</v>
      </c>
      <c r="M3662" s="21"/>
      <c r="N3662" s="30">
        <v>45955</v>
      </c>
      <c r="O3662" s="48"/>
      <c r="P3662" s="21" t="s">
        <v>5649</v>
      </c>
      <c r="Q3662" s="57"/>
      <c r="R3662" s="21"/>
      <c r="S3662" s="3">
        <v>4</v>
      </c>
      <c r="T3662" s="37" t="s">
        <v>5708</v>
      </c>
      <c r="U3662" s="21" t="s">
        <v>5304</v>
      </c>
      <c r="V3662" s="21" t="s">
        <v>5707</v>
      </c>
      <c r="W3662" s="38"/>
      <c r="X3662" s="30" t="str">
        <f>IF(OR(R3662 = "PRIYANKA MADAM", R3662 = "DEEPAK", R3662 = "PORTER"),N3662,"")</f>
        <v/>
      </c>
      <c r="Y3662" s="21" t="str">
        <f t="shared" ref="Y3662" si="405">IF(X3662="", "", X3662-N3662)</f>
        <v/>
      </c>
      <c r="Z3662" s="21" t="str">
        <f t="shared" ref="Z3662" si="406">IF(N3662="", "", TEXT(N3662, "dddd"))</f>
        <v>Saturday</v>
      </c>
      <c r="AA3662" s="21" t="str">
        <f t="shared" ref="AA3662" si="407">IF(X3662="", "", TEXT(X3662, "dddd"))</f>
        <v/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3657</v>
      </c>
      <c r="B3663" s="21" t="s">
        <v>5303</v>
      </c>
      <c r="C3663" s="30">
        <v>45946</v>
      </c>
      <c r="D3663" s="30">
        <v>45954</v>
      </c>
      <c r="E3663" s="47">
        <f>19101/2</f>
        <v>9550.5</v>
      </c>
      <c r="F3663" s="47">
        <f t="shared" si="396"/>
        <v>9550.5</v>
      </c>
      <c r="G3663" s="48">
        <f t="shared" si="397"/>
        <v>19101</v>
      </c>
      <c r="H3663" s="21">
        <v>194825</v>
      </c>
      <c r="I3663" s="21" t="s">
        <v>2643</v>
      </c>
      <c r="J3663" s="21">
        <v>2</v>
      </c>
      <c r="K3663" s="21">
        <v>2</v>
      </c>
      <c r="L3663" s="21">
        <f t="shared" si="398"/>
        <v>0</v>
      </c>
      <c r="M3663" s="21" t="s">
        <v>5680</v>
      </c>
      <c r="N3663" s="30">
        <v>45957</v>
      </c>
      <c r="O3663" s="48">
        <v>22147.200000000001</v>
      </c>
      <c r="P3663" s="21" t="s">
        <v>49</v>
      </c>
      <c r="Q3663" s="57" t="s">
        <v>636</v>
      </c>
      <c r="R3663" s="21" t="s">
        <v>637</v>
      </c>
      <c r="S3663" s="3" t="s">
        <v>2051</v>
      </c>
      <c r="T3663" s="37"/>
      <c r="U3663" s="21" t="s">
        <v>5304</v>
      </c>
      <c r="V3663" s="21" t="str">
        <f>VLOOKUP(P3663,'Customer List'!B:C,2,)</f>
        <v>Delhi</v>
      </c>
      <c r="W3663" s="38"/>
      <c r="X3663" s="30">
        <f>IF(OR(R3663 = "PRIYANKA MADAM", R3663 = "DEEPAK", R3663 = "PORTER"),N3663,"")</f>
        <v>45957</v>
      </c>
      <c r="Y3663" s="21">
        <f t="shared" si="399"/>
        <v>0</v>
      </c>
      <c r="Z3663" s="21" t="str">
        <f t="shared" si="400"/>
        <v>Monday</v>
      </c>
      <c r="AA3663" s="21" t="str">
        <f t="shared" si="401"/>
        <v>Monday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3658</v>
      </c>
      <c r="B3664" s="21" t="s">
        <v>5332</v>
      </c>
      <c r="C3664" s="30">
        <v>45951</v>
      </c>
      <c r="D3664" s="30">
        <v>45954</v>
      </c>
      <c r="E3664" s="47">
        <v>450.5</v>
      </c>
      <c r="F3664" s="47">
        <f t="shared" si="396"/>
        <v>39644</v>
      </c>
      <c r="G3664" s="48">
        <f t="shared" si="397"/>
        <v>39644</v>
      </c>
      <c r="H3664" s="21" t="s">
        <v>5326</v>
      </c>
      <c r="I3664" s="21" t="s">
        <v>5327</v>
      </c>
      <c r="J3664" s="21">
        <v>1</v>
      </c>
      <c r="K3664" s="21">
        <v>1</v>
      </c>
      <c r="L3664" s="21">
        <f t="shared" si="398"/>
        <v>0</v>
      </c>
      <c r="M3664" s="21" t="s">
        <v>5663</v>
      </c>
      <c r="N3664" s="30">
        <v>45955</v>
      </c>
      <c r="O3664" s="48">
        <v>50085</v>
      </c>
      <c r="P3664" s="21" t="s">
        <v>3563</v>
      </c>
      <c r="Q3664" s="55">
        <v>58157405880</v>
      </c>
      <c r="R3664" s="21" t="s">
        <v>40</v>
      </c>
      <c r="S3664" s="3">
        <v>4</v>
      </c>
      <c r="T3664" s="37"/>
      <c r="U3664" s="21" t="s">
        <v>5110</v>
      </c>
      <c r="V3664" s="21" t="str">
        <f>VLOOKUP(P3664,'Customer List'!B:C,2,)</f>
        <v>JAIPUR</v>
      </c>
      <c r="W3664" s="38"/>
      <c r="X3664" s="30">
        <v>45957</v>
      </c>
      <c r="Y3664" s="21">
        <f t="shared" si="399"/>
        <v>2</v>
      </c>
      <c r="Z3664" s="21" t="str">
        <f t="shared" si="400"/>
        <v>Saturday</v>
      </c>
      <c r="AA3664" s="21" t="str">
        <f t="shared" si="401"/>
        <v>Monday</v>
      </c>
      <c r="AB3664" s="21" t="str">
        <f>VLOOKUP(U3664,'Currency Sheet'!A:C,3,)</f>
        <v>DOLLAR</v>
      </c>
      <c r="AC3664" s="42" t="str">
        <f>VLOOKUP(P3664,'Customer List'!B:D,3,)</f>
        <v>OutStation</v>
      </c>
    </row>
    <row r="3665" spans="1:29" x14ac:dyDescent="0.25">
      <c r="A3665" s="21">
        <v>3659</v>
      </c>
      <c r="B3665" s="21">
        <v>922572</v>
      </c>
      <c r="C3665" s="30">
        <v>45951</v>
      </c>
      <c r="D3665" s="30">
        <v>45954</v>
      </c>
      <c r="E3665" s="47">
        <v>314.5</v>
      </c>
      <c r="F3665" s="47">
        <f t="shared" si="396"/>
        <v>27676</v>
      </c>
      <c r="G3665" s="48">
        <f t="shared" si="397"/>
        <v>27676</v>
      </c>
      <c r="H3665" s="21" t="s">
        <v>5328</v>
      </c>
      <c r="I3665" s="21" t="s">
        <v>5329</v>
      </c>
      <c r="J3665" s="21">
        <v>1</v>
      </c>
      <c r="K3665" s="21">
        <v>1</v>
      </c>
      <c r="L3665" s="21">
        <f t="shared" si="398"/>
        <v>0</v>
      </c>
      <c r="M3665" s="21" t="s">
        <v>5644</v>
      </c>
      <c r="N3665" s="30">
        <v>45961</v>
      </c>
      <c r="O3665" s="48">
        <v>34965</v>
      </c>
      <c r="P3665" s="21" t="s">
        <v>5334</v>
      </c>
      <c r="Q3665" s="57" t="s">
        <v>636</v>
      </c>
      <c r="R3665" s="21" t="s">
        <v>5570</v>
      </c>
      <c r="S3665" s="3">
        <v>-20</v>
      </c>
      <c r="T3665" s="37"/>
      <c r="U3665" s="21" t="s">
        <v>5110</v>
      </c>
      <c r="V3665" s="21" t="str">
        <f>VLOOKUP(P3665,'Customer List'!B:C,2,)</f>
        <v>DELHI</v>
      </c>
      <c r="W3665" s="38"/>
      <c r="X3665" s="30" t="str">
        <f>IF(OR(R3665 = "PRIYANKA MADAM", R3665 = "DEEPAK", R3665 = "PORTER"),N3665,"")</f>
        <v/>
      </c>
      <c r="Y3665" s="21" t="str">
        <f t="shared" si="399"/>
        <v/>
      </c>
      <c r="Z3665" s="21" t="str">
        <f t="shared" si="400"/>
        <v>Friday</v>
      </c>
      <c r="AA3665" s="21" t="str">
        <f t="shared" si="401"/>
        <v/>
      </c>
      <c r="AB3665" s="21" t="str">
        <f>VLOOKUP(U3665,'Currency Sheet'!A:C,3,)</f>
        <v>DOLLAR</v>
      </c>
      <c r="AC3665" s="42" t="str">
        <f>VLOOKUP(P3665,'Customer List'!B:D,3,)</f>
        <v>Local</v>
      </c>
    </row>
    <row r="3666" spans="1:29" x14ac:dyDescent="0.25">
      <c r="A3666" s="21">
        <v>3660</v>
      </c>
      <c r="B3666" s="21">
        <v>922601</v>
      </c>
      <c r="C3666" s="30">
        <v>45951</v>
      </c>
      <c r="D3666" s="30">
        <v>45954</v>
      </c>
      <c r="E3666" s="47">
        <v>395.25</v>
      </c>
      <c r="F3666" s="47">
        <f t="shared" si="396"/>
        <v>34782</v>
      </c>
      <c r="G3666" s="48">
        <f t="shared" si="397"/>
        <v>34782</v>
      </c>
      <c r="H3666" s="21" t="s">
        <v>5330</v>
      </c>
      <c r="I3666" s="21" t="s">
        <v>5331</v>
      </c>
      <c r="J3666" s="21">
        <v>1</v>
      </c>
      <c r="K3666" s="21">
        <v>1</v>
      </c>
      <c r="L3666" s="21">
        <f t="shared" si="398"/>
        <v>0</v>
      </c>
      <c r="M3666" s="21" t="s">
        <v>5640</v>
      </c>
      <c r="N3666" s="30">
        <v>45955</v>
      </c>
      <c r="O3666" s="48">
        <v>43942</v>
      </c>
      <c r="P3666" s="21" t="s">
        <v>5333</v>
      </c>
      <c r="Q3666" s="55">
        <v>58157408293</v>
      </c>
      <c r="R3666" s="21" t="s">
        <v>40</v>
      </c>
      <c r="S3666" s="3">
        <v>4</v>
      </c>
      <c r="T3666" s="37"/>
      <c r="U3666" s="21" t="s">
        <v>5110</v>
      </c>
      <c r="V3666" s="21" t="str">
        <f>VLOOKUP(P3666,'Customer List'!B:C,2,)</f>
        <v>Kolkata</v>
      </c>
      <c r="W3666" s="38"/>
      <c r="X3666" s="30">
        <v>45957</v>
      </c>
      <c r="Y3666" s="21">
        <f t="shared" si="399"/>
        <v>2</v>
      </c>
      <c r="Z3666" s="21" t="str">
        <f t="shared" si="400"/>
        <v>Saturday</v>
      </c>
      <c r="AA3666" s="21" t="str">
        <f t="shared" si="401"/>
        <v>Monday</v>
      </c>
      <c r="AB3666" s="21" t="str">
        <f>VLOOKUP(U3666,'Currency Sheet'!A:C,3,)</f>
        <v>DOLLAR</v>
      </c>
      <c r="AC3666" s="42" t="str">
        <f>VLOOKUP(P3666,'Customer List'!B:D,3,)</f>
        <v>OutStation</v>
      </c>
    </row>
    <row r="3667" spans="1:29" x14ac:dyDescent="0.25">
      <c r="A3667" s="21">
        <v>3661</v>
      </c>
      <c r="B3667" s="21">
        <v>195821</v>
      </c>
      <c r="C3667" s="30">
        <v>45951</v>
      </c>
      <c r="D3667" s="30">
        <v>45954</v>
      </c>
      <c r="E3667" s="47">
        <v>688</v>
      </c>
      <c r="F3667" s="47">
        <f t="shared" si="396"/>
        <v>60544</v>
      </c>
      <c r="G3667" s="48">
        <f t="shared" si="397"/>
        <v>60544</v>
      </c>
      <c r="H3667" s="21" t="s">
        <v>5297</v>
      </c>
      <c r="I3667" s="21"/>
      <c r="J3667" s="21">
        <v>1</v>
      </c>
      <c r="K3667" s="21">
        <v>1</v>
      </c>
      <c r="L3667" s="21">
        <f t="shared" si="398"/>
        <v>0</v>
      </c>
      <c r="M3667" s="21" t="s">
        <v>5313</v>
      </c>
      <c r="N3667" s="30">
        <v>45955</v>
      </c>
      <c r="O3667" s="48">
        <v>106764</v>
      </c>
      <c r="P3667" s="21" t="s">
        <v>332</v>
      </c>
      <c r="Q3667" s="56">
        <v>58157406775</v>
      </c>
      <c r="R3667" s="21" t="s">
        <v>40</v>
      </c>
      <c r="S3667" s="3">
        <v>4</v>
      </c>
      <c r="T3667" s="37"/>
      <c r="U3667" s="21" t="s">
        <v>2373</v>
      </c>
      <c r="V3667" s="21" t="str">
        <f>VLOOKUP(P3667,'Customer List'!B:C,2,)</f>
        <v>Banglore</v>
      </c>
      <c r="W3667" s="38"/>
      <c r="X3667" s="30">
        <v>45957</v>
      </c>
      <c r="Y3667" s="21">
        <f t="shared" si="399"/>
        <v>2</v>
      </c>
      <c r="Z3667" s="21" t="str">
        <f t="shared" si="400"/>
        <v>Saturday</v>
      </c>
      <c r="AA3667" s="21" t="str">
        <f t="shared" si="40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3662</v>
      </c>
      <c r="B3668" s="21">
        <v>195821</v>
      </c>
      <c r="C3668" s="30">
        <v>45951</v>
      </c>
      <c r="D3668" s="30">
        <v>45954</v>
      </c>
      <c r="E3668" s="47">
        <v>89</v>
      </c>
      <c r="F3668" s="47">
        <f t="shared" si="396"/>
        <v>7832</v>
      </c>
      <c r="G3668" s="48">
        <f t="shared" si="397"/>
        <v>7832</v>
      </c>
      <c r="H3668" s="21" t="s">
        <v>5298</v>
      </c>
      <c r="I3668" s="21"/>
      <c r="J3668" s="21">
        <v>1</v>
      </c>
      <c r="K3668" s="21">
        <v>1</v>
      </c>
      <c r="L3668" s="21">
        <f t="shared" si="398"/>
        <v>0</v>
      </c>
      <c r="M3668" s="21" t="s">
        <v>5313</v>
      </c>
      <c r="N3668" s="30">
        <v>45955</v>
      </c>
      <c r="O3668" s="48">
        <v>13779.5</v>
      </c>
      <c r="P3668" s="21" t="s">
        <v>332</v>
      </c>
      <c r="Q3668" s="56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99"/>
        <v>2</v>
      </c>
      <c r="Z3668" s="21" t="str">
        <f t="shared" si="400"/>
        <v>Saturday</v>
      </c>
      <c r="AA3668" s="21" t="str">
        <f t="shared" si="401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3663</v>
      </c>
      <c r="B3669" s="21" t="s">
        <v>5322</v>
      </c>
      <c r="C3669" s="30">
        <v>45944</v>
      </c>
      <c r="D3669" s="30">
        <v>45955</v>
      </c>
      <c r="E3669" s="47">
        <v>28000</v>
      </c>
      <c r="F3669" s="47">
        <f t="shared" si="396"/>
        <v>28000</v>
      </c>
      <c r="G3669" s="48">
        <f t="shared" si="397"/>
        <v>28000</v>
      </c>
      <c r="H3669" s="21" t="s">
        <v>5324</v>
      </c>
      <c r="I3669" s="21"/>
      <c r="J3669" s="21">
        <v>1</v>
      </c>
      <c r="K3669" s="21">
        <v>1</v>
      </c>
      <c r="L3669" s="21">
        <f t="shared" si="398"/>
        <v>0</v>
      </c>
      <c r="M3669" s="21" t="s">
        <v>5678</v>
      </c>
      <c r="N3669" s="30">
        <v>45957</v>
      </c>
      <c r="O3669" s="48">
        <v>26640</v>
      </c>
      <c r="P3669" s="21" t="s">
        <v>49</v>
      </c>
      <c r="Q3669" s="21" t="s">
        <v>636</v>
      </c>
      <c r="R3669" s="21" t="s">
        <v>637</v>
      </c>
      <c r="S3669" s="3" t="s">
        <v>2051</v>
      </c>
      <c r="T3669" s="37"/>
      <c r="U3669" s="21" t="s">
        <v>5323</v>
      </c>
      <c r="V3669" s="21" t="str">
        <f>VLOOKUP(P3669,'Customer List'!B:C,2,)</f>
        <v>Delhi</v>
      </c>
      <c r="W3669" s="38"/>
      <c r="X3669" s="30">
        <f>IF(OR(R3669 = "PRIYANKA MADAM", R3669 = "DEEPAK", R3669 = "PORTER"),N3669,"")</f>
        <v>45957</v>
      </c>
      <c r="Y3669" s="21">
        <f t="shared" si="399"/>
        <v>0</v>
      </c>
      <c r="Z3669" s="21" t="str">
        <f t="shared" si="400"/>
        <v>Monday</v>
      </c>
      <c r="AA3669" s="21" t="str">
        <f t="shared" si="401"/>
        <v>Monday</v>
      </c>
      <c r="AB3669" s="21" t="str">
        <f>VLOOKUP(U3669,'Currency Sheet'!A:C,3,)</f>
        <v>INR</v>
      </c>
      <c r="AC3669" s="42" t="str">
        <f>VLOOKUP(P3669,'Customer List'!B:D,3,)</f>
        <v>Local</v>
      </c>
    </row>
    <row r="3670" spans="1:29" x14ac:dyDescent="0.25">
      <c r="A3670" s="21">
        <v>3664</v>
      </c>
      <c r="B3670" s="21" t="s">
        <v>5322</v>
      </c>
      <c r="C3670" s="30">
        <v>45944</v>
      </c>
      <c r="D3670" s="30">
        <v>45955</v>
      </c>
      <c r="E3670" s="47">
        <v>28000</v>
      </c>
      <c r="F3670" s="47">
        <f t="shared" si="396"/>
        <v>28000</v>
      </c>
      <c r="G3670" s="48">
        <f t="shared" si="397"/>
        <v>28000</v>
      </c>
      <c r="H3670" s="21" t="s">
        <v>5325</v>
      </c>
      <c r="I3670" s="21"/>
      <c r="J3670" s="21">
        <v>1</v>
      </c>
      <c r="K3670" s="21">
        <v>1</v>
      </c>
      <c r="L3670" s="21">
        <f t="shared" si="398"/>
        <v>0</v>
      </c>
      <c r="M3670" s="21" t="s">
        <v>5678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5323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99"/>
        <v>0</v>
      </c>
      <c r="Z3670" s="21" t="str">
        <f t="shared" si="400"/>
        <v>Monday</v>
      </c>
      <c r="AA3670" s="21" t="str">
        <f t="shared" si="401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3665</v>
      </c>
      <c r="B3671" s="21">
        <v>90233394</v>
      </c>
      <c r="C3671" s="30">
        <v>45954</v>
      </c>
      <c r="D3671" s="30">
        <v>45957</v>
      </c>
      <c r="E3671" s="47">
        <v>88.9</v>
      </c>
      <c r="F3671" s="47">
        <f t="shared" si="396"/>
        <v>7823.2000000000007</v>
      </c>
      <c r="G3671" s="48">
        <f t="shared" si="397"/>
        <v>7823.2000000000007</v>
      </c>
      <c r="H3671" s="21" t="s">
        <v>5370</v>
      </c>
      <c r="I3671" s="21"/>
      <c r="J3671" s="21">
        <v>1</v>
      </c>
      <c r="K3671" s="21">
        <v>1</v>
      </c>
      <c r="L3671" s="21">
        <f t="shared" si="398"/>
        <v>0</v>
      </c>
      <c r="M3671" s="21" t="s">
        <v>5608</v>
      </c>
      <c r="N3671" s="30">
        <v>45962</v>
      </c>
      <c r="O3671" s="48">
        <v>13335</v>
      </c>
      <c r="P3671" s="21" t="s">
        <v>5372</v>
      </c>
      <c r="Q3671" s="21">
        <v>58157689763</v>
      </c>
      <c r="R3671" s="21" t="s">
        <v>40</v>
      </c>
      <c r="S3671" s="3">
        <v>4</v>
      </c>
      <c r="T3671" s="37"/>
      <c r="U3671" s="21" t="s">
        <v>5048</v>
      </c>
      <c r="V3671" s="21" t="str">
        <f>VLOOKUP(P3671,'Customer List'!B:C,2,)</f>
        <v>Bhopal</v>
      </c>
      <c r="W3671" s="38"/>
      <c r="X3671" s="30">
        <v>45964</v>
      </c>
      <c r="Y3671" s="21">
        <f t="shared" si="399"/>
        <v>2</v>
      </c>
      <c r="Z3671" s="21" t="str">
        <f t="shared" si="400"/>
        <v>Saturday</v>
      </c>
      <c r="AA3671" s="21" t="str">
        <f t="shared" si="40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3666</v>
      </c>
      <c r="B3672" s="21">
        <v>180800</v>
      </c>
      <c r="C3672" s="30">
        <v>45952</v>
      </c>
      <c r="D3672" s="30">
        <v>45957</v>
      </c>
      <c r="E3672" s="47">
        <v>303</v>
      </c>
      <c r="F3672" s="47">
        <f t="shared" si="396"/>
        <v>26664</v>
      </c>
      <c r="G3672" s="48">
        <f t="shared" si="397"/>
        <v>26664</v>
      </c>
      <c r="H3672" s="21" t="s">
        <v>2355</v>
      </c>
      <c r="I3672" s="21" t="s">
        <v>4368</v>
      </c>
      <c r="J3672" s="21">
        <v>1</v>
      </c>
      <c r="K3672" s="21">
        <v>1</v>
      </c>
      <c r="L3672" s="21">
        <f t="shared" si="398"/>
        <v>0</v>
      </c>
      <c r="M3672" s="21" t="s">
        <v>5660</v>
      </c>
      <c r="N3672" s="30">
        <v>45959</v>
      </c>
      <c r="O3672" s="48">
        <v>50715</v>
      </c>
      <c r="P3672" s="21" t="s">
        <v>944</v>
      </c>
      <c r="Q3672" s="21">
        <v>58157547696</v>
      </c>
      <c r="R3672" s="21" t="s">
        <v>40</v>
      </c>
      <c r="S3672" s="3">
        <v>4</v>
      </c>
      <c r="T3672" s="37"/>
      <c r="U3672" s="21" t="s">
        <v>5220</v>
      </c>
      <c r="V3672" s="21" t="str">
        <f>VLOOKUP(P3672,'Customer List'!B:C,2,)</f>
        <v>Banglore</v>
      </c>
      <c r="W3672" s="38"/>
      <c r="X3672" s="30">
        <v>45964</v>
      </c>
      <c r="Y3672" s="21">
        <f t="shared" si="399"/>
        <v>5</v>
      </c>
      <c r="Z3672" s="21" t="str">
        <f t="shared" si="400"/>
        <v>Wednesday</v>
      </c>
      <c r="AA3672" s="21" t="str">
        <f t="shared" si="401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3667</v>
      </c>
      <c r="B3673" s="21">
        <v>180800</v>
      </c>
      <c r="C3673" s="30">
        <v>45952</v>
      </c>
      <c r="D3673" s="30">
        <v>45957</v>
      </c>
      <c r="E3673" s="47">
        <v>584</v>
      </c>
      <c r="F3673" s="47">
        <f t="shared" si="396"/>
        <v>51392</v>
      </c>
      <c r="G3673" s="48">
        <f t="shared" si="397"/>
        <v>102784</v>
      </c>
      <c r="H3673" s="21" t="s">
        <v>434</v>
      </c>
      <c r="I3673" s="21" t="s">
        <v>5375</v>
      </c>
      <c r="J3673" s="21">
        <v>2</v>
      </c>
      <c r="K3673" s="21">
        <v>2</v>
      </c>
      <c r="L3673" s="21">
        <f t="shared" si="398"/>
        <v>0</v>
      </c>
      <c r="M3673" s="21" t="s">
        <v>5670</v>
      </c>
      <c r="N3673" s="30">
        <v>45958</v>
      </c>
      <c r="O3673" s="48">
        <v>133917</v>
      </c>
      <c r="P3673" s="21" t="s">
        <v>3283</v>
      </c>
      <c r="Q3673" s="21">
        <v>58157513433</v>
      </c>
      <c r="R3673" s="21" t="s">
        <v>40</v>
      </c>
      <c r="S3673" s="3">
        <v>4</v>
      </c>
      <c r="T3673" s="37"/>
      <c r="U3673" s="21" t="s">
        <v>5220</v>
      </c>
      <c r="V3673" s="21" t="str">
        <f>VLOOKUP(P3673,'Customer List'!B:C,2,)</f>
        <v>Banglore</v>
      </c>
      <c r="W3673" s="38"/>
      <c r="X3673" s="30">
        <v>45959</v>
      </c>
      <c r="Y3673" s="21">
        <f t="shared" si="399"/>
        <v>1</v>
      </c>
      <c r="Z3673" s="21" t="str">
        <f t="shared" si="400"/>
        <v>Tuesday</v>
      </c>
      <c r="AA3673" s="21" t="str">
        <f t="shared" si="401"/>
        <v>Wednesday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3668</v>
      </c>
      <c r="B3674" s="21">
        <v>21506</v>
      </c>
      <c r="C3674" s="30">
        <v>45954</v>
      </c>
      <c r="D3674" s="30">
        <v>45957</v>
      </c>
      <c r="E3674" s="47">
        <v>135.41</v>
      </c>
      <c r="F3674" s="47">
        <f t="shared" si="396"/>
        <v>11916.08</v>
      </c>
      <c r="G3674" s="48">
        <f t="shared" si="397"/>
        <v>11916.08</v>
      </c>
      <c r="H3674" s="21" t="s">
        <v>5373</v>
      </c>
      <c r="I3674" s="21" t="s">
        <v>5374</v>
      </c>
      <c r="J3674" s="21">
        <v>1</v>
      </c>
      <c r="K3674" s="21">
        <v>1</v>
      </c>
      <c r="L3674" s="21">
        <f t="shared" si="398"/>
        <v>0</v>
      </c>
      <c r="M3674" s="21" t="s">
        <v>5604</v>
      </c>
      <c r="N3674" s="30">
        <v>45958</v>
      </c>
      <c r="O3674" s="48">
        <v>16764.8</v>
      </c>
      <c r="P3674" s="21" t="s">
        <v>4432</v>
      </c>
      <c r="Q3674" s="21">
        <v>58157514450</v>
      </c>
      <c r="R3674" s="21" t="s">
        <v>40</v>
      </c>
      <c r="S3674" s="3" t="s">
        <v>299</v>
      </c>
      <c r="T3674" s="37"/>
      <c r="U3674" s="21" t="s">
        <v>611</v>
      </c>
      <c r="V3674" s="21" t="str">
        <f>VLOOKUP(P3674,'Customer List'!B:C,2,)</f>
        <v>Hyderabad</v>
      </c>
      <c r="W3674" s="38"/>
      <c r="X3674" s="30">
        <v>45961</v>
      </c>
      <c r="Y3674" s="21">
        <f t="shared" si="399"/>
        <v>3</v>
      </c>
      <c r="Z3674" s="21" t="str">
        <f t="shared" si="400"/>
        <v>Tuesday</v>
      </c>
      <c r="AA3674" s="21" t="str">
        <f t="shared" si="401"/>
        <v>Friday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3669</v>
      </c>
      <c r="B3675" s="21" t="s">
        <v>5424</v>
      </c>
      <c r="C3675" s="30">
        <v>45951</v>
      </c>
      <c r="D3675" s="30">
        <v>45958</v>
      </c>
      <c r="E3675" s="47">
        <v>56.4</v>
      </c>
      <c r="F3675" s="47">
        <f t="shared" si="396"/>
        <v>4963.2</v>
      </c>
      <c r="G3675" s="48">
        <f t="shared" si="397"/>
        <v>9926.4</v>
      </c>
      <c r="H3675" s="21">
        <v>100213</v>
      </c>
      <c r="I3675" s="21" t="s">
        <v>4752</v>
      </c>
      <c r="J3675" s="21">
        <v>2</v>
      </c>
      <c r="K3675" s="21">
        <v>2</v>
      </c>
      <c r="L3675" s="21">
        <f t="shared" si="398"/>
        <v>0</v>
      </c>
      <c r="M3675" s="21" t="s">
        <v>5671</v>
      </c>
      <c r="N3675" s="30">
        <v>45962</v>
      </c>
      <c r="O3675" s="48">
        <v>20980.799999999999</v>
      </c>
      <c r="P3675" s="21" t="s">
        <v>5425</v>
      </c>
      <c r="Q3675" s="21">
        <v>58157692456</v>
      </c>
      <c r="R3675" s="21" t="s">
        <v>40</v>
      </c>
      <c r="S3675" s="3">
        <v>4</v>
      </c>
      <c r="T3675" s="37"/>
      <c r="U3675" s="21" t="s">
        <v>18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99"/>
        <v>2</v>
      </c>
      <c r="Z3675" s="21" t="str">
        <f t="shared" si="400"/>
        <v>Saturday</v>
      </c>
      <c r="AA3675" s="21" t="str">
        <f t="shared" si="40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3670</v>
      </c>
      <c r="B3676" s="21" t="s">
        <v>5424</v>
      </c>
      <c r="C3676" s="30">
        <v>45951</v>
      </c>
      <c r="D3676" s="30">
        <v>45958</v>
      </c>
      <c r="E3676" s="47">
        <v>15</v>
      </c>
      <c r="F3676" s="47">
        <f t="shared" si="396"/>
        <v>1320</v>
      </c>
      <c r="G3676" s="48">
        <f t="shared" si="397"/>
        <v>2640</v>
      </c>
      <c r="H3676" s="21">
        <v>100407</v>
      </c>
      <c r="I3676" s="21" t="s">
        <v>4763</v>
      </c>
      <c r="J3676" s="21">
        <v>2</v>
      </c>
      <c r="K3676" s="21">
        <v>2</v>
      </c>
      <c r="L3676" s="21">
        <f t="shared" si="398"/>
        <v>0</v>
      </c>
      <c r="M3676" s="21" t="s">
        <v>5671</v>
      </c>
      <c r="N3676" s="30">
        <v>45962</v>
      </c>
      <c r="O3676" s="48">
        <v>5580</v>
      </c>
      <c r="P3676" s="21" t="s">
        <v>5425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99"/>
        <v>2</v>
      </c>
      <c r="Z3676" s="21" t="str">
        <f t="shared" si="400"/>
        <v>Saturday</v>
      </c>
      <c r="AA3676" s="21" t="str">
        <f t="shared" si="401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3671</v>
      </c>
      <c r="B3677" s="21" t="s">
        <v>5424</v>
      </c>
      <c r="C3677" s="30">
        <v>45951</v>
      </c>
      <c r="D3677" s="30">
        <v>45958</v>
      </c>
      <c r="E3677" s="47">
        <v>40.799999999999997</v>
      </c>
      <c r="F3677" s="47">
        <f t="shared" si="396"/>
        <v>3590.3999999999996</v>
      </c>
      <c r="G3677" s="48">
        <f t="shared" si="397"/>
        <v>7180.7999999999993</v>
      </c>
      <c r="H3677" s="21">
        <v>100721</v>
      </c>
      <c r="I3677" s="21" t="s">
        <v>4753</v>
      </c>
      <c r="J3677" s="21">
        <v>2</v>
      </c>
      <c r="K3677" s="21">
        <v>2</v>
      </c>
      <c r="L3677" s="21">
        <f t="shared" si="398"/>
        <v>0</v>
      </c>
      <c r="M3677" s="21" t="s">
        <v>5671</v>
      </c>
      <c r="N3677" s="30">
        <v>45962</v>
      </c>
      <c r="O3677" s="48">
        <v>15177.6</v>
      </c>
      <c r="P3677" s="21" t="s">
        <v>5425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99"/>
        <v>2</v>
      </c>
      <c r="Z3677" s="21" t="str">
        <f t="shared" si="400"/>
        <v>Saturday</v>
      </c>
      <c r="AA3677" s="21" t="str">
        <f t="shared" si="401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3672</v>
      </c>
      <c r="B3678" s="21" t="s">
        <v>5424</v>
      </c>
      <c r="C3678" s="30">
        <v>45951</v>
      </c>
      <c r="D3678" s="30">
        <v>45958</v>
      </c>
      <c r="E3678" s="47">
        <v>56.4</v>
      </c>
      <c r="F3678" s="47">
        <f t="shared" si="396"/>
        <v>4963.2</v>
      </c>
      <c r="G3678" s="48">
        <f t="shared" si="397"/>
        <v>4963.2</v>
      </c>
      <c r="H3678" s="21">
        <v>100729</v>
      </c>
      <c r="I3678" s="21" t="s">
        <v>4753</v>
      </c>
      <c r="J3678" s="21">
        <v>1</v>
      </c>
      <c r="K3678" s="21">
        <v>1</v>
      </c>
      <c r="L3678" s="21">
        <f t="shared" si="398"/>
        <v>0</v>
      </c>
      <c r="M3678" s="21" t="s">
        <v>5662</v>
      </c>
      <c r="N3678" s="30">
        <v>45960</v>
      </c>
      <c r="O3678" s="48">
        <v>8483.5</v>
      </c>
      <c r="P3678" s="21" t="s">
        <v>153</v>
      </c>
      <c r="Q3678" s="21" t="s">
        <v>1996</v>
      </c>
      <c r="R3678" s="21" t="s">
        <v>1996</v>
      </c>
      <c r="S3678" s="3">
        <v>4</v>
      </c>
      <c r="T3678" s="37"/>
      <c r="U3678" s="21" t="s">
        <v>18</v>
      </c>
      <c r="V3678" s="21" t="str">
        <f>VLOOKUP(P3678,'Customer List'!B:C,2,)</f>
        <v>Noida</v>
      </c>
      <c r="W3678" s="38"/>
      <c r="X3678" s="30">
        <f>IF(OR(R3678 = "PRIYANKA MADAM", R3678 = "DEEPAK", R3678 = "PORTER"),N3678,"")</f>
        <v>45960</v>
      </c>
      <c r="Y3678" s="21">
        <f t="shared" si="399"/>
        <v>0</v>
      </c>
      <c r="Z3678" s="21" t="str">
        <f t="shared" si="400"/>
        <v>Thursday</v>
      </c>
      <c r="AA3678" s="21" t="str">
        <f t="shared" si="401"/>
        <v>Thursday</v>
      </c>
      <c r="AB3678" s="21" t="str">
        <f>VLOOKUP(U3678,'Currency Sheet'!A:C,3,)</f>
        <v>DOLLAR</v>
      </c>
      <c r="AC3678" s="42" t="str">
        <f>VLOOKUP(P3678,'Customer List'!B:D,3,)</f>
        <v>Local</v>
      </c>
    </row>
    <row r="3679" spans="1:29" x14ac:dyDescent="0.25">
      <c r="A3679" s="21">
        <v>3673</v>
      </c>
      <c r="B3679" s="21" t="s">
        <v>5424</v>
      </c>
      <c r="C3679" s="30">
        <v>45951</v>
      </c>
      <c r="D3679" s="30">
        <v>45958</v>
      </c>
      <c r="E3679" s="47">
        <v>158.19999999999999</v>
      </c>
      <c r="F3679" s="47">
        <f t="shared" si="396"/>
        <v>13921.599999999999</v>
      </c>
      <c r="G3679" s="48">
        <f t="shared" si="397"/>
        <v>13921.599999999999</v>
      </c>
      <c r="H3679" s="21">
        <v>102037</v>
      </c>
      <c r="I3679" s="21" t="s">
        <v>5167</v>
      </c>
      <c r="J3679" s="21">
        <v>1</v>
      </c>
      <c r="K3679" s="21">
        <v>1</v>
      </c>
      <c r="L3679" s="21">
        <f t="shared" si="398"/>
        <v>0</v>
      </c>
      <c r="M3679" s="21" t="s">
        <v>5662</v>
      </c>
      <c r="N3679" s="30">
        <v>45960</v>
      </c>
      <c r="O3679" s="48">
        <v>20396.5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99"/>
        <v>0</v>
      </c>
      <c r="Z3679" s="21" t="str">
        <f t="shared" si="400"/>
        <v>Thursday</v>
      </c>
      <c r="AA3679" s="21" t="str">
        <f t="shared" si="401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3674</v>
      </c>
      <c r="B3680" s="21" t="s">
        <v>5424</v>
      </c>
      <c r="C3680" s="30">
        <v>45951</v>
      </c>
      <c r="D3680" s="30">
        <v>45958</v>
      </c>
      <c r="E3680" s="47">
        <v>84.6</v>
      </c>
      <c r="F3680" s="47">
        <f t="shared" si="396"/>
        <v>7444.7999999999993</v>
      </c>
      <c r="G3680" s="48">
        <f t="shared" si="397"/>
        <v>7444.7999999999993</v>
      </c>
      <c r="H3680" s="21">
        <v>135223</v>
      </c>
      <c r="I3680" s="21" t="s">
        <v>5178</v>
      </c>
      <c r="J3680" s="21">
        <v>1</v>
      </c>
      <c r="K3680" s="21">
        <v>1</v>
      </c>
      <c r="L3680" s="21">
        <f t="shared" si="398"/>
        <v>0</v>
      </c>
      <c r="M3680" s="21" t="s">
        <v>5662</v>
      </c>
      <c r="N3680" s="30">
        <v>45960</v>
      </c>
      <c r="O3680" s="48">
        <v>12725.25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99"/>
        <v>0</v>
      </c>
      <c r="Z3680" s="21" t="str">
        <f t="shared" si="400"/>
        <v>Thursday</v>
      </c>
      <c r="AA3680" s="21" t="str">
        <f t="shared" si="401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3675</v>
      </c>
      <c r="B3681" s="21" t="s">
        <v>5424</v>
      </c>
      <c r="C3681" s="30">
        <v>45951</v>
      </c>
      <c r="D3681" s="30">
        <v>45958</v>
      </c>
      <c r="E3681" s="47">
        <v>216.3</v>
      </c>
      <c r="F3681" s="47">
        <f t="shared" si="396"/>
        <v>19034.400000000001</v>
      </c>
      <c r="G3681" s="48">
        <f t="shared" si="397"/>
        <v>19034.400000000001</v>
      </c>
      <c r="H3681" s="21">
        <v>138421</v>
      </c>
      <c r="I3681" s="21" t="s">
        <v>5376</v>
      </c>
      <c r="J3681" s="21">
        <v>1</v>
      </c>
      <c r="K3681" s="21">
        <v>1</v>
      </c>
      <c r="L3681" s="21">
        <f t="shared" si="398"/>
        <v>0</v>
      </c>
      <c r="M3681" s="21" t="s">
        <v>5598</v>
      </c>
      <c r="N3681" s="30">
        <v>45959</v>
      </c>
      <c r="O3681" s="48">
        <v>28737</v>
      </c>
      <c r="P3681" s="21" t="s">
        <v>621</v>
      </c>
      <c r="Q3681" s="21">
        <v>58157567263</v>
      </c>
      <c r="R3681" s="21" t="s">
        <v>40</v>
      </c>
      <c r="S3681" s="3">
        <v>4</v>
      </c>
      <c r="T3681" s="37"/>
      <c r="U3681" s="21" t="s">
        <v>18</v>
      </c>
      <c r="V3681" s="21" t="str">
        <f>VLOOKUP(P3681,'Customer List'!B:C,2,)</f>
        <v>Hyderabad</v>
      </c>
      <c r="W3681" s="38"/>
      <c r="X3681" s="30">
        <v>45960</v>
      </c>
      <c r="Y3681" s="21">
        <f t="shared" si="399"/>
        <v>1</v>
      </c>
      <c r="Z3681" s="21" t="str">
        <f t="shared" si="400"/>
        <v>Wednesday</v>
      </c>
      <c r="AA3681" s="21" t="str">
        <f t="shared" si="401"/>
        <v>Thursday</v>
      </c>
      <c r="AB3681" s="21" t="str">
        <f>VLOOKUP(U3681,'Currency Sheet'!A:C,3,)</f>
        <v>DOLLAR</v>
      </c>
      <c r="AC3681" s="42" t="str">
        <f>VLOOKUP(P3681,'Customer List'!B:D,3,)</f>
        <v>OutStation</v>
      </c>
    </row>
    <row r="3682" spans="1:29" x14ac:dyDescent="0.25">
      <c r="A3682" s="21">
        <v>3676</v>
      </c>
      <c r="B3682" s="21" t="s">
        <v>5424</v>
      </c>
      <c r="C3682" s="30">
        <v>45951</v>
      </c>
      <c r="D3682" s="30">
        <v>45958</v>
      </c>
      <c r="E3682" s="47">
        <v>148.19999999999999</v>
      </c>
      <c r="F3682" s="47">
        <f t="shared" si="396"/>
        <v>13041.599999999999</v>
      </c>
      <c r="G3682" s="48">
        <f t="shared" si="397"/>
        <v>13041.599999999999</v>
      </c>
      <c r="H3682" s="21">
        <v>164204</v>
      </c>
      <c r="I3682" s="21" t="s">
        <v>5377</v>
      </c>
      <c r="J3682" s="21">
        <v>1</v>
      </c>
      <c r="K3682" s="21">
        <v>1</v>
      </c>
      <c r="L3682" s="21">
        <f t="shared" si="398"/>
        <v>0</v>
      </c>
      <c r="M3682" s="21" t="s">
        <v>5651</v>
      </c>
      <c r="N3682" s="30">
        <v>45959</v>
      </c>
      <c r="O3682" s="48">
        <v>22971</v>
      </c>
      <c r="P3682" s="21" t="s">
        <v>5521</v>
      </c>
      <c r="Q3682" s="21">
        <v>58157546753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45961</v>
      </c>
      <c r="Y3682" s="21">
        <f t="shared" si="399"/>
        <v>2</v>
      </c>
      <c r="Z3682" s="21" t="str">
        <f t="shared" si="400"/>
        <v>Wednesday</v>
      </c>
      <c r="AA3682" s="21" t="str">
        <f t="shared" si="401"/>
        <v>Friday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3677</v>
      </c>
      <c r="B3683" s="21" t="s">
        <v>5424</v>
      </c>
      <c r="C3683" s="30">
        <v>45951</v>
      </c>
      <c r="D3683" s="30">
        <v>45958</v>
      </c>
      <c r="E3683" s="47">
        <v>208.2</v>
      </c>
      <c r="F3683" s="47">
        <f t="shared" si="396"/>
        <v>18321.599999999999</v>
      </c>
      <c r="G3683" s="48">
        <f t="shared" si="397"/>
        <v>18321.599999999999</v>
      </c>
      <c r="H3683" s="21">
        <v>202220</v>
      </c>
      <c r="I3683" s="21" t="s">
        <v>5378</v>
      </c>
      <c r="J3683" s="21">
        <v>1</v>
      </c>
      <c r="K3683" s="21">
        <v>1</v>
      </c>
      <c r="L3683" s="21">
        <f t="shared" si="398"/>
        <v>0</v>
      </c>
      <c r="M3683" s="21" t="s">
        <v>5651</v>
      </c>
      <c r="N3683" s="30">
        <v>45959</v>
      </c>
      <c r="O3683" s="48">
        <v>32271</v>
      </c>
      <c r="P3683" s="21" t="s">
        <v>5521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99"/>
        <v>2</v>
      </c>
      <c r="Z3683" s="21" t="str">
        <f t="shared" si="400"/>
        <v>Wednesday</v>
      </c>
      <c r="AA3683" s="21" t="str">
        <f t="shared" si="401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3678</v>
      </c>
      <c r="B3684" s="21" t="s">
        <v>5424</v>
      </c>
      <c r="C3684" s="30">
        <v>45951</v>
      </c>
      <c r="D3684" s="30">
        <v>45958</v>
      </c>
      <c r="E3684" s="47">
        <v>128.4</v>
      </c>
      <c r="F3684" s="47">
        <f t="shared" si="396"/>
        <v>11299.2</v>
      </c>
      <c r="G3684" s="48">
        <f t="shared" si="397"/>
        <v>11299.2</v>
      </c>
      <c r="H3684" s="21">
        <v>202812</v>
      </c>
      <c r="I3684" s="21" t="s">
        <v>5379</v>
      </c>
      <c r="J3684" s="21">
        <v>1</v>
      </c>
      <c r="K3684" s="21">
        <v>1</v>
      </c>
      <c r="L3684" s="21">
        <f t="shared" si="398"/>
        <v>0</v>
      </c>
      <c r="M3684" s="21" t="s">
        <v>5651</v>
      </c>
      <c r="N3684" s="30">
        <v>45959</v>
      </c>
      <c r="O3684" s="48">
        <v>19902</v>
      </c>
      <c r="P3684" s="21" t="s">
        <v>5521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99"/>
        <v>2</v>
      </c>
      <c r="Z3684" s="21" t="str">
        <f t="shared" si="400"/>
        <v>Wednesday</v>
      </c>
      <c r="AA3684" s="21" t="str">
        <f t="shared" si="401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3679</v>
      </c>
      <c r="B3685" s="21" t="s">
        <v>5424</v>
      </c>
      <c r="C3685" s="30">
        <v>45951</v>
      </c>
      <c r="D3685" s="30">
        <v>45958</v>
      </c>
      <c r="E3685" s="47">
        <v>139.19999999999999</v>
      </c>
      <c r="F3685" s="47">
        <f t="shared" si="396"/>
        <v>12249.599999999999</v>
      </c>
      <c r="G3685" s="48">
        <f t="shared" si="397"/>
        <v>12249.599999999999</v>
      </c>
      <c r="H3685" s="21">
        <v>205606</v>
      </c>
      <c r="I3685" s="21" t="s">
        <v>5380</v>
      </c>
      <c r="J3685" s="21">
        <v>1</v>
      </c>
      <c r="K3685" s="21">
        <v>1</v>
      </c>
      <c r="L3685" s="21">
        <f t="shared" si="398"/>
        <v>0</v>
      </c>
      <c r="M3685" s="21" t="s">
        <v>5651</v>
      </c>
      <c r="N3685" s="30">
        <v>45959</v>
      </c>
      <c r="O3685" s="48">
        <v>21576</v>
      </c>
      <c r="P3685" s="21" t="s">
        <v>5521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99"/>
        <v>2</v>
      </c>
      <c r="Z3685" s="21" t="str">
        <f t="shared" si="400"/>
        <v>Wednesday</v>
      </c>
      <c r="AA3685" s="21" t="str">
        <f t="shared" si="40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3680</v>
      </c>
      <c r="B3686" s="21" t="s">
        <v>5424</v>
      </c>
      <c r="C3686" s="30">
        <v>45951</v>
      </c>
      <c r="D3686" s="30">
        <v>45958</v>
      </c>
      <c r="E3686" s="47">
        <v>43.2</v>
      </c>
      <c r="F3686" s="47">
        <f t="shared" si="396"/>
        <v>3801.6000000000004</v>
      </c>
      <c r="G3686" s="48">
        <f t="shared" si="397"/>
        <v>7603.2000000000007</v>
      </c>
      <c r="H3686" s="21">
        <v>300412</v>
      </c>
      <c r="I3686" s="21" t="s">
        <v>4773</v>
      </c>
      <c r="J3686" s="21">
        <v>2</v>
      </c>
      <c r="K3686" s="21">
        <v>2</v>
      </c>
      <c r="L3686" s="21">
        <f t="shared" si="398"/>
        <v>0</v>
      </c>
      <c r="M3686" s="21" t="s">
        <v>5699</v>
      </c>
      <c r="N3686" s="30">
        <v>45958</v>
      </c>
      <c r="O3686" s="48">
        <v>10944</v>
      </c>
      <c r="P3686" s="21" t="s">
        <v>16</v>
      </c>
      <c r="Q3686" s="21" t="s">
        <v>2071</v>
      </c>
      <c r="R3686" s="21" t="s">
        <v>637</v>
      </c>
      <c r="S3686" s="3">
        <v>4</v>
      </c>
      <c r="T3686" s="37"/>
      <c r="U3686" s="21" t="s">
        <v>18</v>
      </c>
      <c r="V3686" s="21" t="str">
        <f>VLOOKUP(P3686,'Customer List'!B:C,2,)</f>
        <v>Delhi</v>
      </c>
      <c r="W3686" s="38"/>
      <c r="X3686" s="30">
        <f>IF(OR(R3686 = "PRIYANKA MADAM", R3686 = "DEEPAK", R3686 = "PORTER"),N3686,"")</f>
        <v>45958</v>
      </c>
      <c r="Y3686" s="21">
        <f t="shared" si="399"/>
        <v>0</v>
      </c>
      <c r="Z3686" s="21" t="str">
        <f t="shared" si="400"/>
        <v>Tuesday</v>
      </c>
      <c r="AA3686" s="21" t="str">
        <f t="shared" si="401"/>
        <v>Tuesday</v>
      </c>
      <c r="AB3686" s="21" t="str">
        <f>VLOOKUP(U3686,'Currency Sheet'!A:C,3,)</f>
        <v>DOLLAR</v>
      </c>
      <c r="AC3686" s="42" t="str">
        <f>VLOOKUP(P3686,'Customer List'!B:D,3,)</f>
        <v>Local</v>
      </c>
    </row>
    <row r="3687" spans="1:29" x14ac:dyDescent="0.25">
      <c r="A3687" s="21">
        <v>3681</v>
      </c>
      <c r="B3687" s="21" t="s">
        <v>5424</v>
      </c>
      <c r="C3687" s="30">
        <v>45951</v>
      </c>
      <c r="D3687" s="30">
        <v>45958</v>
      </c>
      <c r="E3687" s="47">
        <v>151.19999999999999</v>
      </c>
      <c r="F3687" s="47">
        <f t="shared" si="396"/>
        <v>13305.599999999999</v>
      </c>
      <c r="G3687" s="48">
        <f t="shared" si="397"/>
        <v>26611.199999999997</v>
      </c>
      <c r="H3687" s="21">
        <v>300424</v>
      </c>
      <c r="I3687" s="21" t="s">
        <v>4773</v>
      </c>
      <c r="J3687" s="21">
        <v>2</v>
      </c>
      <c r="K3687" s="21">
        <v>2</v>
      </c>
      <c r="L3687" s="21">
        <f t="shared" si="398"/>
        <v>0</v>
      </c>
      <c r="M3687" s="21" t="s">
        <v>5699</v>
      </c>
      <c r="N3687" s="30">
        <v>45958</v>
      </c>
      <c r="O3687" s="48">
        <v>38304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99"/>
        <v>0</v>
      </c>
      <c r="Z3687" s="21" t="str">
        <f t="shared" si="400"/>
        <v>Tuesday</v>
      </c>
      <c r="AA3687" s="21" t="str">
        <f t="shared" si="401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3682</v>
      </c>
      <c r="B3688" s="21" t="s">
        <v>5424</v>
      </c>
      <c r="C3688" s="30">
        <v>45951</v>
      </c>
      <c r="D3688" s="30">
        <v>45958</v>
      </c>
      <c r="E3688" s="47">
        <v>292.60000000000002</v>
      </c>
      <c r="F3688" s="47">
        <f t="shared" si="396"/>
        <v>25748.800000000003</v>
      </c>
      <c r="G3688" s="48">
        <f t="shared" si="397"/>
        <v>51497.600000000006</v>
      </c>
      <c r="H3688" s="21">
        <v>300472</v>
      </c>
      <c r="I3688" s="21" t="s">
        <v>4773</v>
      </c>
      <c r="J3688" s="21">
        <v>2</v>
      </c>
      <c r="K3688" s="21">
        <v>2</v>
      </c>
      <c r="L3688" s="21">
        <f t="shared" si="398"/>
        <v>0</v>
      </c>
      <c r="M3688" s="21" t="s">
        <v>5699</v>
      </c>
      <c r="N3688" s="30">
        <v>45958</v>
      </c>
      <c r="O3688" s="48">
        <v>63536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99"/>
        <v>0</v>
      </c>
      <c r="Z3688" s="21" t="str">
        <f t="shared" si="400"/>
        <v>Tuesday</v>
      </c>
      <c r="AA3688" s="21" t="str">
        <f t="shared" si="401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3683</v>
      </c>
      <c r="B3689" s="21" t="s">
        <v>5424</v>
      </c>
      <c r="C3689" s="30">
        <v>45951</v>
      </c>
      <c r="D3689" s="30">
        <v>45958</v>
      </c>
      <c r="E3689" s="47">
        <v>175.2</v>
      </c>
      <c r="F3689" s="47">
        <f t="shared" si="396"/>
        <v>15417.599999999999</v>
      </c>
      <c r="G3689" s="48">
        <f t="shared" si="397"/>
        <v>30835.199999999997</v>
      </c>
      <c r="H3689" s="21">
        <v>300512</v>
      </c>
      <c r="I3689" s="21" t="s">
        <v>4784</v>
      </c>
      <c r="J3689" s="21">
        <v>2</v>
      </c>
      <c r="K3689" s="21">
        <v>2</v>
      </c>
      <c r="L3689" s="21">
        <f t="shared" si="398"/>
        <v>0</v>
      </c>
      <c r="M3689" s="21" t="s">
        <v>5699</v>
      </c>
      <c r="N3689" s="30">
        <v>45958</v>
      </c>
      <c r="O3689" s="48">
        <v>44384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99"/>
        <v>0</v>
      </c>
      <c r="Z3689" s="21" t="str">
        <f t="shared" si="400"/>
        <v>Tuesday</v>
      </c>
      <c r="AA3689" s="21" t="str">
        <f t="shared" si="40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3684</v>
      </c>
      <c r="B3690" s="21" t="s">
        <v>5424</v>
      </c>
      <c r="C3690" s="30">
        <v>45951</v>
      </c>
      <c r="D3690" s="30">
        <v>45958</v>
      </c>
      <c r="E3690" s="47">
        <v>304.5</v>
      </c>
      <c r="F3690" s="47">
        <f t="shared" si="396"/>
        <v>26796</v>
      </c>
      <c r="G3690" s="48">
        <f t="shared" si="397"/>
        <v>26796</v>
      </c>
      <c r="H3690" s="21">
        <v>300536</v>
      </c>
      <c r="I3690" s="21" t="s">
        <v>4784</v>
      </c>
      <c r="J3690" s="21">
        <v>1</v>
      </c>
      <c r="K3690" s="21">
        <v>1</v>
      </c>
      <c r="L3690" s="21">
        <f t="shared" si="398"/>
        <v>0</v>
      </c>
      <c r="M3690" s="21" t="s">
        <v>5625</v>
      </c>
      <c r="N3690" s="30">
        <v>45958</v>
      </c>
      <c r="O3690" s="48">
        <v>47197.5</v>
      </c>
      <c r="P3690" s="21" t="s">
        <v>891</v>
      </c>
      <c r="Q3690" s="21">
        <v>58157516255</v>
      </c>
      <c r="R3690" s="21" t="s">
        <v>40</v>
      </c>
      <c r="S3690" s="3">
        <v>4</v>
      </c>
      <c r="T3690" s="37"/>
      <c r="U3690" s="21" t="s">
        <v>18</v>
      </c>
      <c r="V3690" s="21" t="str">
        <f>VLOOKUP(P3690,'Customer List'!B:C,2,)</f>
        <v>Banglore</v>
      </c>
      <c r="W3690" s="38"/>
      <c r="X3690" s="30">
        <v>45959</v>
      </c>
      <c r="Y3690" s="21">
        <f t="shared" si="399"/>
        <v>1</v>
      </c>
      <c r="Z3690" s="21" t="str">
        <f t="shared" si="400"/>
        <v>Tuesday</v>
      </c>
      <c r="AA3690" s="21" t="str">
        <f t="shared" si="401"/>
        <v>Wednesday</v>
      </c>
      <c r="AB3690" s="21" t="str">
        <f>VLOOKUP(U3690,'Currency Sheet'!A:C,3,)</f>
        <v>DOLLAR</v>
      </c>
      <c r="AC3690" s="42" t="str">
        <f>VLOOKUP(P3690,'Customer List'!B:D,3,)</f>
        <v>OutStation</v>
      </c>
    </row>
    <row r="3691" spans="1:29" x14ac:dyDescent="0.25">
      <c r="A3691" s="21">
        <v>3685</v>
      </c>
      <c r="B3691" s="21" t="s">
        <v>5424</v>
      </c>
      <c r="C3691" s="30">
        <v>45951</v>
      </c>
      <c r="D3691" s="30">
        <v>45958</v>
      </c>
      <c r="E3691" s="47">
        <v>210.6</v>
      </c>
      <c r="F3691" s="47">
        <f t="shared" si="396"/>
        <v>18532.8</v>
      </c>
      <c r="G3691" s="48">
        <f t="shared" si="397"/>
        <v>18532.8</v>
      </c>
      <c r="H3691" s="21">
        <v>300548</v>
      </c>
      <c r="I3691" s="21" t="s">
        <v>4784</v>
      </c>
      <c r="J3691" s="21">
        <v>1</v>
      </c>
      <c r="K3691" s="21">
        <v>1</v>
      </c>
      <c r="L3691" s="21">
        <f t="shared" si="398"/>
        <v>0</v>
      </c>
      <c r="M3691" s="21" t="s">
        <v>5609</v>
      </c>
      <c r="N3691" s="30">
        <v>45960</v>
      </c>
      <c r="O3691" s="48">
        <v>33696</v>
      </c>
      <c r="P3691" s="21" t="s">
        <v>208</v>
      </c>
      <c r="Q3691" s="21" t="s">
        <v>1996</v>
      </c>
      <c r="R3691" s="21" t="s">
        <v>1996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 t="shared" ref="X3691:X3697" si="408">IF(OR(R3691 = "PRIYANKA MADAM", R3691 = "DEEPAK", R3691 = "PORTER"),N3691,"")</f>
        <v>45960</v>
      </c>
      <c r="Y3691" s="21">
        <f t="shared" si="399"/>
        <v>0</v>
      </c>
      <c r="Z3691" s="21" t="str">
        <f t="shared" si="400"/>
        <v>Thursday</v>
      </c>
      <c r="AA3691" s="21" t="str">
        <f t="shared" si="401"/>
        <v>Thursday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3686</v>
      </c>
      <c r="B3692" s="21" t="s">
        <v>5424</v>
      </c>
      <c r="C3692" s="30">
        <v>45951</v>
      </c>
      <c r="D3692" s="30">
        <v>45958</v>
      </c>
      <c r="E3692" s="47">
        <v>292.60000000000002</v>
      </c>
      <c r="F3692" s="47">
        <f t="shared" si="396"/>
        <v>25748.800000000003</v>
      </c>
      <c r="G3692" s="48">
        <f t="shared" si="397"/>
        <v>25748.800000000003</v>
      </c>
      <c r="H3692" s="21">
        <v>300554</v>
      </c>
      <c r="I3692" s="21" t="s">
        <v>4784</v>
      </c>
      <c r="J3692" s="21">
        <v>1</v>
      </c>
      <c r="K3692" s="21">
        <v>1</v>
      </c>
      <c r="L3692" s="21">
        <f t="shared" si="398"/>
        <v>0</v>
      </c>
      <c r="M3692" s="21" t="s">
        <v>5699</v>
      </c>
      <c r="N3692" s="30">
        <v>45958</v>
      </c>
      <c r="O3692" s="48">
        <v>31768</v>
      </c>
      <c r="P3692" s="21" t="s">
        <v>16</v>
      </c>
      <c r="Q3692" s="21" t="s">
        <v>2071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si="408"/>
        <v>45958</v>
      </c>
      <c r="Y3692" s="21">
        <f t="shared" si="399"/>
        <v>0</v>
      </c>
      <c r="Z3692" s="21" t="str">
        <f t="shared" si="400"/>
        <v>Tuesday</v>
      </c>
      <c r="AA3692" s="21" t="str">
        <f t="shared" si="40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3687</v>
      </c>
      <c r="B3693" s="21" t="s">
        <v>5424</v>
      </c>
      <c r="C3693" s="30">
        <v>45951</v>
      </c>
      <c r="D3693" s="30">
        <v>45958</v>
      </c>
      <c r="E3693" s="47">
        <v>284.2</v>
      </c>
      <c r="F3693" s="47">
        <f t="shared" si="396"/>
        <v>25009.599999999999</v>
      </c>
      <c r="G3693" s="48">
        <f t="shared" si="397"/>
        <v>100038.39999999999</v>
      </c>
      <c r="H3693" s="21">
        <v>300556</v>
      </c>
      <c r="I3693" s="21" t="s">
        <v>4784</v>
      </c>
      <c r="J3693" s="21">
        <v>4</v>
      </c>
      <c r="K3693" s="21">
        <v>4</v>
      </c>
      <c r="L3693" s="21">
        <f t="shared" si="398"/>
        <v>0</v>
      </c>
      <c r="M3693" s="21" t="s">
        <v>5699</v>
      </c>
      <c r="N3693" s="30">
        <v>45958</v>
      </c>
      <c r="O3693" s="48">
        <v>123424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408"/>
        <v>45958</v>
      </c>
      <c r="Y3693" s="21">
        <f t="shared" si="399"/>
        <v>0</v>
      </c>
      <c r="Z3693" s="21" t="str">
        <f t="shared" si="400"/>
        <v>Tuesday</v>
      </c>
      <c r="AA3693" s="21" t="str">
        <f t="shared" si="401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3688</v>
      </c>
      <c r="B3694" s="21" t="s">
        <v>5424</v>
      </c>
      <c r="C3694" s="30">
        <v>45951</v>
      </c>
      <c r="D3694" s="30">
        <v>45958</v>
      </c>
      <c r="E3694" s="47">
        <v>30</v>
      </c>
      <c r="F3694" s="47">
        <f t="shared" si="396"/>
        <v>2640</v>
      </c>
      <c r="G3694" s="48">
        <f t="shared" si="397"/>
        <v>5280</v>
      </c>
      <c r="H3694" s="21">
        <v>301006</v>
      </c>
      <c r="I3694" s="21" t="s">
        <v>4774</v>
      </c>
      <c r="J3694" s="21">
        <v>2</v>
      </c>
      <c r="K3694" s="21">
        <v>2</v>
      </c>
      <c r="L3694" s="21">
        <f t="shared" si="398"/>
        <v>0</v>
      </c>
      <c r="M3694" s="21" t="s">
        <v>5699</v>
      </c>
      <c r="N3694" s="30">
        <v>45958</v>
      </c>
      <c r="O3694" s="48">
        <v>7600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408"/>
        <v>45958</v>
      </c>
      <c r="Y3694" s="21">
        <f t="shared" si="399"/>
        <v>0</v>
      </c>
      <c r="Z3694" s="21" t="str">
        <f t="shared" si="400"/>
        <v>Tuesday</v>
      </c>
      <c r="AA3694" s="21" t="str">
        <f t="shared" si="401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3689</v>
      </c>
      <c r="B3695" s="21" t="s">
        <v>5424</v>
      </c>
      <c r="C3695" s="30">
        <v>45951</v>
      </c>
      <c r="D3695" s="30">
        <v>45958</v>
      </c>
      <c r="E3695" s="47">
        <v>175.2</v>
      </c>
      <c r="F3695" s="47">
        <f t="shared" si="396"/>
        <v>15417.599999999999</v>
      </c>
      <c r="G3695" s="48">
        <f t="shared" si="397"/>
        <v>46252.799999999996</v>
      </c>
      <c r="H3695" s="21">
        <v>301012</v>
      </c>
      <c r="I3695" s="21" t="s">
        <v>4774</v>
      </c>
      <c r="J3695" s="21">
        <v>3</v>
      </c>
      <c r="K3695" s="21">
        <v>3</v>
      </c>
      <c r="L3695" s="21">
        <f t="shared" si="398"/>
        <v>0</v>
      </c>
      <c r="M3695" s="21" t="s">
        <v>5699</v>
      </c>
      <c r="N3695" s="30">
        <v>45958</v>
      </c>
      <c r="O3695" s="48">
        <v>66576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408"/>
        <v>45958</v>
      </c>
      <c r="Y3695" s="21">
        <f t="shared" si="399"/>
        <v>0</v>
      </c>
      <c r="Z3695" s="21" t="str">
        <f t="shared" si="400"/>
        <v>Tuesday</v>
      </c>
      <c r="AA3695" s="21" t="str">
        <f t="shared" si="40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3690</v>
      </c>
      <c r="B3696" s="21" t="s">
        <v>5424</v>
      </c>
      <c r="C3696" s="30">
        <v>45951</v>
      </c>
      <c r="D3696" s="30">
        <v>45958</v>
      </c>
      <c r="E3696" s="47">
        <v>160.80000000000001</v>
      </c>
      <c r="F3696" s="47">
        <f t="shared" si="396"/>
        <v>14150.400000000001</v>
      </c>
      <c r="G3696" s="48">
        <f t="shared" si="397"/>
        <v>14150.400000000001</v>
      </c>
      <c r="H3696" s="21">
        <v>301028</v>
      </c>
      <c r="I3696" s="21" t="s">
        <v>4774</v>
      </c>
      <c r="J3696" s="21">
        <v>1</v>
      </c>
      <c r="K3696" s="21">
        <v>1</v>
      </c>
      <c r="L3696" s="21">
        <f t="shared" si="398"/>
        <v>0</v>
      </c>
      <c r="M3696" s="21" t="s">
        <v>5610</v>
      </c>
      <c r="N3696" s="30">
        <v>45960</v>
      </c>
      <c r="O3696" s="48">
        <v>25728</v>
      </c>
      <c r="P3696" s="21" t="s">
        <v>208</v>
      </c>
      <c r="Q3696" s="21" t="s">
        <v>1996</v>
      </c>
      <c r="R3696" s="21" t="s">
        <v>1996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408"/>
        <v>45960</v>
      </c>
      <c r="Y3696" s="21">
        <f t="shared" si="399"/>
        <v>0</v>
      </c>
      <c r="Z3696" s="21" t="str">
        <f t="shared" si="400"/>
        <v>Thursday</v>
      </c>
      <c r="AA3696" s="21" t="str">
        <f t="shared" si="401"/>
        <v>Thursday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3691</v>
      </c>
      <c r="B3697" s="21" t="s">
        <v>5424</v>
      </c>
      <c r="C3697" s="30">
        <v>45951</v>
      </c>
      <c r="D3697" s="30">
        <v>45958</v>
      </c>
      <c r="E3697" s="47">
        <v>277.2</v>
      </c>
      <c r="F3697" s="47">
        <f t="shared" si="396"/>
        <v>24393.599999999999</v>
      </c>
      <c r="G3697" s="48">
        <f t="shared" si="397"/>
        <v>24393.599999999999</v>
      </c>
      <c r="H3697" s="21">
        <v>301046</v>
      </c>
      <c r="I3697" s="21" t="s">
        <v>4774</v>
      </c>
      <c r="J3697" s="21">
        <v>1</v>
      </c>
      <c r="K3697" s="21">
        <v>1</v>
      </c>
      <c r="L3697" s="21">
        <f t="shared" si="398"/>
        <v>0</v>
      </c>
      <c r="M3697" s="21" t="s">
        <v>5699</v>
      </c>
      <c r="N3697" s="30">
        <v>45958</v>
      </c>
      <c r="O3697" s="48">
        <v>30096</v>
      </c>
      <c r="P3697" s="21" t="s">
        <v>16</v>
      </c>
      <c r="Q3697" s="21" t="s">
        <v>2071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408"/>
        <v>45958</v>
      </c>
      <c r="Y3697" s="21">
        <f t="shared" si="399"/>
        <v>0</v>
      </c>
      <c r="Z3697" s="21" t="str">
        <f t="shared" si="400"/>
        <v>Tuesday</v>
      </c>
      <c r="AA3697" s="21" t="str">
        <f t="shared" si="40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3692</v>
      </c>
      <c r="B3698" s="21" t="s">
        <v>5424</v>
      </c>
      <c r="C3698" s="30">
        <v>45951</v>
      </c>
      <c r="D3698" s="30">
        <v>45958</v>
      </c>
      <c r="E3698" s="47">
        <v>304.5</v>
      </c>
      <c r="F3698" s="47">
        <f t="shared" si="396"/>
        <v>26796</v>
      </c>
      <c r="G3698" s="48">
        <f t="shared" si="397"/>
        <v>26796</v>
      </c>
      <c r="H3698" s="21">
        <v>301334</v>
      </c>
      <c r="I3698" s="21" t="s">
        <v>5183</v>
      </c>
      <c r="J3698" s="21">
        <v>1</v>
      </c>
      <c r="K3698" s="21">
        <v>1</v>
      </c>
      <c r="L3698" s="21">
        <f t="shared" si="398"/>
        <v>0</v>
      </c>
      <c r="M3698" s="21" t="s">
        <v>5597</v>
      </c>
      <c r="N3698" s="30">
        <v>45959</v>
      </c>
      <c r="O3698" s="48">
        <v>40455</v>
      </c>
      <c r="P3698" s="21" t="s">
        <v>621</v>
      </c>
      <c r="Q3698" s="21">
        <v>58157567263</v>
      </c>
      <c r="R3698" s="21" t="s">
        <v>40</v>
      </c>
      <c r="S3698" s="3">
        <v>4</v>
      </c>
      <c r="T3698" s="37"/>
      <c r="U3698" s="21" t="s">
        <v>18</v>
      </c>
      <c r="V3698" s="21" t="str">
        <f>VLOOKUP(P3698,'Customer List'!B:C,2,)</f>
        <v>Hyderabad</v>
      </c>
      <c r="W3698" s="38"/>
      <c r="X3698" s="30">
        <v>45960</v>
      </c>
      <c r="Y3698" s="21">
        <f t="shared" si="399"/>
        <v>1</v>
      </c>
      <c r="Z3698" s="21" t="str">
        <f t="shared" si="400"/>
        <v>Wednesday</v>
      </c>
      <c r="AA3698" s="21" t="str">
        <f t="shared" si="401"/>
        <v>Thursday</v>
      </c>
      <c r="AB3698" s="21" t="str">
        <f>VLOOKUP(U3698,'Currency Sheet'!A:C,3,)</f>
        <v>DOLLAR</v>
      </c>
      <c r="AC3698" s="42" t="str">
        <f>VLOOKUP(P3698,'Customer List'!B:D,3,)</f>
        <v>OutStation</v>
      </c>
    </row>
    <row r="3699" spans="1:29" x14ac:dyDescent="0.25">
      <c r="A3699" s="21">
        <v>3693</v>
      </c>
      <c r="B3699" s="21" t="s">
        <v>5424</v>
      </c>
      <c r="C3699" s="30">
        <v>45951</v>
      </c>
      <c r="D3699" s="30">
        <v>45958</v>
      </c>
      <c r="E3699" s="47">
        <v>281.39999999999998</v>
      </c>
      <c r="F3699" s="47">
        <f t="shared" si="396"/>
        <v>24763.199999999997</v>
      </c>
      <c r="G3699" s="48">
        <f t="shared" si="397"/>
        <v>74289.599999999991</v>
      </c>
      <c r="H3699" s="21">
        <v>301830</v>
      </c>
      <c r="I3699" s="21" t="s">
        <v>5184</v>
      </c>
      <c r="J3699" s="21">
        <v>3</v>
      </c>
      <c r="K3699" s="21">
        <v>3</v>
      </c>
      <c r="L3699" s="21">
        <f t="shared" si="398"/>
        <v>0</v>
      </c>
      <c r="M3699" s="21" t="s">
        <v>5699</v>
      </c>
      <c r="N3699" s="30">
        <v>45958</v>
      </c>
      <c r="O3699" s="48">
        <v>91656</v>
      </c>
      <c r="P3699" s="21" t="s">
        <v>16</v>
      </c>
      <c r="Q3699" s="21" t="s">
        <v>2071</v>
      </c>
      <c r="R3699" s="21" t="s">
        <v>637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ref="X3699:X3704" si="409">IF(OR(R3699 = "PRIYANKA MADAM", R3699 = "DEEPAK", R3699 = "PORTER"),N3699,"")</f>
        <v>45958</v>
      </c>
      <c r="Y3699" s="21">
        <f t="shared" si="399"/>
        <v>0</v>
      </c>
      <c r="Z3699" s="21" t="str">
        <f t="shared" si="400"/>
        <v>Tuesday</v>
      </c>
      <c r="AA3699" s="21" t="str">
        <f t="shared" si="401"/>
        <v>Tuesday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3694</v>
      </c>
      <c r="B3700" s="21" t="s">
        <v>5424</v>
      </c>
      <c r="C3700" s="30">
        <v>45951</v>
      </c>
      <c r="D3700" s="30">
        <v>45958</v>
      </c>
      <c r="E3700" s="47">
        <v>229.2</v>
      </c>
      <c r="F3700" s="47">
        <f t="shared" si="396"/>
        <v>20169.599999999999</v>
      </c>
      <c r="G3700" s="48">
        <f t="shared" si="397"/>
        <v>20169.599999999999</v>
      </c>
      <c r="H3700" s="21">
        <v>302028</v>
      </c>
      <c r="I3700" s="21" t="s">
        <v>5185</v>
      </c>
      <c r="J3700" s="21">
        <v>1</v>
      </c>
      <c r="K3700" s="21">
        <v>1</v>
      </c>
      <c r="L3700" s="21">
        <f t="shared" si="398"/>
        <v>0</v>
      </c>
      <c r="M3700" s="21" t="s">
        <v>5695</v>
      </c>
      <c r="N3700" s="30">
        <v>45965</v>
      </c>
      <c r="O3700" s="48">
        <v>35526</v>
      </c>
      <c r="P3700" s="21" t="s">
        <v>899</v>
      </c>
      <c r="Q3700" s="21" t="s">
        <v>636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409"/>
        <v>45965</v>
      </c>
      <c r="Y3700" s="21">
        <f t="shared" si="399"/>
        <v>0</v>
      </c>
      <c r="Z3700" s="21" t="str">
        <f t="shared" si="400"/>
        <v>Tuesday</v>
      </c>
      <c r="AA3700" s="21" t="str">
        <f t="shared" si="40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3695</v>
      </c>
      <c r="B3701" s="21" t="s">
        <v>5424</v>
      </c>
      <c r="C3701" s="30">
        <v>45951</v>
      </c>
      <c r="D3701" s="30">
        <v>45958</v>
      </c>
      <c r="E3701" s="47">
        <v>39.6</v>
      </c>
      <c r="F3701" s="47">
        <f t="shared" si="396"/>
        <v>3484.8</v>
      </c>
      <c r="G3701" s="48">
        <f t="shared" si="397"/>
        <v>13939.2</v>
      </c>
      <c r="H3701" s="21">
        <v>302208</v>
      </c>
      <c r="I3701" s="21" t="s">
        <v>4775</v>
      </c>
      <c r="J3701" s="21">
        <v>4</v>
      </c>
      <c r="K3701" s="21">
        <v>4</v>
      </c>
      <c r="L3701" s="21">
        <f t="shared" si="398"/>
        <v>0</v>
      </c>
      <c r="M3701" s="21" t="s">
        <v>5699</v>
      </c>
      <c r="N3701" s="30">
        <v>45958</v>
      </c>
      <c r="O3701" s="48">
        <v>20064</v>
      </c>
      <c r="P3701" s="21" t="s">
        <v>16</v>
      </c>
      <c r="Q3701" s="21" t="s">
        <v>2071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409"/>
        <v>45958</v>
      </c>
      <c r="Y3701" s="21">
        <f t="shared" si="399"/>
        <v>0</v>
      </c>
      <c r="Z3701" s="21" t="str">
        <f t="shared" si="400"/>
        <v>Tuesday</v>
      </c>
      <c r="AA3701" s="21" t="str">
        <f t="shared" si="401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3696</v>
      </c>
      <c r="B3702" s="21" t="s">
        <v>5424</v>
      </c>
      <c r="C3702" s="30">
        <v>45951</v>
      </c>
      <c r="D3702" s="30">
        <v>45958</v>
      </c>
      <c r="E3702" s="47">
        <v>266</v>
      </c>
      <c r="F3702" s="47">
        <f t="shared" si="396"/>
        <v>23408</v>
      </c>
      <c r="G3702" s="48">
        <f t="shared" si="397"/>
        <v>23408</v>
      </c>
      <c r="H3702" s="21">
        <v>302340</v>
      </c>
      <c r="I3702" s="21" t="s">
        <v>5381</v>
      </c>
      <c r="J3702" s="21">
        <v>1</v>
      </c>
      <c r="K3702" s="21">
        <v>1</v>
      </c>
      <c r="L3702" s="21">
        <f t="shared" si="398"/>
        <v>0</v>
      </c>
      <c r="M3702" s="21" t="s">
        <v>5637</v>
      </c>
      <c r="N3702" s="30">
        <v>45960</v>
      </c>
      <c r="O3702" s="48">
        <v>36100</v>
      </c>
      <c r="P3702" s="21" t="s">
        <v>213</v>
      </c>
      <c r="Q3702" s="21" t="s">
        <v>1996</v>
      </c>
      <c r="R3702" s="21" t="s">
        <v>1996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409"/>
        <v>45960</v>
      </c>
      <c r="Y3702" s="21">
        <f t="shared" si="399"/>
        <v>0</v>
      </c>
      <c r="Z3702" s="21" t="str">
        <f t="shared" si="400"/>
        <v>Thursday</v>
      </c>
      <c r="AA3702" s="21" t="str">
        <f t="shared" si="401"/>
        <v>Thursday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3697</v>
      </c>
      <c r="B3703" s="21" t="s">
        <v>5424</v>
      </c>
      <c r="C3703" s="30">
        <v>45951</v>
      </c>
      <c r="D3703" s="30">
        <v>45958</v>
      </c>
      <c r="E3703" s="47">
        <v>304.5</v>
      </c>
      <c r="F3703" s="47">
        <f t="shared" si="396"/>
        <v>26796</v>
      </c>
      <c r="G3703" s="48">
        <f t="shared" si="397"/>
        <v>53592</v>
      </c>
      <c r="H3703" s="21">
        <v>302356</v>
      </c>
      <c r="I3703" s="21" t="s">
        <v>5381</v>
      </c>
      <c r="J3703" s="21">
        <v>2</v>
      </c>
      <c r="K3703" s="21">
        <v>2</v>
      </c>
      <c r="L3703" s="21">
        <f t="shared" si="398"/>
        <v>0</v>
      </c>
      <c r="M3703" s="21" t="s">
        <v>5699</v>
      </c>
      <c r="N3703" s="30">
        <v>45958</v>
      </c>
      <c r="O3703" s="48">
        <v>66120</v>
      </c>
      <c r="P3703" s="21" t="s">
        <v>16</v>
      </c>
      <c r="Q3703" s="21" t="s">
        <v>2071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409"/>
        <v>45958</v>
      </c>
      <c r="Y3703" s="21">
        <f t="shared" si="399"/>
        <v>0</v>
      </c>
      <c r="Z3703" s="21" t="str">
        <f t="shared" si="400"/>
        <v>Tuesday</v>
      </c>
      <c r="AA3703" s="21" t="str">
        <f t="shared" si="40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3698</v>
      </c>
      <c r="B3704" s="21" t="s">
        <v>5424</v>
      </c>
      <c r="C3704" s="30">
        <v>45951</v>
      </c>
      <c r="D3704" s="30">
        <v>45958</v>
      </c>
      <c r="E3704" s="47">
        <v>284.2</v>
      </c>
      <c r="F3704" s="47">
        <f t="shared" si="396"/>
        <v>25009.599999999999</v>
      </c>
      <c r="G3704" s="48">
        <f t="shared" si="397"/>
        <v>25009.599999999999</v>
      </c>
      <c r="H3704" s="21">
        <v>302632</v>
      </c>
      <c r="I3704" s="21" t="s">
        <v>5382</v>
      </c>
      <c r="J3704" s="21">
        <v>1</v>
      </c>
      <c r="K3704" s="21">
        <v>1</v>
      </c>
      <c r="L3704" s="21">
        <f t="shared" si="398"/>
        <v>0</v>
      </c>
      <c r="M3704" s="21" t="s">
        <v>5690</v>
      </c>
      <c r="N3704" s="30">
        <v>45959</v>
      </c>
      <c r="O3704" s="48">
        <v>0</v>
      </c>
      <c r="P3704" s="21" t="s">
        <v>625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409"/>
        <v>45959</v>
      </c>
      <c r="Y3704" s="21">
        <f t="shared" si="399"/>
        <v>0</v>
      </c>
      <c r="Z3704" s="21" t="str">
        <f t="shared" si="400"/>
        <v>Wednesday</v>
      </c>
      <c r="AA3704" s="21" t="str">
        <f t="shared" si="401"/>
        <v>Wednesday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3699</v>
      </c>
      <c r="B3705" s="21" t="s">
        <v>5424</v>
      </c>
      <c r="C3705" s="30">
        <v>45951</v>
      </c>
      <c r="D3705" s="30">
        <v>45958</v>
      </c>
      <c r="E3705" s="47">
        <v>165.9</v>
      </c>
      <c r="F3705" s="47">
        <f t="shared" si="396"/>
        <v>14599.2</v>
      </c>
      <c r="G3705" s="48">
        <f t="shared" si="397"/>
        <v>14599.2</v>
      </c>
      <c r="H3705" s="21">
        <v>302637</v>
      </c>
      <c r="I3705" s="21" t="s">
        <v>5382</v>
      </c>
      <c r="J3705" s="21">
        <v>1</v>
      </c>
      <c r="K3705" s="21">
        <v>1</v>
      </c>
      <c r="L3705" s="21">
        <f t="shared" si="398"/>
        <v>0</v>
      </c>
      <c r="M3705" s="21" t="s">
        <v>5582</v>
      </c>
      <c r="N3705" s="30">
        <v>45958</v>
      </c>
      <c r="O3705" s="48">
        <v>22041</v>
      </c>
      <c r="P3705" s="21" t="s">
        <v>228</v>
      </c>
      <c r="Q3705" s="21">
        <v>58157517095</v>
      </c>
      <c r="R3705" s="21" t="s">
        <v>40</v>
      </c>
      <c r="S3705" s="3">
        <v>4</v>
      </c>
      <c r="T3705" s="37"/>
      <c r="U3705" s="21" t="s">
        <v>18</v>
      </c>
      <c r="V3705" s="21" t="str">
        <f>VLOOKUP(P3705,'Customer List'!B:C,2,)</f>
        <v>Kolkata</v>
      </c>
      <c r="W3705" s="38"/>
      <c r="X3705" s="30">
        <v>45959</v>
      </c>
      <c r="Y3705" s="21">
        <f t="shared" si="399"/>
        <v>1</v>
      </c>
      <c r="Z3705" s="21" t="str">
        <f t="shared" si="400"/>
        <v>Tuesday</v>
      </c>
      <c r="AA3705" s="21" t="str">
        <f t="shared" si="401"/>
        <v>Wednesday</v>
      </c>
      <c r="AB3705" s="21" t="str">
        <f>VLOOKUP(U3705,'Currency Sheet'!A:C,3,)</f>
        <v>DOLLAR</v>
      </c>
      <c r="AC3705" s="42" t="str">
        <f>VLOOKUP(P3705,'Customer List'!B:D,3,)</f>
        <v>OutStation</v>
      </c>
    </row>
    <row r="3706" spans="1:29" x14ac:dyDescent="0.25">
      <c r="A3706" s="21">
        <v>3700</v>
      </c>
      <c r="B3706" s="21" t="s">
        <v>5424</v>
      </c>
      <c r="C3706" s="30">
        <v>45951</v>
      </c>
      <c r="D3706" s="30">
        <v>45958</v>
      </c>
      <c r="E3706" s="47">
        <v>304.5</v>
      </c>
      <c r="F3706" s="47">
        <f t="shared" si="396"/>
        <v>26796</v>
      </c>
      <c r="G3706" s="48">
        <f t="shared" si="397"/>
        <v>53592</v>
      </c>
      <c r="H3706" s="21">
        <v>302830</v>
      </c>
      <c r="I3706" s="21" t="s">
        <v>4776</v>
      </c>
      <c r="J3706" s="21">
        <v>2</v>
      </c>
      <c r="K3706" s="21">
        <v>2</v>
      </c>
      <c r="L3706" s="21">
        <f t="shared" si="398"/>
        <v>0</v>
      </c>
      <c r="M3706" s="21" t="s">
        <v>5699</v>
      </c>
      <c r="N3706" s="30">
        <v>45958</v>
      </c>
      <c r="O3706" s="48">
        <v>66120</v>
      </c>
      <c r="P3706" s="21" t="s">
        <v>16</v>
      </c>
      <c r="Q3706" s="21" t="s">
        <v>2071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>IF(OR(R3706 = "PRIYANKA MADAM", R3706 = "DEEPAK", R3706 = "PORTER"),N3706,"")</f>
        <v>45958</v>
      </c>
      <c r="Y3706" s="21">
        <f t="shared" si="399"/>
        <v>0</v>
      </c>
      <c r="Z3706" s="21" t="str">
        <f t="shared" si="400"/>
        <v>Tuesday</v>
      </c>
      <c r="AA3706" s="21" t="str">
        <f t="shared" si="40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3701</v>
      </c>
      <c r="B3707" s="21" t="s">
        <v>5424</v>
      </c>
      <c r="C3707" s="30">
        <v>45951</v>
      </c>
      <c r="D3707" s="30">
        <v>45958</v>
      </c>
      <c r="E3707" s="47">
        <v>89.4</v>
      </c>
      <c r="F3707" s="47">
        <f t="shared" si="396"/>
        <v>7867.2000000000007</v>
      </c>
      <c r="G3707" s="48">
        <f t="shared" si="397"/>
        <v>15734.400000000001</v>
      </c>
      <c r="H3707" s="21">
        <v>302934</v>
      </c>
      <c r="I3707" s="21" t="s">
        <v>4777</v>
      </c>
      <c r="J3707" s="21">
        <v>2</v>
      </c>
      <c r="K3707" s="21">
        <v>2</v>
      </c>
      <c r="L3707" s="21">
        <f t="shared" si="398"/>
        <v>0</v>
      </c>
      <c r="M3707" s="21" t="s">
        <v>5699</v>
      </c>
      <c r="N3707" s="30">
        <v>45958</v>
      </c>
      <c r="O3707" s="48">
        <v>22648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99"/>
        <v>0</v>
      </c>
      <c r="Z3707" s="21" t="str">
        <f t="shared" si="400"/>
        <v>Tuesday</v>
      </c>
      <c r="AA3707" s="21" t="str">
        <f t="shared" si="401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3702</v>
      </c>
      <c r="B3708" s="21" t="s">
        <v>5424</v>
      </c>
      <c r="C3708" s="30">
        <v>45951</v>
      </c>
      <c r="D3708" s="30">
        <v>45958</v>
      </c>
      <c r="E3708" s="47">
        <v>64.2</v>
      </c>
      <c r="F3708" s="47">
        <f t="shared" si="396"/>
        <v>5649.6</v>
      </c>
      <c r="G3708" s="48">
        <f t="shared" si="397"/>
        <v>5649.6</v>
      </c>
      <c r="H3708" s="21">
        <v>303105</v>
      </c>
      <c r="I3708" s="21" t="s">
        <v>5383</v>
      </c>
      <c r="J3708" s="21">
        <v>1</v>
      </c>
      <c r="K3708" s="21">
        <v>1</v>
      </c>
      <c r="L3708" s="21">
        <f t="shared" si="398"/>
        <v>0</v>
      </c>
      <c r="M3708" s="21" t="s">
        <v>5643</v>
      </c>
      <c r="N3708" s="30">
        <v>45958</v>
      </c>
      <c r="O3708" s="48">
        <v>11277.8</v>
      </c>
      <c r="P3708" s="21" t="s">
        <v>191</v>
      </c>
      <c r="Q3708" s="21" t="s">
        <v>5527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Chandigarh</v>
      </c>
      <c r="W3708" s="38"/>
      <c r="X3708" s="30">
        <v>45959</v>
      </c>
      <c r="Y3708" s="21">
        <f t="shared" si="399"/>
        <v>1</v>
      </c>
      <c r="Z3708" s="21" t="str">
        <f t="shared" si="400"/>
        <v>Tuesday</v>
      </c>
      <c r="AA3708" s="21" t="str">
        <f t="shared" si="40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3703</v>
      </c>
      <c r="B3709" s="21" t="s">
        <v>5424</v>
      </c>
      <c r="C3709" s="30">
        <v>45951</v>
      </c>
      <c r="D3709" s="30">
        <v>45958</v>
      </c>
      <c r="E3709" s="47">
        <v>188.4</v>
      </c>
      <c r="F3709" s="47">
        <f t="shared" si="396"/>
        <v>16579.2</v>
      </c>
      <c r="G3709" s="48">
        <f t="shared" si="397"/>
        <v>16579.2</v>
      </c>
      <c r="H3709" s="21">
        <v>303208</v>
      </c>
      <c r="I3709" s="21" t="s">
        <v>5384</v>
      </c>
      <c r="J3709" s="21">
        <v>1</v>
      </c>
      <c r="K3709" s="21">
        <v>1</v>
      </c>
      <c r="L3709" s="21">
        <f t="shared" si="398"/>
        <v>0</v>
      </c>
      <c r="M3709" s="21" t="s">
        <v>5695</v>
      </c>
      <c r="N3709" s="30">
        <v>45965</v>
      </c>
      <c r="O3709" s="48">
        <v>29202</v>
      </c>
      <c r="P3709" s="21" t="s">
        <v>899</v>
      </c>
      <c r="Q3709" s="21" t="s">
        <v>636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45965</v>
      </c>
      <c r="Y3709" s="21">
        <f t="shared" si="399"/>
        <v>0</v>
      </c>
      <c r="Z3709" s="21" t="str">
        <f t="shared" si="400"/>
        <v>Tuesday</v>
      </c>
      <c r="AA3709" s="21" t="str">
        <f t="shared" si="40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3704</v>
      </c>
      <c r="B3710" s="21" t="s">
        <v>5424</v>
      </c>
      <c r="C3710" s="30">
        <v>45951</v>
      </c>
      <c r="D3710" s="30">
        <v>45958</v>
      </c>
      <c r="E3710" s="47">
        <v>277.2</v>
      </c>
      <c r="F3710" s="47">
        <f t="shared" si="396"/>
        <v>24393.599999999999</v>
      </c>
      <c r="G3710" s="48">
        <f t="shared" si="397"/>
        <v>48787.199999999997</v>
      </c>
      <c r="H3710" s="21">
        <v>303528</v>
      </c>
      <c r="I3710" s="21" t="s">
        <v>4779</v>
      </c>
      <c r="J3710" s="21">
        <v>2</v>
      </c>
      <c r="K3710" s="21">
        <v>2</v>
      </c>
      <c r="L3710" s="21">
        <f t="shared" si="398"/>
        <v>0</v>
      </c>
      <c r="M3710" s="21" t="s">
        <v>5699</v>
      </c>
      <c r="N3710" s="30">
        <v>45958</v>
      </c>
      <c r="O3710" s="48">
        <v>60192</v>
      </c>
      <c r="P3710" s="21" t="s">
        <v>16</v>
      </c>
      <c r="Q3710" s="21" t="s">
        <v>2071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99"/>
        <v>0</v>
      </c>
      <c r="Z3710" s="21" t="str">
        <f t="shared" si="400"/>
        <v>Tuesday</v>
      </c>
      <c r="AA3710" s="21" t="str">
        <f t="shared" si="40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3705</v>
      </c>
      <c r="B3711" s="21" t="s">
        <v>5424</v>
      </c>
      <c r="C3711" s="30">
        <v>45951</v>
      </c>
      <c r="D3711" s="30">
        <v>45958</v>
      </c>
      <c r="E3711" s="47">
        <v>284.89999999999998</v>
      </c>
      <c r="F3711" s="47">
        <f t="shared" si="396"/>
        <v>25071.199999999997</v>
      </c>
      <c r="G3711" s="48">
        <f t="shared" si="397"/>
        <v>75213.599999999991</v>
      </c>
      <c r="H3711" s="21">
        <v>303540</v>
      </c>
      <c r="I3711" s="21" t="s">
        <v>4779</v>
      </c>
      <c r="J3711" s="21">
        <v>3</v>
      </c>
      <c r="K3711" s="21">
        <v>3</v>
      </c>
      <c r="L3711" s="21">
        <f t="shared" si="398"/>
        <v>0</v>
      </c>
      <c r="M3711" s="21" t="s">
        <v>5699</v>
      </c>
      <c r="N3711" s="30">
        <v>45958</v>
      </c>
      <c r="O3711" s="48">
        <v>92796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99"/>
        <v>0</v>
      </c>
      <c r="Z3711" s="21" t="str">
        <f t="shared" si="400"/>
        <v>Tuesday</v>
      </c>
      <c r="AA3711" s="21" t="str">
        <f t="shared" si="401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3706</v>
      </c>
      <c r="B3712" s="21" t="s">
        <v>5424</v>
      </c>
      <c r="C3712" s="30">
        <v>45951</v>
      </c>
      <c r="D3712" s="30">
        <v>45958</v>
      </c>
      <c r="E3712" s="47">
        <v>16.8</v>
      </c>
      <c r="F3712" s="47">
        <f t="shared" si="396"/>
        <v>1478.4</v>
      </c>
      <c r="G3712" s="48">
        <f t="shared" si="397"/>
        <v>1478.4</v>
      </c>
      <c r="H3712" s="21">
        <v>304007</v>
      </c>
      <c r="I3712" s="21" t="s">
        <v>4801</v>
      </c>
      <c r="J3712" s="21">
        <v>1</v>
      </c>
      <c r="K3712" s="21">
        <v>1</v>
      </c>
      <c r="L3712" s="21">
        <f t="shared" si="398"/>
        <v>0</v>
      </c>
      <c r="M3712" s="21" t="s">
        <v>5643</v>
      </c>
      <c r="N3712" s="30">
        <v>45958</v>
      </c>
      <c r="O3712" s="48">
        <v>2951.2</v>
      </c>
      <c r="P3712" s="21" t="s">
        <v>191</v>
      </c>
      <c r="Q3712" s="21" t="s">
        <v>5527</v>
      </c>
      <c r="R3712" s="21" t="s">
        <v>40</v>
      </c>
      <c r="S3712" s="3">
        <v>4</v>
      </c>
      <c r="T3712" s="37"/>
      <c r="U3712" s="21" t="s">
        <v>18</v>
      </c>
      <c r="V3712" s="21" t="str">
        <f>VLOOKUP(P3712,'Customer List'!B:C,2,)</f>
        <v>Chandigarh</v>
      </c>
      <c r="W3712" s="38"/>
      <c r="X3712" s="30">
        <v>45959</v>
      </c>
      <c r="Y3712" s="21">
        <f t="shared" si="399"/>
        <v>1</v>
      </c>
      <c r="Z3712" s="21" t="str">
        <f t="shared" si="400"/>
        <v>Tuesday</v>
      </c>
      <c r="AA3712" s="21" t="str">
        <f t="shared" si="401"/>
        <v>Wednesday</v>
      </c>
      <c r="AB3712" s="21" t="str">
        <f>VLOOKUP(U3712,'Currency Sheet'!A:C,3,)</f>
        <v>DOLLAR</v>
      </c>
      <c r="AC3712" s="42" t="str">
        <f>VLOOKUP(P3712,'Customer List'!B:D,3,)</f>
        <v>OutStation</v>
      </c>
    </row>
    <row r="3713" spans="1:29" x14ac:dyDescent="0.25">
      <c r="A3713" s="21">
        <v>3707</v>
      </c>
      <c r="B3713" s="21" t="s">
        <v>5424</v>
      </c>
      <c r="C3713" s="30">
        <v>45951</v>
      </c>
      <c r="D3713" s="30">
        <v>45958</v>
      </c>
      <c r="E3713" s="47">
        <v>159</v>
      </c>
      <c r="F3713" s="47">
        <f t="shared" si="396"/>
        <v>13992</v>
      </c>
      <c r="G3713" s="48">
        <f t="shared" si="397"/>
        <v>27984</v>
      </c>
      <c r="H3713" s="21">
        <v>304024</v>
      </c>
      <c r="I3713" s="21" t="s">
        <v>4801</v>
      </c>
      <c r="J3713" s="21">
        <v>2</v>
      </c>
      <c r="K3713" s="21">
        <v>2</v>
      </c>
      <c r="L3713" s="21">
        <f t="shared" si="398"/>
        <v>0</v>
      </c>
      <c r="M3713" s="21" t="s">
        <v>5699</v>
      </c>
      <c r="N3713" s="30">
        <v>45958</v>
      </c>
      <c r="O3713" s="48">
        <v>40280</v>
      </c>
      <c r="P3713" s="21" t="s">
        <v>16</v>
      </c>
      <c r="Q3713" s="21" t="s">
        <v>2071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99"/>
        <v>0</v>
      </c>
      <c r="Z3713" s="21" t="str">
        <f t="shared" si="400"/>
        <v>Tuesday</v>
      </c>
      <c r="AA3713" s="21" t="str">
        <f t="shared" si="40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3708</v>
      </c>
      <c r="B3714" s="21" t="s">
        <v>5424</v>
      </c>
      <c r="C3714" s="30">
        <v>45951</v>
      </c>
      <c r="D3714" s="30">
        <v>45958</v>
      </c>
      <c r="E3714" s="47">
        <v>204</v>
      </c>
      <c r="F3714" s="47">
        <f t="shared" si="396"/>
        <v>17952</v>
      </c>
      <c r="G3714" s="48">
        <f t="shared" si="397"/>
        <v>71808</v>
      </c>
      <c r="H3714" s="21">
        <v>304028</v>
      </c>
      <c r="I3714" s="21" t="s">
        <v>4801</v>
      </c>
      <c r="J3714" s="21">
        <v>4</v>
      </c>
      <c r="K3714" s="21">
        <v>4</v>
      </c>
      <c r="L3714" s="21">
        <f t="shared" si="398"/>
        <v>0</v>
      </c>
      <c r="M3714" s="21" t="s">
        <v>5690</v>
      </c>
      <c r="N3714" s="30">
        <v>45959</v>
      </c>
      <c r="O3714" s="48">
        <v>0</v>
      </c>
      <c r="P3714" s="21" t="s">
        <v>625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45959</v>
      </c>
      <c r="Y3714" s="21">
        <f t="shared" si="399"/>
        <v>0</v>
      </c>
      <c r="Z3714" s="21" t="str">
        <f t="shared" si="400"/>
        <v>Wednesday</v>
      </c>
      <c r="AA3714" s="21" t="str">
        <f t="shared" si="401"/>
        <v>Wednesday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3709</v>
      </c>
      <c r="B3715" s="21" t="s">
        <v>5424</v>
      </c>
      <c r="C3715" s="30">
        <v>45951</v>
      </c>
      <c r="D3715" s="30">
        <v>45958</v>
      </c>
      <c r="E3715" s="47">
        <v>277.2</v>
      </c>
      <c r="F3715" s="47">
        <f t="shared" si="396"/>
        <v>24393.599999999999</v>
      </c>
      <c r="G3715" s="48">
        <f t="shared" si="397"/>
        <v>24393.599999999999</v>
      </c>
      <c r="H3715" s="21">
        <v>304050</v>
      </c>
      <c r="I3715" s="21" t="s">
        <v>4801</v>
      </c>
      <c r="J3715" s="21">
        <v>1</v>
      </c>
      <c r="K3715" s="21">
        <v>1</v>
      </c>
      <c r="L3715" s="21">
        <f t="shared" si="398"/>
        <v>0</v>
      </c>
      <c r="M3715" s="21" t="s">
        <v>5699</v>
      </c>
      <c r="N3715" s="30">
        <v>45958</v>
      </c>
      <c r="O3715" s="48">
        <v>30096</v>
      </c>
      <c r="P3715" s="21" t="s">
        <v>16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45958</v>
      </c>
      <c r="Y3715" s="21">
        <f t="shared" si="399"/>
        <v>0</v>
      </c>
      <c r="Z3715" s="21" t="str">
        <f t="shared" si="400"/>
        <v>Tuesday</v>
      </c>
      <c r="AA3715" s="21" t="str">
        <f t="shared" si="401"/>
        <v>Tuesday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3710</v>
      </c>
      <c r="B3716" s="21" t="s">
        <v>5424</v>
      </c>
      <c r="C3716" s="30">
        <v>45951</v>
      </c>
      <c r="D3716" s="30">
        <v>45958</v>
      </c>
      <c r="E3716" s="47">
        <v>201.6</v>
      </c>
      <c r="F3716" s="47">
        <f t="shared" si="396"/>
        <v>17740.8</v>
      </c>
      <c r="G3716" s="48">
        <f t="shared" si="397"/>
        <v>35481.599999999999</v>
      </c>
      <c r="H3716" s="21">
        <v>304128</v>
      </c>
      <c r="I3716" s="21" t="s">
        <v>4780</v>
      </c>
      <c r="J3716" s="21">
        <v>2</v>
      </c>
      <c r="K3716" s="21">
        <v>2</v>
      </c>
      <c r="L3716" s="21">
        <f t="shared" si="398"/>
        <v>0</v>
      </c>
      <c r="M3716" s="21" t="s">
        <v>5629</v>
      </c>
      <c r="N3716" s="30">
        <v>45958</v>
      </c>
      <c r="O3716" s="48">
        <v>72912</v>
      </c>
      <c r="P3716" s="21" t="s">
        <v>891</v>
      </c>
      <c r="Q3716" s="21">
        <v>58157517095</v>
      </c>
      <c r="R3716" s="21" t="s">
        <v>40</v>
      </c>
      <c r="S3716" s="3">
        <v>4</v>
      </c>
      <c r="T3716" s="37"/>
      <c r="U3716" s="21" t="s">
        <v>18</v>
      </c>
      <c r="V3716" s="21" t="str">
        <f>VLOOKUP(P3716,'Customer List'!B:C,2,)</f>
        <v>Banglore</v>
      </c>
      <c r="W3716" s="38"/>
      <c r="X3716" s="30">
        <v>45959</v>
      </c>
      <c r="Y3716" s="21">
        <f t="shared" si="399"/>
        <v>1</v>
      </c>
      <c r="Z3716" s="21" t="str">
        <f t="shared" si="400"/>
        <v>Tuesday</v>
      </c>
      <c r="AA3716" s="21" t="str">
        <f t="shared" si="401"/>
        <v>Wednesday</v>
      </c>
      <c r="AB3716" s="21" t="str">
        <f>VLOOKUP(U3716,'Currency Sheet'!A:C,3,)</f>
        <v>DOLLAR</v>
      </c>
      <c r="AC3716" s="42" t="str">
        <f>VLOOKUP(P3716,'Customer List'!B:D,3,)</f>
        <v>OutStation</v>
      </c>
    </row>
    <row r="3717" spans="1:29" x14ac:dyDescent="0.25">
      <c r="A3717" s="21">
        <v>3711</v>
      </c>
      <c r="B3717" s="21" t="s">
        <v>5424</v>
      </c>
      <c r="C3717" s="30">
        <v>45951</v>
      </c>
      <c r="D3717" s="30">
        <v>45958</v>
      </c>
      <c r="E3717" s="47">
        <v>30</v>
      </c>
      <c r="F3717" s="47">
        <f t="shared" si="396"/>
        <v>2640</v>
      </c>
      <c r="G3717" s="48">
        <f t="shared" si="397"/>
        <v>2640</v>
      </c>
      <c r="H3717" s="21">
        <v>304205</v>
      </c>
      <c r="I3717" s="21" t="s">
        <v>5385</v>
      </c>
      <c r="J3717" s="21">
        <v>1</v>
      </c>
      <c r="K3717" s="21">
        <v>1</v>
      </c>
      <c r="L3717" s="21">
        <f t="shared" si="398"/>
        <v>0</v>
      </c>
      <c r="M3717" s="21" t="s">
        <v>5582</v>
      </c>
      <c r="N3717" s="30">
        <v>45958</v>
      </c>
      <c r="O3717" s="48">
        <v>4650</v>
      </c>
      <c r="P3717" s="21" t="s">
        <v>228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Kolkata</v>
      </c>
      <c r="W3717" s="38"/>
      <c r="X3717" s="30">
        <v>45959</v>
      </c>
      <c r="Y3717" s="21">
        <f t="shared" si="399"/>
        <v>1</v>
      </c>
      <c r="Z3717" s="21" t="str">
        <f t="shared" si="400"/>
        <v>Tuesday</v>
      </c>
      <c r="AA3717" s="21" t="str">
        <f t="shared" si="401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3712</v>
      </c>
      <c r="B3718" s="21" t="s">
        <v>5424</v>
      </c>
      <c r="C3718" s="30">
        <v>45951</v>
      </c>
      <c r="D3718" s="30">
        <v>45958</v>
      </c>
      <c r="E3718" s="47">
        <v>402.6</v>
      </c>
      <c r="F3718" s="47">
        <f t="shared" si="396"/>
        <v>35428.800000000003</v>
      </c>
      <c r="G3718" s="48">
        <f t="shared" si="397"/>
        <v>70857.600000000006</v>
      </c>
      <c r="H3718" s="21">
        <v>304340</v>
      </c>
      <c r="I3718" s="21" t="s">
        <v>5386</v>
      </c>
      <c r="J3718" s="21">
        <v>2</v>
      </c>
      <c r="K3718" s="21">
        <v>2</v>
      </c>
      <c r="L3718" s="21">
        <f t="shared" si="398"/>
        <v>0</v>
      </c>
      <c r="M3718" s="21" t="s">
        <v>5699</v>
      </c>
      <c r="N3718" s="30">
        <v>45958</v>
      </c>
      <c r="O3718" s="48">
        <v>101992</v>
      </c>
      <c r="P3718" s="21" t="s">
        <v>16</v>
      </c>
      <c r="Q3718" s="21" t="s">
        <v>2071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9"/>
        <v>0</v>
      </c>
      <c r="Z3718" s="21" t="str">
        <f t="shared" si="400"/>
        <v>Tuesday</v>
      </c>
      <c r="AA3718" s="21" t="str">
        <f t="shared" si="401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3713</v>
      </c>
      <c r="B3719" s="21" t="s">
        <v>5424</v>
      </c>
      <c r="C3719" s="30">
        <v>45951</v>
      </c>
      <c r="D3719" s="30">
        <v>45958</v>
      </c>
      <c r="E3719" s="47">
        <v>50.4</v>
      </c>
      <c r="F3719" s="47">
        <f t="shared" ref="F3719:F3782" si="410">IF(AB3719="DOLLAR",E3719*88,E3719)</f>
        <v>4435.2</v>
      </c>
      <c r="G3719" s="48">
        <f t="shared" ref="G3719:G3782" si="411">F3719*J3719</f>
        <v>4435.2</v>
      </c>
      <c r="H3719" s="21">
        <v>304803</v>
      </c>
      <c r="I3719" s="21" t="s">
        <v>4781</v>
      </c>
      <c r="J3719" s="21">
        <v>1</v>
      </c>
      <c r="K3719" s="21">
        <v>1</v>
      </c>
      <c r="L3719" s="21">
        <f t="shared" ref="L3719:L3782" si="412">J3719-K3719</f>
        <v>0</v>
      </c>
      <c r="M3719" s="21" t="s">
        <v>5582</v>
      </c>
      <c r="N3719" s="30">
        <v>45958</v>
      </c>
      <c r="O3719" s="48">
        <v>7812</v>
      </c>
      <c r="P3719" s="21" t="s">
        <v>228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Kolkata</v>
      </c>
      <c r="W3719" s="38"/>
      <c r="X3719" s="30">
        <v>45959</v>
      </c>
      <c r="Y3719" s="21">
        <f t="shared" ref="Y3719:Y3782" si="413">IF(X3719="", "", X3719-N3719)</f>
        <v>1</v>
      </c>
      <c r="Z3719" s="21" t="str">
        <f t="shared" ref="Z3719:Z3782" si="414">IF(N3719="", "", TEXT(N3719, "dddd"))</f>
        <v>Tuesday</v>
      </c>
      <c r="AA3719" s="21" t="str">
        <f t="shared" ref="AA3719:AA3782" si="415">IF(X3719="", "", TEXT(X3719, "dddd"))</f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3714</v>
      </c>
      <c r="B3720" s="21" t="s">
        <v>5424</v>
      </c>
      <c r="C3720" s="30">
        <v>45951</v>
      </c>
      <c r="D3720" s="30">
        <v>45958</v>
      </c>
      <c r="E3720" s="47">
        <v>74.400000000000006</v>
      </c>
      <c r="F3720" s="47">
        <f t="shared" si="410"/>
        <v>6547.2000000000007</v>
      </c>
      <c r="G3720" s="48">
        <f t="shared" si="411"/>
        <v>6547.2000000000007</v>
      </c>
      <c r="H3720" s="21">
        <v>304825</v>
      </c>
      <c r="I3720" s="21" t="s">
        <v>4781</v>
      </c>
      <c r="J3720" s="21">
        <v>1</v>
      </c>
      <c r="K3720" s="21">
        <v>1</v>
      </c>
      <c r="L3720" s="21">
        <f t="shared" si="412"/>
        <v>0</v>
      </c>
      <c r="M3720" s="21" t="s">
        <v>5582</v>
      </c>
      <c r="N3720" s="30">
        <v>45958</v>
      </c>
      <c r="O3720" s="48">
        <v>11532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413"/>
        <v>1</v>
      </c>
      <c r="Z3720" s="21" t="str">
        <f t="shared" si="414"/>
        <v>Tuesday</v>
      </c>
      <c r="AA3720" s="21" t="str">
        <f t="shared" si="41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3715</v>
      </c>
      <c r="B3721" s="21" t="s">
        <v>5424</v>
      </c>
      <c r="C3721" s="30">
        <v>45951</v>
      </c>
      <c r="D3721" s="30">
        <v>45958</v>
      </c>
      <c r="E3721" s="47">
        <v>208.2</v>
      </c>
      <c r="F3721" s="47">
        <f t="shared" si="410"/>
        <v>18321.599999999999</v>
      </c>
      <c r="G3721" s="48">
        <f t="shared" si="411"/>
        <v>36643.199999999997</v>
      </c>
      <c r="H3721" s="21">
        <v>305022</v>
      </c>
      <c r="I3721" s="21" t="s">
        <v>5186</v>
      </c>
      <c r="J3721" s="21">
        <v>2</v>
      </c>
      <c r="K3721" s="21">
        <v>2</v>
      </c>
      <c r="L3721" s="21">
        <f t="shared" si="412"/>
        <v>0</v>
      </c>
      <c r="M3721" s="21" t="s">
        <v>5690</v>
      </c>
      <c r="N3721" s="30">
        <v>45959</v>
      </c>
      <c r="O3721" s="48">
        <v>0</v>
      </c>
      <c r="P3721" s="21" t="s">
        <v>625</v>
      </c>
      <c r="Q3721" s="21" t="s">
        <v>2071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45959</v>
      </c>
      <c r="Y3721" s="21">
        <f t="shared" si="413"/>
        <v>0</v>
      </c>
      <c r="Z3721" s="21" t="str">
        <f t="shared" si="414"/>
        <v>Wednesday</v>
      </c>
      <c r="AA3721" s="21" t="str">
        <f t="shared" si="415"/>
        <v>Wednesday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3716</v>
      </c>
      <c r="B3722" s="21" t="s">
        <v>5424</v>
      </c>
      <c r="C3722" s="30">
        <v>45951</v>
      </c>
      <c r="D3722" s="30">
        <v>45958</v>
      </c>
      <c r="E3722" s="47">
        <v>133</v>
      </c>
      <c r="F3722" s="47">
        <f t="shared" si="410"/>
        <v>11704</v>
      </c>
      <c r="G3722" s="48">
        <f t="shared" si="411"/>
        <v>11704</v>
      </c>
      <c r="H3722" s="21">
        <v>306517</v>
      </c>
      <c r="I3722" s="21" t="s">
        <v>5387</v>
      </c>
      <c r="J3722" s="21">
        <v>1</v>
      </c>
      <c r="K3722" s="21">
        <v>1</v>
      </c>
      <c r="L3722" s="21">
        <f t="shared" si="412"/>
        <v>0</v>
      </c>
      <c r="M3722" s="21" t="s">
        <v>5643</v>
      </c>
      <c r="N3722" s="30">
        <v>45958</v>
      </c>
      <c r="O3722" s="48">
        <v>20026</v>
      </c>
      <c r="P3722" s="21" t="s">
        <v>191</v>
      </c>
      <c r="Q3722" s="21" t="s">
        <v>5527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Chandigarh</v>
      </c>
      <c r="W3722" s="38"/>
      <c r="X3722" s="30">
        <v>45959</v>
      </c>
      <c r="Y3722" s="21">
        <f t="shared" si="413"/>
        <v>1</v>
      </c>
      <c r="Z3722" s="21" t="str">
        <f t="shared" si="414"/>
        <v>Tuesday</v>
      </c>
      <c r="AA3722" s="21" t="str">
        <f t="shared" si="41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3717</v>
      </c>
      <c r="B3723" s="21" t="s">
        <v>5424</v>
      </c>
      <c r="C3723" s="30">
        <v>45951</v>
      </c>
      <c r="D3723" s="30">
        <v>45958</v>
      </c>
      <c r="E3723" s="47">
        <v>273.7</v>
      </c>
      <c r="F3723" s="47">
        <f t="shared" si="410"/>
        <v>24085.599999999999</v>
      </c>
      <c r="G3723" s="48">
        <f t="shared" si="411"/>
        <v>24085.599999999999</v>
      </c>
      <c r="H3723" s="21">
        <v>309218</v>
      </c>
      <c r="I3723" s="21" t="s">
        <v>5388</v>
      </c>
      <c r="J3723" s="21">
        <v>1</v>
      </c>
      <c r="K3723" s="21">
        <v>1</v>
      </c>
      <c r="L3723" s="21">
        <f t="shared" si="412"/>
        <v>0</v>
      </c>
      <c r="M3723" s="21" t="s">
        <v>5690</v>
      </c>
      <c r="N3723" s="30">
        <v>45959</v>
      </c>
      <c r="O3723" s="48">
        <v>0</v>
      </c>
      <c r="P3723" s="21" t="s">
        <v>625</v>
      </c>
      <c r="Q3723" s="21" t="s">
        <v>2071</v>
      </c>
      <c r="R3723" s="21" t="s">
        <v>637</v>
      </c>
      <c r="S3723" s="3">
        <v>4</v>
      </c>
      <c r="T3723" s="37"/>
      <c r="U3723" s="21" t="s">
        <v>18</v>
      </c>
      <c r="V3723" s="21" t="str">
        <f>VLOOKUP(P3723,'Customer List'!B:C,2,)</f>
        <v>Delhi</v>
      </c>
      <c r="W3723" s="38"/>
      <c r="X3723" s="30">
        <f>IF(OR(R3723 = "PRIYANKA MADAM", R3723 = "DEEPAK", R3723 = "PORTER"),N3723,"")</f>
        <v>45959</v>
      </c>
      <c r="Y3723" s="21">
        <f t="shared" si="413"/>
        <v>0</v>
      </c>
      <c r="Z3723" s="21" t="str">
        <f t="shared" si="414"/>
        <v>Wednesday</v>
      </c>
      <c r="AA3723" s="21" t="str">
        <f t="shared" si="415"/>
        <v>Wednesday</v>
      </c>
      <c r="AB3723" s="21" t="str">
        <f>VLOOKUP(U3723,'Currency Sheet'!A:C,3,)</f>
        <v>DOLLAR</v>
      </c>
      <c r="AC3723" s="42" t="str">
        <f>VLOOKUP(P3723,'Customer List'!B:D,3,)</f>
        <v>Local</v>
      </c>
    </row>
    <row r="3724" spans="1:29" x14ac:dyDescent="0.25">
      <c r="A3724" s="21">
        <v>3718</v>
      </c>
      <c r="B3724" s="21" t="s">
        <v>5424</v>
      </c>
      <c r="C3724" s="30">
        <v>45951</v>
      </c>
      <c r="D3724" s="30">
        <v>45958</v>
      </c>
      <c r="E3724" s="47">
        <v>304.5</v>
      </c>
      <c r="F3724" s="47">
        <f t="shared" si="410"/>
        <v>26796</v>
      </c>
      <c r="G3724" s="48">
        <f t="shared" si="411"/>
        <v>133980</v>
      </c>
      <c r="H3724" s="21">
        <v>309850</v>
      </c>
      <c r="I3724" s="21" t="s">
        <v>5070</v>
      </c>
      <c r="J3724" s="21">
        <v>5</v>
      </c>
      <c r="K3724" s="21">
        <v>5</v>
      </c>
      <c r="L3724" s="21">
        <f t="shared" si="412"/>
        <v>0</v>
      </c>
      <c r="M3724" s="21" t="s">
        <v>5699</v>
      </c>
      <c r="N3724" s="30">
        <v>45958</v>
      </c>
      <c r="O3724" s="48">
        <v>165300</v>
      </c>
      <c r="P3724" s="21" t="s">
        <v>16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45958</v>
      </c>
      <c r="Y3724" s="21">
        <f t="shared" si="413"/>
        <v>0</v>
      </c>
      <c r="Z3724" s="21" t="str">
        <f t="shared" si="414"/>
        <v>Tuesday</v>
      </c>
      <c r="AA3724" s="21" t="str">
        <f t="shared" si="415"/>
        <v>Tuesday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3719</v>
      </c>
      <c r="B3725" s="21" t="s">
        <v>5424</v>
      </c>
      <c r="C3725" s="30">
        <v>45951</v>
      </c>
      <c r="D3725" s="30">
        <v>45958</v>
      </c>
      <c r="E3725" s="47">
        <v>266.7</v>
      </c>
      <c r="F3725" s="47">
        <f t="shared" si="410"/>
        <v>23469.599999999999</v>
      </c>
      <c r="G3725" s="48">
        <f t="shared" si="411"/>
        <v>70408.799999999988</v>
      </c>
      <c r="H3725" s="21">
        <v>310930</v>
      </c>
      <c r="I3725" s="21" t="s">
        <v>4783</v>
      </c>
      <c r="J3725" s="21">
        <v>3</v>
      </c>
      <c r="K3725" s="21">
        <v>3</v>
      </c>
      <c r="L3725" s="21">
        <f t="shared" si="412"/>
        <v>0</v>
      </c>
      <c r="M3725" s="21" t="s">
        <v>5699</v>
      </c>
      <c r="N3725" s="30">
        <v>45958</v>
      </c>
      <c r="O3725" s="48">
        <v>86868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413"/>
        <v>0</v>
      </c>
      <c r="Z3725" s="21" t="str">
        <f t="shared" si="414"/>
        <v>Tuesday</v>
      </c>
      <c r="AA3725" s="21" t="str">
        <f t="shared" si="415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3720</v>
      </c>
      <c r="B3726" s="21" t="s">
        <v>5424</v>
      </c>
      <c r="C3726" s="30">
        <v>45951</v>
      </c>
      <c r="D3726" s="30">
        <v>45958</v>
      </c>
      <c r="E3726" s="47">
        <v>68.400000000000006</v>
      </c>
      <c r="F3726" s="47">
        <f t="shared" si="410"/>
        <v>6019.2000000000007</v>
      </c>
      <c r="G3726" s="48">
        <f t="shared" si="411"/>
        <v>6019.2000000000007</v>
      </c>
      <c r="H3726" s="21">
        <v>315802</v>
      </c>
      <c r="I3726" s="21" t="s">
        <v>5389</v>
      </c>
      <c r="J3726" s="21">
        <v>1</v>
      </c>
      <c r="K3726" s="21">
        <v>1</v>
      </c>
      <c r="L3726" s="21">
        <f t="shared" si="412"/>
        <v>0</v>
      </c>
      <c r="M3726" s="21" t="s">
        <v>5695</v>
      </c>
      <c r="N3726" s="30">
        <v>45965</v>
      </c>
      <c r="O3726" s="48">
        <v>10602</v>
      </c>
      <c r="P3726" s="21" t="s">
        <v>899</v>
      </c>
      <c r="Q3726" s="21" t="s">
        <v>636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45965</v>
      </c>
      <c r="Y3726" s="21">
        <f t="shared" si="413"/>
        <v>0</v>
      </c>
      <c r="Z3726" s="21" t="str">
        <f t="shared" si="414"/>
        <v>Tuesday</v>
      </c>
      <c r="AA3726" s="21" t="str">
        <f t="shared" si="415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3721</v>
      </c>
      <c r="B3727" s="21" t="s">
        <v>5424</v>
      </c>
      <c r="C3727" s="30">
        <v>45951</v>
      </c>
      <c r="D3727" s="30">
        <v>45958</v>
      </c>
      <c r="E3727" s="47">
        <v>18</v>
      </c>
      <c r="F3727" s="47">
        <f t="shared" si="410"/>
        <v>1584</v>
      </c>
      <c r="G3727" s="48">
        <f t="shared" si="411"/>
        <v>1584</v>
      </c>
      <c r="H3727" s="21">
        <v>317301</v>
      </c>
      <c r="I3727" s="21" t="s">
        <v>4773</v>
      </c>
      <c r="J3727" s="21">
        <v>1</v>
      </c>
      <c r="K3727" s="21">
        <v>1</v>
      </c>
      <c r="L3727" s="21">
        <f t="shared" si="412"/>
        <v>0</v>
      </c>
      <c r="M3727" s="21" t="s">
        <v>5662</v>
      </c>
      <c r="N3727" s="30">
        <v>45960</v>
      </c>
      <c r="O3727" s="48">
        <v>2707.5</v>
      </c>
      <c r="P3727" s="21" t="s">
        <v>153</v>
      </c>
      <c r="Q3727" s="21" t="s">
        <v>1996</v>
      </c>
      <c r="R3727" s="21" t="s">
        <v>1996</v>
      </c>
      <c r="S3727" s="3">
        <v>4</v>
      </c>
      <c r="T3727" s="37"/>
      <c r="U3727" s="21" t="s">
        <v>18</v>
      </c>
      <c r="V3727" s="21" t="str">
        <f>VLOOKUP(P3727,'Customer List'!B:C,2,)</f>
        <v>Noida</v>
      </c>
      <c r="W3727" s="38"/>
      <c r="X3727" s="30">
        <f>IF(OR(R3727 = "PRIYANKA MADAM", R3727 = "DEEPAK", R3727 = "PORTER"),N3727,"")</f>
        <v>45960</v>
      </c>
      <c r="Y3727" s="21">
        <f t="shared" si="413"/>
        <v>0</v>
      </c>
      <c r="Z3727" s="21" t="str">
        <f t="shared" si="414"/>
        <v>Thursday</v>
      </c>
      <c r="AA3727" s="21" t="str">
        <f t="shared" si="415"/>
        <v>Thursday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3722</v>
      </c>
      <c r="B3728" s="21" t="s">
        <v>5424</v>
      </c>
      <c r="C3728" s="30">
        <v>45951</v>
      </c>
      <c r="D3728" s="30">
        <v>45958</v>
      </c>
      <c r="E3728" s="47">
        <v>16.8</v>
      </c>
      <c r="F3728" s="47">
        <f t="shared" si="410"/>
        <v>1478.4</v>
      </c>
      <c r="G3728" s="48">
        <f t="shared" si="411"/>
        <v>1478.4</v>
      </c>
      <c r="H3728" s="21">
        <v>317307</v>
      </c>
      <c r="I3728" s="21" t="s">
        <v>4773</v>
      </c>
      <c r="J3728" s="21">
        <v>1</v>
      </c>
      <c r="K3728" s="21">
        <v>1</v>
      </c>
      <c r="L3728" s="21">
        <f t="shared" si="412"/>
        <v>0</v>
      </c>
      <c r="M3728" s="21" t="s">
        <v>5582</v>
      </c>
      <c r="N3728" s="30">
        <v>45958</v>
      </c>
      <c r="O3728" s="48">
        <v>2604</v>
      </c>
      <c r="P3728" s="21" t="s">
        <v>228</v>
      </c>
      <c r="Q3728" s="21">
        <v>58157517095</v>
      </c>
      <c r="R3728" s="21" t="s">
        <v>40</v>
      </c>
      <c r="S3728" s="3">
        <v>4</v>
      </c>
      <c r="T3728" s="37"/>
      <c r="U3728" s="21" t="s">
        <v>18</v>
      </c>
      <c r="V3728" s="21" t="str">
        <f>VLOOKUP(P3728,'Customer List'!B:C,2,)</f>
        <v>Kolkata</v>
      </c>
      <c r="W3728" s="38"/>
      <c r="X3728" s="30">
        <v>45959</v>
      </c>
      <c r="Y3728" s="21">
        <f t="shared" si="413"/>
        <v>1</v>
      </c>
      <c r="Z3728" s="21" t="str">
        <f t="shared" si="414"/>
        <v>Tuesday</v>
      </c>
      <c r="AA3728" s="21" t="str">
        <f t="shared" si="415"/>
        <v>Wednesday</v>
      </c>
      <c r="AB3728" s="21" t="str">
        <f>VLOOKUP(U3728,'Currency Sheet'!A:C,3,)</f>
        <v>DOLLAR</v>
      </c>
      <c r="AC3728" s="42" t="str">
        <f>VLOOKUP(P3728,'Customer List'!B:D,3,)</f>
        <v>OutStation</v>
      </c>
    </row>
    <row r="3729" spans="1:29" x14ac:dyDescent="0.25">
      <c r="A3729" s="21">
        <v>3723</v>
      </c>
      <c r="B3729" s="21" t="s">
        <v>5424</v>
      </c>
      <c r="C3729" s="30">
        <v>45951</v>
      </c>
      <c r="D3729" s="30">
        <v>45958</v>
      </c>
      <c r="E3729" s="47">
        <v>74.400000000000006</v>
      </c>
      <c r="F3729" s="47">
        <f t="shared" si="410"/>
        <v>6547.2000000000007</v>
      </c>
      <c r="G3729" s="48">
        <f t="shared" si="411"/>
        <v>6547.2000000000007</v>
      </c>
      <c r="H3729" s="21">
        <v>317313</v>
      </c>
      <c r="I3729" s="21" t="s">
        <v>4773</v>
      </c>
      <c r="J3729" s="21">
        <v>1</v>
      </c>
      <c r="K3729" s="21">
        <v>1</v>
      </c>
      <c r="L3729" s="21">
        <f t="shared" si="412"/>
        <v>0</v>
      </c>
      <c r="M3729" s="21" t="s">
        <v>5582</v>
      </c>
      <c r="N3729" s="30">
        <v>45958</v>
      </c>
      <c r="O3729" s="48">
        <v>11532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413"/>
        <v>1</v>
      </c>
      <c r="Z3729" s="21" t="str">
        <f t="shared" si="414"/>
        <v>Tuesday</v>
      </c>
      <c r="AA3729" s="21" t="str">
        <f t="shared" si="415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3724</v>
      </c>
      <c r="B3730" s="21" t="s">
        <v>5424</v>
      </c>
      <c r="C3730" s="30">
        <v>45951</v>
      </c>
      <c r="D3730" s="30">
        <v>45958</v>
      </c>
      <c r="E3730" s="47">
        <v>16.8</v>
      </c>
      <c r="F3730" s="47">
        <f t="shared" si="410"/>
        <v>1478.4</v>
      </c>
      <c r="G3730" s="48">
        <f t="shared" si="411"/>
        <v>1478.4</v>
      </c>
      <c r="H3730" s="21">
        <v>317409</v>
      </c>
      <c r="I3730" s="21" t="s">
        <v>4784</v>
      </c>
      <c r="J3730" s="21">
        <v>1</v>
      </c>
      <c r="K3730" s="21">
        <v>1</v>
      </c>
      <c r="L3730" s="21">
        <f t="shared" si="412"/>
        <v>0</v>
      </c>
      <c r="M3730" s="21" t="s">
        <v>5582</v>
      </c>
      <c r="N3730" s="30">
        <v>45958</v>
      </c>
      <c r="O3730" s="48">
        <v>2604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413"/>
        <v>1</v>
      </c>
      <c r="Z3730" s="21" t="str">
        <f t="shared" si="414"/>
        <v>Tuesday</v>
      </c>
      <c r="AA3730" s="21" t="str">
        <f t="shared" si="415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3725</v>
      </c>
      <c r="B3731" s="21" t="s">
        <v>5424</v>
      </c>
      <c r="C3731" s="30">
        <v>45951</v>
      </c>
      <c r="D3731" s="30">
        <v>45958</v>
      </c>
      <c r="E3731" s="47">
        <v>159</v>
      </c>
      <c r="F3731" s="47">
        <f t="shared" si="410"/>
        <v>13992</v>
      </c>
      <c r="G3731" s="48">
        <f t="shared" si="411"/>
        <v>13992</v>
      </c>
      <c r="H3731" s="21">
        <v>317426</v>
      </c>
      <c r="I3731" s="21" t="s">
        <v>4784</v>
      </c>
      <c r="J3731" s="21">
        <v>1</v>
      </c>
      <c r="K3731" s="21">
        <v>1</v>
      </c>
      <c r="L3731" s="21">
        <f t="shared" si="412"/>
        <v>0</v>
      </c>
      <c r="M3731" s="21" t="s">
        <v>5699</v>
      </c>
      <c r="N3731" s="30">
        <v>45958</v>
      </c>
      <c r="O3731" s="48">
        <v>20140</v>
      </c>
      <c r="P3731" s="21" t="s">
        <v>16</v>
      </c>
      <c r="Q3731" s="21" t="s">
        <v>2071</v>
      </c>
      <c r="R3731" s="21" t="s">
        <v>637</v>
      </c>
      <c r="S3731" s="3">
        <v>4</v>
      </c>
      <c r="T3731" s="37"/>
      <c r="U3731" s="21" t="s">
        <v>18</v>
      </c>
      <c r="V3731" s="21" t="str">
        <f>VLOOKUP(P3731,'Customer List'!B:C,2,)</f>
        <v>Delhi</v>
      </c>
      <c r="W3731" s="38"/>
      <c r="X3731" s="30">
        <f>IF(OR(R3731 = "PRIYANKA MADAM", R3731 = "DEEPAK", R3731 = "PORTER"),N3731,"")</f>
        <v>45958</v>
      </c>
      <c r="Y3731" s="21">
        <f t="shared" si="413"/>
        <v>0</v>
      </c>
      <c r="Z3731" s="21" t="str">
        <f t="shared" si="414"/>
        <v>Tuesday</v>
      </c>
      <c r="AA3731" s="21" t="str">
        <f t="shared" si="415"/>
        <v>Tuesday</v>
      </c>
      <c r="AB3731" s="21" t="str">
        <f>VLOOKUP(U3731,'Currency Sheet'!A:C,3,)</f>
        <v>DOLLAR</v>
      </c>
      <c r="AC3731" s="42" t="str">
        <f>VLOOKUP(P3731,'Customer List'!B:D,3,)</f>
        <v>Local</v>
      </c>
    </row>
    <row r="3732" spans="1:29" x14ac:dyDescent="0.25">
      <c r="A3732" s="21">
        <v>3726</v>
      </c>
      <c r="B3732" s="21" t="s">
        <v>5424</v>
      </c>
      <c r="C3732" s="30">
        <v>45951</v>
      </c>
      <c r="D3732" s="30">
        <v>45958</v>
      </c>
      <c r="E3732" s="47">
        <v>296.8</v>
      </c>
      <c r="F3732" s="47">
        <f t="shared" si="410"/>
        <v>26118.400000000001</v>
      </c>
      <c r="G3732" s="48">
        <f t="shared" si="411"/>
        <v>26118.400000000001</v>
      </c>
      <c r="H3732" s="21">
        <v>318344</v>
      </c>
      <c r="I3732" s="21" t="s">
        <v>4785</v>
      </c>
      <c r="J3732" s="21">
        <v>1</v>
      </c>
      <c r="K3732" s="21">
        <v>1</v>
      </c>
      <c r="L3732" s="21">
        <f t="shared" si="412"/>
        <v>0</v>
      </c>
      <c r="M3732" s="21" t="s">
        <v>5610</v>
      </c>
      <c r="N3732" s="30">
        <v>45960</v>
      </c>
      <c r="O3732" s="48">
        <v>40704</v>
      </c>
      <c r="P3732" s="21" t="s">
        <v>208</v>
      </c>
      <c r="Q3732" s="21" t="s">
        <v>1996</v>
      </c>
      <c r="R3732" s="21" t="s">
        <v>1996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45960</v>
      </c>
      <c r="Y3732" s="21">
        <f t="shared" si="413"/>
        <v>0</v>
      </c>
      <c r="Z3732" s="21" t="str">
        <f t="shared" si="414"/>
        <v>Thursday</v>
      </c>
      <c r="AA3732" s="21" t="str">
        <f t="shared" si="415"/>
        <v>Thursday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3727</v>
      </c>
      <c r="B3733" s="21" t="s">
        <v>5424</v>
      </c>
      <c r="C3733" s="30">
        <v>45951</v>
      </c>
      <c r="D3733" s="30">
        <v>45958</v>
      </c>
      <c r="E3733" s="47">
        <v>160.80000000000001</v>
      </c>
      <c r="F3733" s="47">
        <f t="shared" si="410"/>
        <v>14150.400000000001</v>
      </c>
      <c r="G3733" s="48">
        <f t="shared" si="411"/>
        <v>14150.400000000001</v>
      </c>
      <c r="H3733" s="21">
        <v>326506</v>
      </c>
      <c r="I3733" s="21" t="s">
        <v>5390</v>
      </c>
      <c r="J3733" s="21">
        <v>1</v>
      </c>
      <c r="K3733" s="21">
        <v>1</v>
      </c>
      <c r="L3733" s="21">
        <f t="shared" si="412"/>
        <v>0</v>
      </c>
      <c r="M3733" s="21" t="s">
        <v>5651</v>
      </c>
      <c r="N3733" s="30">
        <v>45959</v>
      </c>
      <c r="O3733" s="48">
        <v>24924</v>
      </c>
      <c r="P3733" s="21" t="s">
        <v>5521</v>
      </c>
      <c r="Q3733" s="21">
        <v>58157546753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Hyderabad</v>
      </c>
      <c r="W3733" s="38"/>
      <c r="X3733" s="30">
        <v>45961</v>
      </c>
      <c r="Y3733" s="21">
        <f t="shared" si="413"/>
        <v>2</v>
      </c>
      <c r="Z3733" s="21" t="str">
        <f t="shared" si="414"/>
        <v>Wednesday</v>
      </c>
      <c r="AA3733" s="21" t="str">
        <f t="shared" si="415"/>
        <v>Friday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3728</v>
      </c>
      <c r="B3734" s="21" t="s">
        <v>5424</v>
      </c>
      <c r="C3734" s="30">
        <v>45951</v>
      </c>
      <c r="D3734" s="30">
        <v>45958</v>
      </c>
      <c r="E3734" s="47">
        <v>214.8</v>
      </c>
      <c r="F3734" s="47">
        <f t="shared" si="410"/>
        <v>18902.400000000001</v>
      </c>
      <c r="G3734" s="48">
        <f t="shared" si="411"/>
        <v>18902.400000000001</v>
      </c>
      <c r="H3734" s="21">
        <v>328630</v>
      </c>
      <c r="I3734" s="21" t="s">
        <v>5072</v>
      </c>
      <c r="J3734" s="21">
        <v>1</v>
      </c>
      <c r="K3734" s="21">
        <v>1</v>
      </c>
      <c r="L3734" s="21">
        <f t="shared" si="412"/>
        <v>0</v>
      </c>
      <c r="M3734" s="21" t="s">
        <v>5612</v>
      </c>
      <c r="N3734" s="30">
        <v>45959</v>
      </c>
      <c r="O3734" s="48">
        <v>33294</v>
      </c>
      <c r="P3734" s="21" t="s">
        <v>295</v>
      </c>
      <c r="Q3734" s="21">
        <v>58157545655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Kerala</v>
      </c>
      <c r="W3734" s="38"/>
      <c r="X3734" s="30">
        <v>45962</v>
      </c>
      <c r="Y3734" s="21">
        <f t="shared" si="413"/>
        <v>3</v>
      </c>
      <c r="Z3734" s="21" t="str">
        <f t="shared" si="414"/>
        <v>Wednesday</v>
      </c>
      <c r="AA3734" s="21" t="str">
        <f t="shared" si="415"/>
        <v>Saturday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3729</v>
      </c>
      <c r="B3735" s="21" t="s">
        <v>5424</v>
      </c>
      <c r="C3735" s="30">
        <v>45951</v>
      </c>
      <c r="D3735" s="30">
        <v>45958</v>
      </c>
      <c r="E3735" s="47">
        <v>157.80000000000001</v>
      </c>
      <c r="F3735" s="47">
        <f t="shared" si="410"/>
        <v>13886.400000000001</v>
      </c>
      <c r="G3735" s="48">
        <f t="shared" si="411"/>
        <v>13886.400000000001</v>
      </c>
      <c r="H3735" s="21">
        <v>329706</v>
      </c>
      <c r="I3735" s="21" t="s">
        <v>5391</v>
      </c>
      <c r="J3735" s="21">
        <v>1</v>
      </c>
      <c r="K3735" s="21">
        <v>1</v>
      </c>
      <c r="L3735" s="21">
        <f t="shared" si="412"/>
        <v>0</v>
      </c>
      <c r="M3735" s="21" t="s">
        <v>5612</v>
      </c>
      <c r="N3735" s="30">
        <v>45959</v>
      </c>
      <c r="O3735" s="48">
        <v>24459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413"/>
        <v>3</v>
      </c>
      <c r="Z3735" s="21" t="str">
        <f t="shared" si="414"/>
        <v>Wednesday</v>
      </c>
      <c r="AA3735" s="21" t="str">
        <f t="shared" si="415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3730</v>
      </c>
      <c r="B3736" s="21" t="s">
        <v>5424</v>
      </c>
      <c r="C3736" s="30">
        <v>45951</v>
      </c>
      <c r="D3736" s="30">
        <v>45958</v>
      </c>
      <c r="E3736" s="47">
        <v>105.6</v>
      </c>
      <c r="F3736" s="47">
        <f t="shared" si="410"/>
        <v>9292.7999999999993</v>
      </c>
      <c r="G3736" s="48">
        <f t="shared" si="411"/>
        <v>9292.7999999999993</v>
      </c>
      <c r="H3736" s="21">
        <v>329913</v>
      </c>
      <c r="I3736" s="21" t="s">
        <v>4787</v>
      </c>
      <c r="J3736" s="21">
        <v>1</v>
      </c>
      <c r="K3736" s="21">
        <v>1</v>
      </c>
      <c r="L3736" s="21">
        <f t="shared" si="412"/>
        <v>0</v>
      </c>
      <c r="M3736" s="21" t="s">
        <v>5582</v>
      </c>
      <c r="N3736" s="30">
        <v>45958</v>
      </c>
      <c r="O3736" s="48">
        <v>16368</v>
      </c>
      <c r="P3736" s="21" t="s">
        <v>228</v>
      </c>
      <c r="Q3736" s="21">
        <v>58157517095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Kolkata</v>
      </c>
      <c r="W3736" s="38"/>
      <c r="X3736" s="30">
        <v>45959</v>
      </c>
      <c r="Y3736" s="21">
        <f t="shared" si="413"/>
        <v>1</v>
      </c>
      <c r="Z3736" s="21" t="str">
        <f t="shared" si="414"/>
        <v>Tuesday</v>
      </c>
      <c r="AA3736" s="21" t="str">
        <f t="shared" si="415"/>
        <v>Wednesday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3731</v>
      </c>
      <c r="B3737" s="21" t="s">
        <v>5424</v>
      </c>
      <c r="C3737" s="30">
        <v>45951</v>
      </c>
      <c r="D3737" s="30">
        <v>45958</v>
      </c>
      <c r="E3737" s="47">
        <v>312.2</v>
      </c>
      <c r="F3737" s="47">
        <f t="shared" si="410"/>
        <v>27473.599999999999</v>
      </c>
      <c r="G3737" s="48">
        <f t="shared" si="411"/>
        <v>82420.799999999988</v>
      </c>
      <c r="H3737" s="21">
        <v>329928</v>
      </c>
      <c r="I3737" s="21" t="s">
        <v>4787</v>
      </c>
      <c r="J3737" s="21">
        <v>3</v>
      </c>
      <c r="K3737" s="21">
        <v>3</v>
      </c>
      <c r="L3737" s="21">
        <f t="shared" si="412"/>
        <v>0</v>
      </c>
      <c r="M3737" s="21" t="s">
        <v>5699</v>
      </c>
      <c r="N3737" s="30">
        <v>45958</v>
      </c>
      <c r="O3737" s="48">
        <v>101688</v>
      </c>
      <c r="P3737" s="21" t="s">
        <v>16</v>
      </c>
      <c r="Q3737" s="21" t="s">
        <v>2071</v>
      </c>
      <c r="R3737" s="21" t="s">
        <v>637</v>
      </c>
      <c r="S3737" s="3">
        <v>4</v>
      </c>
      <c r="T3737" s="37"/>
      <c r="U3737" s="21" t="s">
        <v>18</v>
      </c>
      <c r="V3737" s="21" t="str">
        <f>VLOOKUP(P3737,'Customer List'!B:C,2,)</f>
        <v>Delhi</v>
      </c>
      <c r="W3737" s="38"/>
      <c r="X3737" s="30">
        <f>IF(OR(R3737 = "PRIYANKA MADAM", R3737 = "DEEPAK", R3737 = "PORTER"),N3737,"")</f>
        <v>45958</v>
      </c>
      <c r="Y3737" s="21">
        <f t="shared" si="413"/>
        <v>0</v>
      </c>
      <c r="Z3737" s="21" t="str">
        <f t="shared" si="414"/>
        <v>Tuesday</v>
      </c>
      <c r="AA3737" s="21" t="str">
        <f t="shared" si="415"/>
        <v>Tuesday</v>
      </c>
      <c r="AB3737" s="21" t="str">
        <f>VLOOKUP(U3737,'Currency Sheet'!A:C,3,)</f>
        <v>DOLLAR</v>
      </c>
      <c r="AC3737" s="42" t="str">
        <f>VLOOKUP(P3737,'Customer List'!B:D,3,)</f>
        <v>Local</v>
      </c>
    </row>
    <row r="3738" spans="1:29" x14ac:dyDescent="0.25">
      <c r="A3738" s="21">
        <v>3732</v>
      </c>
      <c r="B3738" s="21" t="s">
        <v>5424</v>
      </c>
      <c r="C3738" s="30">
        <v>45951</v>
      </c>
      <c r="D3738" s="30">
        <v>45958</v>
      </c>
      <c r="E3738" s="47">
        <v>281.39999999999998</v>
      </c>
      <c r="F3738" s="47">
        <f t="shared" si="410"/>
        <v>24763.199999999997</v>
      </c>
      <c r="G3738" s="48">
        <f t="shared" si="411"/>
        <v>49526.399999999994</v>
      </c>
      <c r="H3738" s="21">
        <v>329932</v>
      </c>
      <c r="I3738" s="21" t="s">
        <v>4787</v>
      </c>
      <c r="J3738" s="21">
        <v>2</v>
      </c>
      <c r="K3738" s="21">
        <v>2</v>
      </c>
      <c r="L3738" s="21">
        <f t="shared" si="412"/>
        <v>0</v>
      </c>
      <c r="M3738" s="21" t="s">
        <v>5629</v>
      </c>
      <c r="N3738" s="30">
        <v>45958</v>
      </c>
      <c r="O3738" s="48">
        <v>87234</v>
      </c>
      <c r="P3738" s="21" t="s">
        <v>891</v>
      </c>
      <c r="Q3738" s="21">
        <v>58157517095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Banglore</v>
      </c>
      <c r="W3738" s="38"/>
      <c r="X3738" s="30">
        <v>45959</v>
      </c>
      <c r="Y3738" s="21">
        <f t="shared" si="413"/>
        <v>1</v>
      </c>
      <c r="Z3738" s="21" t="str">
        <f t="shared" si="414"/>
        <v>Tuesday</v>
      </c>
      <c r="AA3738" s="21" t="str">
        <f t="shared" si="415"/>
        <v>Wednesday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3733</v>
      </c>
      <c r="B3739" s="21" t="s">
        <v>5424</v>
      </c>
      <c r="C3739" s="30">
        <v>45951</v>
      </c>
      <c r="D3739" s="30">
        <v>45958</v>
      </c>
      <c r="E3739" s="47">
        <v>250.2</v>
      </c>
      <c r="F3739" s="47">
        <f t="shared" si="410"/>
        <v>22017.599999999999</v>
      </c>
      <c r="G3739" s="48">
        <f t="shared" si="411"/>
        <v>22017.599999999999</v>
      </c>
      <c r="H3739" s="21">
        <v>331328</v>
      </c>
      <c r="I3739" s="21" t="s">
        <v>5392</v>
      </c>
      <c r="J3739" s="21">
        <v>1</v>
      </c>
      <c r="K3739" s="21">
        <v>1</v>
      </c>
      <c r="L3739" s="21">
        <f t="shared" si="412"/>
        <v>0</v>
      </c>
      <c r="M3739" s="21" t="s">
        <v>5612</v>
      </c>
      <c r="N3739" s="30">
        <v>45959</v>
      </c>
      <c r="O3739" s="48">
        <v>38781</v>
      </c>
      <c r="P3739" s="21" t="s">
        <v>295</v>
      </c>
      <c r="Q3739" s="21">
        <v>58157545655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Kerala</v>
      </c>
      <c r="W3739" s="38"/>
      <c r="X3739" s="30">
        <v>45962</v>
      </c>
      <c r="Y3739" s="21">
        <f t="shared" si="413"/>
        <v>3</v>
      </c>
      <c r="Z3739" s="21" t="str">
        <f t="shared" si="414"/>
        <v>Wednesday</v>
      </c>
      <c r="AA3739" s="21" t="str">
        <f t="shared" si="415"/>
        <v>Saturday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3734</v>
      </c>
      <c r="B3740" s="21" t="s">
        <v>5424</v>
      </c>
      <c r="C3740" s="30">
        <v>45951</v>
      </c>
      <c r="D3740" s="30">
        <v>45958</v>
      </c>
      <c r="E3740" s="47">
        <v>160.80000000000001</v>
      </c>
      <c r="F3740" s="47">
        <f t="shared" si="410"/>
        <v>14150.400000000001</v>
      </c>
      <c r="G3740" s="48">
        <f t="shared" si="411"/>
        <v>14150.400000000001</v>
      </c>
      <c r="H3740" s="21">
        <v>331408</v>
      </c>
      <c r="I3740" s="21" t="s">
        <v>4788</v>
      </c>
      <c r="J3740" s="21">
        <v>1</v>
      </c>
      <c r="K3740" s="21">
        <v>1</v>
      </c>
      <c r="L3740" s="21">
        <f t="shared" si="412"/>
        <v>0</v>
      </c>
      <c r="M3740" s="21" t="s">
        <v>5612</v>
      </c>
      <c r="N3740" s="30">
        <v>45959</v>
      </c>
      <c r="O3740" s="48">
        <v>24924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413"/>
        <v>3</v>
      </c>
      <c r="Z3740" s="21" t="str">
        <f t="shared" si="414"/>
        <v>Wednesday</v>
      </c>
      <c r="AA3740" s="21" t="str">
        <f t="shared" si="415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3735</v>
      </c>
      <c r="B3741" s="21" t="s">
        <v>5424</v>
      </c>
      <c r="C3741" s="30">
        <v>45951</v>
      </c>
      <c r="D3741" s="30">
        <v>45958</v>
      </c>
      <c r="E3741" s="47">
        <v>312.2</v>
      </c>
      <c r="F3741" s="47">
        <f t="shared" si="410"/>
        <v>27473.599999999999</v>
      </c>
      <c r="G3741" s="48">
        <f t="shared" si="411"/>
        <v>27473.599999999999</v>
      </c>
      <c r="H3741" s="21">
        <v>331926</v>
      </c>
      <c r="I3741" s="21" t="s">
        <v>5393</v>
      </c>
      <c r="J3741" s="21">
        <v>1</v>
      </c>
      <c r="K3741" s="21">
        <v>1</v>
      </c>
      <c r="L3741" s="21">
        <f t="shared" si="412"/>
        <v>0</v>
      </c>
      <c r="M3741" s="21" t="s">
        <v>5609</v>
      </c>
      <c r="N3741" s="30">
        <v>45960</v>
      </c>
      <c r="O3741" s="48">
        <v>42816</v>
      </c>
      <c r="P3741" s="21" t="s">
        <v>208</v>
      </c>
      <c r="Q3741" s="21" t="s">
        <v>1996</v>
      </c>
      <c r="R3741" s="21" t="s">
        <v>1996</v>
      </c>
      <c r="S3741" s="3">
        <v>4</v>
      </c>
      <c r="T3741" s="37"/>
      <c r="U3741" s="21" t="s">
        <v>18</v>
      </c>
      <c r="V3741" s="21" t="str">
        <f>VLOOKUP(P3741,'Customer List'!B:C,2,)</f>
        <v>Delhi</v>
      </c>
      <c r="W3741" s="38"/>
      <c r="X3741" s="30">
        <f>IF(OR(R3741 = "PRIYANKA MADAM", R3741 = "DEEPAK", R3741 = "PORTER"),N3741,"")</f>
        <v>45960</v>
      </c>
      <c r="Y3741" s="21">
        <f t="shared" si="413"/>
        <v>0</v>
      </c>
      <c r="Z3741" s="21" t="str">
        <f t="shared" si="414"/>
        <v>Thursday</v>
      </c>
      <c r="AA3741" s="21" t="str">
        <f t="shared" si="415"/>
        <v>Thursday</v>
      </c>
      <c r="AB3741" s="21" t="str">
        <f>VLOOKUP(U3741,'Currency Sheet'!A:C,3,)</f>
        <v>DOLLAR</v>
      </c>
      <c r="AC3741" s="42" t="str">
        <f>VLOOKUP(P3741,'Customer List'!B:D,3,)</f>
        <v>Local</v>
      </c>
    </row>
    <row r="3742" spans="1:29" x14ac:dyDescent="0.25">
      <c r="A3742" s="21">
        <v>3736</v>
      </c>
      <c r="B3742" s="21" t="s">
        <v>5424</v>
      </c>
      <c r="C3742" s="30">
        <v>45951</v>
      </c>
      <c r="D3742" s="30">
        <v>45958</v>
      </c>
      <c r="E3742" s="47">
        <v>192</v>
      </c>
      <c r="F3742" s="47">
        <f t="shared" si="410"/>
        <v>16896</v>
      </c>
      <c r="G3742" s="48">
        <f t="shared" si="411"/>
        <v>16896</v>
      </c>
      <c r="H3742" s="21">
        <v>333810</v>
      </c>
      <c r="I3742" s="21" t="s">
        <v>5189</v>
      </c>
      <c r="J3742" s="21">
        <v>1</v>
      </c>
      <c r="K3742" s="21">
        <v>1</v>
      </c>
      <c r="L3742" s="21">
        <f t="shared" si="412"/>
        <v>0</v>
      </c>
      <c r="M3742" s="21" t="s">
        <v>5651</v>
      </c>
      <c r="N3742" s="30">
        <v>45959</v>
      </c>
      <c r="O3742" s="48">
        <v>29760</v>
      </c>
      <c r="P3742" s="21" t="s">
        <v>5521</v>
      </c>
      <c r="Q3742" s="21">
        <v>58157546753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Hyderabad</v>
      </c>
      <c r="W3742" s="38"/>
      <c r="X3742" s="30">
        <v>45961</v>
      </c>
      <c r="Y3742" s="21">
        <f t="shared" si="413"/>
        <v>2</v>
      </c>
      <c r="Z3742" s="21" t="str">
        <f t="shared" si="414"/>
        <v>Wednesday</v>
      </c>
      <c r="AA3742" s="21" t="str">
        <f t="shared" si="415"/>
        <v>Friday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3737</v>
      </c>
      <c r="B3743" s="21" t="s">
        <v>5424</v>
      </c>
      <c r="C3743" s="30">
        <v>45951</v>
      </c>
      <c r="D3743" s="30">
        <v>45958</v>
      </c>
      <c r="E3743" s="47">
        <v>137.4</v>
      </c>
      <c r="F3743" s="47">
        <f t="shared" si="410"/>
        <v>12091.2</v>
      </c>
      <c r="G3743" s="48">
        <f t="shared" si="411"/>
        <v>24182.400000000001</v>
      </c>
      <c r="H3743" s="21">
        <v>336706</v>
      </c>
      <c r="I3743" s="21" t="s">
        <v>5394</v>
      </c>
      <c r="J3743" s="21">
        <v>2</v>
      </c>
      <c r="K3743" s="21">
        <v>2</v>
      </c>
      <c r="L3743" s="21">
        <f t="shared" si="412"/>
        <v>0</v>
      </c>
      <c r="M3743" s="21" t="s">
        <v>5690</v>
      </c>
      <c r="N3743" s="30">
        <v>45959</v>
      </c>
      <c r="O3743" s="48">
        <v>0</v>
      </c>
      <c r="P3743" s="21" t="s">
        <v>625</v>
      </c>
      <c r="Q3743" s="21" t="s">
        <v>2071</v>
      </c>
      <c r="R3743" s="21" t="s">
        <v>637</v>
      </c>
      <c r="S3743" s="3">
        <v>4</v>
      </c>
      <c r="T3743" s="37"/>
      <c r="U3743" s="21" t="s">
        <v>18</v>
      </c>
      <c r="V3743" s="21" t="str">
        <f>VLOOKUP(P3743,'Customer List'!B:C,2,)</f>
        <v>Delhi</v>
      </c>
      <c r="W3743" s="38"/>
      <c r="X3743" s="30">
        <f>IF(OR(R3743 = "PRIYANKA MADAM", R3743 = "DEEPAK", R3743 = "PORTER"),N3743,"")</f>
        <v>45959</v>
      </c>
      <c r="Y3743" s="21">
        <f t="shared" si="413"/>
        <v>0</v>
      </c>
      <c r="Z3743" s="21" t="str">
        <f t="shared" si="414"/>
        <v>Wednesday</v>
      </c>
      <c r="AA3743" s="21" t="str">
        <f t="shared" si="415"/>
        <v>Wednesday</v>
      </c>
      <c r="AB3743" s="21" t="str">
        <f>VLOOKUP(U3743,'Currency Sheet'!A:C,3,)</f>
        <v>DOLLAR</v>
      </c>
      <c r="AC3743" s="42" t="str">
        <f>VLOOKUP(P3743,'Customer List'!B:D,3,)</f>
        <v>Local</v>
      </c>
    </row>
    <row r="3744" spans="1:29" x14ac:dyDescent="0.25">
      <c r="A3744" s="21">
        <v>3738</v>
      </c>
      <c r="B3744" s="21" t="s">
        <v>5424</v>
      </c>
      <c r="C3744" s="30">
        <v>45951</v>
      </c>
      <c r="D3744" s="30">
        <v>45958</v>
      </c>
      <c r="E3744" s="47">
        <v>174.6</v>
      </c>
      <c r="F3744" s="47">
        <f t="shared" si="410"/>
        <v>15364.8</v>
      </c>
      <c r="G3744" s="48">
        <f t="shared" si="411"/>
        <v>15364.8</v>
      </c>
      <c r="H3744" s="21">
        <v>337208</v>
      </c>
      <c r="I3744" s="21" t="s">
        <v>5395</v>
      </c>
      <c r="J3744" s="21">
        <v>1</v>
      </c>
      <c r="K3744" s="21">
        <v>1</v>
      </c>
      <c r="L3744" s="21">
        <f t="shared" si="412"/>
        <v>0</v>
      </c>
      <c r="M3744" s="21" t="s">
        <v>5612</v>
      </c>
      <c r="N3744" s="30">
        <v>45959</v>
      </c>
      <c r="O3744" s="48">
        <v>27090</v>
      </c>
      <c r="P3744" s="21" t="s">
        <v>295</v>
      </c>
      <c r="Q3744" s="21">
        <v>58157545655</v>
      </c>
      <c r="R3744" s="21" t="s">
        <v>40</v>
      </c>
      <c r="S3744" s="3">
        <v>4</v>
      </c>
      <c r="T3744" s="37"/>
      <c r="U3744" s="21" t="s">
        <v>18</v>
      </c>
      <c r="V3744" s="21" t="str">
        <f>VLOOKUP(P3744,'Customer List'!B:C,2,)</f>
        <v>Kerala</v>
      </c>
      <c r="W3744" s="38"/>
      <c r="X3744" s="30">
        <v>45962</v>
      </c>
      <c r="Y3744" s="21">
        <f t="shared" si="413"/>
        <v>3</v>
      </c>
      <c r="Z3744" s="21" t="str">
        <f t="shared" si="414"/>
        <v>Wednesday</v>
      </c>
      <c r="AA3744" s="21" t="str">
        <f t="shared" si="415"/>
        <v>Saturday</v>
      </c>
      <c r="AB3744" s="21" t="str">
        <f>VLOOKUP(U3744,'Currency Sheet'!A:C,3,)</f>
        <v>DOLLAR</v>
      </c>
      <c r="AC3744" s="42" t="str">
        <f>VLOOKUP(P3744,'Customer List'!B:D,3,)</f>
        <v>OutStation</v>
      </c>
    </row>
    <row r="3745" spans="1:29" x14ac:dyDescent="0.25">
      <c r="A3745" s="21">
        <v>3739</v>
      </c>
      <c r="B3745" s="21" t="s">
        <v>5424</v>
      </c>
      <c r="C3745" s="30">
        <v>45951</v>
      </c>
      <c r="D3745" s="30">
        <v>45958</v>
      </c>
      <c r="E3745" s="47">
        <v>284.89999999999998</v>
      </c>
      <c r="F3745" s="47">
        <f t="shared" si="410"/>
        <v>25071.199999999997</v>
      </c>
      <c r="G3745" s="48">
        <f t="shared" si="411"/>
        <v>50142.399999999994</v>
      </c>
      <c r="H3745" s="21">
        <v>339914</v>
      </c>
      <c r="I3745" s="21" t="s">
        <v>5396</v>
      </c>
      <c r="J3745" s="21">
        <v>2</v>
      </c>
      <c r="K3745" s="21">
        <v>2</v>
      </c>
      <c r="L3745" s="21">
        <f t="shared" si="412"/>
        <v>0</v>
      </c>
      <c r="M3745" s="21" t="s">
        <v>5609</v>
      </c>
      <c r="N3745" s="30">
        <v>45960</v>
      </c>
      <c r="O3745" s="48">
        <v>78144</v>
      </c>
      <c r="P3745" s="21" t="s">
        <v>208</v>
      </c>
      <c r="Q3745" s="21" t="s">
        <v>1996</v>
      </c>
      <c r="R3745" s="21" t="s">
        <v>1996</v>
      </c>
      <c r="S3745" s="3">
        <v>4</v>
      </c>
      <c r="T3745" s="37"/>
      <c r="U3745" s="21" t="s">
        <v>18</v>
      </c>
      <c r="V3745" s="21" t="str">
        <f>VLOOKUP(P3745,'Customer List'!B:C,2,)</f>
        <v>Delhi</v>
      </c>
      <c r="W3745" s="38"/>
      <c r="X3745" s="30">
        <f>IF(OR(R3745 = "PRIYANKA MADAM", R3745 = "DEEPAK", R3745 = "PORTER"),N3745,"")</f>
        <v>45960</v>
      </c>
      <c r="Y3745" s="21">
        <f t="shared" si="413"/>
        <v>0</v>
      </c>
      <c r="Z3745" s="21" t="str">
        <f t="shared" si="414"/>
        <v>Thursday</v>
      </c>
      <c r="AA3745" s="21" t="str">
        <f t="shared" si="415"/>
        <v>Thursday</v>
      </c>
      <c r="AB3745" s="21" t="str">
        <f>VLOOKUP(U3745,'Currency Sheet'!A:C,3,)</f>
        <v>DOLLAR</v>
      </c>
      <c r="AC3745" s="42" t="str">
        <f>VLOOKUP(P3745,'Customer List'!B:D,3,)</f>
        <v>Local</v>
      </c>
    </row>
    <row r="3746" spans="1:29" x14ac:dyDescent="0.25">
      <c r="A3746" s="21">
        <v>3740</v>
      </c>
      <c r="B3746" s="21" t="s">
        <v>5424</v>
      </c>
      <c r="C3746" s="30">
        <v>45951</v>
      </c>
      <c r="D3746" s="30">
        <v>45958</v>
      </c>
      <c r="E3746" s="47">
        <v>73.8</v>
      </c>
      <c r="F3746" s="47">
        <f t="shared" si="410"/>
        <v>6494.4</v>
      </c>
      <c r="G3746" s="48">
        <f t="shared" si="411"/>
        <v>6494.4</v>
      </c>
      <c r="H3746" s="21">
        <v>343505</v>
      </c>
      <c r="I3746" s="21" t="s">
        <v>4792</v>
      </c>
      <c r="J3746" s="21">
        <v>1</v>
      </c>
      <c r="K3746" s="21">
        <v>1</v>
      </c>
      <c r="L3746" s="21">
        <f t="shared" si="412"/>
        <v>0</v>
      </c>
      <c r="M3746" s="21" t="s">
        <v>5643</v>
      </c>
      <c r="N3746" s="30">
        <v>45958</v>
      </c>
      <c r="O3746" s="48">
        <v>12964.2</v>
      </c>
      <c r="P3746" s="21" t="s">
        <v>191</v>
      </c>
      <c r="Q3746" s="21" t="s">
        <v>5527</v>
      </c>
      <c r="R3746" s="21" t="s">
        <v>40</v>
      </c>
      <c r="S3746" s="3">
        <v>4</v>
      </c>
      <c r="T3746" s="37"/>
      <c r="U3746" s="21" t="s">
        <v>18</v>
      </c>
      <c r="V3746" s="21" t="str">
        <f>VLOOKUP(P3746,'Customer List'!B:C,2,)</f>
        <v>Chandigarh</v>
      </c>
      <c r="W3746" s="38"/>
      <c r="X3746" s="30">
        <v>45959</v>
      </c>
      <c r="Y3746" s="21">
        <f t="shared" si="413"/>
        <v>1</v>
      </c>
      <c r="Z3746" s="21" t="str">
        <f t="shared" si="414"/>
        <v>Tuesday</v>
      </c>
      <c r="AA3746" s="21" t="str">
        <f t="shared" si="415"/>
        <v>Wednesday</v>
      </c>
      <c r="AB3746" s="21" t="str">
        <f>VLOOKUP(U3746,'Currency Sheet'!A:C,3,)</f>
        <v>DOLLAR</v>
      </c>
      <c r="AC3746" s="42" t="str">
        <f>VLOOKUP(P3746,'Customer List'!B:D,3,)</f>
        <v>OutStation</v>
      </c>
    </row>
    <row r="3747" spans="1:29" x14ac:dyDescent="0.25">
      <c r="A3747" s="21">
        <v>3741</v>
      </c>
      <c r="B3747" s="21" t="s">
        <v>5424</v>
      </c>
      <c r="C3747" s="30">
        <v>45951</v>
      </c>
      <c r="D3747" s="30">
        <v>45958</v>
      </c>
      <c r="E3747" s="47">
        <v>207</v>
      </c>
      <c r="F3747" s="47">
        <f t="shared" si="410"/>
        <v>18216</v>
      </c>
      <c r="G3747" s="48">
        <f t="shared" si="411"/>
        <v>18216</v>
      </c>
      <c r="H3747" s="21">
        <v>344614</v>
      </c>
      <c r="I3747" s="21" t="s">
        <v>4784</v>
      </c>
      <c r="J3747" s="21">
        <v>1</v>
      </c>
      <c r="K3747" s="21">
        <v>1</v>
      </c>
      <c r="L3747" s="21">
        <f t="shared" si="412"/>
        <v>0</v>
      </c>
      <c r="M3747" s="21" t="s">
        <v>5651</v>
      </c>
      <c r="N3747" s="30">
        <v>45959</v>
      </c>
      <c r="O3747" s="48">
        <v>37293</v>
      </c>
      <c r="P3747" s="21" t="s">
        <v>5521</v>
      </c>
      <c r="Q3747" s="21">
        <v>58157546753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Hyderabad</v>
      </c>
      <c r="W3747" s="38"/>
      <c r="X3747" s="30">
        <v>45961</v>
      </c>
      <c r="Y3747" s="21">
        <f t="shared" si="413"/>
        <v>2</v>
      </c>
      <c r="Z3747" s="21" t="str">
        <f t="shared" si="414"/>
        <v>Wednesday</v>
      </c>
      <c r="AA3747" s="21" t="str">
        <f t="shared" si="415"/>
        <v>Friday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3742</v>
      </c>
      <c r="B3748" s="21" t="s">
        <v>5424</v>
      </c>
      <c r="C3748" s="30">
        <v>45951</v>
      </c>
      <c r="D3748" s="30">
        <v>45958</v>
      </c>
      <c r="E3748" s="47">
        <v>72.599999999999994</v>
      </c>
      <c r="F3748" s="47">
        <f t="shared" si="410"/>
        <v>6388.7999999999993</v>
      </c>
      <c r="G3748" s="48">
        <f t="shared" si="411"/>
        <v>6388.7999999999993</v>
      </c>
      <c r="H3748" s="21">
        <v>344703</v>
      </c>
      <c r="I3748" s="21" t="s">
        <v>4793</v>
      </c>
      <c r="J3748" s="21">
        <v>1</v>
      </c>
      <c r="K3748" s="21">
        <v>1</v>
      </c>
      <c r="L3748" s="21">
        <f t="shared" si="412"/>
        <v>0</v>
      </c>
      <c r="M3748" s="21" t="s">
        <v>5582</v>
      </c>
      <c r="N3748" s="30">
        <v>45958</v>
      </c>
      <c r="O3748" s="48">
        <v>11253</v>
      </c>
      <c r="P3748" s="21" t="s">
        <v>228</v>
      </c>
      <c r="Q3748" s="21">
        <v>58157517095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Kolkata</v>
      </c>
      <c r="W3748" s="38"/>
      <c r="X3748" s="30">
        <v>45959</v>
      </c>
      <c r="Y3748" s="21">
        <f t="shared" si="413"/>
        <v>1</v>
      </c>
      <c r="Z3748" s="21" t="str">
        <f t="shared" si="414"/>
        <v>Tuesday</v>
      </c>
      <c r="AA3748" s="21" t="str">
        <f t="shared" si="415"/>
        <v>Wednesday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3743</v>
      </c>
      <c r="B3749" s="21" t="s">
        <v>5424</v>
      </c>
      <c r="C3749" s="30">
        <v>45951</v>
      </c>
      <c r="D3749" s="30">
        <v>45958</v>
      </c>
      <c r="E3749" s="47">
        <v>162</v>
      </c>
      <c r="F3749" s="47">
        <f t="shared" si="410"/>
        <v>14256</v>
      </c>
      <c r="G3749" s="48">
        <f t="shared" si="411"/>
        <v>14256</v>
      </c>
      <c r="H3749" s="21">
        <v>344718</v>
      </c>
      <c r="I3749" s="21" t="s">
        <v>4793</v>
      </c>
      <c r="J3749" s="21">
        <v>1</v>
      </c>
      <c r="K3749" s="21">
        <v>1</v>
      </c>
      <c r="L3749" s="21">
        <f t="shared" si="412"/>
        <v>0</v>
      </c>
      <c r="M3749" s="21" t="s">
        <v>5612</v>
      </c>
      <c r="N3749" s="30">
        <v>45959</v>
      </c>
      <c r="O3749" s="48">
        <v>25110</v>
      </c>
      <c r="P3749" s="21" t="s">
        <v>295</v>
      </c>
      <c r="Q3749" s="21">
        <v>58157545655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Kerala</v>
      </c>
      <c r="W3749" s="38"/>
      <c r="X3749" s="30">
        <v>45962</v>
      </c>
      <c r="Y3749" s="21">
        <f t="shared" si="413"/>
        <v>3</v>
      </c>
      <c r="Z3749" s="21" t="str">
        <f t="shared" si="414"/>
        <v>Wednesday</v>
      </c>
      <c r="AA3749" s="21" t="str">
        <f t="shared" si="415"/>
        <v>Saturday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3744</v>
      </c>
      <c r="B3750" s="21" t="s">
        <v>5424</v>
      </c>
      <c r="C3750" s="30">
        <v>45951</v>
      </c>
      <c r="D3750" s="30">
        <v>45958</v>
      </c>
      <c r="E3750" s="47">
        <v>135.1</v>
      </c>
      <c r="F3750" s="47">
        <f t="shared" si="410"/>
        <v>11888.8</v>
      </c>
      <c r="G3750" s="48">
        <f t="shared" si="411"/>
        <v>11888.8</v>
      </c>
      <c r="H3750" s="21">
        <v>344747</v>
      </c>
      <c r="I3750" s="21" t="s">
        <v>4793</v>
      </c>
      <c r="J3750" s="21">
        <v>1</v>
      </c>
      <c r="K3750" s="21">
        <v>1</v>
      </c>
      <c r="L3750" s="21">
        <f t="shared" si="412"/>
        <v>0</v>
      </c>
      <c r="M3750" s="21" t="s">
        <v>5582</v>
      </c>
      <c r="N3750" s="30">
        <v>45958</v>
      </c>
      <c r="O3750" s="48">
        <v>17949</v>
      </c>
      <c r="P3750" s="21" t="s">
        <v>228</v>
      </c>
      <c r="Q3750" s="21">
        <v>58157517095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Kolkata</v>
      </c>
      <c r="W3750" s="38"/>
      <c r="X3750" s="30">
        <v>45959</v>
      </c>
      <c r="Y3750" s="21">
        <f t="shared" si="413"/>
        <v>1</v>
      </c>
      <c r="Z3750" s="21" t="str">
        <f t="shared" si="414"/>
        <v>Tuesday</v>
      </c>
      <c r="AA3750" s="21" t="str">
        <f t="shared" si="415"/>
        <v>Wednesday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3745</v>
      </c>
      <c r="B3751" s="21" t="s">
        <v>5424</v>
      </c>
      <c r="C3751" s="30">
        <v>45951</v>
      </c>
      <c r="D3751" s="30">
        <v>45958</v>
      </c>
      <c r="E3751" s="47">
        <v>175.2</v>
      </c>
      <c r="F3751" s="47">
        <f t="shared" si="410"/>
        <v>15417.599999999999</v>
      </c>
      <c r="G3751" s="48">
        <f t="shared" si="411"/>
        <v>30835.199999999997</v>
      </c>
      <c r="H3751" s="21">
        <v>344818</v>
      </c>
      <c r="I3751" s="21" t="s">
        <v>4773</v>
      </c>
      <c r="J3751" s="21">
        <v>2</v>
      </c>
      <c r="K3751" s="21">
        <v>2</v>
      </c>
      <c r="L3751" s="21">
        <f t="shared" si="412"/>
        <v>0</v>
      </c>
      <c r="M3751" s="21" t="s">
        <v>5609</v>
      </c>
      <c r="N3751" s="30">
        <v>45960</v>
      </c>
      <c r="O3751" s="48">
        <v>56064</v>
      </c>
      <c r="P3751" s="21" t="s">
        <v>208</v>
      </c>
      <c r="Q3751" s="21" t="s">
        <v>1996</v>
      </c>
      <c r="R3751" s="21" t="s">
        <v>1996</v>
      </c>
      <c r="S3751" s="3">
        <v>4</v>
      </c>
      <c r="T3751" s="37"/>
      <c r="U3751" s="21" t="s">
        <v>18</v>
      </c>
      <c r="V3751" s="21" t="str">
        <f>VLOOKUP(P3751,'Customer List'!B:C,2,)</f>
        <v>Delhi</v>
      </c>
      <c r="W3751" s="38"/>
      <c r="X3751" s="30">
        <f>IF(OR(R3751 = "PRIYANKA MADAM", R3751 = "DEEPAK", R3751 = "PORTER"),N3751,"")</f>
        <v>45960</v>
      </c>
      <c r="Y3751" s="21">
        <f t="shared" si="413"/>
        <v>0</v>
      </c>
      <c r="Z3751" s="21" t="str">
        <f t="shared" si="414"/>
        <v>Thursday</v>
      </c>
      <c r="AA3751" s="21" t="str">
        <f t="shared" si="415"/>
        <v>Thursday</v>
      </c>
      <c r="AB3751" s="21" t="str">
        <f>VLOOKUP(U3751,'Currency Sheet'!A:C,3,)</f>
        <v>DOLLAR</v>
      </c>
      <c r="AC3751" s="42" t="str">
        <f>VLOOKUP(P3751,'Customer List'!B:D,3,)</f>
        <v>Local</v>
      </c>
    </row>
    <row r="3752" spans="1:29" x14ac:dyDescent="0.25">
      <c r="A3752" s="21">
        <v>3746</v>
      </c>
      <c r="B3752" s="21" t="s">
        <v>5424</v>
      </c>
      <c r="C3752" s="30">
        <v>45951</v>
      </c>
      <c r="D3752" s="30">
        <v>45958</v>
      </c>
      <c r="E3752" s="47">
        <v>95.4</v>
      </c>
      <c r="F3752" s="47">
        <f t="shared" si="410"/>
        <v>8395.2000000000007</v>
      </c>
      <c r="G3752" s="48">
        <f t="shared" si="411"/>
        <v>8395.2000000000007</v>
      </c>
      <c r="H3752" s="21">
        <v>345025</v>
      </c>
      <c r="I3752" s="21" t="s">
        <v>5077</v>
      </c>
      <c r="J3752" s="21">
        <v>1</v>
      </c>
      <c r="K3752" s="21">
        <v>1</v>
      </c>
      <c r="L3752" s="21">
        <f t="shared" si="412"/>
        <v>0</v>
      </c>
      <c r="M3752" s="21" t="s">
        <v>5582</v>
      </c>
      <c r="N3752" s="30">
        <v>45958</v>
      </c>
      <c r="O3752" s="48">
        <v>14787</v>
      </c>
      <c r="P3752" s="21" t="s">
        <v>228</v>
      </c>
      <c r="Q3752" s="21">
        <v>58157517095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Kolkata</v>
      </c>
      <c r="W3752" s="38"/>
      <c r="X3752" s="30">
        <v>45959</v>
      </c>
      <c r="Y3752" s="21">
        <f t="shared" si="413"/>
        <v>1</v>
      </c>
      <c r="Z3752" s="21" t="str">
        <f t="shared" si="414"/>
        <v>Tuesday</v>
      </c>
      <c r="AA3752" s="21" t="str">
        <f t="shared" si="415"/>
        <v>Wednesday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3747</v>
      </c>
      <c r="B3753" s="21" t="s">
        <v>5424</v>
      </c>
      <c r="C3753" s="30">
        <v>45951</v>
      </c>
      <c r="D3753" s="30">
        <v>45958</v>
      </c>
      <c r="E3753" s="47">
        <v>151.19999999999999</v>
      </c>
      <c r="F3753" s="47">
        <f t="shared" si="410"/>
        <v>13305.599999999999</v>
      </c>
      <c r="G3753" s="48">
        <f t="shared" si="411"/>
        <v>13305.599999999999</v>
      </c>
      <c r="H3753" s="21">
        <v>348206</v>
      </c>
      <c r="I3753" s="21" t="s">
        <v>4795</v>
      </c>
      <c r="J3753" s="21">
        <v>1</v>
      </c>
      <c r="K3753" s="21">
        <v>1</v>
      </c>
      <c r="L3753" s="21">
        <f t="shared" si="412"/>
        <v>0</v>
      </c>
      <c r="M3753" s="21" t="s">
        <v>5605</v>
      </c>
      <c r="N3753" s="30">
        <v>45958</v>
      </c>
      <c r="O3753" s="48">
        <v>27342</v>
      </c>
      <c r="P3753" s="21" t="s">
        <v>2490</v>
      </c>
      <c r="Q3753" s="21">
        <v>58157510246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Chennai</v>
      </c>
      <c r="W3753" s="38"/>
      <c r="X3753" s="30">
        <v>45959</v>
      </c>
      <c r="Y3753" s="21">
        <f t="shared" si="413"/>
        <v>1</v>
      </c>
      <c r="Z3753" s="21" t="str">
        <f t="shared" si="414"/>
        <v>Tuesday</v>
      </c>
      <c r="AA3753" s="21" t="str">
        <f t="shared" si="41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3748</v>
      </c>
      <c r="B3754" s="21" t="s">
        <v>5424</v>
      </c>
      <c r="C3754" s="30">
        <v>45951</v>
      </c>
      <c r="D3754" s="30">
        <v>45958</v>
      </c>
      <c r="E3754" s="47">
        <v>383.4</v>
      </c>
      <c r="F3754" s="47">
        <f t="shared" si="410"/>
        <v>33739.199999999997</v>
      </c>
      <c r="G3754" s="48">
        <f t="shared" si="411"/>
        <v>33739.199999999997</v>
      </c>
      <c r="H3754" s="21">
        <v>348801</v>
      </c>
      <c r="I3754" s="21" t="s">
        <v>5397</v>
      </c>
      <c r="J3754" s="21">
        <v>1</v>
      </c>
      <c r="K3754" s="21">
        <v>1</v>
      </c>
      <c r="L3754" s="21">
        <f t="shared" si="412"/>
        <v>0</v>
      </c>
      <c r="M3754" s="21" t="s">
        <v>5610</v>
      </c>
      <c r="N3754" s="30">
        <v>45960</v>
      </c>
      <c r="O3754" s="48">
        <v>61344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413"/>
        <v>0</v>
      </c>
      <c r="Z3754" s="21" t="str">
        <f t="shared" si="414"/>
        <v>Thursday</v>
      </c>
      <c r="AA3754" s="21" t="str">
        <f t="shared" si="41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3749</v>
      </c>
      <c r="B3755" s="21" t="s">
        <v>5424</v>
      </c>
      <c r="C3755" s="30">
        <v>45951</v>
      </c>
      <c r="D3755" s="30">
        <v>45958</v>
      </c>
      <c r="E3755" s="47">
        <v>186.6</v>
      </c>
      <c r="F3755" s="47">
        <f t="shared" si="410"/>
        <v>16420.8</v>
      </c>
      <c r="G3755" s="48">
        <f t="shared" si="411"/>
        <v>16420.8</v>
      </c>
      <c r="H3755" s="21">
        <v>351706</v>
      </c>
      <c r="I3755" s="21" t="s">
        <v>5398</v>
      </c>
      <c r="J3755" s="21">
        <v>1</v>
      </c>
      <c r="K3755" s="21">
        <v>1</v>
      </c>
      <c r="L3755" s="21">
        <f t="shared" si="412"/>
        <v>0</v>
      </c>
      <c r="M3755" s="21" t="s">
        <v>5610</v>
      </c>
      <c r="N3755" s="30">
        <v>45960</v>
      </c>
      <c r="O3755" s="48">
        <v>29856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413"/>
        <v>0</v>
      </c>
      <c r="Z3755" s="21" t="str">
        <f t="shared" si="414"/>
        <v>Thursday</v>
      </c>
      <c r="AA3755" s="21" t="str">
        <f t="shared" si="415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3750</v>
      </c>
      <c r="B3756" s="21" t="s">
        <v>5424</v>
      </c>
      <c r="C3756" s="30">
        <v>45951</v>
      </c>
      <c r="D3756" s="30">
        <v>45958</v>
      </c>
      <c r="E3756" s="47">
        <v>202.8</v>
      </c>
      <c r="F3756" s="47">
        <f t="shared" si="410"/>
        <v>17846.400000000001</v>
      </c>
      <c r="G3756" s="48">
        <f t="shared" si="411"/>
        <v>71385.600000000006</v>
      </c>
      <c r="H3756" s="21">
        <v>353214</v>
      </c>
      <c r="I3756" s="21" t="s">
        <v>5079</v>
      </c>
      <c r="J3756" s="21">
        <v>4</v>
      </c>
      <c r="K3756" s="21">
        <v>4</v>
      </c>
      <c r="L3756" s="21">
        <f t="shared" si="412"/>
        <v>0</v>
      </c>
      <c r="M3756" s="21" t="s">
        <v>5628</v>
      </c>
      <c r="N3756" s="30">
        <v>45958</v>
      </c>
      <c r="O3756" s="48">
        <v>157170</v>
      </c>
      <c r="P3756" s="21" t="s">
        <v>891</v>
      </c>
      <c r="Q3756" s="21">
        <v>58157516255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Banglore</v>
      </c>
      <c r="W3756" s="38"/>
      <c r="X3756" s="30">
        <v>45959</v>
      </c>
      <c r="Y3756" s="21">
        <f t="shared" si="413"/>
        <v>1</v>
      </c>
      <c r="Z3756" s="21" t="str">
        <f t="shared" si="414"/>
        <v>Tuesday</v>
      </c>
      <c r="AA3756" s="21" t="str">
        <f t="shared" si="41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3751</v>
      </c>
      <c r="B3757" s="21" t="s">
        <v>5424</v>
      </c>
      <c r="C3757" s="30">
        <v>45951</v>
      </c>
      <c r="D3757" s="30">
        <v>45958</v>
      </c>
      <c r="E3757" s="47">
        <v>201</v>
      </c>
      <c r="F3757" s="47">
        <f t="shared" si="410"/>
        <v>17688</v>
      </c>
      <c r="G3757" s="48">
        <f t="shared" si="411"/>
        <v>17688</v>
      </c>
      <c r="H3757" s="21">
        <v>353242</v>
      </c>
      <c r="I3757" s="21" t="s">
        <v>5079</v>
      </c>
      <c r="J3757" s="21">
        <v>1</v>
      </c>
      <c r="K3757" s="21">
        <v>1</v>
      </c>
      <c r="L3757" s="21">
        <f t="shared" si="412"/>
        <v>0</v>
      </c>
      <c r="M3757" s="21" t="s">
        <v>5597</v>
      </c>
      <c r="N3757" s="30">
        <v>45959</v>
      </c>
      <c r="O3757" s="48">
        <v>31155</v>
      </c>
      <c r="P3757" s="21" t="s">
        <v>621</v>
      </c>
      <c r="Q3757" s="21">
        <v>58157567263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Hyderabad</v>
      </c>
      <c r="W3757" s="38"/>
      <c r="X3757" s="30">
        <v>45960</v>
      </c>
      <c r="Y3757" s="21">
        <f t="shared" si="413"/>
        <v>1</v>
      </c>
      <c r="Z3757" s="21" t="str">
        <f t="shared" si="414"/>
        <v>Wednesday</v>
      </c>
      <c r="AA3757" s="21" t="str">
        <f t="shared" si="415"/>
        <v>Thursday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3752</v>
      </c>
      <c r="B3758" s="21" t="s">
        <v>5424</v>
      </c>
      <c r="C3758" s="30">
        <v>45951</v>
      </c>
      <c r="D3758" s="30">
        <v>45958</v>
      </c>
      <c r="E3758" s="47">
        <v>234.6</v>
      </c>
      <c r="F3758" s="47">
        <f t="shared" si="410"/>
        <v>20644.8</v>
      </c>
      <c r="G3758" s="48">
        <f t="shared" si="411"/>
        <v>82579.199999999997</v>
      </c>
      <c r="H3758" s="21">
        <v>353272</v>
      </c>
      <c r="I3758" s="21" t="s">
        <v>5079</v>
      </c>
      <c r="J3758" s="21">
        <v>4</v>
      </c>
      <c r="K3758" s="21">
        <v>4</v>
      </c>
      <c r="L3758" s="21">
        <f t="shared" si="412"/>
        <v>0</v>
      </c>
      <c r="M3758" s="21" t="s">
        <v>5699</v>
      </c>
      <c r="N3758" s="30">
        <v>45958</v>
      </c>
      <c r="O3758" s="48">
        <v>118864</v>
      </c>
      <c r="P3758" s="21" t="s">
        <v>16</v>
      </c>
      <c r="Q3758" s="21" t="s">
        <v>2071</v>
      </c>
      <c r="R3758" s="21" t="s">
        <v>637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45958</v>
      </c>
      <c r="Y3758" s="21">
        <f t="shared" si="413"/>
        <v>0</v>
      </c>
      <c r="Z3758" s="21" t="str">
        <f t="shared" si="414"/>
        <v>Tuesday</v>
      </c>
      <c r="AA3758" s="21" t="str">
        <f t="shared" si="415"/>
        <v>Tuesday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3753</v>
      </c>
      <c r="B3759" s="21" t="s">
        <v>5424</v>
      </c>
      <c r="C3759" s="30">
        <v>45951</v>
      </c>
      <c r="D3759" s="30">
        <v>45958</v>
      </c>
      <c r="E3759" s="47">
        <v>61.8</v>
      </c>
      <c r="F3759" s="47">
        <f t="shared" si="410"/>
        <v>5438.4</v>
      </c>
      <c r="G3759" s="48">
        <f t="shared" si="411"/>
        <v>5438.4</v>
      </c>
      <c r="H3759" s="21">
        <v>356106</v>
      </c>
      <c r="I3759" s="21" t="s">
        <v>5382</v>
      </c>
      <c r="J3759" s="21">
        <v>1</v>
      </c>
      <c r="K3759" s="21">
        <v>1</v>
      </c>
      <c r="L3759" s="21">
        <f t="shared" si="412"/>
        <v>0</v>
      </c>
      <c r="M3759" s="21" t="s">
        <v>5651</v>
      </c>
      <c r="N3759" s="30">
        <v>45959</v>
      </c>
      <c r="O3759" s="48">
        <v>9579</v>
      </c>
      <c r="P3759" s="21" t="s">
        <v>5521</v>
      </c>
      <c r="Q3759" s="21">
        <v>58157546753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Hyderabad</v>
      </c>
      <c r="W3759" s="38"/>
      <c r="X3759" s="30">
        <v>45961</v>
      </c>
      <c r="Y3759" s="21">
        <f t="shared" si="413"/>
        <v>2</v>
      </c>
      <c r="Z3759" s="21" t="str">
        <f t="shared" si="414"/>
        <v>Wednesday</v>
      </c>
      <c r="AA3759" s="21" t="str">
        <f t="shared" si="415"/>
        <v>Friday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3754</v>
      </c>
      <c r="B3760" s="21" t="s">
        <v>5424</v>
      </c>
      <c r="C3760" s="30">
        <v>45951</v>
      </c>
      <c r="D3760" s="30">
        <v>45958</v>
      </c>
      <c r="E3760" s="47">
        <v>191.4</v>
      </c>
      <c r="F3760" s="47">
        <f t="shared" si="410"/>
        <v>16843.2</v>
      </c>
      <c r="G3760" s="48">
        <f t="shared" si="411"/>
        <v>33686.400000000001</v>
      </c>
      <c r="H3760" s="21">
        <v>356108</v>
      </c>
      <c r="I3760" s="21" t="s">
        <v>5382</v>
      </c>
      <c r="J3760" s="21">
        <v>2</v>
      </c>
      <c r="K3760" s="21">
        <v>2</v>
      </c>
      <c r="L3760" s="21">
        <f t="shared" si="412"/>
        <v>0</v>
      </c>
      <c r="M3760" s="21" t="s">
        <v>5610</v>
      </c>
      <c r="N3760" s="30">
        <v>45960</v>
      </c>
      <c r="O3760" s="48">
        <v>61248</v>
      </c>
      <c r="P3760" s="21" t="s">
        <v>208</v>
      </c>
      <c r="Q3760" s="21" t="s">
        <v>1996</v>
      </c>
      <c r="R3760" s="21" t="s">
        <v>1996</v>
      </c>
      <c r="S3760" s="3">
        <v>4</v>
      </c>
      <c r="T3760" s="37"/>
      <c r="U3760" s="21" t="s">
        <v>18</v>
      </c>
      <c r="V3760" s="21" t="str">
        <f>VLOOKUP(P3760,'Customer List'!B:C,2,)</f>
        <v>Delhi</v>
      </c>
      <c r="W3760" s="38"/>
      <c r="X3760" s="30">
        <f>IF(OR(R3760 = "PRIYANKA MADAM", R3760 = "DEEPAK", R3760 = "PORTER"),N3760,"")</f>
        <v>45960</v>
      </c>
      <c r="Y3760" s="21">
        <f t="shared" si="413"/>
        <v>0</v>
      </c>
      <c r="Z3760" s="21" t="str">
        <f t="shared" si="414"/>
        <v>Thursday</v>
      </c>
      <c r="AA3760" s="21" t="str">
        <f t="shared" si="415"/>
        <v>Thursday</v>
      </c>
      <c r="AB3760" s="21" t="str">
        <f>VLOOKUP(U3760,'Currency Sheet'!A:C,3,)</f>
        <v>DOLLAR</v>
      </c>
      <c r="AC3760" s="42" t="str">
        <f>VLOOKUP(P3760,'Customer List'!B:D,3,)</f>
        <v>Local</v>
      </c>
    </row>
    <row r="3761" spans="1:29" x14ac:dyDescent="0.25">
      <c r="A3761" s="21">
        <v>3755</v>
      </c>
      <c r="B3761" s="21" t="s">
        <v>5424</v>
      </c>
      <c r="C3761" s="30">
        <v>45951</v>
      </c>
      <c r="D3761" s="30">
        <v>45958</v>
      </c>
      <c r="E3761" s="47">
        <v>284.89999999999998</v>
      </c>
      <c r="F3761" s="47">
        <f t="shared" si="410"/>
        <v>25071.199999999997</v>
      </c>
      <c r="G3761" s="48">
        <f t="shared" si="411"/>
        <v>25071.199999999997</v>
      </c>
      <c r="H3761" s="21">
        <v>357326</v>
      </c>
      <c r="I3761" s="21" t="s">
        <v>5399</v>
      </c>
      <c r="J3761" s="21">
        <v>1</v>
      </c>
      <c r="K3761" s="21">
        <v>1</v>
      </c>
      <c r="L3761" s="21">
        <f t="shared" si="412"/>
        <v>0</v>
      </c>
      <c r="M3761" s="21" t="s">
        <v>5627</v>
      </c>
      <c r="N3761" s="30">
        <v>45958</v>
      </c>
      <c r="O3761" s="48">
        <v>44159.5</v>
      </c>
      <c r="P3761" s="21" t="s">
        <v>891</v>
      </c>
      <c r="Q3761" s="21">
        <v>58157516255</v>
      </c>
      <c r="R3761" s="21" t="s">
        <v>40</v>
      </c>
      <c r="S3761" s="3">
        <v>4</v>
      </c>
      <c r="T3761" s="37"/>
      <c r="U3761" s="21" t="s">
        <v>18</v>
      </c>
      <c r="V3761" s="21" t="str">
        <f>VLOOKUP(P3761,'Customer List'!B:C,2,)</f>
        <v>Banglore</v>
      </c>
      <c r="W3761" s="38"/>
      <c r="X3761" s="30">
        <v>45959</v>
      </c>
      <c r="Y3761" s="21">
        <f t="shared" si="413"/>
        <v>1</v>
      </c>
      <c r="Z3761" s="21" t="str">
        <f t="shared" si="414"/>
        <v>Tuesday</v>
      </c>
      <c r="AA3761" s="21" t="str">
        <f t="shared" si="415"/>
        <v>Wednesday</v>
      </c>
      <c r="AB3761" s="21" t="str">
        <f>VLOOKUP(U3761,'Currency Sheet'!A:C,3,)</f>
        <v>DOLLAR</v>
      </c>
      <c r="AC3761" s="42" t="str">
        <f>VLOOKUP(P3761,'Customer List'!B:D,3,)</f>
        <v>OutStation</v>
      </c>
    </row>
    <row r="3762" spans="1:29" x14ac:dyDescent="0.25">
      <c r="A3762" s="21">
        <v>3756</v>
      </c>
      <c r="B3762" s="21" t="s">
        <v>5424</v>
      </c>
      <c r="C3762" s="30">
        <v>45951</v>
      </c>
      <c r="D3762" s="30">
        <v>45958</v>
      </c>
      <c r="E3762" s="47">
        <v>74.400000000000006</v>
      </c>
      <c r="F3762" s="47">
        <f t="shared" si="410"/>
        <v>6547.2000000000007</v>
      </c>
      <c r="G3762" s="48">
        <f t="shared" si="411"/>
        <v>6547.2000000000007</v>
      </c>
      <c r="H3762" s="21">
        <v>357415</v>
      </c>
      <c r="I3762" s="21" t="s">
        <v>4784</v>
      </c>
      <c r="J3762" s="21">
        <v>1</v>
      </c>
      <c r="K3762" s="21">
        <v>1</v>
      </c>
      <c r="L3762" s="21">
        <f t="shared" si="412"/>
        <v>0</v>
      </c>
      <c r="M3762" s="21" t="s">
        <v>5582</v>
      </c>
      <c r="N3762" s="30">
        <v>45958</v>
      </c>
      <c r="O3762" s="48">
        <v>11532</v>
      </c>
      <c r="P3762" s="21" t="s">
        <v>228</v>
      </c>
      <c r="Q3762" s="21">
        <v>58157517095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Kolkata</v>
      </c>
      <c r="W3762" s="38"/>
      <c r="X3762" s="30">
        <v>45959</v>
      </c>
      <c r="Y3762" s="21">
        <f t="shared" si="413"/>
        <v>1</v>
      </c>
      <c r="Z3762" s="21" t="str">
        <f t="shared" si="414"/>
        <v>Tuesday</v>
      </c>
      <c r="AA3762" s="21" t="str">
        <f t="shared" si="415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3757</v>
      </c>
      <c r="B3763" s="21" t="s">
        <v>5424</v>
      </c>
      <c r="C3763" s="30">
        <v>45951</v>
      </c>
      <c r="D3763" s="30">
        <v>45958</v>
      </c>
      <c r="E3763" s="47">
        <v>216</v>
      </c>
      <c r="F3763" s="47">
        <f t="shared" si="410"/>
        <v>19008</v>
      </c>
      <c r="G3763" s="48">
        <f t="shared" si="411"/>
        <v>19008</v>
      </c>
      <c r="H3763" s="21">
        <v>357504</v>
      </c>
      <c r="I3763" s="21" t="s">
        <v>4799</v>
      </c>
      <c r="J3763" s="21">
        <v>1</v>
      </c>
      <c r="K3763" s="21">
        <v>1</v>
      </c>
      <c r="L3763" s="21">
        <f t="shared" si="412"/>
        <v>0</v>
      </c>
      <c r="M3763" s="21" t="s">
        <v>5630</v>
      </c>
      <c r="N3763" s="30">
        <v>45959</v>
      </c>
      <c r="O3763" s="48">
        <v>41850</v>
      </c>
      <c r="P3763" s="21" t="s">
        <v>5213</v>
      </c>
      <c r="Q3763" s="21">
        <v>58157545810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Mumbai</v>
      </c>
      <c r="W3763" s="38"/>
      <c r="X3763" s="30" t="str">
        <f>IF(OR(R3763 = "PRIYANKA MADAM", R3763 = "DEEPAK", R3763 = "PORTER"),N3763,"")</f>
        <v/>
      </c>
      <c r="Y3763" s="21" t="str">
        <f t="shared" si="413"/>
        <v/>
      </c>
      <c r="Z3763" s="21" t="str">
        <f t="shared" si="414"/>
        <v>Wednesday</v>
      </c>
      <c r="AA3763" s="21" t="str">
        <f t="shared" si="415"/>
        <v/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3758</v>
      </c>
      <c r="B3764" s="21" t="s">
        <v>5424</v>
      </c>
      <c r="C3764" s="30">
        <v>45951</v>
      </c>
      <c r="D3764" s="30">
        <v>45958</v>
      </c>
      <c r="E3764" s="47">
        <v>142.80000000000001</v>
      </c>
      <c r="F3764" s="47">
        <f t="shared" si="410"/>
        <v>12566.400000000001</v>
      </c>
      <c r="G3764" s="48">
        <f t="shared" si="411"/>
        <v>12566.400000000001</v>
      </c>
      <c r="H3764" s="21">
        <v>358609</v>
      </c>
      <c r="I3764" s="21" t="s">
        <v>5400</v>
      </c>
      <c r="J3764" s="21">
        <v>1</v>
      </c>
      <c r="K3764" s="21">
        <v>1</v>
      </c>
      <c r="L3764" s="21">
        <f t="shared" si="412"/>
        <v>0</v>
      </c>
      <c r="M3764" s="21" t="s">
        <v>5697</v>
      </c>
      <c r="N3764" s="30">
        <v>45958</v>
      </c>
      <c r="O3764" s="48">
        <v>17442</v>
      </c>
      <c r="P3764" s="21" t="s">
        <v>16</v>
      </c>
      <c r="Q3764" s="21" t="s">
        <v>2071</v>
      </c>
      <c r="R3764" s="21" t="s">
        <v>637</v>
      </c>
      <c r="S3764" s="3">
        <v>4</v>
      </c>
      <c r="T3764" s="37"/>
      <c r="U3764" s="21" t="s">
        <v>18</v>
      </c>
      <c r="V3764" s="21" t="str">
        <f>VLOOKUP(P3764,'Customer List'!B:C,2,)</f>
        <v>Delhi</v>
      </c>
      <c r="W3764" s="38"/>
      <c r="X3764" s="30">
        <f>IF(OR(R3764 = "PRIYANKA MADAM", R3764 = "DEEPAK", R3764 = "PORTER"),N3764,"")</f>
        <v>45958</v>
      </c>
      <c r="Y3764" s="21">
        <f t="shared" si="413"/>
        <v>0</v>
      </c>
      <c r="Z3764" s="21" t="str">
        <f t="shared" si="414"/>
        <v>Tuesday</v>
      </c>
      <c r="AA3764" s="21" t="str">
        <f t="shared" si="415"/>
        <v>Tuesday</v>
      </c>
      <c r="AB3764" s="21" t="str">
        <f>VLOOKUP(U3764,'Currency Sheet'!A:C,3,)</f>
        <v>DOLLAR</v>
      </c>
      <c r="AC3764" s="42" t="str">
        <f>VLOOKUP(P3764,'Customer List'!B:D,3,)</f>
        <v>Local</v>
      </c>
    </row>
    <row r="3765" spans="1:29" x14ac:dyDescent="0.25">
      <c r="A3765" s="21">
        <v>3759</v>
      </c>
      <c r="B3765" s="21" t="s">
        <v>5424</v>
      </c>
      <c r="C3765" s="30">
        <v>45951</v>
      </c>
      <c r="D3765" s="30">
        <v>45958</v>
      </c>
      <c r="E3765" s="47">
        <v>81.599999999999994</v>
      </c>
      <c r="F3765" s="47">
        <f t="shared" si="410"/>
        <v>7180.7999999999993</v>
      </c>
      <c r="G3765" s="48">
        <f t="shared" si="411"/>
        <v>7180.7999999999993</v>
      </c>
      <c r="H3765" s="21">
        <v>364007</v>
      </c>
      <c r="I3765" s="21" t="s">
        <v>5401</v>
      </c>
      <c r="J3765" s="21">
        <v>1</v>
      </c>
      <c r="K3765" s="21">
        <v>1</v>
      </c>
      <c r="L3765" s="21">
        <f t="shared" si="412"/>
        <v>0</v>
      </c>
      <c r="M3765" s="21" t="s">
        <v>5635</v>
      </c>
      <c r="N3765" s="30">
        <v>45959</v>
      </c>
      <c r="O3765" s="48">
        <v>17610</v>
      </c>
      <c r="P3765" s="21" t="s">
        <v>1134</v>
      </c>
      <c r="Q3765" s="21">
        <v>58157547523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Mumbai</v>
      </c>
      <c r="W3765" s="38"/>
      <c r="X3765" s="30">
        <v>45960</v>
      </c>
      <c r="Y3765" s="21">
        <f t="shared" si="413"/>
        <v>1</v>
      </c>
      <c r="Z3765" s="21" t="str">
        <f t="shared" si="414"/>
        <v>Wednesday</v>
      </c>
      <c r="AA3765" s="21" t="str">
        <f t="shared" si="415"/>
        <v>Thursday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3760</v>
      </c>
      <c r="B3766" s="21" t="s">
        <v>5424</v>
      </c>
      <c r="C3766" s="30">
        <v>45951</v>
      </c>
      <c r="D3766" s="30">
        <v>45958</v>
      </c>
      <c r="E3766" s="47">
        <v>226.2</v>
      </c>
      <c r="F3766" s="47">
        <f t="shared" si="410"/>
        <v>19905.599999999999</v>
      </c>
      <c r="G3766" s="48">
        <f t="shared" si="411"/>
        <v>19905.599999999999</v>
      </c>
      <c r="H3766" s="21">
        <v>364704</v>
      </c>
      <c r="I3766" s="21" t="s">
        <v>5402</v>
      </c>
      <c r="J3766" s="21">
        <v>1</v>
      </c>
      <c r="K3766" s="21">
        <v>1</v>
      </c>
      <c r="L3766" s="21">
        <f t="shared" si="412"/>
        <v>0</v>
      </c>
      <c r="M3766" s="21" t="s">
        <v>5651</v>
      </c>
      <c r="N3766" s="30">
        <v>45959</v>
      </c>
      <c r="O3766" s="48">
        <v>35241</v>
      </c>
      <c r="P3766" s="21" t="s">
        <v>5521</v>
      </c>
      <c r="Q3766" s="21">
        <v>58157546753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Hyderabad</v>
      </c>
      <c r="W3766" s="38"/>
      <c r="X3766" s="30">
        <v>45961</v>
      </c>
      <c r="Y3766" s="21">
        <f t="shared" si="413"/>
        <v>2</v>
      </c>
      <c r="Z3766" s="21" t="str">
        <f t="shared" si="414"/>
        <v>Wednesday</v>
      </c>
      <c r="AA3766" s="21" t="str">
        <f t="shared" si="415"/>
        <v>Friday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3761</v>
      </c>
      <c r="B3767" s="21" t="s">
        <v>5424</v>
      </c>
      <c r="C3767" s="30">
        <v>45951</v>
      </c>
      <c r="D3767" s="30">
        <v>45958</v>
      </c>
      <c r="E3767" s="47">
        <v>276.5</v>
      </c>
      <c r="F3767" s="47">
        <f t="shared" si="410"/>
        <v>24332</v>
      </c>
      <c r="G3767" s="48">
        <f t="shared" si="411"/>
        <v>48664</v>
      </c>
      <c r="H3767" s="21">
        <v>364808</v>
      </c>
      <c r="I3767" s="21" t="s">
        <v>5077</v>
      </c>
      <c r="J3767" s="21">
        <v>2</v>
      </c>
      <c r="K3767" s="21">
        <v>2</v>
      </c>
      <c r="L3767" s="21">
        <f t="shared" si="412"/>
        <v>0</v>
      </c>
      <c r="M3767" s="21" t="s">
        <v>5629</v>
      </c>
      <c r="N3767" s="30">
        <v>45958</v>
      </c>
      <c r="O3767" s="48">
        <v>85715</v>
      </c>
      <c r="P3767" s="21" t="s">
        <v>891</v>
      </c>
      <c r="Q3767" s="21">
        <v>58157517095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Banglore</v>
      </c>
      <c r="W3767" s="38"/>
      <c r="X3767" s="30">
        <v>45959</v>
      </c>
      <c r="Y3767" s="21">
        <f t="shared" si="413"/>
        <v>1</v>
      </c>
      <c r="Z3767" s="21" t="str">
        <f t="shared" si="414"/>
        <v>Tuesday</v>
      </c>
      <c r="AA3767" s="21" t="str">
        <f t="shared" si="415"/>
        <v>Wednesday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3762</v>
      </c>
      <c r="B3768" s="21" t="s">
        <v>5424</v>
      </c>
      <c r="C3768" s="30">
        <v>45951</v>
      </c>
      <c r="D3768" s="30">
        <v>45958</v>
      </c>
      <c r="E3768" s="47">
        <v>82.8</v>
      </c>
      <c r="F3768" s="47">
        <f t="shared" si="410"/>
        <v>7286.4</v>
      </c>
      <c r="G3768" s="48">
        <f t="shared" si="411"/>
        <v>14572.8</v>
      </c>
      <c r="H3768" s="21">
        <v>368508</v>
      </c>
      <c r="I3768" s="21" t="s">
        <v>4801</v>
      </c>
      <c r="J3768" s="21">
        <v>2</v>
      </c>
      <c r="K3768" s="21">
        <v>2</v>
      </c>
      <c r="L3768" s="21">
        <f t="shared" si="412"/>
        <v>0</v>
      </c>
      <c r="M3768" s="21" t="s">
        <v>5609</v>
      </c>
      <c r="N3768" s="30">
        <v>45960</v>
      </c>
      <c r="O3768" s="48">
        <v>26496</v>
      </c>
      <c r="P3768" s="21" t="s">
        <v>208</v>
      </c>
      <c r="Q3768" s="21" t="s">
        <v>1996</v>
      </c>
      <c r="R3768" s="21" t="s">
        <v>1996</v>
      </c>
      <c r="S3768" s="3">
        <v>4</v>
      </c>
      <c r="T3768" s="37"/>
      <c r="U3768" s="21" t="s">
        <v>18</v>
      </c>
      <c r="V3768" s="21" t="str">
        <f>VLOOKUP(P3768,'Customer List'!B:C,2,)</f>
        <v>Delhi</v>
      </c>
      <c r="W3768" s="38"/>
      <c r="X3768" s="30">
        <f>IF(OR(R3768 = "PRIYANKA MADAM", R3768 = "DEEPAK", R3768 = "PORTER"),N3768,"")</f>
        <v>45960</v>
      </c>
      <c r="Y3768" s="21">
        <f t="shared" si="413"/>
        <v>0</v>
      </c>
      <c r="Z3768" s="21" t="str">
        <f t="shared" si="414"/>
        <v>Thursday</v>
      </c>
      <c r="AA3768" s="21" t="str">
        <f t="shared" si="415"/>
        <v>Thursday</v>
      </c>
      <c r="AB3768" s="21" t="str">
        <f>VLOOKUP(U3768,'Currency Sheet'!A:C,3,)</f>
        <v>DOLLAR</v>
      </c>
      <c r="AC3768" s="42" t="str">
        <f>VLOOKUP(P3768,'Customer List'!B:D,3,)</f>
        <v>Local</v>
      </c>
    </row>
    <row r="3769" spans="1:29" x14ac:dyDescent="0.25">
      <c r="A3769" s="21">
        <v>3763</v>
      </c>
      <c r="B3769" s="21" t="s">
        <v>5424</v>
      </c>
      <c r="C3769" s="30">
        <v>45951</v>
      </c>
      <c r="D3769" s="30">
        <v>45958</v>
      </c>
      <c r="E3769" s="47">
        <v>289.10000000000002</v>
      </c>
      <c r="F3769" s="47">
        <f t="shared" si="410"/>
        <v>25440.800000000003</v>
      </c>
      <c r="G3769" s="48">
        <f t="shared" si="411"/>
        <v>50881.600000000006</v>
      </c>
      <c r="H3769" s="21">
        <v>369324</v>
      </c>
      <c r="I3769" s="21" t="s">
        <v>5081</v>
      </c>
      <c r="J3769" s="21">
        <v>2</v>
      </c>
      <c r="K3769" s="21">
        <v>2</v>
      </c>
      <c r="L3769" s="21">
        <f t="shared" si="412"/>
        <v>0</v>
      </c>
      <c r="M3769" s="21" t="s">
        <v>5629</v>
      </c>
      <c r="N3769" s="30">
        <v>45958</v>
      </c>
      <c r="O3769" s="48">
        <v>89621</v>
      </c>
      <c r="P3769" s="21" t="s">
        <v>891</v>
      </c>
      <c r="Q3769" s="21">
        <v>58157517095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Banglore</v>
      </c>
      <c r="W3769" s="38"/>
      <c r="X3769" s="30">
        <v>45959</v>
      </c>
      <c r="Y3769" s="21">
        <f t="shared" si="413"/>
        <v>1</v>
      </c>
      <c r="Z3769" s="21" t="str">
        <f t="shared" si="414"/>
        <v>Tuesday</v>
      </c>
      <c r="AA3769" s="21" t="str">
        <f t="shared" si="415"/>
        <v>Wednesday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3764</v>
      </c>
      <c r="B3770" s="21" t="s">
        <v>5424</v>
      </c>
      <c r="C3770" s="30">
        <v>45951</v>
      </c>
      <c r="D3770" s="30">
        <v>45958</v>
      </c>
      <c r="E3770" s="47">
        <v>109.8</v>
      </c>
      <c r="F3770" s="47">
        <f t="shared" si="410"/>
        <v>9662.4</v>
      </c>
      <c r="G3770" s="48">
        <f t="shared" si="411"/>
        <v>9662.4</v>
      </c>
      <c r="H3770" s="21">
        <v>375406</v>
      </c>
      <c r="I3770" s="21" t="s">
        <v>5403</v>
      </c>
      <c r="J3770" s="21">
        <v>1</v>
      </c>
      <c r="K3770" s="21">
        <v>1</v>
      </c>
      <c r="L3770" s="21">
        <f t="shared" si="412"/>
        <v>0</v>
      </c>
      <c r="M3770" s="21" t="s">
        <v>5651</v>
      </c>
      <c r="N3770" s="30">
        <v>45959</v>
      </c>
      <c r="O3770" s="48">
        <v>17019</v>
      </c>
      <c r="P3770" s="21" t="s">
        <v>5521</v>
      </c>
      <c r="Q3770" s="21">
        <v>58157546753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Hyderabad</v>
      </c>
      <c r="W3770" s="38"/>
      <c r="X3770" s="30">
        <v>45961</v>
      </c>
      <c r="Y3770" s="21">
        <f t="shared" si="413"/>
        <v>2</v>
      </c>
      <c r="Z3770" s="21" t="str">
        <f t="shared" si="414"/>
        <v>Wednesday</v>
      </c>
      <c r="AA3770" s="21" t="str">
        <f t="shared" si="415"/>
        <v>Friday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3765</v>
      </c>
      <c r="B3771" s="21" t="s">
        <v>5424</v>
      </c>
      <c r="C3771" s="30">
        <v>45951</v>
      </c>
      <c r="D3771" s="30">
        <v>45958</v>
      </c>
      <c r="E3771" s="47">
        <v>66</v>
      </c>
      <c r="F3771" s="47">
        <f t="shared" si="410"/>
        <v>5808</v>
      </c>
      <c r="G3771" s="48">
        <f t="shared" si="411"/>
        <v>5808</v>
      </c>
      <c r="H3771" s="21">
        <v>377203</v>
      </c>
      <c r="I3771" s="21" t="s">
        <v>5404</v>
      </c>
      <c r="J3771" s="21">
        <v>1</v>
      </c>
      <c r="K3771" s="21">
        <v>1</v>
      </c>
      <c r="L3771" s="21">
        <f t="shared" si="412"/>
        <v>0</v>
      </c>
      <c r="M3771" s="21" t="s">
        <v>5662</v>
      </c>
      <c r="N3771" s="30">
        <v>45960</v>
      </c>
      <c r="O3771" s="48">
        <v>9927.5</v>
      </c>
      <c r="P3771" s="21" t="s">
        <v>153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Noida</v>
      </c>
      <c r="W3771" s="38"/>
      <c r="X3771" s="30">
        <f>IF(OR(R3771 = "PRIYANKA MADAM", R3771 = "DEEPAK", R3771 = "PORTER"),N3771,"")</f>
        <v>45960</v>
      </c>
      <c r="Y3771" s="21">
        <f t="shared" si="413"/>
        <v>0</v>
      </c>
      <c r="Z3771" s="21" t="str">
        <f t="shared" si="414"/>
        <v>Thursday</v>
      </c>
      <c r="AA3771" s="21" t="str">
        <f t="shared" si="41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3766</v>
      </c>
      <c r="B3772" s="21" t="s">
        <v>5424</v>
      </c>
      <c r="C3772" s="30">
        <v>45951</v>
      </c>
      <c r="D3772" s="30">
        <v>45958</v>
      </c>
      <c r="E3772" s="47">
        <v>162</v>
      </c>
      <c r="F3772" s="47">
        <f t="shared" si="410"/>
        <v>14256</v>
      </c>
      <c r="G3772" s="48">
        <f t="shared" si="411"/>
        <v>14256</v>
      </c>
      <c r="H3772" s="21">
        <v>379210</v>
      </c>
      <c r="I3772" s="21" t="s">
        <v>4787</v>
      </c>
      <c r="J3772" s="21">
        <v>1</v>
      </c>
      <c r="K3772" s="21">
        <v>1</v>
      </c>
      <c r="L3772" s="21">
        <f t="shared" si="412"/>
        <v>0</v>
      </c>
      <c r="M3772" s="21" t="s">
        <v>5612</v>
      </c>
      <c r="N3772" s="30">
        <v>45959</v>
      </c>
      <c r="O3772" s="48">
        <v>25110</v>
      </c>
      <c r="P3772" s="21" t="s">
        <v>295</v>
      </c>
      <c r="Q3772" s="21">
        <v>58157545655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Kerala</v>
      </c>
      <c r="W3772" s="38"/>
      <c r="X3772" s="30">
        <v>45962</v>
      </c>
      <c r="Y3772" s="21">
        <f t="shared" si="413"/>
        <v>3</v>
      </c>
      <c r="Z3772" s="21" t="str">
        <f t="shared" si="414"/>
        <v>Wednesday</v>
      </c>
      <c r="AA3772" s="21" t="str">
        <f t="shared" si="415"/>
        <v>Saturday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3767</v>
      </c>
      <c r="B3773" s="21" t="s">
        <v>5424</v>
      </c>
      <c r="C3773" s="30">
        <v>45951</v>
      </c>
      <c r="D3773" s="30">
        <v>45958</v>
      </c>
      <c r="E3773" s="47">
        <v>123</v>
      </c>
      <c r="F3773" s="47">
        <f t="shared" si="410"/>
        <v>10824</v>
      </c>
      <c r="G3773" s="48">
        <f t="shared" si="411"/>
        <v>10824</v>
      </c>
      <c r="H3773" s="21">
        <v>389804</v>
      </c>
      <c r="I3773" s="21" t="s">
        <v>4786</v>
      </c>
      <c r="J3773" s="21">
        <v>1</v>
      </c>
      <c r="K3773" s="21">
        <v>1</v>
      </c>
      <c r="L3773" s="21">
        <f t="shared" si="412"/>
        <v>0</v>
      </c>
      <c r="M3773" s="21" t="s">
        <v>5651</v>
      </c>
      <c r="N3773" s="30">
        <v>45959</v>
      </c>
      <c r="O3773" s="48">
        <v>19065</v>
      </c>
      <c r="P3773" s="21" t="s">
        <v>5521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413"/>
        <v>2</v>
      </c>
      <c r="Z3773" s="21" t="str">
        <f t="shared" si="414"/>
        <v>Wednesday</v>
      </c>
      <c r="AA3773" s="21" t="str">
        <f t="shared" si="41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3768</v>
      </c>
      <c r="B3774" s="21" t="s">
        <v>5424</v>
      </c>
      <c r="C3774" s="30">
        <v>45951</v>
      </c>
      <c r="D3774" s="30">
        <v>45958</v>
      </c>
      <c r="E3774" s="47">
        <v>175.2</v>
      </c>
      <c r="F3774" s="47">
        <f t="shared" si="410"/>
        <v>15417.599999999999</v>
      </c>
      <c r="G3774" s="48">
        <f t="shared" si="411"/>
        <v>15417.599999999999</v>
      </c>
      <c r="H3774" s="21">
        <v>392404</v>
      </c>
      <c r="I3774" s="21" t="s">
        <v>5405</v>
      </c>
      <c r="J3774" s="21">
        <v>1</v>
      </c>
      <c r="K3774" s="21">
        <v>1</v>
      </c>
      <c r="L3774" s="21">
        <f t="shared" si="412"/>
        <v>0</v>
      </c>
      <c r="M3774" s="21" t="s">
        <v>5612</v>
      </c>
      <c r="N3774" s="30">
        <v>45959</v>
      </c>
      <c r="O3774" s="48">
        <v>27156</v>
      </c>
      <c r="P3774" s="21" t="s">
        <v>295</v>
      </c>
      <c r="Q3774" s="21">
        <v>58157545655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Kerala</v>
      </c>
      <c r="W3774" s="38"/>
      <c r="X3774" s="30">
        <v>45962</v>
      </c>
      <c r="Y3774" s="21">
        <f t="shared" si="413"/>
        <v>3</v>
      </c>
      <c r="Z3774" s="21" t="str">
        <f t="shared" si="414"/>
        <v>Wednesday</v>
      </c>
      <c r="AA3774" s="21" t="str">
        <f t="shared" si="415"/>
        <v>Saturday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3769</v>
      </c>
      <c r="B3775" s="21" t="s">
        <v>5424</v>
      </c>
      <c r="C3775" s="30">
        <v>45951</v>
      </c>
      <c r="D3775" s="30">
        <v>45958</v>
      </c>
      <c r="E3775" s="47">
        <v>183</v>
      </c>
      <c r="F3775" s="47">
        <f t="shared" si="410"/>
        <v>16104</v>
      </c>
      <c r="G3775" s="48">
        <f t="shared" si="411"/>
        <v>16104</v>
      </c>
      <c r="H3775" s="21">
        <v>393606</v>
      </c>
      <c r="I3775" s="21" t="s">
        <v>5391</v>
      </c>
      <c r="J3775" s="21">
        <v>1</v>
      </c>
      <c r="K3775" s="21">
        <v>1</v>
      </c>
      <c r="L3775" s="21">
        <f t="shared" si="412"/>
        <v>0</v>
      </c>
      <c r="M3775" s="21" t="s">
        <v>5651</v>
      </c>
      <c r="N3775" s="30">
        <v>45959</v>
      </c>
      <c r="O3775" s="48">
        <v>28365</v>
      </c>
      <c r="P3775" s="21" t="s">
        <v>5521</v>
      </c>
      <c r="Q3775" s="21">
        <v>58157546753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Hyderabad</v>
      </c>
      <c r="W3775" s="38"/>
      <c r="X3775" s="30">
        <v>45961</v>
      </c>
      <c r="Y3775" s="21">
        <f t="shared" si="413"/>
        <v>2</v>
      </c>
      <c r="Z3775" s="21" t="str">
        <f t="shared" si="414"/>
        <v>Wednesday</v>
      </c>
      <c r="AA3775" s="21" t="str">
        <f t="shared" si="415"/>
        <v>Friday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3770</v>
      </c>
      <c r="B3776" s="21" t="s">
        <v>5424</v>
      </c>
      <c r="C3776" s="30">
        <v>45951</v>
      </c>
      <c r="D3776" s="30">
        <v>45958</v>
      </c>
      <c r="E3776" s="47">
        <v>99</v>
      </c>
      <c r="F3776" s="47">
        <f t="shared" si="410"/>
        <v>8712</v>
      </c>
      <c r="G3776" s="48">
        <f t="shared" si="411"/>
        <v>8712</v>
      </c>
      <c r="H3776" s="21">
        <v>397518</v>
      </c>
      <c r="I3776" s="21" t="s">
        <v>5406</v>
      </c>
      <c r="J3776" s="21">
        <v>1</v>
      </c>
      <c r="K3776" s="21">
        <v>1</v>
      </c>
      <c r="L3776" s="21">
        <f t="shared" si="412"/>
        <v>0</v>
      </c>
      <c r="M3776" s="21" t="s">
        <v>5651</v>
      </c>
      <c r="N3776" s="30">
        <v>45959</v>
      </c>
      <c r="O3776" s="48">
        <v>15345</v>
      </c>
      <c r="P3776" s="21" t="s">
        <v>5521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413"/>
        <v>2</v>
      </c>
      <c r="Z3776" s="21" t="str">
        <f t="shared" si="414"/>
        <v>Wednesday</v>
      </c>
      <c r="AA3776" s="21" t="str">
        <f t="shared" si="41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3771</v>
      </c>
      <c r="B3777" s="21" t="s">
        <v>5424</v>
      </c>
      <c r="C3777" s="30">
        <v>45951</v>
      </c>
      <c r="D3777" s="30">
        <v>45958</v>
      </c>
      <c r="E3777" s="47">
        <v>185.5</v>
      </c>
      <c r="F3777" s="47">
        <f t="shared" si="410"/>
        <v>16324</v>
      </c>
      <c r="G3777" s="48">
        <f t="shared" si="411"/>
        <v>32648</v>
      </c>
      <c r="H3777" s="21">
        <v>405334</v>
      </c>
      <c r="I3777" s="21" t="s">
        <v>4811</v>
      </c>
      <c r="J3777" s="21">
        <v>2</v>
      </c>
      <c r="K3777" s="21">
        <v>2</v>
      </c>
      <c r="L3777" s="21">
        <f t="shared" si="412"/>
        <v>0</v>
      </c>
      <c r="M3777" s="21" t="s">
        <v>5657</v>
      </c>
      <c r="N3777" s="30">
        <v>45959</v>
      </c>
      <c r="O3777" s="48">
        <v>55862</v>
      </c>
      <c r="P3777" s="21" t="s">
        <v>4845</v>
      </c>
      <c r="Q3777" s="21">
        <v>58157546484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Mumbai</v>
      </c>
      <c r="W3777" s="38"/>
      <c r="X3777" s="30">
        <v>45960</v>
      </c>
      <c r="Y3777" s="21">
        <f t="shared" si="413"/>
        <v>1</v>
      </c>
      <c r="Z3777" s="21" t="str">
        <f t="shared" si="414"/>
        <v>Wednesday</v>
      </c>
      <c r="AA3777" s="21" t="str">
        <f t="shared" si="415"/>
        <v>Thursday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3772</v>
      </c>
      <c r="B3778" s="21" t="s">
        <v>5424</v>
      </c>
      <c r="C3778" s="30">
        <v>45951</v>
      </c>
      <c r="D3778" s="30">
        <v>45958</v>
      </c>
      <c r="E3778" s="47">
        <v>18</v>
      </c>
      <c r="F3778" s="47">
        <f t="shared" si="410"/>
        <v>1584</v>
      </c>
      <c r="G3778" s="48">
        <f t="shared" si="411"/>
        <v>3168</v>
      </c>
      <c r="H3778" s="21">
        <v>420403</v>
      </c>
      <c r="I3778" s="21" t="s">
        <v>14</v>
      </c>
      <c r="J3778" s="21">
        <v>2</v>
      </c>
      <c r="K3778" s="21">
        <v>2</v>
      </c>
      <c r="L3778" s="21">
        <f t="shared" si="412"/>
        <v>0</v>
      </c>
      <c r="M3778" s="21" t="s">
        <v>5671</v>
      </c>
      <c r="N3778" s="30">
        <v>45962</v>
      </c>
      <c r="O3778" s="48">
        <v>6696</v>
      </c>
      <c r="P3778" s="21" t="s">
        <v>5425</v>
      </c>
      <c r="Q3778" s="21">
        <v>58157692456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Banglore</v>
      </c>
      <c r="W3778" s="38"/>
      <c r="X3778" s="30">
        <v>45964</v>
      </c>
      <c r="Y3778" s="21">
        <f t="shared" si="413"/>
        <v>2</v>
      </c>
      <c r="Z3778" s="21" t="str">
        <f t="shared" si="414"/>
        <v>Saturday</v>
      </c>
      <c r="AA3778" s="21" t="str">
        <f t="shared" si="415"/>
        <v>Monday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3773</v>
      </c>
      <c r="B3779" s="21" t="s">
        <v>5424</v>
      </c>
      <c r="C3779" s="30">
        <v>45951</v>
      </c>
      <c r="D3779" s="30">
        <v>45958</v>
      </c>
      <c r="E3779" s="47">
        <v>98.7</v>
      </c>
      <c r="F3779" s="47">
        <f t="shared" si="410"/>
        <v>8685.6</v>
      </c>
      <c r="G3779" s="48">
        <f t="shared" si="411"/>
        <v>17371.2</v>
      </c>
      <c r="H3779" s="21">
        <v>421601</v>
      </c>
      <c r="I3779" s="21" t="s">
        <v>3037</v>
      </c>
      <c r="J3779" s="21">
        <v>2</v>
      </c>
      <c r="K3779" s="21">
        <v>2</v>
      </c>
      <c r="L3779" s="21">
        <f t="shared" si="412"/>
        <v>0</v>
      </c>
      <c r="M3779" s="21" t="s">
        <v>5597</v>
      </c>
      <c r="N3779" s="30">
        <v>45959</v>
      </c>
      <c r="O3779" s="48">
        <v>28764</v>
      </c>
      <c r="P3779" s="21" t="s">
        <v>621</v>
      </c>
      <c r="Q3779" s="21">
        <v>58157567263</v>
      </c>
      <c r="R3779" s="21" t="s">
        <v>40</v>
      </c>
      <c r="S3779" s="3" t="s">
        <v>299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45960</v>
      </c>
      <c r="Y3779" s="21">
        <f t="shared" si="413"/>
        <v>1</v>
      </c>
      <c r="Z3779" s="21" t="str">
        <f t="shared" si="414"/>
        <v>Wednesday</v>
      </c>
      <c r="AA3779" s="21" t="str">
        <f t="shared" si="415"/>
        <v>Thursday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3774</v>
      </c>
      <c r="B3780" s="21" t="s">
        <v>5424</v>
      </c>
      <c r="C3780" s="30">
        <v>45951</v>
      </c>
      <c r="D3780" s="30">
        <v>45958</v>
      </c>
      <c r="E3780" s="47">
        <v>53.4</v>
      </c>
      <c r="F3780" s="47">
        <f t="shared" si="410"/>
        <v>4699.2</v>
      </c>
      <c r="G3780" s="48">
        <f t="shared" si="411"/>
        <v>4699.2</v>
      </c>
      <c r="H3780" s="21">
        <v>423101</v>
      </c>
      <c r="I3780" s="21" t="s">
        <v>1265</v>
      </c>
      <c r="J3780" s="21">
        <v>1</v>
      </c>
      <c r="K3780" s="21">
        <v>1</v>
      </c>
      <c r="L3780" s="21">
        <f t="shared" si="412"/>
        <v>0</v>
      </c>
      <c r="M3780" s="21" t="s">
        <v>5626</v>
      </c>
      <c r="N3780" s="30">
        <v>45958</v>
      </c>
      <c r="O3780" s="48">
        <v>9656.5</v>
      </c>
      <c r="P3780" s="21" t="s">
        <v>891</v>
      </c>
      <c r="Q3780" s="21">
        <v>58157516255</v>
      </c>
      <c r="R3780" s="21" t="s">
        <v>40</v>
      </c>
      <c r="S3780" s="3">
        <v>-20</v>
      </c>
      <c r="T3780" s="37"/>
      <c r="U3780" s="21" t="s">
        <v>18</v>
      </c>
      <c r="V3780" s="21" t="str">
        <f>VLOOKUP(P3780,'Customer List'!B:C,2,)</f>
        <v>Banglore</v>
      </c>
      <c r="W3780" s="38"/>
      <c r="X3780" s="30">
        <v>45959</v>
      </c>
      <c r="Y3780" s="21">
        <f t="shared" si="413"/>
        <v>1</v>
      </c>
      <c r="Z3780" s="21" t="str">
        <f t="shared" si="414"/>
        <v>Tuesday</v>
      </c>
      <c r="AA3780" s="21" t="str">
        <f t="shared" si="415"/>
        <v>Wednesday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3775</v>
      </c>
      <c r="B3781" s="21" t="s">
        <v>5424</v>
      </c>
      <c r="C3781" s="30">
        <v>45951</v>
      </c>
      <c r="D3781" s="30">
        <v>45958</v>
      </c>
      <c r="E3781" s="47">
        <v>75.75</v>
      </c>
      <c r="F3781" s="47">
        <f t="shared" si="410"/>
        <v>6666</v>
      </c>
      <c r="G3781" s="48">
        <f t="shared" si="411"/>
        <v>6666</v>
      </c>
      <c r="H3781" s="21">
        <v>423801</v>
      </c>
      <c r="I3781" s="21" t="s">
        <v>1609</v>
      </c>
      <c r="J3781" s="21">
        <v>1</v>
      </c>
      <c r="K3781" s="21">
        <v>1</v>
      </c>
      <c r="L3781" s="21">
        <f t="shared" si="412"/>
        <v>0</v>
      </c>
      <c r="M3781" s="21" t="s">
        <v>5662</v>
      </c>
      <c r="N3781" s="30">
        <v>45960</v>
      </c>
      <c r="O3781" s="48">
        <v>9115.25</v>
      </c>
      <c r="P3781" s="21" t="s">
        <v>153</v>
      </c>
      <c r="Q3781" s="21" t="s">
        <v>1996</v>
      </c>
      <c r="R3781" s="21" t="s">
        <v>1996</v>
      </c>
      <c r="S3781" s="3">
        <v>-20</v>
      </c>
      <c r="T3781" s="37"/>
      <c r="U3781" s="21" t="s">
        <v>18</v>
      </c>
      <c r="V3781" s="21" t="str">
        <f>VLOOKUP(P3781,'Customer List'!B:C,2,)</f>
        <v>Noida</v>
      </c>
      <c r="W3781" s="38"/>
      <c r="X3781" s="30">
        <f>IF(OR(R3781 = "PRIYANKA MADAM", R3781 = "DEEPAK", R3781 = "PORTER"),N3781,"")</f>
        <v>45960</v>
      </c>
      <c r="Y3781" s="21">
        <f t="shared" si="413"/>
        <v>0</v>
      </c>
      <c r="Z3781" s="21" t="str">
        <f t="shared" si="414"/>
        <v>Thursday</v>
      </c>
      <c r="AA3781" s="21" t="str">
        <f t="shared" si="415"/>
        <v>Thursday</v>
      </c>
      <c r="AB3781" s="21" t="str">
        <f>VLOOKUP(U3781,'Currency Sheet'!A:C,3,)</f>
        <v>DOLLAR</v>
      </c>
      <c r="AC3781" s="42" t="str">
        <f>VLOOKUP(P3781,'Customer List'!B:D,3,)</f>
        <v>Local</v>
      </c>
    </row>
    <row r="3782" spans="1:29" x14ac:dyDescent="0.25">
      <c r="A3782" s="21">
        <v>3776</v>
      </c>
      <c r="B3782" s="21" t="s">
        <v>5424</v>
      </c>
      <c r="C3782" s="30">
        <v>45951</v>
      </c>
      <c r="D3782" s="30">
        <v>45958</v>
      </c>
      <c r="E3782" s="47">
        <v>75.75</v>
      </c>
      <c r="F3782" s="47">
        <f t="shared" si="410"/>
        <v>6666</v>
      </c>
      <c r="G3782" s="48">
        <f t="shared" si="411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412"/>
        <v>0</v>
      </c>
      <c r="M3782" s="21" t="s">
        <v>5671</v>
      </c>
      <c r="N3782" s="30">
        <v>45962</v>
      </c>
      <c r="O3782" s="48">
        <v>11271.6</v>
      </c>
      <c r="P3782" s="21" t="s">
        <v>5425</v>
      </c>
      <c r="Q3782" s="21">
        <v>58157692456</v>
      </c>
      <c r="R3782" s="21" t="s">
        <v>40</v>
      </c>
      <c r="S3782" s="3">
        <v>-20</v>
      </c>
      <c r="T3782" s="37"/>
      <c r="U3782" s="21" t="s">
        <v>18</v>
      </c>
      <c r="V3782" s="21" t="str">
        <f>VLOOKUP(P3782,'Customer List'!B:C,2,)</f>
        <v>Banglore</v>
      </c>
      <c r="W3782" s="38"/>
      <c r="X3782" s="30">
        <v>45964</v>
      </c>
      <c r="Y3782" s="21">
        <f t="shared" si="413"/>
        <v>2</v>
      </c>
      <c r="Z3782" s="21" t="str">
        <f t="shared" si="414"/>
        <v>Saturday</v>
      </c>
      <c r="AA3782" s="21" t="str">
        <f t="shared" si="415"/>
        <v>Monday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3777</v>
      </c>
      <c r="B3783" s="21" t="s">
        <v>5424</v>
      </c>
      <c r="C3783" s="30">
        <v>45951</v>
      </c>
      <c r="D3783" s="30">
        <v>45958</v>
      </c>
      <c r="E3783" s="47">
        <v>130.80000000000001</v>
      </c>
      <c r="F3783" s="47">
        <f t="shared" ref="F3783:F3846" si="416">IF(AB3783="DOLLAR",E3783*88,E3783)</f>
        <v>11510.400000000001</v>
      </c>
      <c r="G3783" s="48">
        <f t="shared" ref="G3783:G3846" si="417">F3783*J3783</f>
        <v>11510.400000000001</v>
      </c>
      <c r="H3783" s="21">
        <v>424101</v>
      </c>
      <c r="I3783" s="21" t="s">
        <v>5407</v>
      </c>
      <c r="J3783" s="21">
        <v>1</v>
      </c>
      <c r="K3783" s="21">
        <v>1</v>
      </c>
      <c r="L3783" s="21">
        <f t="shared" ref="L3783:L3846" si="418">J3783-K3783</f>
        <v>0</v>
      </c>
      <c r="M3783" s="21" t="s">
        <v>5673</v>
      </c>
      <c r="N3783" s="30">
        <v>45962</v>
      </c>
      <c r="O3783" s="48">
        <v>23540</v>
      </c>
      <c r="P3783" s="21" t="s">
        <v>1135</v>
      </c>
      <c r="Q3783" s="21">
        <v>58157688713</v>
      </c>
      <c r="R3783" s="21" t="s">
        <v>40</v>
      </c>
      <c r="S3783" s="3">
        <v>4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ref="Y3783:Y3846" si="419">IF(X3783="", "", X3783-N3783)</f>
        <v>2</v>
      </c>
      <c r="Z3783" s="21" t="str">
        <f t="shared" ref="Z3783:Z3846" si="420">IF(N3783="", "", TEXT(N3783, "dddd"))</f>
        <v>Saturday</v>
      </c>
      <c r="AA3783" s="21" t="str">
        <f t="shared" ref="AA3783:AA3846" si="421">IF(X3783="", "", TEXT(X3783, "dddd"))</f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3778</v>
      </c>
      <c r="B3784" s="21" t="s">
        <v>5424</v>
      </c>
      <c r="C3784" s="30">
        <v>45951</v>
      </c>
      <c r="D3784" s="30">
        <v>45958</v>
      </c>
      <c r="E3784" s="47">
        <v>183</v>
      </c>
      <c r="F3784" s="47">
        <f t="shared" si="416"/>
        <v>16104</v>
      </c>
      <c r="G3784" s="48">
        <f t="shared" si="417"/>
        <v>16104</v>
      </c>
      <c r="H3784" s="21">
        <v>432404</v>
      </c>
      <c r="I3784" s="21" t="s">
        <v>5408</v>
      </c>
      <c r="J3784" s="21">
        <v>1</v>
      </c>
      <c r="K3784" s="21">
        <v>1</v>
      </c>
      <c r="L3784" s="21">
        <f t="shared" si="418"/>
        <v>0</v>
      </c>
      <c r="M3784" s="21" t="s">
        <v>5656</v>
      </c>
      <c r="N3784" s="30">
        <v>45959</v>
      </c>
      <c r="O3784" s="48">
        <v>30500</v>
      </c>
      <c r="P3784" s="21" t="s">
        <v>629</v>
      </c>
      <c r="Q3784" s="21">
        <v>58157545983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Gujrat</v>
      </c>
      <c r="W3784" s="38"/>
      <c r="X3784" s="30">
        <v>45960</v>
      </c>
      <c r="Y3784" s="21">
        <f t="shared" si="419"/>
        <v>1</v>
      </c>
      <c r="Z3784" s="21" t="str">
        <f t="shared" si="420"/>
        <v>Wednesday</v>
      </c>
      <c r="AA3784" s="21" t="str">
        <f t="shared" si="421"/>
        <v>Thursday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3779</v>
      </c>
      <c r="B3785" s="21" t="s">
        <v>5424</v>
      </c>
      <c r="C3785" s="30">
        <v>45951</v>
      </c>
      <c r="D3785" s="30">
        <v>45958</v>
      </c>
      <c r="E3785" s="47">
        <v>252</v>
      </c>
      <c r="F3785" s="47">
        <f t="shared" si="416"/>
        <v>22176</v>
      </c>
      <c r="G3785" s="48">
        <f t="shared" si="417"/>
        <v>22176</v>
      </c>
      <c r="H3785" s="21">
        <v>479604</v>
      </c>
      <c r="I3785" s="21" t="s">
        <v>5409</v>
      </c>
      <c r="J3785" s="21">
        <v>1</v>
      </c>
      <c r="K3785" s="21">
        <v>1</v>
      </c>
      <c r="L3785" s="21">
        <f t="shared" si="418"/>
        <v>0</v>
      </c>
      <c r="M3785" s="21" t="s">
        <v>5656</v>
      </c>
      <c r="N3785" s="30">
        <v>45959</v>
      </c>
      <c r="O3785" s="48">
        <v>42000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419"/>
        <v>1</v>
      </c>
      <c r="Z3785" s="21" t="str">
        <f t="shared" si="420"/>
        <v>Wednesday</v>
      </c>
      <c r="AA3785" s="21" t="str">
        <f t="shared" si="421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3780</v>
      </c>
      <c r="B3786" s="21" t="s">
        <v>5424</v>
      </c>
      <c r="C3786" s="30">
        <v>45951</v>
      </c>
      <c r="D3786" s="30">
        <v>45958</v>
      </c>
      <c r="E3786" s="47">
        <v>148.5</v>
      </c>
      <c r="F3786" s="47">
        <f t="shared" si="416"/>
        <v>13068</v>
      </c>
      <c r="G3786" s="48">
        <f t="shared" si="417"/>
        <v>13068</v>
      </c>
      <c r="H3786" s="21">
        <v>480011</v>
      </c>
      <c r="I3786" s="21" t="s">
        <v>5410</v>
      </c>
      <c r="J3786" s="21">
        <v>1</v>
      </c>
      <c r="K3786" s="21">
        <v>1</v>
      </c>
      <c r="L3786" s="21">
        <f t="shared" si="418"/>
        <v>0</v>
      </c>
      <c r="M3786" s="21" t="s">
        <v>5662</v>
      </c>
      <c r="N3786" s="30">
        <v>45960</v>
      </c>
      <c r="O3786" s="48">
        <v>17869.5</v>
      </c>
      <c r="P3786" s="21" t="s">
        <v>153</v>
      </c>
      <c r="Q3786" s="21" t="s">
        <v>1996</v>
      </c>
      <c r="R3786" s="21" t="s">
        <v>1996</v>
      </c>
      <c r="S3786" s="3">
        <v>4</v>
      </c>
      <c r="T3786" s="37"/>
      <c r="U3786" s="21" t="s">
        <v>18</v>
      </c>
      <c r="V3786" s="21" t="str">
        <f>VLOOKUP(P3786,'Customer List'!B:C,2,)</f>
        <v>Noida</v>
      </c>
      <c r="W3786" s="38"/>
      <c r="X3786" s="30">
        <f>IF(OR(R3786 = "PRIYANKA MADAM", R3786 = "DEEPAK", R3786 = "PORTER"),N3786,"")</f>
        <v>45960</v>
      </c>
      <c r="Y3786" s="21">
        <f t="shared" si="419"/>
        <v>0</v>
      </c>
      <c r="Z3786" s="21" t="str">
        <f t="shared" si="420"/>
        <v>Thursday</v>
      </c>
      <c r="AA3786" s="21" t="str">
        <f t="shared" si="421"/>
        <v>Thursday</v>
      </c>
      <c r="AB3786" s="21" t="str">
        <f>VLOOKUP(U3786,'Currency Sheet'!A:C,3,)</f>
        <v>DOLLAR</v>
      </c>
      <c r="AC3786" s="42" t="str">
        <f>VLOOKUP(P3786,'Customer List'!B:D,3,)</f>
        <v>Local</v>
      </c>
    </row>
    <row r="3787" spans="1:29" x14ac:dyDescent="0.25">
      <c r="A3787" s="21">
        <v>3781</v>
      </c>
      <c r="B3787" s="21" t="s">
        <v>5424</v>
      </c>
      <c r="C3787" s="30">
        <v>45951</v>
      </c>
      <c r="D3787" s="30">
        <v>45958</v>
      </c>
      <c r="E3787" s="47">
        <v>88.2</v>
      </c>
      <c r="F3787" s="47">
        <f t="shared" si="416"/>
        <v>7761.6</v>
      </c>
      <c r="G3787" s="48">
        <f t="shared" si="417"/>
        <v>7761.6</v>
      </c>
      <c r="H3787" s="21">
        <v>500341</v>
      </c>
      <c r="I3787" s="21" t="s">
        <v>5084</v>
      </c>
      <c r="J3787" s="21">
        <v>1</v>
      </c>
      <c r="K3787" s="21">
        <v>1</v>
      </c>
      <c r="L3787" s="21">
        <f t="shared" si="418"/>
        <v>0</v>
      </c>
      <c r="M3787" s="21" t="s">
        <v>5582</v>
      </c>
      <c r="N3787" s="30">
        <v>45958</v>
      </c>
      <c r="O3787" s="48">
        <v>13671</v>
      </c>
      <c r="P3787" s="21" t="s">
        <v>228</v>
      </c>
      <c r="Q3787" s="21">
        <v>58157517095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Kolkata</v>
      </c>
      <c r="W3787" s="38"/>
      <c r="X3787" s="30">
        <v>45959</v>
      </c>
      <c r="Y3787" s="21">
        <f t="shared" si="419"/>
        <v>1</v>
      </c>
      <c r="Z3787" s="21" t="str">
        <f t="shared" si="420"/>
        <v>Tuesday</v>
      </c>
      <c r="AA3787" s="21" t="str">
        <f t="shared" si="421"/>
        <v>Wednesday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3782</v>
      </c>
      <c r="B3788" s="21" t="s">
        <v>5424</v>
      </c>
      <c r="C3788" s="30">
        <v>45951</v>
      </c>
      <c r="D3788" s="30">
        <v>45958</v>
      </c>
      <c r="E3788" s="47">
        <v>159</v>
      </c>
      <c r="F3788" s="47">
        <f t="shared" si="416"/>
        <v>13992</v>
      </c>
      <c r="G3788" s="48">
        <f t="shared" si="417"/>
        <v>13992</v>
      </c>
      <c r="H3788" s="21">
        <v>502516</v>
      </c>
      <c r="I3788" s="21" t="s">
        <v>5085</v>
      </c>
      <c r="J3788" s="21">
        <v>1</v>
      </c>
      <c r="K3788" s="21">
        <v>1</v>
      </c>
      <c r="L3788" s="21">
        <f t="shared" si="418"/>
        <v>0</v>
      </c>
      <c r="M3788" s="21" t="s">
        <v>5612</v>
      </c>
      <c r="N3788" s="30">
        <v>45959</v>
      </c>
      <c r="O3788" s="48">
        <v>24645</v>
      </c>
      <c r="P3788" s="21" t="s">
        <v>295</v>
      </c>
      <c r="Q3788" s="21">
        <v>58157545655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Kerala</v>
      </c>
      <c r="W3788" s="38"/>
      <c r="X3788" s="30">
        <v>45962</v>
      </c>
      <c r="Y3788" s="21">
        <f t="shared" si="419"/>
        <v>3</v>
      </c>
      <c r="Z3788" s="21" t="str">
        <f t="shared" si="420"/>
        <v>Wednesday</v>
      </c>
      <c r="AA3788" s="21" t="str">
        <f t="shared" si="421"/>
        <v>Saturday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3783</v>
      </c>
      <c r="B3789" s="21" t="s">
        <v>5424</v>
      </c>
      <c r="C3789" s="30">
        <v>45951</v>
      </c>
      <c r="D3789" s="30">
        <v>45958</v>
      </c>
      <c r="E3789" s="47">
        <v>74.400000000000006</v>
      </c>
      <c r="F3789" s="47">
        <f t="shared" si="416"/>
        <v>6547.2000000000007</v>
      </c>
      <c r="G3789" s="48">
        <f t="shared" si="417"/>
        <v>6547.2000000000007</v>
      </c>
      <c r="H3789" s="21">
        <v>502521</v>
      </c>
      <c r="I3789" s="21" t="s">
        <v>5085</v>
      </c>
      <c r="J3789" s="21">
        <v>1</v>
      </c>
      <c r="K3789" s="21">
        <v>1</v>
      </c>
      <c r="L3789" s="21">
        <f t="shared" si="418"/>
        <v>0</v>
      </c>
      <c r="M3789" s="21" t="s">
        <v>5582</v>
      </c>
      <c r="N3789" s="30">
        <v>45958</v>
      </c>
      <c r="O3789" s="48">
        <v>11532</v>
      </c>
      <c r="P3789" s="21" t="s">
        <v>228</v>
      </c>
      <c r="Q3789" s="21">
        <v>58157517095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Kolkata</v>
      </c>
      <c r="W3789" s="38"/>
      <c r="X3789" s="30">
        <v>45959</v>
      </c>
      <c r="Y3789" s="21">
        <f t="shared" si="419"/>
        <v>1</v>
      </c>
      <c r="Z3789" s="21" t="str">
        <f t="shared" si="420"/>
        <v>Tuesday</v>
      </c>
      <c r="AA3789" s="21" t="str">
        <f t="shared" si="421"/>
        <v>Wednesday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3784</v>
      </c>
      <c r="B3790" s="21" t="s">
        <v>5424</v>
      </c>
      <c r="C3790" s="30">
        <v>45951</v>
      </c>
      <c r="D3790" s="30">
        <v>45958</v>
      </c>
      <c r="E3790" s="47">
        <v>77.400000000000006</v>
      </c>
      <c r="F3790" s="47">
        <f t="shared" si="416"/>
        <v>6811.2000000000007</v>
      </c>
      <c r="G3790" s="48">
        <f t="shared" si="417"/>
        <v>6811.2000000000007</v>
      </c>
      <c r="H3790" s="21">
        <v>502929</v>
      </c>
      <c r="I3790" s="21" t="s">
        <v>5086</v>
      </c>
      <c r="J3790" s="21">
        <v>1</v>
      </c>
      <c r="K3790" s="21">
        <v>1</v>
      </c>
      <c r="L3790" s="21">
        <f t="shared" si="418"/>
        <v>0</v>
      </c>
      <c r="M3790" s="21" t="s">
        <v>5582</v>
      </c>
      <c r="N3790" s="30">
        <v>45958</v>
      </c>
      <c r="O3790" s="48">
        <v>11997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419"/>
        <v>1</v>
      </c>
      <c r="Z3790" s="21" t="str">
        <f t="shared" si="420"/>
        <v>Tuesday</v>
      </c>
      <c r="AA3790" s="21" t="str">
        <f t="shared" si="42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3785</v>
      </c>
      <c r="B3791" s="21" t="s">
        <v>5424</v>
      </c>
      <c r="C3791" s="30">
        <v>45951</v>
      </c>
      <c r="D3791" s="30">
        <v>45958</v>
      </c>
      <c r="E3791" s="47">
        <v>159</v>
      </c>
      <c r="F3791" s="47">
        <f t="shared" si="416"/>
        <v>13992</v>
      </c>
      <c r="G3791" s="48">
        <f t="shared" si="417"/>
        <v>13992</v>
      </c>
      <c r="H3791" s="21">
        <v>503818</v>
      </c>
      <c r="I3791" s="21" t="s">
        <v>4829</v>
      </c>
      <c r="J3791" s="21">
        <v>1</v>
      </c>
      <c r="K3791" s="21">
        <v>1</v>
      </c>
      <c r="L3791" s="21">
        <f t="shared" si="418"/>
        <v>0</v>
      </c>
      <c r="M3791" s="21" t="s">
        <v>5662</v>
      </c>
      <c r="N3791" s="30">
        <v>45960</v>
      </c>
      <c r="O3791" s="48">
        <v>23916.25</v>
      </c>
      <c r="P3791" s="21" t="s">
        <v>153</v>
      </c>
      <c r="Q3791" s="21" t="s">
        <v>1996</v>
      </c>
      <c r="R3791" s="21" t="s">
        <v>1996</v>
      </c>
      <c r="S3791" s="3">
        <v>4</v>
      </c>
      <c r="T3791" s="37"/>
      <c r="U3791" s="21" t="s">
        <v>18</v>
      </c>
      <c r="V3791" s="21" t="str">
        <f>VLOOKUP(P3791,'Customer List'!B:C,2,)</f>
        <v>Noida</v>
      </c>
      <c r="W3791" s="38"/>
      <c r="X3791" s="30">
        <f>IF(OR(R3791 = "PRIYANKA MADAM", R3791 = "DEEPAK", R3791 = "PORTER"),N3791,"")</f>
        <v>45960</v>
      </c>
      <c r="Y3791" s="21">
        <f t="shared" si="419"/>
        <v>0</v>
      </c>
      <c r="Z3791" s="21" t="str">
        <f t="shared" si="420"/>
        <v>Thursday</v>
      </c>
      <c r="AA3791" s="21" t="str">
        <f t="shared" si="421"/>
        <v>Thursday</v>
      </c>
      <c r="AB3791" s="21" t="str">
        <f>VLOOKUP(U3791,'Currency Sheet'!A:C,3,)</f>
        <v>DOLLAR</v>
      </c>
      <c r="AC3791" s="42" t="str">
        <f>VLOOKUP(P3791,'Customer List'!B:D,3,)</f>
        <v>Local</v>
      </c>
    </row>
    <row r="3792" spans="1:29" x14ac:dyDescent="0.25">
      <c r="A3792" s="21">
        <v>3786</v>
      </c>
      <c r="B3792" s="21" t="s">
        <v>5424</v>
      </c>
      <c r="C3792" s="30">
        <v>45951</v>
      </c>
      <c r="D3792" s="30">
        <v>45958</v>
      </c>
      <c r="E3792" s="47">
        <v>67.2</v>
      </c>
      <c r="F3792" s="47">
        <f t="shared" si="416"/>
        <v>5913.6</v>
      </c>
      <c r="G3792" s="48">
        <f t="shared" si="417"/>
        <v>5913.6</v>
      </c>
      <c r="H3792" s="21">
        <v>505816</v>
      </c>
      <c r="I3792" s="21" t="s">
        <v>4830</v>
      </c>
      <c r="J3792" s="21">
        <v>1</v>
      </c>
      <c r="K3792" s="21">
        <v>1</v>
      </c>
      <c r="L3792" s="21">
        <f t="shared" si="418"/>
        <v>0</v>
      </c>
      <c r="M3792" s="21" t="s">
        <v>5662</v>
      </c>
      <c r="N3792" s="30">
        <v>45960</v>
      </c>
      <c r="O3792" s="48">
        <v>10108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419"/>
        <v>0</v>
      </c>
      <c r="Z3792" s="21" t="str">
        <f t="shared" si="420"/>
        <v>Thursday</v>
      </c>
      <c r="AA3792" s="21" t="str">
        <f t="shared" si="421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3787</v>
      </c>
      <c r="B3793" s="21" t="s">
        <v>5424</v>
      </c>
      <c r="C3793" s="30">
        <v>45951</v>
      </c>
      <c r="D3793" s="30">
        <v>45958</v>
      </c>
      <c r="E3793" s="47">
        <v>80.400000000000006</v>
      </c>
      <c r="F3793" s="47">
        <f t="shared" si="416"/>
        <v>7075.2000000000007</v>
      </c>
      <c r="G3793" s="48">
        <f t="shared" si="417"/>
        <v>7075.2000000000007</v>
      </c>
      <c r="H3793" s="21">
        <v>515403</v>
      </c>
      <c r="I3793" s="21" t="s">
        <v>5411</v>
      </c>
      <c r="J3793" s="21">
        <v>1</v>
      </c>
      <c r="K3793" s="21">
        <v>1</v>
      </c>
      <c r="L3793" s="21">
        <f t="shared" si="418"/>
        <v>0</v>
      </c>
      <c r="M3793" s="21" t="s">
        <v>5651</v>
      </c>
      <c r="N3793" s="30">
        <v>45959</v>
      </c>
      <c r="O3793" s="48">
        <v>12462</v>
      </c>
      <c r="P3793" s="21" t="s">
        <v>5521</v>
      </c>
      <c r="Q3793" s="21">
        <v>58157546753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Hyderabad</v>
      </c>
      <c r="W3793" s="38"/>
      <c r="X3793" s="30">
        <v>45961</v>
      </c>
      <c r="Y3793" s="21">
        <f t="shared" si="419"/>
        <v>2</v>
      </c>
      <c r="Z3793" s="21" t="str">
        <f t="shared" si="420"/>
        <v>Wednesday</v>
      </c>
      <c r="AA3793" s="21" t="str">
        <f t="shared" si="421"/>
        <v>Friday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3788</v>
      </c>
      <c r="B3794" s="21" t="s">
        <v>5424</v>
      </c>
      <c r="C3794" s="30">
        <v>45951</v>
      </c>
      <c r="D3794" s="30">
        <v>45958</v>
      </c>
      <c r="E3794" s="47">
        <v>91.8</v>
      </c>
      <c r="F3794" s="47">
        <f t="shared" si="416"/>
        <v>8078.4</v>
      </c>
      <c r="G3794" s="48">
        <f t="shared" si="417"/>
        <v>8078.4</v>
      </c>
      <c r="H3794" s="21">
        <v>576404</v>
      </c>
      <c r="I3794" s="21" t="s">
        <v>5412</v>
      </c>
      <c r="J3794" s="21">
        <v>1</v>
      </c>
      <c r="K3794" s="21">
        <v>1</v>
      </c>
      <c r="L3794" s="21">
        <f t="shared" si="418"/>
        <v>0</v>
      </c>
      <c r="M3794" s="21" t="s">
        <v>5634</v>
      </c>
      <c r="N3794" s="30">
        <v>45962</v>
      </c>
      <c r="O3794" s="48">
        <v>16600.5</v>
      </c>
      <c r="P3794" s="21" t="s">
        <v>3438</v>
      </c>
      <c r="Q3794" s="21">
        <v>58157691454</v>
      </c>
      <c r="R3794" s="21" t="s">
        <v>40</v>
      </c>
      <c r="S3794" s="3">
        <v>-20</v>
      </c>
      <c r="T3794" s="37"/>
      <c r="U3794" s="21" t="s">
        <v>18</v>
      </c>
      <c r="V3794" s="21" t="str">
        <f>VLOOKUP(P3794,'Customer List'!B:C,2,)</f>
        <v>Banglore</v>
      </c>
      <c r="W3794" s="38"/>
      <c r="X3794" s="30">
        <v>45964</v>
      </c>
      <c r="Y3794" s="21">
        <f t="shared" si="419"/>
        <v>2</v>
      </c>
      <c r="Z3794" s="21" t="str">
        <f t="shared" si="420"/>
        <v>Saturday</v>
      </c>
      <c r="AA3794" s="21" t="str">
        <f t="shared" si="421"/>
        <v>Monday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3789</v>
      </c>
      <c r="B3795" s="21" t="s">
        <v>5424</v>
      </c>
      <c r="C3795" s="30">
        <v>45951</v>
      </c>
      <c r="D3795" s="30">
        <v>45958</v>
      </c>
      <c r="E3795" s="47">
        <v>151.80000000000001</v>
      </c>
      <c r="F3795" s="47">
        <f t="shared" si="416"/>
        <v>13358.400000000001</v>
      </c>
      <c r="G3795" s="48">
        <f t="shared" si="417"/>
        <v>13358.400000000001</v>
      </c>
      <c r="H3795" s="21">
        <v>583504</v>
      </c>
      <c r="I3795" s="21" t="s">
        <v>5413</v>
      </c>
      <c r="J3795" s="21">
        <v>1</v>
      </c>
      <c r="K3795" s="21">
        <v>1</v>
      </c>
      <c r="L3795" s="21">
        <f t="shared" si="418"/>
        <v>0</v>
      </c>
      <c r="M3795" s="21" t="s">
        <v>5634</v>
      </c>
      <c r="N3795" s="30">
        <v>45962</v>
      </c>
      <c r="O3795" s="48">
        <v>24450.5</v>
      </c>
      <c r="P3795" s="21" t="s">
        <v>3438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419"/>
        <v>2</v>
      </c>
      <c r="Z3795" s="21" t="str">
        <f t="shared" si="420"/>
        <v>Saturday</v>
      </c>
      <c r="AA3795" s="21" t="str">
        <f t="shared" si="421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3790</v>
      </c>
      <c r="B3796" s="21" t="s">
        <v>5424</v>
      </c>
      <c r="C3796" s="30">
        <v>45951</v>
      </c>
      <c r="D3796" s="30">
        <v>45958</v>
      </c>
      <c r="E3796" s="47">
        <v>229.2</v>
      </c>
      <c r="F3796" s="47">
        <f t="shared" si="416"/>
        <v>20169.599999999999</v>
      </c>
      <c r="G3796" s="48">
        <f t="shared" si="417"/>
        <v>40339.199999999997</v>
      </c>
      <c r="H3796" s="21">
        <v>626810</v>
      </c>
      <c r="I3796" s="21" t="s">
        <v>5208</v>
      </c>
      <c r="J3796" s="21">
        <v>2</v>
      </c>
      <c r="K3796" s="21">
        <v>2</v>
      </c>
      <c r="L3796" s="21">
        <f t="shared" si="418"/>
        <v>0</v>
      </c>
      <c r="M3796" s="21" t="s">
        <v>5590</v>
      </c>
      <c r="N3796" s="30">
        <v>45959</v>
      </c>
      <c r="O3796" s="48">
        <v>82894</v>
      </c>
      <c r="P3796" s="21" t="s">
        <v>2046</v>
      </c>
      <c r="Q3796" s="21">
        <v>58157548400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45960</v>
      </c>
      <c r="Y3796" s="21">
        <f t="shared" si="419"/>
        <v>1</v>
      </c>
      <c r="Z3796" s="21" t="str">
        <f t="shared" si="420"/>
        <v>Wednesday</v>
      </c>
      <c r="AA3796" s="21" t="str">
        <f t="shared" si="421"/>
        <v>Thursday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3791</v>
      </c>
      <c r="B3797" s="21" t="s">
        <v>5424</v>
      </c>
      <c r="C3797" s="30">
        <v>45951</v>
      </c>
      <c r="D3797" s="30">
        <v>45958</v>
      </c>
      <c r="E3797" s="47">
        <v>95.4</v>
      </c>
      <c r="F3797" s="47">
        <f t="shared" si="416"/>
        <v>8395.2000000000007</v>
      </c>
      <c r="G3797" s="48">
        <f t="shared" si="417"/>
        <v>8395.2000000000007</v>
      </c>
      <c r="H3797" s="21">
        <v>655203</v>
      </c>
      <c r="I3797" s="21" t="s">
        <v>5087</v>
      </c>
      <c r="J3797" s="21">
        <v>1</v>
      </c>
      <c r="K3797" s="21">
        <v>1</v>
      </c>
      <c r="L3797" s="21">
        <f t="shared" si="418"/>
        <v>0</v>
      </c>
      <c r="M3797" s="21" t="s">
        <v>5582</v>
      </c>
      <c r="N3797" s="30">
        <v>45958</v>
      </c>
      <c r="O3797" s="48">
        <v>14787</v>
      </c>
      <c r="P3797" s="21" t="s">
        <v>228</v>
      </c>
      <c r="Q3797" s="21">
        <v>58157517095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Kolkata</v>
      </c>
      <c r="W3797" s="38"/>
      <c r="X3797" s="30">
        <v>45959</v>
      </c>
      <c r="Y3797" s="21">
        <f t="shared" si="419"/>
        <v>1</v>
      </c>
      <c r="Z3797" s="21" t="str">
        <f t="shared" si="420"/>
        <v>Tuesday</v>
      </c>
      <c r="AA3797" s="21" t="str">
        <f t="shared" si="421"/>
        <v>Wednesday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3792</v>
      </c>
      <c r="B3798" s="21" t="s">
        <v>5424</v>
      </c>
      <c r="C3798" s="30">
        <v>45951</v>
      </c>
      <c r="D3798" s="30">
        <v>45958</v>
      </c>
      <c r="E3798" s="47">
        <v>109.8</v>
      </c>
      <c r="F3798" s="47">
        <f t="shared" si="416"/>
        <v>9662.4</v>
      </c>
      <c r="G3798" s="48">
        <f t="shared" si="417"/>
        <v>9662.4</v>
      </c>
      <c r="H3798" s="21">
        <v>686403</v>
      </c>
      <c r="I3798" s="21" t="s">
        <v>5414</v>
      </c>
      <c r="J3798" s="21">
        <v>1</v>
      </c>
      <c r="K3798" s="21">
        <v>1</v>
      </c>
      <c r="L3798" s="21">
        <f t="shared" si="418"/>
        <v>0</v>
      </c>
      <c r="M3798" s="21" t="s">
        <v>5612</v>
      </c>
      <c r="N3798" s="30">
        <v>45959</v>
      </c>
      <c r="O3798" s="48">
        <v>17019</v>
      </c>
      <c r="P3798" s="21" t="s">
        <v>295</v>
      </c>
      <c r="Q3798" s="21">
        <v>58157545655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Kerala</v>
      </c>
      <c r="W3798" s="38"/>
      <c r="X3798" s="30">
        <v>45962</v>
      </c>
      <c r="Y3798" s="21">
        <f t="shared" si="419"/>
        <v>3</v>
      </c>
      <c r="Z3798" s="21" t="str">
        <f t="shared" si="420"/>
        <v>Wednesday</v>
      </c>
      <c r="AA3798" s="21" t="str">
        <f t="shared" si="421"/>
        <v>Saturday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3793</v>
      </c>
      <c r="B3799" s="21" t="s">
        <v>5424</v>
      </c>
      <c r="C3799" s="30">
        <v>45951</v>
      </c>
      <c r="D3799" s="30">
        <v>45958</v>
      </c>
      <c r="E3799" s="47">
        <v>4.2</v>
      </c>
      <c r="F3799" s="47">
        <f t="shared" si="416"/>
        <v>369.6</v>
      </c>
      <c r="G3799" s="48">
        <f t="shared" si="417"/>
        <v>66897.600000000006</v>
      </c>
      <c r="H3799" s="21">
        <v>740379</v>
      </c>
      <c r="I3799" s="21" t="s">
        <v>243</v>
      </c>
      <c r="J3799" s="21">
        <v>181</v>
      </c>
      <c r="K3799" s="21"/>
      <c r="L3799" s="21">
        <f t="shared" si="418"/>
        <v>181</v>
      </c>
      <c r="M3799" s="21"/>
      <c r="N3799" s="30"/>
      <c r="O3799" s="48"/>
      <c r="P3799" s="21" t="s">
        <v>2025</v>
      </c>
      <c r="Q3799" s="21"/>
      <c r="R3799" s="21"/>
      <c r="S3799" s="3" t="s">
        <v>299</v>
      </c>
      <c r="T3799" s="37"/>
      <c r="U3799" s="21" t="s">
        <v>18</v>
      </c>
      <c r="V3799" s="21" t="str">
        <f>VLOOKUP(P3799,'Customer List'!B:C,2,)</f>
        <v>STOCK</v>
      </c>
      <c r="W3799" s="38" t="s">
        <v>1145</v>
      </c>
      <c r="X3799" s="30" t="str">
        <f>IF(OR(R3799 = "PRIYANKA MADAM", R3799 = "DEEPAK", R3799 = "PORTER"),N3799,"")</f>
        <v/>
      </c>
      <c r="Y3799" s="21" t="str">
        <f t="shared" si="419"/>
        <v/>
      </c>
      <c r="Z3799" s="21" t="str">
        <f t="shared" si="420"/>
        <v/>
      </c>
      <c r="AA3799" s="21" t="str">
        <f t="shared" si="421"/>
        <v/>
      </c>
      <c r="AB3799" s="21" t="str">
        <f>VLOOKUP(U3799,'Currency Sheet'!A:C,3,)</f>
        <v>DOLLAR</v>
      </c>
      <c r="AC3799" s="42" t="str">
        <f>VLOOKUP(P3799,'Customer List'!B:D,3,)</f>
        <v>STOCK</v>
      </c>
    </row>
    <row r="3800" spans="1:29" x14ac:dyDescent="0.25">
      <c r="A3800" s="21">
        <v>3794</v>
      </c>
      <c r="B3800" s="21" t="s">
        <v>5424</v>
      </c>
      <c r="C3800" s="30">
        <v>45951</v>
      </c>
      <c r="D3800" s="30">
        <v>45958</v>
      </c>
      <c r="E3800" s="47">
        <v>4.2</v>
      </c>
      <c r="F3800" s="47">
        <f t="shared" si="416"/>
        <v>369.6</v>
      </c>
      <c r="G3800" s="48">
        <f t="shared" si="417"/>
        <v>5544</v>
      </c>
      <c r="H3800" s="21">
        <v>740379</v>
      </c>
      <c r="I3800" s="21" t="s">
        <v>243</v>
      </c>
      <c r="J3800" s="21">
        <v>15</v>
      </c>
      <c r="K3800" s="21">
        <v>15</v>
      </c>
      <c r="L3800" s="21">
        <f t="shared" si="418"/>
        <v>0</v>
      </c>
      <c r="M3800" s="21" t="s">
        <v>5687</v>
      </c>
      <c r="N3800" s="30">
        <v>45964</v>
      </c>
      <c r="O3800" s="48">
        <v>0</v>
      </c>
      <c r="P3800" s="21" t="s">
        <v>4850</v>
      </c>
      <c r="Q3800" s="21">
        <v>58157750442</v>
      </c>
      <c r="R3800" s="21" t="s">
        <v>40</v>
      </c>
      <c r="S3800" s="3" t="s">
        <v>299</v>
      </c>
      <c r="T3800" s="37"/>
      <c r="U3800" s="21" t="s">
        <v>18</v>
      </c>
      <c r="V3800" s="21" t="str">
        <f>VLOOKUP(P3800,'Customer List'!B:C,2,)</f>
        <v>Banglore</v>
      </c>
      <c r="W3800" s="38"/>
      <c r="X3800" s="30">
        <v>45965</v>
      </c>
      <c r="Y3800" s="21">
        <f t="shared" si="419"/>
        <v>1</v>
      </c>
      <c r="Z3800" s="21" t="str">
        <f t="shared" si="420"/>
        <v>Monday</v>
      </c>
      <c r="AA3800" s="21" t="str">
        <f t="shared" si="421"/>
        <v>Tuesday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3795</v>
      </c>
      <c r="B3801" s="21" t="s">
        <v>5424</v>
      </c>
      <c r="C3801" s="30">
        <v>45951</v>
      </c>
      <c r="D3801" s="30">
        <v>45958</v>
      </c>
      <c r="E3801" s="47">
        <v>4.2</v>
      </c>
      <c r="F3801" s="47">
        <f t="shared" si="416"/>
        <v>369.6</v>
      </c>
      <c r="G3801" s="48">
        <f t="shared" si="417"/>
        <v>1478.4</v>
      </c>
      <c r="H3801" s="21">
        <v>740379</v>
      </c>
      <c r="I3801" s="21" t="s">
        <v>243</v>
      </c>
      <c r="J3801" s="21">
        <v>4</v>
      </c>
      <c r="K3801" s="21">
        <v>4</v>
      </c>
      <c r="L3801" s="21">
        <f t="shared" si="418"/>
        <v>0</v>
      </c>
      <c r="M3801" s="21" t="s">
        <v>5611</v>
      </c>
      <c r="N3801" s="30">
        <v>45962</v>
      </c>
      <c r="O3801" s="48">
        <v>2604</v>
      </c>
      <c r="P3801" s="21" t="s">
        <v>39</v>
      </c>
      <c r="Q3801" s="21"/>
      <c r="R3801" s="21"/>
      <c r="S3801" s="3" t="s">
        <v>299</v>
      </c>
      <c r="T3801" s="37"/>
      <c r="U3801" s="21" t="s">
        <v>18</v>
      </c>
      <c r="V3801" s="21" t="str">
        <f>VLOOKUP(P3801,'Customer List'!B:C,2,)</f>
        <v>Pune</v>
      </c>
      <c r="W3801" s="38"/>
      <c r="X3801" s="30" t="str">
        <f>IF(OR(R3801 = "PRIYANKA MADAM", R3801 = "DEEPAK", R3801 = "PORTER"),N3801,"")</f>
        <v/>
      </c>
      <c r="Y3801" s="21" t="str">
        <f t="shared" si="419"/>
        <v/>
      </c>
      <c r="Z3801" s="21" t="str">
        <f t="shared" si="420"/>
        <v>Saturday</v>
      </c>
      <c r="AA3801" s="21" t="str">
        <f t="shared" si="421"/>
        <v/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3796</v>
      </c>
      <c r="B3802" s="21" t="s">
        <v>5424</v>
      </c>
      <c r="C3802" s="30">
        <v>45951</v>
      </c>
      <c r="D3802" s="30">
        <v>45958</v>
      </c>
      <c r="E3802" s="47">
        <v>4.2</v>
      </c>
      <c r="F3802" s="47">
        <f t="shared" si="416"/>
        <v>369.6</v>
      </c>
      <c r="G3802" s="48">
        <f t="shared" si="417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418"/>
        <v>0</v>
      </c>
      <c r="M3802" s="21" t="s">
        <v>5702</v>
      </c>
      <c r="N3802" s="30">
        <v>45962</v>
      </c>
      <c r="O3802" s="48">
        <v>759.5</v>
      </c>
      <c r="P3802" s="21" t="s">
        <v>2171</v>
      </c>
      <c r="Q3802" s="21">
        <v>58157691616</v>
      </c>
      <c r="R3802" s="21" t="s">
        <v>40</v>
      </c>
      <c r="S3802" s="3">
        <v>4</v>
      </c>
      <c r="T3802" s="37"/>
      <c r="U3802" s="21" t="s">
        <v>18</v>
      </c>
      <c r="V3802" s="21" t="str">
        <f>VLOOKUP(P3802,'Customer List'!B:C,2,)</f>
        <v>Gujrat</v>
      </c>
      <c r="W3802" s="38"/>
      <c r="X3802" s="30">
        <v>45964</v>
      </c>
      <c r="Y3802" s="21">
        <f t="shared" si="419"/>
        <v>2</v>
      </c>
      <c r="Z3802" s="21" t="str">
        <f t="shared" si="420"/>
        <v>Saturday</v>
      </c>
      <c r="AA3802" s="21" t="str">
        <f t="shared" si="421"/>
        <v>Monday</v>
      </c>
      <c r="AB3802" s="21" t="str">
        <f>VLOOKUP(U3802,'Currency Sheet'!A:C,3,)</f>
        <v>DOLLAR</v>
      </c>
      <c r="AC3802" s="42" t="str">
        <f>VLOOKUP(P3802,'Customer List'!B:D,3,)</f>
        <v>OutStation</v>
      </c>
    </row>
    <row r="3803" spans="1:29" x14ac:dyDescent="0.25">
      <c r="A3803" s="21">
        <v>3797</v>
      </c>
      <c r="B3803" s="21" t="s">
        <v>5424</v>
      </c>
      <c r="C3803" s="30">
        <v>45951</v>
      </c>
      <c r="D3803" s="30">
        <v>45958</v>
      </c>
      <c r="E3803" s="47">
        <v>205.8</v>
      </c>
      <c r="F3803" s="47">
        <f t="shared" si="416"/>
        <v>18110.400000000001</v>
      </c>
      <c r="G3803" s="48">
        <f t="shared" si="417"/>
        <v>18110.400000000001</v>
      </c>
      <c r="H3803" s="21">
        <v>741399</v>
      </c>
      <c r="I3803" s="21" t="s">
        <v>5415</v>
      </c>
      <c r="J3803" s="21">
        <v>1</v>
      </c>
      <c r="K3803" s="21">
        <v>1</v>
      </c>
      <c r="L3803" s="21">
        <f t="shared" si="418"/>
        <v>0</v>
      </c>
      <c r="M3803" s="21" t="s">
        <v>5702</v>
      </c>
      <c r="N3803" s="30">
        <v>45962</v>
      </c>
      <c r="O3803" s="48">
        <v>31899</v>
      </c>
      <c r="P3803" s="21" t="s">
        <v>2171</v>
      </c>
      <c r="Q3803" s="21">
        <v>58157691616</v>
      </c>
      <c r="R3803" s="21" t="s">
        <v>40</v>
      </c>
      <c r="S3803" s="3">
        <v>4</v>
      </c>
      <c r="T3803" s="37"/>
      <c r="U3803" s="21" t="s">
        <v>18</v>
      </c>
      <c r="V3803" s="21" t="str">
        <f>VLOOKUP(P3803,'Customer List'!B:C,2,)</f>
        <v>Gujrat</v>
      </c>
      <c r="W3803" s="38"/>
      <c r="X3803" s="30">
        <v>45964</v>
      </c>
      <c r="Y3803" s="21">
        <f t="shared" si="419"/>
        <v>2</v>
      </c>
      <c r="Z3803" s="21" t="str">
        <f t="shared" si="420"/>
        <v>Saturday</v>
      </c>
      <c r="AA3803" s="21" t="str">
        <f t="shared" si="421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3798</v>
      </c>
      <c r="B3804" s="21" t="s">
        <v>5424</v>
      </c>
      <c r="C3804" s="30">
        <v>45951</v>
      </c>
      <c r="D3804" s="30">
        <v>45958</v>
      </c>
      <c r="E3804" s="47">
        <v>41.3</v>
      </c>
      <c r="F3804" s="47">
        <f t="shared" si="416"/>
        <v>3634.3999999999996</v>
      </c>
      <c r="G3804" s="48">
        <f t="shared" si="417"/>
        <v>3634.3999999999996</v>
      </c>
      <c r="H3804" s="21">
        <v>741400</v>
      </c>
      <c r="I3804" s="21" t="s">
        <v>5416</v>
      </c>
      <c r="J3804" s="21">
        <v>1</v>
      </c>
      <c r="K3804" s="21">
        <v>1</v>
      </c>
      <c r="L3804" s="21">
        <f t="shared" si="418"/>
        <v>0</v>
      </c>
      <c r="M3804" s="21" t="s">
        <v>5702</v>
      </c>
      <c r="N3804" s="30">
        <v>45962</v>
      </c>
      <c r="O3804" s="48">
        <v>6401.5</v>
      </c>
      <c r="P3804" s="21" t="s">
        <v>2171</v>
      </c>
      <c r="Q3804" s="21">
        <v>58157691616</v>
      </c>
      <c r="R3804" s="21" t="s">
        <v>40</v>
      </c>
      <c r="S3804" s="3">
        <v>4</v>
      </c>
      <c r="T3804" s="37"/>
      <c r="U3804" s="21" t="s">
        <v>18</v>
      </c>
      <c r="V3804" s="21" t="str">
        <f>VLOOKUP(P3804,'Customer List'!B:C,2,)</f>
        <v>Gujrat</v>
      </c>
      <c r="W3804" s="38"/>
      <c r="X3804" s="30">
        <v>45964</v>
      </c>
      <c r="Y3804" s="21">
        <f t="shared" si="419"/>
        <v>2</v>
      </c>
      <c r="Z3804" s="21" t="str">
        <f t="shared" si="420"/>
        <v>Saturday</v>
      </c>
      <c r="AA3804" s="21" t="str">
        <f t="shared" si="421"/>
        <v>Monday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3799</v>
      </c>
      <c r="B3805" s="21" t="s">
        <v>5424</v>
      </c>
      <c r="C3805" s="30">
        <v>45951</v>
      </c>
      <c r="D3805" s="30">
        <v>45958</v>
      </c>
      <c r="E3805" s="47">
        <v>82.6</v>
      </c>
      <c r="F3805" s="47">
        <f t="shared" si="416"/>
        <v>7268.7999999999993</v>
      </c>
      <c r="G3805" s="48">
        <f t="shared" si="417"/>
        <v>7268.7999999999993</v>
      </c>
      <c r="H3805" s="21">
        <v>741404</v>
      </c>
      <c r="I3805" s="21" t="s">
        <v>5417</v>
      </c>
      <c r="J3805" s="21">
        <v>1</v>
      </c>
      <c r="K3805" s="21">
        <v>1</v>
      </c>
      <c r="L3805" s="21">
        <f t="shared" si="418"/>
        <v>0</v>
      </c>
      <c r="M3805" s="21" t="s">
        <v>5702</v>
      </c>
      <c r="N3805" s="30">
        <v>45962</v>
      </c>
      <c r="O3805" s="48">
        <v>12803</v>
      </c>
      <c r="P3805" s="21" t="s">
        <v>2171</v>
      </c>
      <c r="Q3805" s="21">
        <v>58157691616</v>
      </c>
      <c r="R3805" s="21" t="s">
        <v>40</v>
      </c>
      <c r="S3805" s="3">
        <v>4</v>
      </c>
      <c r="T3805" s="37"/>
      <c r="U3805" s="21" t="s">
        <v>18</v>
      </c>
      <c r="V3805" s="21" t="str">
        <f>VLOOKUP(P3805,'Customer List'!B:C,2,)</f>
        <v>Gujrat</v>
      </c>
      <c r="W3805" s="38"/>
      <c r="X3805" s="30">
        <v>45964</v>
      </c>
      <c r="Y3805" s="21">
        <f t="shared" si="419"/>
        <v>2</v>
      </c>
      <c r="Z3805" s="21" t="str">
        <f t="shared" si="420"/>
        <v>Saturday</v>
      </c>
      <c r="AA3805" s="21" t="str">
        <f t="shared" si="42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3800</v>
      </c>
      <c r="B3806" s="21" t="s">
        <v>5424</v>
      </c>
      <c r="C3806" s="30">
        <v>45951</v>
      </c>
      <c r="D3806" s="30">
        <v>45958</v>
      </c>
      <c r="E3806" s="47">
        <v>82.6</v>
      </c>
      <c r="F3806" s="47">
        <f t="shared" si="416"/>
        <v>7268.7999999999993</v>
      </c>
      <c r="G3806" s="48">
        <f t="shared" si="417"/>
        <v>7268.7999999999993</v>
      </c>
      <c r="H3806" s="21">
        <v>741407</v>
      </c>
      <c r="I3806" s="21" t="s">
        <v>5418</v>
      </c>
      <c r="J3806" s="21">
        <v>1</v>
      </c>
      <c r="K3806" s="21">
        <v>1</v>
      </c>
      <c r="L3806" s="21">
        <f t="shared" si="418"/>
        <v>0</v>
      </c>
      <c r="M3806" s="21" t="s">
        <v>5702</v>
      </c>
      <c r="N3806" s="30">
        <v>45962</v>
      </c>
      <c r="O3806" s="48">
        <v>12803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419"/>
        <v>2</v>
      </c>
      <c r="Z3806" s="21" t="str">
        <f t="shared" si="420"/>
        <v>Saturday</v>
      </c>
      <c r="AA3806" s="21" t="str">
        <f t="shared" si="421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3801</v>
      </c>
      <c r="B3807" s="21" t="s">
        <v>5424</v>
      </c>
      <c r="C3807" s="30">
        <v>45951</v>
      </c>
      <c r="D3807" s="30">
        <v>45958</v>
      </c>
      <c r="E3807" s="47">
        <v>82.6</v>
      </c>
      <c r="F3807" s="47">
        <f t="shared" si="416"/>
        <v>7268.7999999999993</v>
      </c>
      <c r="G3807" s="48">
        <f t="shared" si="417"/>
        <v>7268.7999999999993</v>
      </c>
      <c r="H3807" s="21">
        <v>741408</v>
      </c>
      <c r="I3807" s="21" t="s">
        <v>5419</v>
      </c>
      <c r="J3807" s="21">
        <v>1</v>
      </c>
      <c r="K3807" s="21">
        <v>1</v>
      </c>
      <c r="L3807" s="21">
        <f t="shared" si="418"/>
        <v>0</v>
      </c>
      <c r="M3807" s="21" t="s">
        <v>5702</v>
      </c>
      <c r="N3807" s="30">
        <v>45962</v>
      </c>
      <c r="O3807" s="48">
        <v>12803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419"/>
        <v>2</v>
      </c>
      <c r="Z3807" s="21" t="str">
        <f t="shared" si="420"/>
        <v>Saturday</v>
      </c>
      <c r="AA3807" s="21" t="str">
        <f t="shared" si="421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3802</v>
      </c>
      <c r="B3808" s="21" t="s">
        <v>5424</v>
      </c>
      <c r="C3808" s="30">
        <v>45951</v>
      </c>
      <c r="D3808" s="30">
        <v>45958</v>
      </c>
      <c r="E3808" s="47">
        <v>82.6</v>
      </c>
      <c r="F3808" s="47">
        <f t="shared" si="416"/>
        <v>7268.7999999999993</v>
      </c>
      <c r="G3808" s="48">
        <f t="shared" si="417"/>
        <v>7268.7999999999993</v>
      </c>
      <c r="H3808" s="21">
        <v>741409</v>
      </c>
      <c r="I3808" s="21" t="s">
        <v>5420</v>
      </c>
      <c r="J3808" s="21">
        <v>1</v>
      </c>
      <c r="K3808" s="21">
        <v>1</v>
      </c>
      <c r="L3808" s="21">
        <f t="shared" si="418"/>
        <v>0</v>
      </c>
      <c r="M3808" s="21" t="s">
        <v>5702</v>
      </c>
      <c r="N3808" s="30">
        <v>45962</v>
      </c>
      <c r="O3808" s="48">
        <v>12803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419"/>
        <v>2</v>
      </c>
      <c r="Z3808" s="21" t="str">
        <f t="shared" si="420"/>
        <v>Saturday</v>
      </c>
      <c r="AA3808" s="21" t="str">
        <f t="shared" si="42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3803</v>
      </c>
      <c r="B3809" s="21" t="s">
        <v>5424</v>
      </c>
      <c r="C3809" s="30">
        <v>45951</v>
      </c>
      <c r="D3809" s="30">
        <v>45958</v>
      </c>
      <c r="E3809" s="47">
        <v>82.6</v>
      </c>
      <c r="F3809" s="47">
        <f t="shared" si="416"/>
        <v>7268.7999999999993</v>
      </c>
      <c r="G3809" s="48">
        <f t="shared" si="417"/>
        <v>7268.7999999999993</v>
      </c>
      <c r="H3809" s="21">
        <v>741411</v>
      </c>
      <c r="I3809" s="21" t="s">
        <v>5421</v>
      </c>
      <c r="J3809" s="21">
        <v>1</v>
      </c>
      <c r="K3809" s="21">
        <v>1</v>
      </c>
      <c r="L3809" s="21">
        <f t="shared" si="418"/>
        <v>0</v>
      </c>
      <c r="M3809" s="21" t="s">
        <v>5702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419"/>
        <v>2</v>
      </c>
      <c r="Z3809" s="21" t="str">
        <f t="shared" si="420"/>
        <v>Saturday</v>
      </c>
      <c r="AA3809" s="21" t="str">
        <f t="shared" si="42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3804</v>
      </c>
      <c r="B3810" s="21" t="s">
        <v>5424</v>
      </c>
      <c r="C3810" s="30">
        <v>45951</v>
      </c>
      <c r="D3810" s="30">
        <v>45958</v>
      </c>
      <c r="E3810" s="47">
        <v>82.6</v>
      </c>
      <c r="F3810" s="47">
        <f t="shared" si="416"/>
        <v>7268.7999999999993</v>
      </c>
      <c r="G3810" s="48">
        <f t="shared" si="417"/>
        <v>7268.7999999999993</v>
      </c>
      <c r="H3810" s="21">
        <v>741446</v>
      </c>
      <c r="I3810" s="21" t="s">
        <v>5422</v>
      </c>
      <c r="J3810" s="21">
        <v>1</v>
      </c>
      <c r="K3810" s="21">
        <v>1</v>
      </c>
      <c r="L3810" s="21">
        <f t="shared" si="418"/>
        <v>0</v>
      </c>
      <c r="M3810" s="21" t="s">
        <v>5702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419"/>
        <v>2</v>
      </c>
      <c r="Z3810" s="21" t="str">
        <f t="shared" si="420"/>
        <v>Saturday</v>
      </c>
      <c r="AA3810" s="21" t="str">
        <f t="shared" si="42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3805</v>
      </c>
      <c r="B3811" s="21" t="s">
        <v>5424</v>
      </c>
      <c r="C3811" s="30">
        <v>45951</v>
      </c>
      <c r="D3811" s="30">
        <v>45958</v>
      </c>
      <c r="E3811" s="47">
        <v>81.599999999999994</v>
      </c>
      <c r="F3811" s="47">
        <f t="shared" si="416"/>
        <v>7180.7999999999993</v>
      </c>
      <c r="G3811" s="48">
        <f t="shared" si="417"/>
        <v>7180.7999999999993</v>
      </c>
      <c r="H3811" s="21">
        <v>901302</v>
      </c>
      <c r="I3811" s="21" t="s">
        <v>5423</v>
      </c>
      <c r="J3811" s="21">
        <v>1</v>
      </c>
      <c r="K3811" s="21">
        <v>1</v>
      </c>
      <c r="L3811" s="21">
        <f t="shared" si="418"/>
        <v>0</v>
      </c>
      <c r="M3811" s="21" t="s">
        <v>5645</v>
      </c>
      <c r="N3811" s="30">
        <v>45959</v>
      </c>
      <c r="O3811" s="48">
        <v>10330.56</v>
      </c>
      <c r="P3811" s="21" t="s">
        <v>276</v>
      </c>
      <c r="Q3811" s="21">
        <v>58157546296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Pune</v>
      </c>
      <c r="W3811" s="38"/>
      <c r="X3811" s="30">
        <v>45960</v>
      </c>
      <c r="Y3811" s="21">
        <f t="shared" si="419"/>
        <v>1</v>
      </c>
      <c r="Z3811" s="21" t="str">
        <f t="shared" si="420"/>
        <v>Wednesday</v>
      </c>
      <c r="AA3811" s="21" t="str">
        <f t="shared" si="421"/>
        <v>Thursday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3806</v>
      </c>
      <c r="B3812" s="21" t="s">
        <v>5515</v>
      </c>
      <c r="C3812" s="30" t="s">
        <v>5515</v>
      </c>
      <c r="D3812" s="30">
        <v>45958</v>
      </c>
      <c r="E3812" s="47">
        <v>67.2</v>
      </c>
      <c r="F3812" s="47">
        <f t="shared" si="416"/>
        <v>5913.6</v>
      </c>
      <c r="G3812" s="48">
        <f t="shared" si="417"/>
        <v>5913.6</v>
      </c>
      <c r="H3812" s="21">
        <v>367402</v>
      </c>
      <c r="I3812" s="21"/>
      <c r="J3812" s="21">
        <v>1</v>
      </c>
      <c r="K3812" s="21">
        <v>1</v>
      </c>
      <c r="L3812" s="21">
        <f t="shared" si="418"/>
        <v>0</v>
      </c>
      <c r="M3812" s="21" t="s">
        <v>5613</v>
      </c>
      <c r="N3812" s="30">
        <v>45959</v>
      </c>
      <c r="O3812" s="48">
        <v>10416</v>
      </c>
      <c r="P3812" s="21" t="s">
        <v>295</v>
      </c>
      <c r="Q3812" s="21">
        <v>58157545655</v>
      </c>
      <c r="R3812" s="21" t="s">
        <v>40</v>
      </c>
      <c r="S3812" s="3">
        <v>4</v>
      </c>
      <c r="T3812" s="37"/>
      <c r="U3812" s="21" t="s">
        <v>5516</v>
      </c>
      <c r="V3812" s="21" t="str">
        <f>VLOOKUP(P3812,'Customer List'!B:C,2,)</f>
        <v>Kerala</v>
      </c>
      <c r="W3812" s="38"/>
      <c r="X3812" s="30">
        <v>45962</v>
      </c>
      <c r="Y3812" s="21">
        <f t="shared" si="419"/>
        <v>3</v>
      </c>
      <c r="Z3812" s="21" t="str">
        <f t="shared" si="420"/>
        <v>Wednesday</v>
      </c>
      <c r="AA3812" s="21" t="str">
        <f t="shared" si="421"/>
        <v>Saturday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3807</v>
      </c>
      <c r="B3813" s="21" t="s">
        <v>5515</v>
      </c>
      <c r="C3813" s="30" t="s">
        <v>5515</v>
      </c>
      <c r="D3813" s="30">
        <v>45958</v>
      </c>
      <c r="E3813" s="47">
        <v>172.8</v>
      </c>
      <c r="F3813" s="47">
        <f t="shared" si="416"/>
        <v>15206.400000000001</v>
      </c>
      <c r="G3813" s="48">
        <f t="shared" si="417"/>
        <v>15206.400000000001</v>
      </c>
      <c r="H3813" s="21">
        <v>353704</v>
      </c>
      <c r="I3813" s="21"/>
      <c r="J3813" s="21">
        <v>1</v>
      </c>
      <c r="K3813" s="21">
        <v>1</v>
      </c>
      <c r="L3813" s="21">
        <f t="shared" si="418"/>
        <v>0</v>
      </c>
      <c r="M3813" s="21" t="s">
        <v>5613</v>
      </c>
      <c r="N3813" s="30">
        <v>45959</v>
      </c>
      <c r="O3813" s="48">
        <v>26784</v>
      </c>
      <c r="P3813" s="21" t="s">
        <v>295</v>
      </c>
      <c r="Q3813" s="21">
        <v>58157545655</v>
      </c>
      <c r="R3813" s="21" t="s">
        <v>40</v>
      </c>
      <c r="S3813" s="3">
        <v>4</v>
      </c>
      <c r="T3813" s="37"/>
      <c r="U3813" s="21" t="s">
        <v>5516</v>
      </c>
      <c r="V3813" s="21" t="str">
        <f>VLOOKUP(P3813,'Customer List'!B:C,2,)</f>
        <v>Kerala</v>
      </c>
      <c r="W3813" s="38"/>
      <c r="X3813" s="30">
        <v>45962</v>
      </c>
      <c r="Y3813" s="21">
        <f t="shared" si="419"/>
        <v>3</v>
      </c>
      <c r="Z3813" s="21" t="str">
        <f t="shared" si="420"/>
        <v>Wednesday</v>
      </c>
      <c r="AA3813" s="21" t="str">
        <f t="shared" si="421"/>
        <v>Saturday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3808</v>
      </c>
      <c r="B3814" s="21" t="s">
        <v>5515</v>
      </c>
      <c r="C3814" s="30" t="s">
        <v>5515</v>
      </c>
      <c r="D3814" s="30">
        <v>45958</v>
      </c>
      <c r="E3814" s="47">
        <v>219</v>
      </c>
      <c r="F3814" s="47">
        <f t="shared" si="416"/>
        <v>19272</v>
      </c>
      <c r="G3814" s="48">
        <f t="shared" si="417"/>
        <v>19272</v>
      </c>
      <c r="H3814" s="21">
        <v>355704</v>
      </c>
      <c r="I3814" s="21"/>
      <c r="J3814" s="21">
        <v>1</v>
      </c>
      <c r="K3814" s="21">
        <v>1</v>
      </c>
      <c r="L3814" s="21">
        <f t="shared" si="418"/>
        <v>0</v>
      </c>
      <c r="M3814" s="21" t="s">
        <v>5613</v>
      </c>
      <c r="N3814" s="30">
        <v>45959</v>
      </c>
      <c r="O3814" s="48">
        <v>33945</v>
      </c>
      <c r="P3814" s="21" t="s">
        <v>295</v>
      </c>
      <c r="Q3814" s="21">
        <v>58157545655</v>
      </c>
      <c r="R3814" s="21" t="s">
        <v>40</v>
      </c>
      <c r="S3814" s="3">
        <v>4</v>
      </c>
      <c r="T3814" s="37"/>
      <c r="U3814" s="21" t="s">
        <v>5516</v>
      </c>
      <c r="V3814" s="21" t="str">
        <f>VLOOKUP(P3814,'Customer List'!B:C,2,)</f>
        <v>Kerala</v>
      </c>
      <c r="W3814" s="38"/>
      <c r="X3814" s="30">
        <v>45962</v>
      </c>
      <c r="Y3814" s="21">
        <f t="shared" si="419"/>
        <v>3</v>
      </c>
      <c r="Z3814" s="21" t="str">
        <f t="shared" si="420"/>
        <v>Wednesday</v>
      </c>
      <c r="AA3814" s="21" t="str">
        <f t="shared" si="421"/>
        <v>Saturday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3809</v>
      </c>
      <c r="B3815" s="21" t="s">
        <v>5515</v>
      </c>
      <c r="C3815" s="30" t="s">
        <v>5515</v>
      </c>
      <c r="D3815" s="30">
        <v>45958</v>
      </c>
      <c r="E3815" s="47">
        <v>405.6</v>
      </c>
      <c r="F3815" s="47">
        <f t="shared" si="416"/>
        <v>35692.800000000003</v>
      </c>
      <c r="G3815" s="48">
        <f t="shared" si="417"/>
        <v>71385.600000000006</v>
      </c>
      <c r="H3815" s="21">
        <v>353606</v>
      </c>
      <c r="I3815" s="21"/>
      <c r="J3815" s="21">
        <v>2</v>
      </c>
      <c r="K3815" s="21">
        <v>2</v>
      </c>
      <c r="L3815" s="21">
        <f t="shared" si="418"/>
        <v>0</v>
      </c>
      <c r="M3815" s="21" t="s">
        <v>5585</v>
      </c>
      <c r="N3815" s="30">
        <v>45958</v>
      </c>
      <c r="O3815" s="48">
        <v>57798</v>
      </c>
      <c r="P3815" s="21" t="s">
        <v>242</v>
      </c>
      <c r="Q3815" s="21">
        <v>58157511506</v>
      </c>
      <c r="R3815" s="21" t="s">
        <v>40</v>
      </c>
      <c r="S3815" s="3">
        <v>4</v>
      </c>
      <c r="T3815" s="37"/>
      <c r="U3815" s="21" t="s">
        <v>5516</v>
      </c>
      <c r="V3815" s="21" t="str">
        <f>VLOOKUP(P3815,'Customer List'!B:C,2,)</f>
        <v>Mumbai</v>
      </c>
      <c r="W3815" s="38"/>
      <c r="X3815" s="30">
        <v>45959</v>
      </c>
      <c r="Y3815" s="21">
        <f t="shared" si="419"/>
        <v>1</v>
      </c>
      <c r="Z3815" s="21" t="str">
        <f t="shared" si="420"/>
        <v>Tuesday</v>
      </c>
      <c r="AA3815" s="21" t="str">
        <f t="shared" si="421"/>
        <v>Wednesday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3810</v>
      </c>
      <c r="B3816" s="21" t="s">
        <v>5515</v>
      </c>
      <c r="C3816" s="30" t="s">
        <v>5515</v>
      </c>
      <c r="D3816" s="30">
        <v>45958</v>
      </c>
      <c r="E3816" s="47">
        <v>609</v>
      </c>
      <c r="F3816" s="47">
        <f t="shared" si="416"/>
        <v>53592</v>
      </c>
      <c r="G3816" s="48">
        <f t="shared" si="417"/>
        <v>107184</v>
      </c>
      <c r="H3816" s="21">
        <v>313238</v>
      </c>
      <c r="I3816" s="21"/>
      <c r="J3816" s="21">
        <v>2</v>
      </c>
      <c r="K3816" s="21">
        <v>2</v>
      </c>
      <c r="L3816" s="21">
        <f t="shared" si="418"/>
        <v>0</v>
      </c>
      <c r="M3816" s="21" t="s">
        <v>5585</v>
      </c>
      <c r="N3816" s="30">
        <v>45958</v>
      </c>
      <c r="O3816" s="48">
        <v>74385</v>
      </c>
      <c r="P3816" s="21" t="s">
        <v>242</v>
      </c>
      <c r="Q3816" s="21">
        <v>58157511506</v>
      </c>
      <c r="R3816" s="21" t="s">
        <v>40</v>
      </c>
      <c r="S3816" s="3">
        <v>4</v>
      </c>
      <c r="T3816" s="37"/>
      <c r="U3816" s="21" t="s">
        <v>5516</v>
      </c>
      <c r="V3816" s="21" t="str">
        <f>VLOOKUP(P3816,'Customer List'!B:C,2,)</f>
        <v>Mumbai</v>
      </c>
      <c r="W3816" s="38"/>
      <c r="X3816" s="30">
        <v>45959</v>
      </c>
      <c r="Y3816" s="21">
        <f t="shared" si="419"/>
        <v>1</v>
      </c>
      <c r="Z3816" s="21" t="str">
        <f t="shared" si="420"/>
        <v>Tuesday</v>
      </c>
      <c r="AA3816" s="21" t="str">
        <f t="shared" si="421"/>
        <v>Wednesday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3811</v>
      </c>
      <c r="B3817" s="21" t="s">
        <v>5515</v>
      </c>
      <c r="C3817" s="30" t="s">
        <v>5515</v>
      </c>
      <c r="D3817" s="30">
        <v>45958</v>
      </c>
      <c r="E3817" s="47">
        <v>201</v>
      </c>
      <c r="F3817" s="47">
        <f t="shared" si="416"/>
        <v>17688</v>
      </c>
      <c r="G3817" s="48">
        <f t="shared" si="417"/>
        <v>17688</v>
      </c>
      <c r="H3817" s="21">
        <v>372208</v>
      </c>
      <c r="I3817" s="21"/>
      <c r="J3817" s="21">
        <v>1</v>
      </c>
      <c r="K3817" s="21">
        <v>1</v>
      </c>
      <c r="L3817" s="21">
        <f t="shared" si="418"/>
        <v>0</v>
      </c>
      <c r="M3817" s="21" t="s">
        <v>5641</v>
      </c>
      <c r="N3817" s="30">
        <v>45958</v>
      </c>
      <c r="O3817" s="48">
        <v>31155</v>
      </c>
      <c r="P3817" s="21" t="s">
        <v>172</v>
      </c>
      <c r="Q3817" s="21">
        <v>58157515102</v>
      </c>
      <c r="R3817" s="21" t="s">
        <v>40</v>
      </c>
      <c r="S3817" s="3">
        <v>4</v>
      </c>
      <c r="T3817" s="37"/>
      <c r="U3817" s="21" t="s">
        <v>5516</v>
      </c>
      <c r="V3817" s="21" t="str">
        <f>VLOOKUP(P3817,'Customer List'!B:C,2,)</f>
        <v>Kolkata</v>
      </c>
      <c r="W3817" s="38"/>
      <c r="X3817" s="30">
        <v>45959</v>
      </c>
      <c r="Y3817" s="21">
        <f t="shared" si="419"/>
        <v>1</v>
      </c>
      <c r="Z3817" s="21" t="str">
        <f t="shared" si="420"/>
        <v>Tuesday</v>
      </c>
      <c r="AA3817" s="21" t="str">
        <f t="shared" si="421"/>
        <v>Wednesday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3812</v>
      </c>
      <c r="B3818" s="21" t="s">
        <v>5515</v>
      </c>
      <c r="C3818" s="30" t="s">
        <v>5515</v>
      </c>
      <c r="D3818" s="30">
        <v>45958</v>
      </c>
      <c r="E3818" s="47">
        <v>292.60000000000002</v>
      </c>
      <c r="F3818" s="47">
        <f t="shared" si="416"/>
        <v>25748.800000000003</v>
      </c>
      <c r="G3818" s="48">
        <f t="shared" si="417"/>
        <v>25748.800000000003</v>
      </c>
      <c r="H3818" s="21">
        <v>344740</v>
      </c>
      <c r="I3818" s="21"/>
      <c r="J3818" s="21">
        <v>1</v>
      </c>
      <c r="K3818" s="21">
        <v>1</v>
      </c>
      <c r="L3818" s="21">
        <f t="shared" si="418"/>
        <v>0</v>
      </c>
      <c r="M3818" s="21" t="s">
        <v>5641</v>
      </c>
      <c r="N3818" s="30">
        <v>45958</v>
      </c>
      <c r="O3818" s="48">
        <v>38874</v>
      </c>
      <c r="P3818" s="21" t="s">
        <v>172</v>
      </c>
      <c r="Q3818" s="21">
        <v>58157515102</v>
      </c>
      <c r="R3818" s="21" t="s">
        <v>40</v>
      </c>
      <c r="S3818" s="3">
        <v>4</v>
      </c>
      <c r="T3818" s="37"/>
      <c r="U3818" s="21" t="s">
        <v>5516</v>
      </c>
      <c r="V3818" s="21" t="str">
        <f>VLOOKUP(P3818,'Customer List'!B:C,2,)</f>
        <v>Kolkata</v>
      </c>
      <c r="W3818" s="38"/>
      <c r="X3818" s="30">
        <v>45959</v>
      </c>
      <c r="Y3818" s="21">
        <f t="shared" si="419"/>
        <v>1</v>
      </c>
      <c r="Z3818" s="21" t="str">
        <f t="shared" si="420"/>
        <v>Tuesday</v>
      </c>
      <c r="AA3818" s="21" t="str">
        <f t="shared" si="421"/>
        <v>Wednesday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3813</v>
      </c>
      <c r="B3819" s="21" t="s">
        <v>5515</v>
      </c>
      <c r="C3819" s="30" t="s">
        <v>5515</v>
      </c>
      <c r="D3819" s="30">
        <v>45958</v>
      </c>
      <c r="E3819" s="47">
        <v>222</v>
      </c>
      <c r="F3819" s="47">
        <f t="shared" si="416"/>
        <v>19536</v>
      </c>
      <c r="G3819" s="48">
        <f t="shared" si="417"/>
        <v>19536</v>
      </c>
      <c r="H3819" s="21">
        <v>621616</v>
      </c>
      <c r="I3819" s="21"/>
      <c r="J3819" s="21">
        <v>1</v>
      </c>
      <c r="K3819" s="21">
        <v>1</v>
      </c>
      <c r="L3819" s="21">
        <f t="shared" si="418"/>
        <v>0</v>
      </c>
      <c r="M3819" s="21" t="s">
        <v>5641</v>
      </c>
      <c r="N3819" s="30">
        <v>45958</v>
      </c>
      <c r="O3819" s="48">
        <v>34410</v>
      </c>
      <c r="P3819" s="21" t="s">
        <v>172</v>
      </c>
      <c r="Q3819" s="21">
        <v>58157515102</v>
      </c>
      <c r="R3819" s="21" t="s">
        <v>40</v>
      </c>
      <c r="S3819" s="3">
        <v>4</v>
      </c>
      <c r="T3819" s="37"/>
      <c r="U3819" s="21" t="s">
        <v>5516</v>
      </c>
      <c r="V3819" s="21" t="str">
        <f>VLOOKUP(P3819,'Customer List'!B:C,2,)</f>
        <v>Kolkata</v>
      </c>
      <c r="W3819" s="38"/>
      <c r="X3819" s="30">
        <v>45959</v>
      </c>
      <c r="Y3819" s="21">
        <f t="shared" si="419"/>
        <v>1</v>
      </c>
      <c r="Z3819" s="21" t="str">
        <f t="shared" si="420"/>
        <v>Tuesday</v>
      </c>
      <c r="AA3819" s="21" t="str">
        <f t="shared" si="421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3814</v>
      </c>
      <c r="B3820" s="21" t="s">
        <v>5515</v>
      </c>
      <c r="C3820" s="30" t="s">
        <v>5515</v>
      </c>
      <c r="D3820" s="30">
        <v>45958</v>
      </c>
      <c r="E3820" s="47">
        <v>85.2</v>
      </c>
      <c r="F3820" s="47">
        <f t="shared" si="416"/>
        <v>7497.6</v>
      </c>
      <c r="G3820" s="48">
        <f t="shared" si="417"/>
        <v>7497.6</v>
      </c>
      <c r="H3820" s="21">
        <v>134609</v>
      </c>
      <c r="I3820" s="21"/>
      <c r="J3820" s="21">
        <v>1</v>
      </c>
      <c r="K3820" s="21">
        <v>1</v>
      </c>
      <c r="L3820" s="21">
        <f t="shared" si="418"/>
        <v>0</v>
      </c>
      <c r="M3820" s="21" t="s">
        <v>5641</v>
      </c>
      <c r="N3820" s="30">
        <v>45958</v>
      </c>
      <c r="O3820" s="48">
        <v>13206</v>
      </c>
      <c r="P3820" s="21" t="s">
        <v>172</v>
      </c>
      <c r="Q3820" s="21">
        <v>58157515102</v>
      </c>
      <c r="R3820" s="21" t="s">
        <v>40</v>
      </c>
      <c r="S3820" s="3">
        <v>4</v>
      </c>
      <c r="T3820" s="37"/>
      <c r="U3820" s="21" t="s">
        <v>5516</v>
      </c>
      <c r="V3820" s="21" t="str">
        <f>VLOOKUP(P3820,'Customer List'!B:C,2,)</f>
        <v>Kolkata</v>
      </c>
      <c r="W3820" s="38"/>
      <c r="X3820" s="30">
        <v>45959</v>
      </c>
      <c r="Y3820" s="21">
        <f t="shared" si="419"/>
        <v>1</v>
      </c>
      <c r="Z3820" s="21" t="str">
        <f t="shared" si="420"/>
        <v>Tuesday</v>
      </c>
      <c r="AA3820" s="21" t="str">
        <f t="shared" si="421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3815</v>
      </c>
      <c r="B3821" s="21" t="s">
        <v>5515</v>
      </c>
      <c r="C3821" s="30" t="s">
        <v>5515</v>
      </c>
      <c r="D3821" s="30">
        <v>45958</v>
      </c>
      <c r="E3821" s="47">
        <v>95.4</v>
      </c>
      <c r="F3821" s="47">
        <f t="shared" si="416"/>
        <v>8395.2000000000007</v>
      </c>
      <c r="G3821" s="48">
        <f t="shared" si="417"/>
        <v>8395.2000000000007</v>
      </c>
      <c r="H3821" s="21">
        <v>425401</v>
      </c>
      <c r="I3821" s="21"/>
      <c r="J3821" s="21">
        <v>1</v>
      </c>
      <c r="K3821" s="21">
        <v>1</v>
      </c>
      <c r="L3821" s="21">
        <f t="shared" si="418"/>
        <v>0</v>
      </c>
      <c r="M3821" s="21" t="s">
        <v>5593</v>
      </c>
      <c r="N3821" s="30">
        <v>45961</v>
      </c>
      <c r="O3821" s="48">
        <v>17251.5</v>
      </c>
      <c r="P3821" s="21" t="s">
        <v>3565</v>
      </c>
      <c r="Q3821" s="21" t="s">
        <v>2071</v>
      </c>
      <c r="R3821" s="21" t="s">
        <v>637</v>
      </c>
      <c r="S3821" s="3">
        <v>4</v>
      </c>
      <c r="T3821" s="37"/>
      <c r="U3821" s="21" t="s">
        <v>5516</v>
      </c>
      <c r="V3821" s="21" t="str">
        <f>VLOOKUP(P3821,'Customer List'!B:C,2,)</f>
        <v>DELHI</v>
      </c>
      <c r="W3821" s="38"/>
      <c r="X3821" s="30">
        <f>IF(OR(R3821 = "PRIYANKA MADAM", R3821 = "DEEPAK", R3821 = "PORTER"),N3821,"")</f>
        <v>45961</v>
      </c>
      <c r="Y3821" s="21">
        <f t="shared" si="419"/>
        <v>0</v>
      </c>
      <c r="Z3821" s="21" t="str">
        <f t="shared" si="420"/>
        <v>Friday</v>
      </c>
      <c r="AA3821" s="21" t="str">
        <f t="shared" si="421"/>
        <v>Friday</v>
      </c>
      <c r="AB3821" s="21" t="str">
        <f>VLOOKUP(U3821,'Currency Sheet'!A:C,3,)</f>
        <v>DOLLAR</v>
      </c>
      <c r="AC3821" s="42" t="str">
        <f>VLOOKUP(P3821,'Customer List'!B:D,3,)</f>
        <v>Local</v>
      </c>
    </row>
    <row r="3822" spans="1:29" x14ac:dyDescent="0.25">
      <c r="A3822" s="21">
        <v>3816</v>
      </c>
      <c r="B3822" s="21" t="s">
        <v>5515</v>
      </c>
      <c r="C3822" s="30" t="s">
        <v>5515</v>
      </c>
      <c r="D3822" s="30">
        <v>45958</v>
      </c>
      <c r="E3822" s="47">
        <v>84.6</v>
      </c>
      <c r="F3822" s="47">
        <f t="shared" si="416"/>
        <v>7444.7999999999993</v>
      </c>
      <c r="G3822" s="48">
        <f t="shared" si="417"/>
        <v>7444.7999999999993</v>
      </c>
      <c r="H3822" s="21">
        <v>422401</v>
      </c>
      <c r="I3822" s="21"/>
      <c r="J3822" s="21">
        <v>1</v>
      </c>
      <c r="K3822" s="21">
        <v>1</v>
      </c>
      <c r="L3822" s="21">
        <f t="shared" si="418"/>
        <v>0</v>
      </c>
      <c r="M3822" s="21" t="s">
        <v>5593</v>
      </c>
      <c r="N3822" s="30">
        <v>45961</v>
      </c>
      <c r="O3822" s="48">
        <v>15298.5</v>
      </c>
      <c r="P3822" s="21" t="s">
        <v>3565</v>
      </c>
      <c r="Q3822" s="21" t="s">
        <v>2071</v>
      </c>
      <c r="R3822" s="21" t="s">
        <v>637</v>
      </c>
      <c r="S3822" s="3">
        <v>4</v>
      </c>
      <c r="T3822" s="37"/>
      <c r="U3822" s="21" t="s">
        <v>5516</v>
      </c>
      <c r="V3822" s="21" t="str">
        <f>VLOOKUP(P3822,'Customer List'!B:C,2,)</f>
        <v>DELHI</v>
      </c>
      <c r="W3822" s="38"/>
      <c r="X3822" s="30">
        <f>IF(OR(R3822 = "PRIYANKA MADAM", R3822 = "DEEPAK", R3822 = "PORTER"),N3822,"")</f>
        <v>45961</v>
      </c>
      <c r="Y3822" s="21">
        <f t="shared" si="419"/>
        <v>0</v>
      </c>
      <c r="Z3822" s="21" t="str">
        <f t="shared" si="420"/>
        <v>Friday</v>
      </c>
      <c r="AA3822" s="21" t="str">
        <f t="shared" si="421"/>
        <v>Friday</v>
      </c>
      <c r="AB3822" s="21" t="str">
        <f>VLOOKUP(U3822,'Currency Sheet'!A:C,3,)</f>
        <v>DOLLAR</v>
      </c>
      <c r="AC3822" s="42" t="str">
        <f>VLOOKUP(P3822,'Customer List'!B:D,3,)</f>
        <v>Local</v>
      </c>
    </row>
    <row r="3823" spans="1:29" x14ac:dyDescent="0.25">
      <c r="A3823" s="21">
        <v>3817</v>
      </c>
      <c r="B3823" s="21" t="s">
        <v>5515</v>
      </c>
      <c r="C3823" s="30" t="s">
        <v>5515</v>
      </c>
      <c r="D3823" s="30">
        <v>45958</v>
      </c>
      <c r="E3823" s="47">
        <v>274.8</v>
      </c>
      <c r="F3823" s="47">
        <f t="shared" si="416"/>
        <v>24182.400000000001</v>
      </c>
      <c r="G3823" s="48">
        <f t="shared" si="417"/>
        <v>48364.800000000003</v>
      </c>
      <c r="H3823" s="21">
        <v>422302</v>
      </c>
      <c r="I3823" s="21"/>
      <c r="J3823" s="21">
        <v>2</v>
      </c>
      <c r="K3823" s="21">
        <v>2</v>
      </c>
      <c r="L3823" s="21">
        <f t="shared" si="418"/>
        <v>0</v>
      </c>
      <c r="M3823" s="21" t="s">
        <v>5589</v>
      </c>
      <c r="N3823" s="30">
        <v>45959</v>
      </c>
      <c r="O3823" s="48">
        <v>49693</v>
      </c>
      <c r="P3823" s="21" t="s">
        <v>2046</v>
      </c>
      <c r="Q3823" s="21">
        <v>58157548400</v>
      </c>
      <c r="R3823" s="21" t="s">
        <v>40</v>
      </c>
      <c r="S3823" s="3">
        <v>4</v>
      </c>
      <c r="T3823" s="37"/>
      <c r="U3823" s="21" t="s">
        <v>5516</v>
      </c>
      <c r="V3823" s="21" t="str">
        <f>VLOOKUP(P3823,'Customer List'!B:C,2,)</f>
        <v>Banglore</v>
      </c>
      <c r="W3823" s="38"/>
      <c r="X3823" s="30">
        <v>45960</v>
      </c>
      <c r="Y3823" s="21">
        <f t="shared" si="419"/>
        <v>1</v>
      </c>
      <c r="Z3823" s="21" t="str">
        <f t="shared" si="420"/>
        <v>Wednesday</v>
      </c>
      <c r="AA3823" s="21" t="str">
        <f t="shared" si="421"/>
        <v>Thursday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3818</v>
      </c>
      <c r="B3824" s="21" t="s">
        <v>5515</v>
      </c>
      <c r="C3824" s="30" t="s">
        <v>5515</v>
      </c>
      <c r="D3824" s="30">
        <v>45958</v>
      </c>
      <c r="E3824" s="47">
        <v>28.2</v>
      </c>
      <c r="F3824" s="47">
        <f t="shared" si="416"/>
        <v>2481.6</v>
      </c>
      <c r="G3824" s="48">
        <f t="shared" si="417"/>
        <v>2481.6</v>
      </c>
      <c r="H3824" s="21">
        <v>400405</v>
      </c>
      <c r="I3824" s="21"/>
      <c r="J3824" s="21">
        <v>1</v>
      </c>
      <c r="K3824" s="21">
        <v>1</v>
      </c>
      <c r="L3824" s="21">
        <f t="shared" si="418"/>
        <v>0</v>
      </c>
      <c r="M3824" s="21" t="s">
        <v>5719</v>
      </c>
      <c r="N3824" s="30">
        <v>45959</v>
      </c>
      <c r="O3824" s="48">
        <v>5099.5</v>
      </c>
      <c r="P3824" s="21" t="s">
        <v>671</v>
      </c>
      <c r="Q3824" s="21"/>
      <c r="R3824" s="21"/>
      <c r="S3824" s="3">
        <v>4</v>
      </c>
      <c r="T3824" s="37"/>
      <c r="U3824" s="21" t="s">
        <v>5516</v>
      </c>
      <c r="V3824" s="21" t="str">
        <f>VLOOKUP(P3824,'Customer List'!B:C,2,)</f>
        <v>Hyderabad</v>
      </c>
      <c r="W3824" s="38"/>
      <c r="X3824" s="30" t="str">
        <f>IF(OR(R3824 = "PRIYANKA MADAM", R3824 = "DEEPAK", R3824 = "PORTER"),N3824,"")</f>
        <v/>
      </c>
      <c r="Y3824" s="21" t="str">
        <f t="shared" si="419"/>
        <v/>
      </c>
      <c r="Z3824" s="21" t="str">
        <f t="shared" si="420"/>
        <v>Wednesday</v>
      </c>
      <c r="AA3824" s="21" t="str">
        <f t="shared" si="421"/>
        <v/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3819</v>
      </c>
      <c r="B3825" s="21" t="s">
        <v>5515</v>
      </c>
      <c r="C3825" s="30" t="s">
        <v>5515</v>
      </c>
      <c r="D3825" s="30">
        <v>45958</v>
      </c>
      <c r="E3825" s="47">
        <v>292.60000000000002</v>
      </c>
      <c r="F3825" s="47">
        <f t="shared" si="416"/>
        <v>25748.800000000003</v>
      </c>
      <c r="G3825" s="48">
        <f t="shared" si="417"/>
        <v>25748.800000000003</v>
      </c>
      <c r="H3825" s="21">
        <v>300554</v>
      </c>
      <c r="I3825" s="21"/>
      <c r="J3825" s="21">
        <v>1</v>
      </c>
      <c r="K3825" s="21">
        <v>1</v>
      </c>
      <c r="L3825" s="21">
        <f t="shared" si="418"/>
        <v>0</v>
      </c>
      <c r="M3825" s="21" t="s">
        <v>5614</v>
      </c>
      <c r="N3825" s="30">
        <v>45959</v>
      </c>
      <c r="O3825" s="48">
        <v>25110</v>
      </c>
      <c r="P3825" s="21" t="s">
        <v>295</v>
      </c>
      <c r="Q3825" s="21">
        <v>58157545655</v>
      </c>
      <c r="R3825" s="21" t="s">
        <v>40</v>
      </c>
      <c r="S3825" s="3">
        <v>4</v>
      </c>
      <c r="T3825" s="37"/>
      <c r="U3825" s="21" t="s">
        <v>5516</v>
      </c>
      <c r="V3825" s="21" t="str">
        <f>VLOOKUP(P3825,'Customer List'!B:C,2,)</f>
        <v>Kerala</v>
      </c>
      <c r="W3825" s="38"/>
      <c r="X3825" s="30">
        <v>45962</v>
      </c>
      <c r="Y3825" s="21">
        <f t="shared" si="419"/>
        <v>3</v>
      </c>
      <c r="Z3825" s="21" t="str">
        <f t="shared" si="420"/>
        <v>Wednesday</v>
      </c>
      <c r="AA3825" s="21" t="str">
        <f t="shared" si="421"/>
        <v>Saturday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3820</v>
      </c>
      <c r="B3826" s="21" t="s">
        <v>5515</v>
      </c>
      <c r="C3826" s="30" t="s">
        <v>5515</v>
      </c>
      <c r="D3826" s="30">
        <v>45958</v>
      </c>
      <c r="E3826" s="47">
        <v>159</v>
      </c>
      <c r="F3826" s="47">
        <f t="shared" si="416"/>
        <v>13992</v>
      </c>
      <c r="G3826" s="48">
        <f t="shared" si="417"/>
        <v>13992</v>
      </c>
      <c r="H3826" s="21">
        <v>502516</v>
      </c>
      <c r="I3826" s="21"/>
      <c r="J3826" s="21">
        <v>1</v>
      </c>
      <c r="K3826" s="21">
        <v>1</v>
      </c>
      <c r="L3826" s="21">
        <f t="shared" si="418"/>
        <v>0</v>
      </c>
      <c r="M3826" s="21" t="s">
        <v>5614</v>
      </c>
      <c r="N3826" s="30">
        <v>45959</v>
      </c>
      <c r="O3826" s="48">
        <v>24645</v>
      </c>
      <c r="P3826" s="21" t="s">
        <v>295</v>
      </c>
      <c r="Q3826" s="21">
        <v>58157545655</v>
      </c>
      <c r="R3826" s="21" t="s">
        <v>40</v>
      </c>
      <c r="S3826" s="3">
        <v>4</v>
      </c>
      <c r="T3826" s="37"/>
      <c r="U3826" s="21" t="s">
        <v>5516</v>
      </c>
      <c r="V3826" s="21" t="str">
        <f>VLOOKUP(P3826,'Customer List'!B:C,2,)</f>
        <v>Kerala</v>
      </c>
      <c r="W3826" s="38"/>
      <c r="X3826" s="30">
        <v>45962</v>
      </c>
      <c r="Y3826" s="21">
        <f t="shared" si="419"/>
        <v>3</v>
      </c>
      <c r="Z3826" s="21" t="str">
        <f t="shared" si="420"/>
        <v>Wednesday</v>
      </c>
      <c r="AA3826" s="21" t="str">
        <f t="shared" si="421"/>
        <v>Saturday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3821</v>
      </c>
      <c r="B3827" s="21" t="s">
        <v>5515</v>
      </c>
      <c r="C3827" s="30" t="s">
        <v>5515</v>
      </c>
      <c r="D3827" s="30">
        <v>45958</v>
      </c>
      <c r="E3827" s="47">
        <v>162</v>
      </c>
      <c r="F3827" s="47">
        <f t="shared" si="416"/>
        <v>14256</v>
      </c>
      <c r="G3827" s="48">
        <f t="shared" si="417"/>
        <v>14256</v>
      </c>
      <c r="H3827" s="21">
        <v>379210</v>
      </c>
      <c r="I3827" s="21"/>
      <c r="J3827" s="21">
        <v>1</v>
      </c>
      <c r="K3827" s="21">
        <v>1</v>
      </c>
      <c r="L3827" s="21">
        <f t="shared" si="418"/>
        <v>0</v>
      </c>
      <c r="M3827" s="21" t="s">
        <v>5614</v>
      </c>
      <c r="N3827" s="30">
        <v>45959</v>
      </c>
      <c r="O3827" s="48">
        <v>25110</v>
      </c>
      <c r="P3827" s="21" t="s">
        <v>295</v>
      </c>
      <c r="Q3827" s="21">
        <v>58157545655</v>
      </c>
      <c r="R3827" s="21" t="s">
        <v>40</v>
      </c>
      <c r="S3827" s="3">
        <v>4</v>
      </c>
      <c r="T3827" s="37"/>
      <c r="U3827" s="21" t="s">
        <v>5516</v>
      </c>
      <c r="V3827" s="21" t="str">
        <f>VLOOKUP(P3827,'Customer List'!B:C,2,)</f>
        <v>Kerala</v>
      </c>
      <c r="W3827" s="38"/>
      <c r="X3827" s="30">
        <v>45962</v>
      </c>
      <c r="Y3827" s="21">
        <f t="shared" si="419"/>
        <v>3</v>
      </c>
      <c r="Z3827" s="21" t="str">
        <f t="shared" si="420"/>
        <v>Wednesday</v>
      </c>
      <c r="AA3827" s="21" t="str">
        <f t="shared" si="421"/>
        <v>Saturday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3822</v>
      </c>
      <c r="B3828" s="21" t="s">
        <v>5515</v>
      </c>
      <c r="C3828" s="30" t="s">
        <v>5515</v>
      </c>
      <c r="D3828" s="30">
        <v>45958</v>
      </c>
      <c r="E3828" s="47">
        <v>214.8</v>
      </c>
      <c r="F3828" s="47">
        <f t="shared" si="416"/>
        <v>18902.400000000001</v>
      </c>
      <c r="G3828" s="48">
        <f t="shared" si="417"/>
        <v>18902.400000000001</v>
      </c>
      <c r="H3828" s="21">
        <v>328630</v>
      </c>
      <c r="I3828" s="21"/>
      <c r="J3828" s="21">
        <v>1</v>
      </c>
      <c r="K3828" s="21">
        <v>1</v>
      </c>
      <c r="L3828" s="21">
        <f t="shared" si="418"/>
        <v>0</v>
      </c>
      <c r="M3828" s="21" t="s">
        <v>5614</v>
      </c>
      <c r="N3828" s="30">
        <v>45959</v>
      </c>
      <c r="O3828" s="48">
        <v>33294</v>
      </c>
      <c r="P3828" s="21" t="s">
        <v>295</v>
      </c>
      <c r="Q3828" s="21">
        <v>58157545655</v>
      </c>
      <c r="R3828" s="21" t="s">
        <v>40</v>
      </c>
      <c r="S3828" s="3">
        <v>4</v>
      </c>
      <c r="T3828" s="37"/>
      <c r="U3828" s="21" t="s">
        <v>5516</v>
      </c>
      <c r="V3828" s="21" t="str">
        <f>VLOOKUP(P3828,'Customer List'!B:C,2,)</f>
        <v>Kerala</v>
      </c>
      <c r="W3828" s="38"/>
      <c r="X3828" s="30">
        <v>45962</v>
      </c>
      <c r="Y3828" s="21">
        <f t="shared" si="419"/>
        <v>3</v>
      </c>
      <c r="Z3828" s="21" t="str">
        <f t="shared" si="420"/>
        <v>Wednesday</v>
      </c>
      <c r="AA3828" s="21" t="str">
        <f t="shared" si="421"/>
        <v>Saturday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3823</v>
      </c>
      <c r="B3829" s="21" t="s">
        <v>5515</v>
      </c>
      <c r="C3829" s="30" t="s">
        <v>5515</v>
      </c>
      <c r="D3829" s="30">
        <v>45958</v>
      </c>
      <c r="E3829" s="47">
        <v>250.2</v>
      </c>
      <c r="F3829" s="47">
        <f t="shared" si="416"/>
        <v>22017.599999999999</v>
      </c>
      <c r="G3829" s="48">
        <f t="shared" si="417"/>
        <v>22017.599999999999</v>
      </c>
      <c r="H3829" s="21">
        <v>331328</v>
      </c>
      <c r="I3829" s="21"/>
      <c r="J3829" s="21">
        <v>1</v>
      </c>
      <c r="K3829" s="21">
        <v>1</v>
      </c>
      <c r="L3829" s="21">
        <f t="shared" si="418"/>
        <v>0</v>
      </c>
      <c r="M3829" s="21" t="s">
        <v>5614</v>
      </c>
      <c r="N3829" s="30">
        <v>45959</v>
      </c>
      <c r="O3829" s="48">
        <v>38781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5516</v>
      </c>
      <c r="V3829" s="21" t="str">
        <f>VLOOKUP(P3829,'Customer List'!B:C,2,)</f>
        <v>Kerala</v>
      </c>
      <c r="W3829" s="38"/>
      <c r="X3829" s="30">
        <v>45962</v>
      </c>
      <c r="Y3829" s="21">
        <f t="shared" si="419"/>
        <v>3</v>
      </c>
      <c r="Z3829" s="21" t="str">
        <f t="shared" si="420"/>
        <v>Wednesday</v>
      </c>
      <c r="AA3829" s="21" t="str">
        <f t="shared" si="421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3824</v>
      </c>
      <c r="B3830" s="21" t="s">
        <v>5515</v>
      </c>
      <c r="C3830" s="30" t="s">
        <v>5515</v>
      </c>
      <c r="D3830" s="30">
        <v>45958</v>
      </c>
      <c r="E3830" s="47">
        <v>160.80000000000001</v>
      </c>
      <c r="F3830" s="47">
        <f t="shared" si="416"/>
        <v>14150.400000000001</v>
      </c>
      <c r="G3830" s="48">
        <f t="shared" si="417"/>
        <v>14150.400000000001</v>
      </c>
      <c r="H3830" s="21">
        <v>331408</v>
      </c>
      <c r="I3830" s="21"/>
      <c r="J3830" s="21">
        <v>1</v>
      </c>
      <c r="K3830" s="21">
        <v>1</v>
      </c>
      <c r="L3830" s="21">
        <f t="shared" si="418"/>
        <v>0</v>
      </c>
      <c r="M3830" s="21" t="s">
        <v>5614</v>
      </c>
      <c r="N3830" s="30">
        <v>45959</v>
      </c>
      <c r="O3830" s="48">
        <v>24924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5516</v>
      </c>
      <c r="V3830" s="21" t="str">
        <f>VLOOKUP(P3830,'Customer List'!B:C,2,)</f>
        <v>Kerala</v>
      </c>
      <c r="W3830" s="38"/>
      <c r="X3830" s="30">
        <v>45962</v>
      </c>
      <c r="Y3830" s="21">
        <f t="shared" si="419"/>
        <v>3</v>
      </c>
      <c r="Z3830" s="21" t="str">
        <f t="shared" si="420"/>
        <v>Wednesday</v>
      </c>
      <c r="AA3830" s="21" t="str">
        <f t="shared" si="421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3825</v>
      </c>
      <c r="B3831" s="21" t="s">
        <v>5520</v>
      </c>
      <c r="C3831" s="30">
        <v>45954</v>
      </c>
      <c r="D3831" s="30">
        <v>45958</v>
      </c>
      <c r="E3831" s="47">
        <v>627</v>
      </c>
      <c r="F3831" s="47">
        <f t="shared" si="416"/>
        <v>55176</v>
      </c>
      <c r="G3831" s="48">
        <f t="shared" si="417"/>
        <v>55176</v>
      </c>
      <c r="H3831" s="21" t="s">
        <v>3560</v>
      </c>
      <c r="I3831" s="21" t="s">
        <v>5517</v>
      </c>
      <c r="J3831" s="21">
        <v>1</v>
      </c>
      <c r="K3831" s="21">
        <v>1</v>
      </c>
      <c r="L3831" s="21">
        <f t="shared" si="418"/>
        <v>0</v>
      </c>
      <c r="M3831" s="21" t="s">
        <v>5632</v>
      </c>
      <c r="N3831" s="30">
        <v>45958</v>
      </c>
      <c r="O3831" s="48">
        <v>128012</v>
      </c>
      <c r="P3831" s="21" t="s">
        <v>26</v>
      </c>
      <c r="Q3831" s="21" t="s">
        <v>5526</v>
      </c>
      <c r="R3831" s="21" t="s">
        <v>40</v>
      </c>
      <c r="S3831" s="3">
        <v>-80</v>
      </c>
      <c r="T3831" s="37"/>
      <c r="U3831" s="21" t="s">
        <v>492</v>
      </c>
      <c r="V3831" s="21" t="str">
        <f>VLOOKUP(P3831,'Customer List'!B:C,2,)</f>
        <v>Chandigarh</v>
      </c>
      <c r="W3831" s="38"/>
      <c r="X3831" s="30">
        <v>45959</v>
      </c>
      <c r="Y3831" s="21">
        <f t="shared" si="419"/>
        <v>1</v>
      </c>
      <c r="Z3831" s="21" t="str">
        <f t="shared" si="420"/>
        <v>Tuesday</v>
      </c>
      <c r="AA3831" s="21" t="str">
        <f t="shared" si="421"/>
        <v>Wednesday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3826</v>
      </c>
      <c r="B3832" s="21" t="s">
        <v>5520</v>
      </c>
      <c r="C3832" s="30">
        <v>45954</v>
      </c>
      <c r="D3832" s="30">
        <v>45958</v>
      </c>
      <c r="E3832" s="47">
        <v>93</v>
      </c>
      <c r="F3832" s="47">
        <f t="shared" si="416"/>
        <v>8184</v>
      </c>
      <c r="G3832" s="48">
        <f t="shared" si="417"/>
        <v>8184</v>
      </c>
      <c r="H3832" s="21" t="s">
        <v>5518</v>
      </c>
      <c r="I3832" s="21" t="s">
        <v>5519</v>
      </c>
      <c r="J3832" s="21">
        <v>1</v>
      </c>
      <c r="K3832" s="21">
        <v>1</v>
      </c>
      <c r="L3832" s="21">
        <f t="shared" si="418"/>
        <v>0</v>
      </c>
      <c r="M3832" s="21" t="s">
        <v>5633</v>
      </c>
      <c r="N3832" s="30">
        <v>45958</v>
      </c>
      <c r="O3832" s="48">
        <v>20253</v>
      </c>
      <c r="P3832" s="21" t="s">
        <v>26</v>
      </c>
      <c r="Q3832" s="21" t="s">
        <v>5526</v>
      </c>
      <c r="R3832" s="21" t="s">
        <v>40</v>
      </c>
      <c r="S3832" s="3">
        <v>-80</v>
      </c>
      <c r="T3832" s="37"/>
      <c r="U3832" s="21" t="s">
        <v>492</v>
      </c>
      <c r="V3832" s="21" t="str">
        <f>VLOOKUP(P3832,'Customer List'!B:C,2,)</f>
        <v>Chandigarh</v>
      </c>
      <c r="W3832" s="38"/>
      <c r="X3832" s="30">
        <v>45959</v>
      </c>
      <c r="Y3832" s="21">
        <f t="shared" si="419"/>
        <v>1</v>
      </c>
      <c r="Z3832" s="21" t="str">
        <f t="shared" si="420"/>
        <v>Tuesday</v>
      </c>
      <c r="AA3832" s="21" t="str">
        <f t="shared" si="421"/>
        <v>Wednesday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3827</v>
      </c>
      <c r="B3833" s="21" t="s">
        <v>5426</v>
      </c>
      <c r="C3833" s="30">
        <v>45951</v>
      </c>
      <c r="D3833" s="30">
        <v>45958</v>
      </c>
      <c r="E3833" s="47">
        <v>587</v>
      </c>
      <c r="F3833" s="47">
        <f t="shared" si="416"/>
        <v>51656</v>
      </c>
      <c r="G3833" s="48">
        <f t="shared" si="417"/>
        <v>51656</v>
      </c>
      <c r="H3833" s="21" t="s">
        <v>5427</v>
      </c>
      <c r="I3833" s="21" t="s">
        <v>5428</v>
      </c>
      <c r="J3833" s="21">
        <v>1</v>
      </c>
      <c r="K3833" s="21">
        <v>1</v>
      </c>
      <c r="L3833" s="21">
        <f t="shared" si="418"/>
        <v>0</v>
      </c>
      <c r="M3833" s="21" t="s">
        <v>5698</v>
      </c>
      <c r="N3833" s="30">
        <v>45958</v>
      </c>
      <c r="O3833" s="48">
        <v>71734.5</v>
      </c>
      <c r="P3833" s="21" t="s">
        <v>16</v>
      </c>
      <c r="Q3833" s="21" t="s">
        <v>2071</v>
      </c>
      <c r="R3833" s="21" t="s">
        <v>637</v>
      </c>
      <c r="S3833" s="3">
        <v>-20</v>
      </c>
      <c r="T3833" s="37"/>
      <c r="U3833" s="21" t="s">
        <v>320</v>
      </c>
      <c r="V3833" s="21" t="str">
        <f>VLOOKUP(P3833,'Customer List'!B:C,2,)</f>
        <v>Delhi</v>
      </c>
      <c r="W3833" s="38"/>
      <c r="X3833" s="30">
        <f>IF(OR(R3833 = "PRIYANKA MADAM", R3833 = "DEEPAK", R3833 = "PORTER"),N3833,"")</f>
        <v>45958</v>
      </c>
      <c r="Y3833" s="21">
        <f t="shared" si="419"/>
        <v>0</v>
      </c>
      <c r="Z3833" s="21" t="str">
        <f t="shared" si="420"/>
        <v>Tuesday</v>
      </c>
      <c r="AA3833" s="21" t="str">
        <f t="shared" si="421"/>
        <v>Tuesday</v>
      </c>
      <c r="AB3833" s="21" t="str">
        <f>VLOOKUP(U3833,'Currency Sheet'!A:C,3,)</f>
        <v>DOLLAR</v>
      </c>
      <c r="AC3833" s="42" t="str">
        <f>VLOOKUP(P3833,'Customer List'!B:D,3,)</f>
        <v>Local</v>
      </c>
    </row>
    <row r="3834" spans="1:29" x14ac:dyDescent="0.25">
      <c r="A3834" s="21">
        <v>3828</v>
      </c>
      <c r="B3834" s="21" t="s">
        <v>5426</v>
      </c>
      <c r="C3834" s="30">
        <v>45951</v>
      </c>
      <c r="D3834" s="30">
        <v>45958</v>
      </c>
      <c r="E3834" s="47">
        <v>374</v>
      </c>
      <c r="F3834" s="47">
        <f t="shared" si="416"/>
        <v>32912</v>
      </c>
      <c r="G3834" s="48">
        <f t="shared" si="417"/>
        <v>32912</v>
      </c>
      <c r="H3834" s="21" t="s">
        <v>5429</v>
      </c>
      <c r="I3834" s="21" t="s">
        <v>5430</v>
      </c>
      <c r="J3834" s="21">
        <v>1</v>
      </c>
      <c r="K3834" s="21">
        <v>1</v>
      </c>
      <c r="L3834" s="21">
        <f t="shared" si="418"/>
        <v>0</v>
      </c>
      <c r="M3834" s="21" t="s">
        <v>5580</v>
      </c>
      <c r="N3834" s="30">
        <v>45958</v>
      </c>
      <c r="O3834" s="48">
        <v>54468</v>
      </c>
      <c r="P3834" s="21" t="s">
        <v>228</v>
      </c>
      <c r="Q3834" s="21">
        <v>58157517095</v>
      </c>
      <c r="R3834" s="21" t="s">
        <v>40</v>
      </c>
      <c r="S3834" s="3">
        <v>-20</v>
      </c>
      <c r="T3834" s="37"/>
      <c r="U3834" s="21" t="s">
        <v>320</v>
      </c>
      <c r="V3834" s="21" t="str">
        <f>VLOOKUP(P3834,'Customer List'!B:C,2,)</f>
        <v>Kolkata</v>
      </c>
      <c r="W3834" s="38"/>
      <c r="X3834" s="30">
        <v>45959</v>
      </c>
      <c r="Y3834" s="21">
        <f t="shared" si="419"/>
        <v>1</v>
      </c>
      <c r="Z3834" s="21" t="str">
        <f t="shared" si="420"/>
        <v>Tuesday</v>
      </c>
      <c r="AA3834" s="21" t="str">
        <f t="shared" si="421"/>
        <v>Wednesday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3829</v>
      </c>
      <c r="B3835" s="21" t="s">
        <v>5426</v>
      </c>
      <c r="C3835" s="30">
        <v>45951</v>
      </c>
      <c r="D3835" s="30">
        <v>45958</v>
      </c>
      <c r="E3835" s="47">
        <v>374</v>
      </c>
      <c r="F3835" s="47">
        <f t="shared" si="416"/>
        <v>32912</v>
      </c>
      <c r="G3835" s="48">
        <f t="shared" si="417"/>
        <v>32912</v>
      </c>
      <c r="H3835" s="21" t="s">
        <v>5431</v>
      </c>
      <c r="I3835" s="21" t="s">
        <v>5432</v>
      </c>
      <c r="J3835" s="21">
        <v>1</v>
      </c>
      <c r="K3835" s="21">
        <v>1</v>
      </c>
      <c r="L3835" s="21">
        <f t="shared" si="418"/>
        <v>0</v>
      </c>
      <c r="M3835" s="21" t="s">
        <v>5580</v>
      </c>
      <c r="N3835" s="30">
        <v>45958</v>
      </c>
      <c r="O3835" s="48">
        <v>54468</v>
      </c>
      <c r="P3835" s="21" t="s">
        <v>228</v>
      </c>
      <c r="Q3835" s="21">
        <v>58157517095</v>
      </c>
      <c r="R3835" s="21" t="s">
        <v>40</v>
      </c>
      <c r="S3835" s="3">
        <v>-20</v>
      </c>
      <c r="T3835" s="37"/>
      <c r="U3835" s="21" t="s">
        <v>320</v>
      </c>
      <c r="V3835" s="21" t="str">
        <f>VLOOKUP(P3835,'Customer List'!B:C,2,)</f>
        <v>Kolkata</v>
      </c>
      <c r="W3835" s="38"/>
      <c r="X3835" s="30">
        <v>45959</v>
      </c>
      <c r="Y3835" s="21">
        <f t="shared" si="419"/>
        <v>1</v>
      </c>
      <c r="Z3835" s="21" t="str">
        <f t="shared" si="420"/>
        <v>Tuesday</v>
      </c>
      <c r="AA3835" s="21" t="str">
        <f t="shared" si="421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3830</v>
      </c>
      <c r="B3836" s="21" t="s">
        <v>5426</v>
      </c>
      <c r="C3836" s="30">
        <v>45951</v>
      </c>
      <c r="D3836" s="30">
        <v>45958</v>
      </c>
      <c r="E3836" s="47">
        <v>374</v>
      </c>
      <c r="F3836" s="47">
        <f t="shared" si="416"/>
        <v>32912</v>
      </c>
      <c r="G3836" s="48">
        <f t="shared" si="417"/>
        <v>32912</v>
      </c>
      <c r="H3836" s="21" t="s">
        <v>5433</v>
      </c>
      <c r="I3836" s="21" t="s">
        <v>5434</v>
      </c>
      <c r="J3836" s="21">
        <v>1</v>
      </c>
      <c r="K3836" s="21">
        <v>1</v>
      </c>
      <c r="L3836" s="21">
        <f t="shared" si="418"/>
        <v>0</v>
      </c>
      <c r="M3836" s="21" t="s">
        <v>5580</v>
      </c>
      <c r="N3836" s="30">
        <v>45958</v>
      </c>
      <c r="O3836" s="48">
        <v>54468</v>
      </c>
      <c r="P3836" s="21" t="s">
        <v>228</v>
      </c>
      <c r="Q3836" s="21">
        <v>58157517095</v>
      </c>
      <c r="R3836" s="21" t="s">
        <v>40</v>
      </c>
      <c r="S3836" s="3">
        <v>-20</v>
      </c>
      <c r="T3836" s="37"/>
      <c r="U3836" s="21" t="s">
        <v>320</v>
      </c>
      <c r="V3836" s="21" t="str">
        <f>VLOOKUP(P3836,'Customer List'!B:C,2,)</f>
        <v>Kolkata</v>
      </c>
      <c r="W3836" s="38"/>
      <c r="X3836" s="30">
        <v>45959</v>
      </c>
      <c r="Y3836" s="21">
        <f t="shared" si="419"/>
        <v>1</v>
      </c>
      <c r="Z3836" s="21" t="str">
        <f t="shared" si="420"/>
        <v>Tuesday</v>
      </c>
      <c r="AA3836" s="21" t="str">
        <f t="shared" si="421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3831</v>
      </c>
      <c r="B3837" s="21" t="s">
        <v>5426</v>
      </c>
      <c r="C3837" s="30">
        <v>45951</v>
      </c>
      <c r="D3837" s="30">
        <v>45958</v>
      </c>
      <c r="E3837" s="47">
        <v>374</v>
      </c>
      <c r="F3837" s="47">
        <f t="shared" si="416"/>
        <v>32912</v>
      </c>
      <c r="G3837" s="48">
        <f t="shared" si="417"/>
        <v>32912</v>
      </c>
      <c r="H3837" s="21" t="s">
        <v>5435</v>
      </c>
      <c r="I3837" s="21" t="s">
        <v>5436</v>
      </c>
      <c r="J3837" s="21">
        <v>1</v>
      </c>
      <c r="K3837" s="21">
        <v>1</v>
      </c>
      <c r="L3837" s="21">
        <f t="shared" si="418"/>
        <v>0</v>
      </c>
      <c r="M3837" s="21" t="s">
        <v>5580</v>
      </c>
      <c r="N3837" s="30">
        <v>45958</v>
      </c>
      <c r="O3837" s="48">
        <v>54468</v>
      </c>
      <c r="P3837" s="21" t="s">
        <v>228</v>
      </c>
      <c r="Q3837" s="21">
        <v>58157517095</v>
      </c>
      <c r="R3837" s="21" t="s">
        <v>40</v>
      </c>
      <c r="S3837" s="3">
        <v>-20</v>
      </c>
      <c r="T3837" s="37"/>
      <c r="U3837" s="21" t="s">
        <v>320</v>
      </c>
      <c r="V3837" s="21" t="str">
        <f>VLOOKUP(P3837,'Customer List'!B:C,2,)</f>
        <v>Kolkata</v>
      </c>
      <c r="W3837" s="38"/>
      <c r="X3837" s="30">
        <v>45959</v>
      </c>
      <c r="Y3837" s="21">
        <f t="shared" si="419"/>
        <v>1</v>
      </c>
      <c r="Z3837" s="21" t="str">
        <f t="shared" si="420"/>
        <v>Tuesday</v>
      </c>
      <c r="AA3837" s="21" t="str">
        <f t="shared" si="42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3832</v>
      </c>
      <c r="B3838" s="21" t="s">
        <v>5426</v>
      </c>
      <c r="C3838" s="30">
        <v>45951</v>
      </c>
      <c r="D3838" s="30">
        <v>45958</v>
      </c>
      <c r="E3838" s="47">
        <v>72</v>
      </c>
      <c r="F3838" s="47">
        <f t="shared" si="416"/>
        <v>6336</v>
      </c>
      <c r="G3838" s="48">
        <f t="shared" si="417"/>
        <v>6336</v>
      </c>
      <c r="H3838" s="21" t="s">
        <v>5437</v>
      </c>
      <c r="I3838" s="21" t="s">
        <v>5438</v>
      </c>
      <c r="J3838" s="21">
        <v>1</v>
      </c>
      <c r="K3838" s="21">
        <v>1</v>
      </c>
      <c r="L3838" s="21">
        <f t="shared" si="418"/>
        <v>0</v>
      </c>
      <c r="M3838" s="21" t="s">
        <v>5659</v>
      </c>
      <c r="N3838" s="30">
        <v>45959</v>
      </c>
      <c r="O3838" s="48">
        <v>10815</v>
      </c>
      <c r="P3838" s="21" t="s">
        <v>658</v>
      </c>
      <c r="Q3838" s="21">
        <v>58157546156</v>
      </c>
      <c r="R3838" s="21" t="s">
        <v>40</v>
      </c>
      <c r="S3838" s="3">
        <v>-80</v>
      </c>
      <c r="T3838" s="37"/>
      <c r="U3838" s="21" t="s">
        <v>320</v>
      </c>
      <c r="V3838" s="21" t="str">
        <f>VLOOKUP(P3838,'Customer List'!B:C,2,)</f>
        <v>Bhopal</v>
      </c>
      <c r="W3838" s="38"/>
      <c r="X3838" s="30" t="str">
        <f>IF(OR(R3838 = "PRIYANKA MADAM", R3838 = "DEEPAK", R3838 = "PORTER"),N3838,"")</f>
        <v/>
      </c>
      <c r="Y3838" s="21" t="str">
        <f t="shared" si="419"/>
        <v/>
      </c>
      <c r="Z3838" s="21" t="str">
        <f t="shared" si="420"/>
        <v>Wednesday</v>
      </c>
      <c r="AA3838" s="21" t="str">
        <f t="shared" si="421"/>
        <v/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3833</v>
      </c>
      <c r="B3839" s="21" t="s">
        <v>5426</v>
      </c>
      <c r="C3839" s="30">
        <v>45951</v>
      </c>
      <c r="D3839" s="30">
        <v>45958</v>
      </c>
      <c r="E3839" s="47">
        <v>237</v>
      </c>
      <c r="F3839" s="47">
        <f t="shared" si="416"/>
        <v>20856</v>
      </c>
      <c r="G3839" s="48">
        <f t="shared" si="417"/>
        <v>20856</v>
      </c>
      <c r="H3839" s="21" t="s">
        <v>5439</v>
      </c>
      <c r="I3839" s="21" t="s">
        <v>5440</v>
      </c>
      <c r="J3839" s="21">
        <v>1</v>
      </c>
      <c r="K3839" s="21">
        <v>1</v>
      </c>
      <c r="L3839" s="21">
        <f t="shared" si="418"/>
        <v>0</v>
      </c>
      <c r="M3839" s="21" t="s">
        <v>5668</v>
      </c>
      <c r="N3839" s="30">
        <v>45958</v>
      </c>
      <c r="O3839" s="48">
        <v>35490</v>
      </c>
      <c r="P3839" s="21" t="s">
        <v>5444</v>
      </c>
      <c r="Q3839" s="21">
        <v>58157511823</v>
      </c>
      <c r="R3839" s="21" t="s">
        <v>40</v>
      </c>
      <c r="S3839" s="3">
        <v>4</v>
      </c>
      <c r="T3839" s="37"/>
      <c r="U3839" s="21" t="s">
        <v>320</v>
      </c>
      <c r="V3839" s="21" t="str">
        <f>VLOOKUP(P3839,'Customer List'!B:C,2,)</f>
        <v>BANGLORE</v>
      </c>
      <c r="W3839" s="38"/>
      <c r="X3839" s="30">
        <v>45960</v>
      </c>
      <c r="Y3839" s="21">
        <f t="shared" si="419"/>
        <v>2</v>
      </c>
      <c r="Z3839" s="21" t="str">
        <f t="shared" si="420"/>
        <v>Tuesday</v>
      </c>
      <c r="AA3839" s="21" t="str">
        <f t="shared" si="421"/>
        <v>Thursday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3834</v>
      </c>
      <c r="B3840" s="21" t="s">
        <v>5426</v>
      </c>
      <c r="C3840" s="30">
        <v>45951</v>
      </c>
      <c r="D3840" s="30">
        <v>45958</v>
      </c>
      <c r="E3840" s="47">
        <v>393</v>
      </c>
      <c r="F3840" s="47">
        <f t="shared" si="416"/>
        <v>34584</v>
      </c>
      <c r="G3840" s="48">
        <f t="shared" si="417"/>
        <v>34584</v>
      </c>
      <c r="H3840" s="21" t="s">
        <v>2759</v>
      </c>
      <c r="I3840" s="21" t="s">
        <v>5441</v>
      </c>
      <c r="J3840" s="21">
        <v>1</v>
      </c>
      <c r="K3840" s="21">
        <v>1</v>
      </c>
      <c r="L3840" s="21">
        <f t="shared" si="418"/>
        <v>0</v>
      </c>
      <c r="M3840" s="21" t="s">
        <v>5698</v>
      </c>
      <c r="N3840" s="30">
        <v>45958</v>
      </c>
      <c r="O3840" s="48">
        <v>48051</v>
      </c>
      <c r="P3840" s="21" t="s">
        <v>16</v>
      </c>
      <c r="Q3840" s="21" t="s">
        <v>2071</v>
      </c>
      <c r="R3840" s="21" t="s">
        <v>637</v>
      </c>
      <c r="S3840" s="3">
        <v>4</v>
      </c>
      <c r="T3840" s="37"/>
      <c r="U3840" s="21" t="s">
        <v>320</v>
      </c>
      <c r="V3840" s="21" t="str">
        <f>VLOOKUP(P3840,'Customer List'!B:C,2,)</f>
        <v>Delhi</v>
      </c>
      <c r="W3840" s="38"/>
      <c r="X3840" s="30">
        <f t="shared" ref="X3840:X3848" si="422">IF(OR(R3840 = "PRIYANKA MADAM", R3840 = "DEEPAK", R3840 = "PORTER"),N3840,"")</f>
        <v>45958</v>
      </c>
      <c r="Y3840" s="21">
        <f t="shared" si="419"/>
        <v>0</v>
      </c>
      <c r="Z3840" s="21" t="str">
        <f t="shared" si="420"/>
        <v>Tuesday</v>
      </c>
      <c r="AA3840" s="21" t="str">
        <f t="shared" si="421"/>
        <v>Tuesday</v>
      </c>
      <c r="AB3840" s="21" t="str">
        <f>VLOOKUP(U3840,'Currency Sheet'!A:C,3,)</f>
        <v>DOLLAR</v>
      </c>
      <c r="AC3840" s="42" t="str">
        <f>VLOOKUP(P3840,'Customer List'!B:D,3,)</f>
        <v>Local</v>
      </c>
    </row>
    <row r="3841" spans="1:29" x14ac:dyDescent="0.25">
      <c r="A3841" s="21">
        <v>3835</v>
      </c>
      <c r="B3841" s="21" t="s">
        <v>5426</v>
      </c>
      <c r="C3841" s="30">
        <v>45951</v>
      </c>
      <c r="D3841" s="30">
        <v>45958</v>
      </c>
      <c r="E3841" s="47">
        <v>393</v>
      </c>
      <c r="F3841" s="47">
        <f t="shared" si="416"/>
        <v>34584</v>
      </c>
      <c r="G3841" s="48">
        <f t="shared" si="417"/>
        <v>34584</v>
      </c>
      <c r="H3841" s="21" t="s">
        <v>5442</v>
      </c>
      <c r="I3841" s="21" t="s">
        <v>5443</v>
      </c>
      <c r="J3841" s="21">
        <v>1</v>
      </c>
      <c r="K3841" s="21">
        <v>1</v>
      </c>
      <c r="L3841" s="21">
        <f t="shared" si="418"/>
        <v>0</v>
      </c>
      <c r="M3841" s="21" t="s">
        <v>5616</v>
      </c>
      <c r="N3841" s="30">
        <v>45959</v>
      </c>
      <c r="O3841" s="48">
        <v>50720.5</v>
      </c>
      <c r="P3841" s="21" t="s">
        <v>30</v>
      </c>
      <c r="Q3841" s="21" t="s">
        <v>2071</v>
      </c>
      <c r="R3841" s="21" t="s">
        <v>847</v>
      </c>
      <c r="S3841" s="3">
        <v>4</v>
      </c>
      <c r="T3841" s="37"/>
      <c r="U3841" s="21" t="s">
        <v>320</v>
      </c>
      <c r="V3841" s="21" t="str">
        <f>VLOOKUP(P3841,'Customer List'!B:C,2,)</f>
        <v>Delhi</v>
      </c>
      <c r="W3841" s="38"/>
      <c r="X3841" s="30">
        <f t="shared" si="422"/>
        <v>45959</v>
      </c>
      <c r="Y3841" s="21">
        <f t="shared" si="419"/>
        <v>0</v>
      </c>
      <c r="Z3841" s="21" t="str">
        <f t="shared" si="420"/>
        <v>Wednesday</v>
      </c>
      <c r="AA3841" s="21" t="str">
        <f t="shared" si="421"/>
        <v>Wednesday</v>
      </c>
      <c r="AB3841" s="21" t="str">
        <f>VLOOKUP(U3841,'Currency Sheet'!A:C,3,)</f>
        <v>DOLLAR</v>
      </c>
      <c r="AC3841" s="42" t="str">
        <f>VLOOKUP(P3841,'Customer List'!B:D,3,)</f>
        <v>Local</v>
      </c>
    </row>
    <row r="3842" spans="1:29" x14ac:dyDescent="0.25">
      <c r="A3842" s="21">
        <v>3836</v>
      </c>
      <c r="B3842" s="21" t="s">
        <v>5445</v>
      </c>
      <c r="C3842" s="30">
        <v>45954</v>
      </c>
      <c r="D3842" s="30">
        <v>45958</v>
      </c>
      <c r="E3842" s="47">
        <v>18</v>
      </c>
      <c r="F3842" s="47">
        <f t="shared" si="416"/>
        <v>1584</v>
      </c>
      <c r="G3842" s="48">
        <f t="shared" si="417"/>
        <v>1584</v>
      </c>
      <c r="H3842" s="21" t="s">
        <v>5449</v>
      </c>
      <c r="I3842" s="21" t="s">
        <v>5482</v>
      </c>
      <c r="J3842" s="21">
        <v>1</v>
      </c>
      <c r="K3842" s="21">
        <v>1</v>
      </c>
      <c r="L3842" s="21">
        <f t="shared" si="418"/>
        <v>0</v>
      </c>
      <c r="M3842" s="21" t="s">
        <v>5693</v>
      </c>
      <c r="N3842" s="30">
        <v>45961</v>
      </c>
      <c r="O3842" s="48">
        <v>3915</v>
      </c>
      <c r="P3842" s="21" t="s">
        <v>625</v>
      </c>
      <c r="Q3842" s="21" t="s">
        <v>2071</v>
      </c>
      <c r="R3842" s="21" t="s">
        <v>637</v>
      </c>
      <c r="S3842" s="3">
        <v>-20</v>
      </c>
      <c r="T3842" s="37"/>
      <c r="U3842" s="21" t="s">
        <v>520</v>
      </c>
      <c r="V3842" s="21" t="str">
        <f>VLOOKUP(P3842,'Customer List'!B:C,2,)</f>
        <v>Delhi</v>
      </c>
      <c r="W3842" s="38"/>
      <c r="X3842" s="30">
        <f t="shared" si="422"/>
        <v>45961</v>
      </c>
      <c r="Y3842" s="21">
        <f t="shared" si="419"/>
        <v>0</v>
      </c>
      <c r="Z3842" s="21" t="str">
        <f t="shared" si="420"/>
        <v>Friday</v>
      </c>
      <c r="AA3842" s="21" t="str">
        <f t="shared" si="421"/>
        <v>Friday</v>
      </c>
      <c r="AB3842" s="21" t="str">
        <f>VLOOKUP(U3842,'Currency Sheet'!A:C,3,)</f>
        <v>DOLLAR</v>
      </c>
      <c r="AC3842" s="42" t="str">
        <f>VLOOKUP(P3842,'Customer List'!B:D,3,)</f>
        <v>Local</v>
      </c>
    </row>
    <row r="3843" spans="1:29" x14ac:dyDescent="0.25">
      <c r="A3843" s="21">
        <v>3837</v>
      </c>
      <c r="B3843" s="21" t="s">
        <v>5445</v>
      </c>
      <c r="C3843" s="30">
        <v>45954</v>
      </c>
      <c r="D3843" s="30">
        <v>45958</v>
      </c>
      <c r="E3843" s="47">
        <v>103.8</v>
      </c>
      <c r="F3843" s="47">
        <f t="shared" si="416"/>
        <v>9134.4</v>
      </c>
      <c r="G3843" s="48">
        <f t="shared" si="417"/>
        <v>9134.4</v>
      </c>
      <c r="H3843" s="21" t="s">
        <v>5450</v>
      </c>
      <c r="I3843" s="21" t="s">
        <v>5483</v>
      </c>
      <c r="J3843" s="21">
        <v>1</v>
      </c>
      <c r="K3843" s="21">
        <v>1</v>
      </c>
      <c r="L3843" s="21">
        <f t="shared" si="418"/>
        <v>0</v>
      </c>
      <c r="M3843" s="21" t="s">
        <v>5693</v>
      </c>
      <c r="N3843" s="30">
        <v>45961</v>
      </c>
      <c r="O3843" s="48">
        <v>22576.5</v>
      </c>
      <c r="P3843" s="21" t="s">
        <v>625</v>
      </c>
      <c r="Q3843" s="21" t="s">
        <v>2071</v>
      </c>
      <c r="R3843" s="21" t="s">
        <v>637</v>
      </c>
      <c r="S3843" s="3">
        <v>-20</v>
      </c>
      <c r="T3843" s="37"/>
      <c r="U3843" s="21" t="s">
        <v>520</v>
      </c>
      <c r="V3843" s="21" t="str">
        <f>VLOOKUP(P3843,'Customer List'!B:C,2,)</f>
        <v>Delhi</v>
      </c>
      <c r="W3843" s="38"/>
      <c r="X3843" s="30">
        <f t="shared" si="422"/>
        <v>45961</v>
      </c>
      <c r="Y3843" s="21">
        <f t="shared" si="419"/>
        <v>0</v>
      </c>
      <c r="Z3843" s="21" t="str">
        <f t="shared" si="420"/>
        <v>Friday</v>
      </c>
      <c r="AA3843" s="21" t="str">
        <f t="shared" si="421"/>
        <v>Friday</v>
      </c>
      <c r="AB3843" s="21" t="str">
        <f>VLOOKUP(U3843,'Currency Sheet'!A:C,3,)</f>
        <v>DOLLAR</v>
      </c>
      <c r="AC3843" s="42" t="str">
        <f>VLOOKUP(P3843,'Customer List'!B:D,3,)</f>
        <v>Local</v>
      </c>
    </row>
    <row r="3844" spans="1:29" x14ac:dyDescent="0.25">
      <c r="A3844" s="21">
        <v>3838</v>
      </c>
      <c r="B3844" s="21" t="s">
        <v>5445</v>
      </c>
      <c r="C3844" s="30">
        <v>45954</v>
      </c>
      <c r="D3844" s="30">
        <v>45958</v>
      </c>
      <c r="E3844" s="47">
        <v>43.8</v>
      </c>
      <c r="F3844" s="47">
        <f t="shared" si="416"/>
        <v>3854.3999999999996</v>
      </c>
      <c r="G3844" s="48">
        <f t="shared" si="417"/>
        <v>3854.3999999999996</v>
      </c>
      <c r="H3844" s="21" t="s">
        <v>5451</v>
      </c>
      <c r="I3844" s="21" t="s">
        <v>5484</v>
      </c>
      <c r="J3844" s="21">
        <v>1</v>
      </c>
      <c r="K3844" s="21">
        <v>1</v>
      </c>
      <c r="L3844" s="21">
        <f t="shared" si="418"/>
        <v>0</v>
      </c>
      <c r="M3844" s="21" t="s">
        <v>5693</v>
      </c>
      <c r="N3844" s="30">
        <v>45961</v>
      </c>
      <c r="O3844" s="48">
        <v>9526.5</v>
      </c>
      <c r="P3844" s="21" t="s">
        <v>625</v>
      </c>
      <c r="Q3844" s="21" t="s">
        <v>2071</v>
      </c>
      <c r="R3844" s="21" t="s">
        <v>637</v>
      </c>
      <c r="S3844" s="3">
        <v>-20</v>
      </c>
      <c r="T3844" s="37"/>
      <c r="U3844" s="21" t="s">
        <v>520</v>
      </c>
      <c r="V3844" s="21" t="str">
        <f>VLOOKUP(P3844,'Customer List'!B:C,2,)</f>
        <v>Delhi</v>
      </c>
      <c r="W3844" s="38"/>
      <c r="X3844" s="30">
        <f t="shared" si="422"/>
        <v>45961</v>
      </c>
      <c r="Y3844" s="21">
        <f t="shared" si="419"/>
        <v>0</v>
      </c>
      <c r="Z3844" s="21" t="str">
        <f t="shared" si="420"/>
        <v>Friday</v>
      </c>
      <c r="AA3844" s="21" t="str">
        <f t="shared" si="421"/>
        <v>Friday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3839</v>
      </c>
      <c r="B3845" s="21" t="s">
        <v>5445</v>
      </c>
      <c r="C3845" s="30">
        <v>45954</v>
      </c>
      <c r="D3845" s="30">
        <v>45958</v>
      </c>
      <c r="E3845" s="47">
        <v>18.600000000000001</v>
      </c>
      <c r="F3845" s="47">
        <f t="shared" si="416"/>
        <v>1636.8000000000002</v>
      </c>
      <c r="G3845" s="48">
        <f t="shared" si="417"/>
        <v>1636.8000000000002</v>
      </c>
      <c r="H3845" s="21" t="s">
        <v>5452</v>
      </c>
      <c r="I3845" s="21" t="s">
        <v>5485</v>
      </c>
      <c r="J3845" s="21">
        <v>1</v>
      </c>
      <c r="K3845" s="21">
        <v>1</v>
      </c>
      <c r="L3845" s="21">
        <f t="shared" si="418"/>
        <v>0</v>
      </c>
      <c r="M3845" s="21" t="s">
        <v>5693</v>
      </c>
      <c r="N3845" s="30">
        <v>45961</v>
      </c>
      <c r="O3845" s="48">
        <v>4045.5</v>
      </c>
      <c r="P3845" s="21" t="s">
        <v>625</v>
      </c>
      <c r="Q3845" s="21" t="s">
        <v>2071</v>
      </c>
      <c r="R3845" s="21" t="s">
        <v>637</v>
      </c>
      <c r="S3845" s="3">
        <v>-20</v>
      </c>
      <c r="T3845" s="37"/>
      <c r="U3845" s="21" t="s">
        <v>520</v>
      </c>
      <c r="V3845" s="21" t="str">
        <f>VLOOKUP(P3845,'Customer List'!B:C,2,)</f>
        <v>Delhi</v>
      </c>
      <c r="W3845" s="38"/>
      <c r="X3845" s="30">
        <f t="shared" si="422"/>
        <v>45961</v>
      </c>
      <c r="Y3845" s="21">
        <f t="shared" si="419"/>
        <v>0</v>
      </c>
      <c r="Z3845" s="21" t="str">
        <f t="shared" si="420"/>
        <v>Friday</v>
      </c>
      <c r="AA3845" s="21" t="str">
        <f t="shared" si="421"/>
        <v>Friday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3840</v>
      </c>
      <c r="B3846" s="21" t="s">
        <v>5445</v>
      </c>
      <c r="C3846" s="30">
        <v>45954</v>
      </c>
      <c r="D3846" s="30">
        <v>45958</v>
      </c>
      <c r="E3846" s="47">
        <v>17.399999999999999</v>
      </c>
      <c r="F3846" s="47">
        <f t="shared" si="416"/>
        <v>1531.1999999999998</v>
      </c>
      <c r="G3846" s="48">
        <f t="shared" si="417"/>
        <v>1531.1999999999998</v>
      </c>
      <c r="H3846" s="21" t="s">
        <v>5453</v>
      </c>
      <c r="I3846" s="21" t="s">
        <v>5486</v>
      </c>
      <c r="J3846" s="21">
        <v>1</v>
      </c>
      <c r="K3846" s="21">
        <v>1</v>
      </c>
      <c r="L3846" s="21">
        <f t="shared" si="418"/>
        <v>0</v>
      </c>
      <c r="M3846" s="21" t="s">
        <v>5693</v>
      </c>
      <c r="N3846" s="30">
        <v>45961</v>
      </c>
      <c r="O3846" s="48">
        <v>3784.5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422"/>
        <v>45961</v>
      </c>
      <c r="Y3846" s="21">
        <f t="shared" si="419"/>
        <v>0</v>
      </c>
      <c r="Z3846" s="21" t="str">
        <f t="shared" si="420"/>
        <v>Friday</v>
      </c>
      <c r="AA3846" s="21" t="str">
        <f t="shared" si="421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3841</v>
      </c>
      <c r="B3847" s="21" t="s">
        <v>5445</v>
      </c>
      <c r="C3847" s="30">
        <v>45954</v>
      </c>
      <c r="D3847" s="30">
        <v>45958</v>
      </c>
      <c r="E3847" s="47">
        <v>118.2</v>
      </c>
      <c r="F3847" s="47">
        <f t="shared" ref="F3847:F3910" si="423">IF(AB3847="DOLLAR",E3847*88,E3847)</f>
        <v>10401.6</v>
      </c>
      <c r="G3847" s="48">
        <f t="shared" ref="G3847:G3910" si="424">F3847*J3847</f>
        <v>10401.6</v>
      </c>
      <c r="H3847" s="21" t="s">
        <v>5454</v>
      </c>
      <c r="I3847" s="21" t="s">
        <v>5487</v>
      </c>
      <c r="J3847" s="21">
        <v>1</v>
      </c>
      <c r="K3847" s="21">
        <v>1</v>
      </c>
      <c r="L3847" s="21">
        <f t="shared" ref="L3847:L3910" si="425">J3847-K3847</f>
        <v>0</v>
      </c>
      <c r="M3847" s="21" t="s">
        <v>5693</v>
      </c>
      <c r="N3847" s="30">
        <v>45961</v>
      </c>
      <c r="O3847" s="48">
        <v>25708.5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422"/>
        <v>45961</v>
      </c>
      <c r="Y3847" s="21">
        <f t="shared" ref="Y3847:Y3910" si="426">IF(X3847="", "", X3847-N3847)</f>
        <v>0</v>
      </c>
      <c r="Z3847" s="21" t="str">
        <f t="shared" ref="Z3847:Z3910" si="427">IF(N3847="", "", TEXT(N3847, "dddd"))</f>
        <v>Friday</v>
      </c>
      <c r="AA3847" s="21" t="str">
        <f t="shared" ref="AA3847:AA3910" si="428">IF(X3847="", "", TEXT(X3847, "dddd"))</f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3842</v>
      </c>
      <c r="B3848" s="21" t="s">
        <v>5446</v>
      </c>
      <c r="C3848" s="30">
        <v>45954</v>
      </c>
      <c r="D3848" s="30">
        <v>45958</v>
      </c>
      <c r="E3848" s="47">
        <v>133.19999999999999</v>
      </c>
      <c r="F3848" s="47">
        <f t="shared" si="423"/>
        <v>11721.599999999999</v>
      </c>
      <c r="G3848" s="48">
        <f t="shared" si="424"/>
        <v>11721.599999999999</v>
      </c>
      <c r="H3848" s="21" t="s">
        <v>5455</v>
      </c>
      <c r="I3848" s="21" t="s">
        <v>5488</v>
      </c>
      <c r="J3848" s="21">
        <v>1</v>
      </c>
      <c r="K3848" s="21">
        <v>1</v>
      </c>
      <c r="L3848" s="21">
        <f t="shared" si="425"/>
        <v>0</v>
      </c>
      <c r="M3848" s="21" t="s">
        <v>5617</v>
      </c>
      <c r="N3848" s="30">
        <v>45959</v>
      </c>
      <c r="O3848" s="48">
        <v>28971</v>
      </c>
      <c r="P3848" s="21" t="s">
        <v>30</v>
      </c>
      <c r="Q3848" s="21" t="s">
        <v>2071</v>
      </c>
      <c r="R3848" s="21" t="s">
        <v>847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22"/>
        <v>45959</v>
      </c>
      <c r="Y3848" s="21">
        <f t="shared" si="426"/>
        <v>0</v>
      </c>
      <c r="Z3848" s="21" t="str">
        <f t="shared" si="427"/>
        <v>Wednesday</v>
      </c>
      <c r="AA3848" s="21" t="str">
        <f t="shared" si="428"/>
        <v>Wednesday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3843</v>
      </c>
      <c r="B3849" s="21" t="s">
        <v>5447</v>
      </c>
      <c r="C3849" s="30">
        <v>45954</v>
      </c>
      <c r="D3849" s="30">
        <v>45958</v>
      </c>
      <c r="E3849" s="47">
        <v>21</v>
      </c>
      <c r="F3849" s="47">
        <f t="shared" si="423"/>
        <v>1848</v>
      </c>
      <c r="G3849" s="48">
        <f t="shared" si="424"/>
        <v>1848</v>
      </c>
      <c r="H3849" s="21" t="s">
        <v>5456</v>
      </c>
      <c r="I3849" s="21" t="s">
        <v>5489</v>
      </c>
      <c r="J3849" s="21">
        <v>1</v>
      </c>
      <c r="K3849" s="21">
        <v>1</v>
      </c>
      <c r="L3849" s="21">
        <f t="shared" si="425"/>
        <v>0</v>
      </c>
      <c r="M3849" s="21" t="s">
        <v>5599</v>
      </c>
      <c r="N3849" s="30">
        <v>45959</v>
      </c>
      <c r="O3849" s="48">
        <v>3298.75</v>
      </c>
      <c r="P3849" s="21" t="s">
        <v>621</v>
      </c>
      <c r="Q3849" s="21">
        <v>58157567263</v>
      </c>
      <c r="R3849" s="21" t="s">
        <v>40</v>
      </c>
      <c r="S3849" s="3">
        <v>-20</v>
      </c>
      <c r="T3849" s="37"/>
      <c r="U3849" s="21" t="s">
        <v>520</v>
      </c>
      <c r="V3849" s="21" t="str">
        <f>VLOOKUP(P3849,'Customer List'!B:C,2,)</f>
        <v>Hyderabad</v>
      </c>
      <c r="W3849" s="38"/>
      <c r="X3849" s="30">
        <v>45960</v>
      </c>
      <c r="Y3849" s="21">
        <f t="shared" si="426"/>
        <v>1</v>
      </c>
      <c r="Z3849" s="21" t="str">
        <f t="shared" si="427"/>
        <v>Wednesday</v>
      </c>
      <c r="AA3849" s="21" t="str">
        <f t="shared" si="428"/>
        <v>Thursday</v>
      </c>
      <c r="AB3849" s="21" t="str">
        <f>VLOOKUP(U3849,'Currency Sheet'!A:C,3,)</f>
        <v>DOLLAR</v>
      </c>
      <c r="AC3849" s="42" t="str">
        <f>VLOOKUP(P3849,'Customer List'!B:D,3,)</f>
        <v>OutStation</v>
      </c>
    </row>
    <row r="3850" spans="1:29" x14ac:dyDescent="0.25">
      <c r="A3850" s="21">
        <v>3844</v>
      </c>
      <c r="B3850" s="21" t="s">
        <v>5447</v>
      </c>
      <c r="C3850" s="30">
        <v>45954</v>
      </c>
      <c r="D3850" s="30">
        <v>45958</v>
      </c>
      <c r="E3850" s="47">
        <v>31.2</v>
      </c>
      <c r="F3850" s="47">
        <f t="shared" si="423"/>
        <v>2745.6</v>
      </c>
      <c r="G3850" s="48">
        <f t="shared" si="424"/>
        <v>2745.6</v>
      </c>
      <c r="H3850" s="21" t="s">
        <v>5457</v>
      </c>
      <c r="I3850" s="21" t="s">
        <v>5490</v>
      </c>
      <c r="J3850" s="21">
        <v>1</v>
      </c>
      <c r="K3850" s="21">
        <v>1</v>
      </c>
      <c r="L3850" s="21">
        <f t="shared" si="425"/>
        <v>0</v>
      </c>
      <c r="M3850" s="21" t="s">
        <v>5599</v>
      </c>
      <c r="N3850" s="30">
        <v>45959</v>
      </c>
      <c r="O3850" s="48">
        <v>4901</v>
      </c>
      <c r="P3850" s="21" t="s">
        <v>621</v>
      </c>
      <c r="Q3850" s="21">
        <v>58157567263</v>
      </c>
      <c r="R3850" s="21" t="s">
        <v>40</v>
      </c>
      <c r="S3850" s="3">
        <v>-20</v>
      </c>
      <c r="T3850" s="37"/>
      <c r="U3850" s="21" t="s">
        <v>520</v>
      </c>
      <c r="V3850" s="21" t="str">
        <f>VLOOKUP(P3850,'Customer List'!B:C,2,)</f>
        <v>Hyderabad</v>
      </c>
      <c r="W3850" s="38"/>
      <c r="X3850" s="30">
        <v>45960</v>
      </c>
      <c r="Y3850" s="21">
        <f t="shared" si="426"/>
        <v>1</v>
      </c>
      <c r="Z3850" s="21" t="str">
        <f t="shared" si="427"/>
        <v>Wednesday</v>
      </c>
      <c r="AA3850" s="21" t="str">
        <f t="shared" si="428"/>
        <v>Thursday</v>
      </c>
      <c r="AB3850" s="21" t="str">
        <f>VLOOKUP(U3850,'Currency Sheet'!A:C,3,)</f>
        <v>DOLLAR</v>
      </c>
      <c r="AC3850" s="42" t="str">
        <f>VLOOKUP(P3850,'Customer List'!B:D,3,)</f>
        <v>OutStation</v>
      </c>
    </row>
    <row r="3851" spans="1:29" x14ac:dyDescent="0.25">
      <c r="A3851" s="21">
        <v>3845</v>
      </c>
      <c r="B3851" s="21" t="s">
        <v>5447</v>
      </c>
      <c r="C3851" s="30">
        <v>45954</v>
      </c>
      <c r="D3851" s="30">
        <v>45958</v>
      </c>
      <c r="E3851" s="47">
        <v>23.4</v>
      </c>
      <c r="F3851" s="47">
        <f t="shared" si="423"/>
        <v>2059.1999999999998</v>
      </c>
      <c r="G3851" s="48">
        <f t="shared" si="424"/>
        <v>2059.1999999999998</v>
      </c>
      <c r="H3851" s="21" t="s">
        <v>5458</v>
      </c>
      <c r="I3851" s="21" t="s">
        <v>5491</v>
      </c>
      <c r="J3851" s="21">
        <v>1</v>
      </c>
      <c r="K3851" s="21">
        <v>1</v>
      </c>
      <c r="L3851" s="21">
        <f t="shared" si="425"/>
        <v>0</v>
      </c>
      <c r="M3851" s="21" t="s">
        <v>5599</v>
      </c>
      <c r="N3851" s="30">
        <v>45959</v>
      </c>
      <c r="O3851" s="48">
        <v>3675.75</v>
      </c>
      <c r="P3851" s="21" t="s">
        <v>621</v>
      </c>
      <c r="Q3851" s="21">
        <v>58157567263</v>
      </c>
      <c r="R3851" s="21" t="s">
        <v>40</v>
      </c>
      <c r="S3851" s="3">
        <v>-20</v>
      </c>
      <c r="T3851" s="37"/>
      <c r="U3851" s="21" t="s">
        <v>520</v>
      </c>
      <c r="V3851" s="21" t="str">
        <f>VLOOKUP(P3851,'Customer List'!B:C,2,)</f>
        <v>Hyderabad</v>
      </c>
      <c r="W3851" s="38"/>
      <c r="X3851" s="30">
        <v>45960</v>
      </c>
      <c r="Y3851" s="21">
        <f t="shared" si="426"/>
        <v>1</v>
      </c>
      <c r="Z3851" s="21" t="str">
        <f t="shared" si="427"/>
        <v>Wednesday</v>
      </c>
      <c r="AA3851" s="21" t="str">
        <f t="shared" si="428"/>
        <v>Thursday</v>
      </c>
      <c r="AB3851" s="21" t="str">
        <f>VLOOKUP(U3851,'Currency Sheet'!A:C,3,)</f>
        <v>DOLLAR</v>
      </c>
      <c r="AC3851" s="42" t="str">
        <f>VLOOKUP(P3851,'Customer List'!B:D,3,)</f>
        <v>OutStation</v>
      </c>
    </row>
    <row r="3852" spans="1:29" x14ac:dyDescent="0.25">
      <c r="A3852" s="21">
        <v>3846</v>
      </c>
      <c r="B3852" s="21" t="s">
        <v>5447</v>
      </c>
      <c r="C3852" s="30">
        <v>45954</v>
      </c>
      <c r="D3852" s="30">
        <v>45958</v>
      </c>
      <c r="E3852" s="47">
        <v>19.8</v>
      </c>
      <c r="F3852" s="47">
        <f t="shared" si="423"/>
        <v>1742.4</v>
      </c>
      <c r="G3852" s="48">
        <f t="shared" si="424"/>
        <v>1742.4</v>
      </c>
      <c r="H3852" s="21" t="s">
        <v>5459</v>
      </c>
      <c r="I3852" s="21" t="s">
        <v>5492</v>
      </c>
      <c r="J3852" s="21">
        <v>1</v>
      </c>
      <c r="K3852" s="21">
        <v>1</v>
      </c>
      <c r="L3852" s="21">
        <f t="shared" si="425"/>
        <v>0</v>
      </c>
      <c r="M3852" s="21" t="s">
        <v>5599</v>
      </c>
      <c r="N3852" s="30">
        <v>45959</v>
      </c>
      <c r="O3852" s="48">
        <v>3110.25</v>
      </c>
      <c r="P3852" s="21" t="s">
        <v>621</v>
      </c>
      <c r="Q3852" s="21">
        <v>58157567263</v>
      </c>
      <c r="R3852" s="21" t="s">
        <v>40</v>
      </c>
      <c r="S3852" s="3">
        <v>-20</v>
      </c>
      <c r="T3852" s="37"/>
      <c r="U3852" s="21" t="s">
        <v>520</v>
      </c>
      <c r="V3852" s="21" t="str">
        <f>VLOOKUP(P3852,'Customer List'!B:C,2,)</f>
        <v>Hyderabad</v>
      </c>
      <c r="W3852" s="38"/>
      <c r="X3852" s="30">
        <v>45960</v>
      </c>
      <c r="Y3852" s="21">
        <f t="shared" si="426"/>
        <v>1</v>
      </c>
      <c r="Z3852" s="21" t="str">
        <f t="shared" si="427"/>
        <v>Wednesday</v>
      </c>
      <c r="AA3852" s="21" t="str">
        <f t="shared" si="428"/>
        <v>Thursday</v>
      </c>
      <c r="AB3852" s="21" t="str">
        <f>VLOOKUP(U3852,'Currency Sheet'!A:C,3,)</f>
        <v>DOLLAR</v>
      </c>
      <c r="AC3852" s="42" t="str">
        <f>VLOOKUP(P3852,'Customer List'!B:D,3,)</f>
        <v>OutStation</v>
      </c>
    </row>
    <row r="3853" spans="1:29" x14ac:dyDescent="0.25">
      <c r="A3853" s="21">
        <v>3847</v>
      </c>
      <c r="B3853" s="21" t="s">
        <v>5447</v>
      </c>
      <c r="C3853" s="30">
        <v>45954</v>
      </c>
      <c r="D3853" s="30">
        <v>45958</v>
      </c>
      <c r="E3853" s="47">
        <v>18</v>
      </c>
      <c r="F3853" s="47">
        <f t="shared" si="423"/>
        <v>1584</v>
      </c>
      <c r="G3853" s="48">
        <f t="shared" si="424"/>
        <v>1584</v>
      </c>
      <c r="H3853" s="21" t="s">
        <v>5460</v>
      </c>
      <c r="I3853" s="21" t="s">
        <v>5493</v>
      </c>
      <c r="J3853" s="21">
        <v>1</v>
      </c>
      <c r="K3853" s="21">
        <v>1</v>
      </c>
      <c r="L3853" s="21">
        <f t="shared" si="425"/>
        <v>0</v>
      </c>
      <c r="M3853" s="21" t="s">
        <v>5599</v>
      </c>
      <c r="N3853" s="30">
        <v>45959</v>
      </c>
      <c r="O3853" s="48">
        <v>2827.5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426"/>
        <v>1</v>
      </c>
      <c r="Z3853" s="21" t="str">
        <f t="shared" si="427"/>
        <v>Wednesday</v>
      </c>
      <c r="AA3853" s="21" t="str">
        <f t="shared" si="428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3848</v>
      </c>
      <c r="B3854" s="21" t="s">
        <v>5447</v>
      </c>
      <c r="C3854" s="30">
        <v>45954</v>
      </c>
      <c r="D3854" s="30">
        <v>45958</v>
      </c>
      <c r="E3854" s="47">
        <v>17.399999999999999</v>
      </c>
      <c r="F3854" s="47">
        <f t="shared" si="423"/>
        <v>1531.1999999999998</v>
      </c>
      <c r="G3854" s="48">
        <f t="shared" si="424"/>
        <v>0</v>
      </c>
      <c r="H3854" s="21" t="s">
        <v>5461</v>
      </c>
      <c r="I3854" s="21" t="s">
        <v>5494</v>
      </c>
      <c r="J3854" s="21">
        <v>0</v>
      </c>
      <c r="K3854" s="21"/>
      <c r="L3854" s="21">
        <f t="shared" si="425"/>
        <v>0</v>
      </c>
      <c r="M3854" s="21" t="s">
        <v>3631</v>
      </c>
      <c r="N3854" s="30"/>
      <c r="O3854" s="48"/>
      <c r="P3854" s="21" t="s">
        <v>621</v>
      </c>
      <c r="Q3854" s="21"/>
      <c r="R3854" s="21"/>
      <c r="S3854" s="3">
        <v>-20</v>
      </c>
      <c r="T3854" s="37" t="s">
        <v>5522</v>
      </c>
      <c r="U3854" s="21" t="s">
        <v>520</v>
      </c>
      <c r="V3854" s="21" t="str">
        <f>VLOOKUP(P3854,'Customer List'!B:C,2,)</f>
        <v>Hyderabad</v>
      </c>
      <c r="W3854" s="38"/>
      <c r="X3854" s="30" t="str">
        <f>IF(OR(R3854 = "PRIYANKA MADAM", R3854 = "DEEPAK", R3854 = "PORTER"),N3854,"")</f>
        <v/>
      </c>
      <c r="Y3854" s="21" t="str">
        <f t="shared" si="426"/>
        <v/>
      </c>
      <c r="Z3854" s="21" t="str">
        <f t="shared" si="427"/>
        <v/>
      </c>
      <c r="AA3854" s="21" t="str">
        <f t="shared" si="428"/>
        <v/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3849</v>
      </c>
      <c r="B3855" s="21" t="s">
        <v>5447</v>
      </c>
      <c r="C3855" s="30">
        <v>45954</v>
      </c>
      <c r="D3855" s="30">
        <v>45958</v>
      </c>
      <c r="E3855" s="47">
        <v>23.4</v>
      </c>
      <c r="F3855" s="47">
        <f t="shared" si="423"/>
        <v>2059.1999999999998</v>
      </c>
      <c r="G3855" s="48">
        <f t="shared" si="424"/>
        <v>2059.1999999999998</v>
      </c>
      <c r="H3855" s="21" t="s">
        <v>5462</v>
      </c>
      <c r="I3855" s="21" t="s">
        <v>5495</v>
      </c>
      <c r="J3855" s="21">
        <v>1</v>
      </c>
      <c r="K3855" s="21">
        <v>1</v>
      </c>
      <c r="L3855" s="21">
        <f t="shared" si="425"/>
        <v>0</v>
      </c>
      <c r="M3855" s="21" t="s">
        <v>5599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26"/>
        <v>1</v>
      </c>
      <c r="Z3855" s="21" t="str">
        <f t="shared" si="427"/>
        <v>Wednesday</v>
      </c>
      <c r="AA3855" s="21" t="str">
        <f t="shared" si="428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3850</v>
      </c>
      <c r="B3856" s="21" t="s">
        <v>5447</v>
      </c>
      <c r="C3856" s="30">
        <v>45954</v>
      </c>
      <c r="D3856" s="30">
        <v>45958</v>
      </c>
      <c r="E3856" s="47">
        <v>26.4</v>
      </c>
      <c r="F3856" s="47">
        <f t="shared" si="423"/>
        <v>2323.1999999999998</v>
      </c>
      <c r="G3856" s="48">
        <f t="shared" si="424"/>
        <v>2323.1999999999998</v>
      </c>
      <c r="H3856" s="21" t="s">
        <v>5463</v>
      </c>
      <c r="I3856" s="21" t="s">
        <v>5496</v>
      </c>
      <c r="J3856" s="21">
        <v>1</v>
      </c>
      <c r="K3856" s="21">
        <v>1</v>
      </c>
      <c r="L3856" s="21">
        <f t="shared" si="425"/>
        <v>0</v>
      </c>
      <c r="M3856" s="21" t="s">
        <v>5599</v>
      </c>
      <c r="N3856" s="30">
        <v>45959</v>
      </c>
      <c r="O3856" s="48">
        <v>4147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26"/>
        <v>1</v>
      </c>
      <c r="Z3856" s="21" t="str">
        <f t="shared" si="427"/>
        <v>Wednesday</v>
      </c>
      <c r="AA3856" s="21" t="str">
        <f t="shared" si="428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3851</v>
      </c>
      <c r="B3857" s="21" t="s">
        <v>5447</v>
      </c>
      <c r="C3857" s="30">
        <v>45954</v>
      </c>
      <c r="D3857" s="30">
        <v>45958</v>
      </c>
      <c r="E3857" s="47">
        <v>19.2</v>
      </c>
      <c r="F3857" s="47">
        <f t="shared" si="423"/>
        <v>1689.6</v>
      </c>
      <c r="G3857" s="48">
        <f t="shared" si="424"/>
        <v>1689.6</v>
      </c>
      <c r="H3857" s="21" t="s">
        <v>5464</v>
      </c>
      <c r="I3857" s="21" t="s">
        <v>5497</v>
      </c>
      <c r="J3857" s="21">
        <v>1</v>
      </c>
      <c r="K3857" s="21">
        <v>1</v>
      </c>
      <c r="L3857" s="21">
        <f t="shared" si="425"/>
        <v>0</v>
      </c>
      <c r="M3857" s="21" t="s">
        <v>5599</v>
      </c>
      <c r="N3857" s="30">
        <v>45959</v>
      </c>
      <c r="O3857" s="48">
        <v>3016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26"/>
        <v>1</v>
      </c>
      <c r="Z3857" s="21" t="str">
        <f t="shared" si="427"/>
        <v>Wednesday</v>
      </c>
      <c r="AA3857" s="21" t="str">
        <f t="shared" si="428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3852</v>
      </c>
      <c r="B3858" s="21" t="s">
        <v>5447</v>
      </c>
      <c r="C3858" s="30">
        <v>45954</v>
      </c>
      <c r="D3858" s="30">
        <v>45958</v>
      </c>
      <c r="E3858" s="47">
        <v>26.4</v>
      </c>
      <c r="F3858" s="47">
        <f t="shared" si="423"/>
        <v>2323.1999999999998</v>
      </c>
      <c r="G3858" s="48">
        <f t="shared" si="424"/>
        <v>2323.1999999999998</v>
      </c>
      <c r="H3858" s="21" t="s">
        <v>5465</v>
      </c>
      <c r="I3858" s="21" t="s">
        <v>5498</v>
      </c>
      <c r="J3858" s="21">
        <v>1</v>
      </c>
      <c r="K3858" s="21">
        <v>1</v>
      </c>
      <c r="L3858" s="21">
        <f t="shared" si="425"/>
        <v>0</v>
      </c>
      <c r="M3858" s="21" t="s">
        <v>5599</v>
      </c>
      <c r="N3858" s="30">
        <v>45959</v>
      </c>
      <c r="O3858" s="48">
        <v>4147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26"/>
        <v>1</v>
      </c>
      <c r="Z3858" s="21" t="str">
        <f t="shared" si="427"/>
        <v>Wednesday</v>
      </c>
      <c r="AA3858" s="21" t="str">
        <f t="shared" si="428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3853</v>
      </c>
      <c r="B3859" s="21" t="s">
        <v>5447</v>
      </c>
      <c r="C3859" s="30">
        <v>45954</v>
      </c>
      <c r="D3859" s="30">
        <v>45958</v>
      </c>
      <c r="E3859" s="47">
        <v>17.399999999999999</v>
      </c>
      <c r="F3859" s="47">
        <f t="shared" si="423"/>
        <v>1531.1999999999998</v>
      </c>
      <c r="G3859" s="48">
        <f t="shared" si="424"/>
        <v>1531.1999999999998</v>
      </c>
      <c r="H3859" s="21" t="s">
        <v>5466</v>
      </c>
      <c r="I3859" s="21" t="s">
        <v>5499</v>
      </c>
      <c r="J3859" s="21">
        <v>1</v>
      </c>
      <c r="K3859" s="21">
        <v>1</v>
      </c>
      <c r="L3859" s="21">
        <f t="shared" si="425"/>
        <v>0</v>
      </c>
      <c r="M3859" s="21" t="s">
        <v>5599</v>
      </c>
      <c r="N3859" s="30">
        <v>45959</v>
      </c>
      <c r="O3859" s="48">
        <v>2733.25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26"/>
        <v>1</v>
      </c>
      <c r="Z3859" s="21" t="str">
        <f t="shared" si="427"/>
        <v>Wednesday</v>
      </c>
      <c r="AA3859" s="21" t="str">
        <f t="shared" si="428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3854</v>
      </c>
      <c r="B3860" s="21" t="s">
        <v>5447</v>
      </c>
      <c r="C3860" s="30">
        <v>45954</v>
      </c>
      <c r="D3860" s="30">
        <v>45958</v>
      </c>
      <c r="E3860" s="47">
        <v>18</v>
      </c>
      <c r="F3860" s="47">
        <f t="shared" si="423"/>
        <v>1584</v>
      </c>
      <c r="G3860" s="48">
        <f t="shared" si="424"/>
        <v>1584</v>
      </c>
      <c r="H3860" s="21" t="s">
        <v>5467</v>
      </c>
      <c r="I3860" s="21" t="s">
        <v>5500</v>
      </c>
      <c r="J3860" s="21">
        <v>1</v>
      </c>
      <c r="K3860" s="21">
        <v>1</v>
      </c>
      <c r="L3860" s="21">
        <f t="shared" si="425"/>
        <v>0</v>
      </c>
      <c r="M3860" s="21" t="s">
        <v>5599</v>
      </c>
      <c r="N3860" s="30">
        <v>45959</v>
      </c>
      <c r="O3860" s="48">
        <v>2827.5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426"/>
        <v>1</v>
      </c>
      <c r="Z3860" s="21" t="str">
        <f t="shared" si="427"/>
        <v>Wednesday</v>
      </c>
      <c r="AA3860" s="21" t="str">
        <f t="shared" si="428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3855</v>
      </c>
      <c r="B3861" s="21" t="s">
        <v>5447</v>
      </c>
      <c r="C3861" s="30">
        <v>45954</v>
      </c>
      <c r="D3861" s="30">
        <v>45958</v>
      </c>
      <c r="E3861" s="47">
        <v>22.2</v>
      </c>
      <c r="F3861" s="47">
        <f t="shared" si="423"/>
        <v>1953.6</v>
      </c>
      <c r="G3861" s="48">
        <f t="shared" si="424"/>
        <v>1953.6</v>
      </c>
      <c r="H3861" s="21" t="s">
        <v>5468</v>
      </c>
      <c r="I3861" s="21" t="s">
        <v>5501</v>
      </c>
      <c r="J3861" s="21">
        <v>1</v>
      </c>
      <c r="K3861" s="21">
        <v>1</v>
      </c>
      <c r="L3861" s="21">
        <f t="shared" si="425"/>
        <v>0</v>
      </c>
      <c r="M3861" s="21" t="s">
        <v>5599</v>
      </c>
      <c r="N3861" s="30">
        <v>45959</v>
      </c>
      <c r="O3861" s="48">
        <v>3487.25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26"/>
        <v>1</v>
      </c>
      <c r="Z3861" s="21" t="str">
        <f t="shared" si="427"/>
        <v>Wednesday</v>
      </c>
      <c r="AA3861" s="21" t="str">
        <f t="shared" si="428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3856</v>
      </c>
      <c r="B3862" s="21" t="s">
        <v>5447</v>
      </c>
      <c r="C3862" s="30">
        <v>45954</v>
      </c>
      <c r="D3862" s="30">
        <v>45958</v>
      </c>
      <c r="E3862" s="47">
        <v>27</v>
      </c>
      <c r="F3862" s="47">
        <f t="shared" si="423"/>
        <v>2376</v>
      </c>
      <c r="G3862" s="48">
        <f t="shared" si="424"/>
        <v>2376</v>
      </c>
      <c r="H3862" s="21" t="s">
        <v>5469</v>
      </c>
      <c r="I3862" s="21" t="s">
        <v>5502</v>
      </c>
      <c r="J3862" s="21">
        <v>1</v>
      </c>
      <c r="K3862" s="21">
        <v>1</v>
      </c>
      <c r="L3862" s="21">
        <f t="shared" si="425"/>
        <v>0</v>
      </c>
      <c r="M3862" s="21" t="s">
        <v>5599</v>
      </c>
      <c r="N3862" s="30">
        <v>45959</v>
      </c>
      <c r="O3862" s="48">
        <v>4241.25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26"/>
        <v>1</v>
      </c>
      <c r="Z3862" s="21" t="str">
        <f t="shared" si="427"/>
        <v>Wednesday</v>
      </c>
      <c r="AA3862" s="21" t="str">
        <f t="shared" si="428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3857</v>
      </c>
      <c r="B3863" s="21" t="s">
        <v>5447</v>
      </c>
      <c r="C3863" s="30">
        <v>45954</v>
      </c>
      <c r="D3863" s="30">
        <v>45958</v>
      </c>
      <c r="E3863" s="47">
        <v>25.8</v>
      </c>
      <c r="F3863" s="47">
        <f t="shared" si="423"/>
        <v>2270.4</v>
      </c>
      <c r="G3863" s="48">
        <f t="shared" si="424"/>
        <v>2270.4</v>
      </c>
      <c r="H3863" s="21" t="s">
        <v>5470</v>
      </c>
      <c r="I3863" s="21" t="s">
        <v>5503</v>
      </c>
      <c r="J3863" s="21">
        <v>1</v>
      </c>
      <c r="K3863" s="21">
        <v>1</v>
      </c>
      <c r="L3863" s="21">
        <f t="shared" si="425"/>
        <v>0</v>
      </c>
      <c r="M3863" s="21" t="s">
        <v>5599</v>
      </c>
      <c r="N3863" s="30">
        <v>45959</v>
      </c>
      <c r="O3863" s="48">
        <v>4052.75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26"/>
        <v>1</v>
      </c>
      <c r="Z3863" s="21" t="str">
        <f t="shared" si="427"/>
        <v>Wednesday</v>
      </c>
      <c r="AA3863" s="21" t="str">
        <f t="shared" si="428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3858</v>
      </c>
      <c r="B3864" s="21" t="s">
        <v>5447</v>
      </c>
      <c r="C3864" s="30">
        <v>45954</v>
      </c>
      <c r="D3864" s="30">
        <v>45958</v>
      </c>
      <c r="E3864" s="47">
        <v>28.2</v>
      </c>
      <c r="F3864" s="47">
        <f t="shared" si="423"/>
        <v>2481.6</v>
      </c>
      <c r="G3864" s="48">
        <f t="shared" si="424"/>
        <v>2481.6</v>
      </c>
      <c r="H3864" s="21" t="s">
        <v>5471</v>
      </c>
      <c r="I3864" s="21" t="s">
        <v>5504</v>
      </c>
      <c r="J3864" s="21">
        <v>1</v>
      </c>
      <c r="K3864" s="21">
        <v>1</v>
      </c>
      <c r="L3864" s="21">
        <f t="shared" si="425"/>
        <v>0</v>
      </c>
      <c r="M3864" s="21" t="s">
        <v>5599</v>
      </c>
      <c r="N3864" s="30">
        <v>45959</v>
      </c>
      <c r="O3864" s="48">
        <v>4429.75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26"/>
        <v>1</v>
      </c>
      <c r="Z3864" s="21" t="str">
        <f t="shared" si="427"/>
        <v>Wednesday</v>
      </c>
      <c r="AA3864" s="21" t="str">
        <f t="shared" si="428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3859</v>
      </c>
      <c r="B3865" s="21" t="s">
        <v>5447</v>
      </c>
      <c r="C3865" s="30">
        <v>45954</v>
      </c>
      <c r="D3865" s="30">
        <v>45958</v>
      </c>
      <c r="E3865" s="47">
        <v>19</v>
      </c>
      <c r="F3865" s="47">
        <f t="shared" si="423"/>
        <v>1672</v>
      </c>
      <c r="G3865" s="48">
        <f t="shared" si="424"/>
        <v>1672</v>
      </c>
      <c r="H3865" s="21" t="s">
        <v>5472</v>
      </c>
      <c r="I3865" s="21" t="s">
        <v>5505</v>
      </c>
      <c r="J3865" s="21">
        <v>1</v>
      </c>
      <c r="K3865" s="21">
        <v>1</v>
      </c>
      <c r="L3865" s="21">
        <f t="shared" si="425"/>
        <v>0</v>
      </c>
      <c r="M3865" s="21" t="s">
        <v>5599</v>
      </c>
      <c r="N3865" s="30">
        <v>45959</v>
      </c>
      <c r="O3865" s="48">
        <v>2827.5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26"/>
        <v>1</v>
      </c>
      <c r="Z3865" s="21" t="str">
        <f t="shared" si="427"/>
        <v>Wednesday</v>
      </c>
      <c r="AA3865" s="21" t="str">
        <f t="shared" si="428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3860</v>
      </c>
      <c r="B3866" s="21" t="s">
        <v>5447</v>
      </c>
      <c r="C3866" s="30">
        <v>45954</v>
      </c>
      <c r="D3866" s="30">
        <v>45958</v>
      </c>
      <c r="E3866" s="47">
        <v>22.2</v>
      </c>
      <c r="F3866" s="47">
        <f t="shared" si="423"/>
        <v>1953.6</v>
      </c>
      <c r="G3866" s="48">
        <f t="shared" si="424"/>
        <v>1953.6</v>
      </c>
      <c r="H3866" s="21" t="s">
        <v>5473</v>
      </c>
      <c r="I3866" s="21" t="s">
        <v>5506</v>
      </c>
      <c r="J3866" s="21">
        <v>1</v>
      </c>
      <c r="K3866" s="21">
        <v>1</v>
      </c>
      <c r="L3866" s="21">
        <f t="shared" si="425"/>
        <v>0</v>
      </c>
      <c r="M3866" s="21" t="s">
        <v>5599</v>
      </c>
      <c r="N3866" s="30">
        <v>45959</v>
      </c>
      <c r="O3866" s="48">
        <v>3487.25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26"/>
        <v>1</v>
      </c>
      <c r="Z3866" s="21" t="str">
        <f t="shared" si="427"/>
        <v>Wednesday</v>
      </c>
      <c r="AA3866" s="21" t="str">
        <f t="shared" si="428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3861</v>
      </c>
      <c r="B3867" s="21" t="s">
        <v>5447</v>
      </c>
      <c r="C3867" s="30">
        <v>45954</v>
      </c>
      <c r="D3867" s="30">
        <v>45958</v>
      </c>
      <c r="E3867" s="47">
        <v>25.8</v>
      </c>
      <c r="F3867" s="47">
        <f t="shared" si="423"/>
        <v>2270.4</v>
      </c>
      <c r="G3867" s="48">
        <f t="shared" si="424"/>
        <v>2270.4</v>
      </c>
      <c r="H3867" s="21" t="s">
        <v>5474</v>
      </c>
      <c r="I3867" s="21" t="s">
        <v>5507</v>
      </c>
      <c r="J3867" s="21">
        <v>1</v>
      </c>
      <c r="K3867" s="21">
        <v>1</v>
      </c>
      <c r="L3867" s="21">
        <f t="shared" si="425"/>
        <v>0</v>
      </c>
      <c r="M3867" s="21" t="s">
        <v>5599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26"/>
        <v>1</v>
      </c>
      <c r="Z3867" s="21" t="str">
        <f t="shared" si="427"/>
        <v>Wednesday</v>
      </c>
      <c r="AA3867" s="21" t="str">
        <f t="shared" si="428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3862</v>
      </c>
      <c r="B3868" s="21" t="s">
        <v>5447</v>
      </c>
      <c r="C3868" s="30">
        <v>45954</v>
      </c>
      <c r="D3868" s="30">
        <v>45958</v>
      </c>
      <c r="E3868" s="47">
        <v>22.8</v>
      </c>
      <c r="F3868" s="47">
        <f t="shared" si="423"/>
        <v>2006.4</v>
      </c>
      <c r="G3868" s="48">
        <f t="shared" si="424"/>
        <v>2006.4</v>
      </c>
      <c r="H3868" s="21" t="s">
        <v>5475</v>
      </c>
      <c r="I3868" s="21" t="s">
        <v>5508</v>
      </c>
      <c r="J3868" s="21">
        <v>1</v>
      </c>
      <c r="K3868" s="21">
        <v>1</v>
      </c>
      <c r="L3868" s="21">
        <f t="shared" si="425"/>
        <v>0</v>
      </c>
      <c r="M3868" s="21" t="s">
        <v>5599</v>
      </c>
      <c r="N3868" s="30">
        <v>45959</v>
      </c>
      <c r="O3868" s="48">
        <v>3581.5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26"/>
        <v>1</v>
      </c>
      <c r="Z3868" s="21" t="str">
        <f t="shared" si="427"/>
        <v>Wednesday</v>
      </c>
      <c r="AA3868" s="21" t="str">
        <f t="shared" si="428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3863</v>
      </c>
      <c r="B3869" s="21" t="s">
        <v>5447</v>
      </c>
      <c r="C3869" s="30">
        <v>45954</v>
      </c>
      <c r="D3869" s="30">
        <v>45958</v>
      </c>
      <c r="E3869" s="47">
        <v>24</v>
      </c>
      <c r="F3869" s="47">
        <f t="shared" si="423"/>
        <v>2112</v>
      </c>
      <c r="G3869" s="48">
        <f t="shared" si="424"/>
        <v>2112</v>
      </c>
      <c r="H3869" s="21" t="s">
        <v>5476</v>
      </c>
      <c r="I3869" s="21" t="s">
        <v>5509</v>
      </c>
      <c r="J3869" s="21">
        <v>1</v>
      </c>
      <c r="K3869" s="21">
        <v>1</v>
      </c>
      <c r="L3869" s="21">
        <f t="shared" si="425"/>
        <v>0</v>
      </c>
      <c r="M3869" s="21" t="s">
        <v>5599</v>
      </c>
      <c r="N3869" s="30">
        <v>45959</v>
      </c>
      <c r="O3869" s="48">
        <v>3770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26"/>
        <v>1</v>
      </c>
      <c r="Z3869" s="21" t="str">
        <f t="shared" si="427"/>
        <v>Wednesday</v>
      </c>
      <c r="AA3869" s="21" t="str">
        <f t="shared" si="428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3864</v>
      </c>
      <c r="B3870" s="21" t="s">
        <v>5447</v>
      </c>
      <c r="C3870" s="30">
        <v>45954</v>
      </c>
      <c r="D3870" s="30">
        <v>45958</v>
      </c>
      <c r="E3870" s="47">
        <v>36</v>
      </c>
      <c r="F3870" s="47">
        <f t="shared" si="423"/>
        <v>3168</v>
      </c>
      <c r="G3870" s="48">
        <f t="shared" si="424"/>
        <v>3168</v>
      </c>
      <c r="H3870" s="21" t="s">
        <v>5477</v>
      </c>
      <c r="I3870" s="21" t="s">
        <v>5510</v>
      </c>
      <c r="J3870" s="21">
        <v>1</v>
      </c>
      <c r="K3870" s="21">
        <v>1</v>
      </c>
      <c r="L3870" s="21">
        <f t="shared" si="425"/>
        <v>0</v>
      </c>
      <c r="M3870" s="21" t="s">
        <v>5599</v>
      </c>
      <c r="N3870" s="30">
        <v>45959</v>
      </c>
      <c r="O3870" s="48">
        <v>5655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26"/>
        <v>1</v>
      </c>
      <c r="Z3870" s="21" t="str">
        <f t="shared" si="427"/>
        <v>Wednesday</v>
      </c>
      <c r="AA3870" s="21" t="str">
        <f t="shared" si="428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3865</v>
      </c>
      <c r="B3871" s="21" t="s">
        <v>5447</v>
      </c>
      <c r="C3871" s="30">
        <v>45954</v>
      </c>
      <c r="D3871" s="30">
        <v>45958</v>
      </c>
      <c r="E3871" s="47">
        <v>25.8</v>
      </c>
      <c r="F3871" s="47">
        <f t="shared" si="423"/>
        <v>2270.4</v>
      </c>
      <c r="G3871" s="48">
        <f t="shared" si="424"/>
        <v>2270.4</v>
      </c>
      <c r="H3871" s="21" t="s">
        <v>5478</v>
      </c>
      <c r="I3871" s="21" t="s">
        <v>5511</v>
      </c>
      <c r="J3871" s="21">
        <v>1</v>
      </c>
      <c r="K3871" s="21">
        <v>1</v>
      </c>
      <c r="L3871" s="21">
        <f t="shared" si="425"/>
        <v>0</v>
      </c>
      <c r="M3871" s="21" t="s">
        <v>5599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26"/>
        <v>1</v>
      </c>
      <c r="Z3871" s="21" t="str">
        <f t="shared" si="427"/>
        <v>Wednesday</v>
      </c>
      <c r="AA3871" s="21" t="str">
        <f t="shared" si="428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3866</v>
      </c>
      <c r="B3872" s="21" t="s">
        <v>5447</v>
      </c>
      <c r="C3872" s="30">
        <v>45954</v>
      </c>
      <c r="D3872" s="30">
        <v>45958</v>
      </c>
      <c r="E3872" s="47">
        <v>24</v>
      </c>
      <c r="F3872" s="47">
        <f t="shared" si="423"/>
        <v>2112</v>
      </c>
      <c r="G3872" s="48">
        <f t="shared" si="424"/>
        <v>2112</v>
      </c>
      <c r="H3872" s="21" t="s">
        <v>5479</v>
      </c>
      <c r="I3872" s="21" t="s">
        <v>5512</v>
      </c>
      <c r="J3872" s="21">
        <v>1</v>
      </c>
      <c r="K3872" s="21">
        <v>1</v>
      </c>
      <c r="L3872" s="21">
        <f t="shared" si="425"/>
        <v>0</v>
      </c>
      <c r="M3872" s="21" t="s">
        <v>5599</v>
      </c>
      <c r="N3872" s="30">
        <v>45959</v>
      </c>
      <c r="O3872" s="48">
        <v>3770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26"/>
        <v>1</v>
      </c>
      <c r="Z3872" s="21" t="str">
        <f t="shared" si="427"/>
        <v>Wednesday</v>
      </c>
      <c r="AA3872" s="21" t="str">
        <f t="shared" si="428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3867</v>
      </c>
      <c r="B3873" s="21" t="s">
        <v>5447</v>
      </c>
      <c r="C3873" s="30">
        <v>45954</v>
      </c>
      <c r="D3873" s="30">
        <v>45958</v>
      </c>
      <c r="E3873" s="47">
        <v>28.2</v>
      </c>
      <c r="F3873" s="47">
        <f t="shared" si="423"/>
        <v>2481.6</v>
      </c>
      <c r="G3873" s="48">
        <f t="shared" si="424"/>
        <v>2481.6</v>
      </c>
      <c r="H3873" s="21" t="s">
        <v>5480</v>
      </c>
      <c r="I3873" s="21" t="s">
        <v>5513</v>
      </c>
      <c r="J3873" s="21">
        <v>1</v>
      </c>
      <c r="K3873" s="21">
        <v>1</v>
      </c>
      <c r="L3873" s="21">
        <f t="shared" si="425"/>
        <v>0</v>
      </c>
      <c r="M3873" s="21" t="s">
        <v>5599</v>
      </c>
      <c r="N3873" s="30">
        <v>45959</v>
      </c>
      <c r="O3873" s="48">
        <v>4429.75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26"/>
        <v>1</v>
      </c>
      <c r="Z3873" s="21" t="str">
        <f t="shared" si="427"/>
        <v>Wednesday</v>
      </c>
      <c r="AA3873" s="21" t="str">
        <f t="shared" si="428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3868</v>
      </c>
      <c r="B3874" s="21" t="s">
        <v>5448</v>
      </c>
      <c r="C3874" s="30" t="s">
        <v>5448</v>
      </c>
      <c r="D3874" s="30">
        <v>45958</v>
      </c>
      <c r="E3874" s="47">
        <v>0</v>
      </c>
      <c r="F3874" s="47">
        <f t="shared" si="423"/>
        <v>0</v>
      </c>
      <c r="G3874" s="48">
        <f t="shared" si="424"/>
        <v>0</v>
      </c>
      <c r="H3874" s="21" t="s">
        <v>5481</v>
      </c>
      <c r="I3874" s="21"/>
      <c r="J3874" s="21">
        <v>1</v>
      </c>
      <c r="K3874" s="21"/>
      <c r="L3874" s="21">
        <f t="shared" si="425"/>
        <v>1</v>
      </c>
      <c r="M3874" s="21"/>
      <c r="N3874" s="30"/>
      <c r="O3874" s="48"/>
      <c r="P3874" s="21" t="s">
        <v>2025</v>
      </c>
      <c r="Q3874" s="21"/>
      <c r="R3874" s="21"/>
      <c r="S3874" s="3">
        <v>-20</v>
      </c>
      <c r="T3874" s="37" t="s">
        <v>5448</v>
      </c>
      <c r="U3874" s="21" t="s">
        <v>520</v>
      </c>
      <c r="V3874" s="21" t="str">
        <f>VLOOKUP(P3874,'Customer List'!B:C,2,)</f>
        <v>STOCK</v>
      </c>
      <c r="W3874" s="38" t="s">
        <v>1145</v>
      </c>
      <c r="X3874" s="30" t="str">
        <f>IF(OR(R3874 = "PRIYANKA MADAM", R3874 = "DEEPAK", R3874 = "PORTER"),N3874,"")</f>
        <v/>
      </c>
      <c r="Y3874" s="21" t="str">
        <f t="shared" si="426"/>
        <v/>
      </c>
      <c r="Z3874" s="21" t="str">
        <f t="shared" si="427"/>
        <v/>
      </c>
      <c r="AA3874" s="21" t="str">
        <f t="shared" si="428"/>
        <v/>
      </c>
      <c r="AB3874" s="21" t="str">
        <f>VLOOKUP(U3874,'Currency Sheet'!A:C,3,)</f>
        <v>DOLLAR</v>
      </c>
      <c r="AC3874" s="42" t="str">
        <f>VLOOKUP(P3874,'Customer List'!B:D,3,)</f>
        <v>STOCK</v>
      </c>
    </row>
    <row r="3875" spans="1:29" x14ac:dyDescent="0.25">
      <c r="A3875" s="21">
        <v>3869</v>
      </c>
      <c r="B3875" s="21" t="s">
        <v>5568</v>
      </c>
      <c r="C3875" s="30">
        <v>45954</v>
      </c>
      <c r="D3875" s="30">
        <v>45960</v>
      </c>
      <c r="E3875" s="47">
        <v>19.8</v>
      </c>
      <c r="F3875" s="47">
        <f t="shared" si="423"/>
        <v>1742.4</v>
      </c>
      <c r="G3875" s="48">
        <f t="shared" si="424"/>
        <v>1742.4</v>
      </c>
      <c r="H3875" s="21">
        <v>100311</v>
      </c>
      <c r="I3875" s="21" t="s">
        <v>5165</v>
      </c>
      <c r="J3875" s="21">
        <v>1</v>
      </c>
      <c r="K3875" s="21">
        <v>1</v>
      </c>
      <c r="L3875" s="21">
        <f t="shared" si="425"/>
        <v>0</v>
      </c>
      <c r="M3875" s="21" t="s">
        <v>5619</v>
      </c>
      <c r="N3875" s="30">
        <v>45961</v>
      </c>
      <c r="O3875" s="48">
        <v>4859.25</v>
      </c>
      <c r="P3875" s="21" t="s">
        <v>30</v>
      </c>
      <c r="Q3875" s="21" t="s">
        <v>2071</v>
      </c>
      <c r="R3875" s="21" t="s">
        <v>847</v>
      </c>
      <c r="S3875" s="3">
        <v>4</v>
      </c>
      <c r="T3875" s="37"/>
      <c r="U3875" s="21" t="s">
        <v>18</v>
      </c>
      <c r="V3875" s="21" t="str">
        <f>VLOOKUP(P3875,'Customer List'!B:C,2,)</f>
        <v>Delhi</v>
      </c>
      <c r="W3875" s="38"/>
      <c r="X3875" s="30">
        <f>IF(OR(R3875 = "PRIYANKA MADAM", R3875 = "DEEPAK", R3875 = "PORTER"),N3875,"")</f>
        <v>45961</v>
      </c>
      <c r="Y3875" s="21">
        <f t="shared" si="426"/>
        <v>0</v>
      </c>
      <c r="Z3875" s="21" t="str">
        <f t="shared" si="427"/>
        <v>Friday</v>
      </c>
      <c r="AA3875" s="21" t="str">
        <f t="shared" si="428"/>
        <v>Friday</v>
      </c>
      <c r="AB3875" s="21" t="str">
        <f>VLOOKUP(U3875,'Currency Sheet'!A:C,3,)</f>
        <v>DOLLAR</v>
      </c>
      <c r="AC3875" s="42" t="str">
        <f>VLOOKUP(P3875,'Customer List'!B:D,3,)</f>
        <v>Local</v>
      </c>
    </row>
    <row r="3876" spans="1:29" x14ac:dyDescent="0.25">
      <c r="A3876" s="21">
        <v>3870</v>
      </c>
      <c r="B3876" s="21" t="s">
        <v>5568</v>
      </c>
      <c r="C3876" s="30">
        <v>45954</v>
      </c>
      <c r="D3876" s="30">
        <v>45960</v>
      </c>
      <c r="E3876" s="47">
        <v>59.4</v>
      </c>
      <c r="F3876" s="47">
        <f t="shared" si="423"/>
        <v>5227.2</v>
      </c>
      <c r="G3876" s="48">
        <f t="shared" si="424"/>
        <v>5227.2</v>
      </c>
      <c r="H3876" s="21">
        <v>100406</v>
      </c>
      <c r="I3876" s="21" t="s">
        <v>4763</v>
      </c>
      <c r="J3876" s="21">
        <v>1</v>
      </c>
      <c r="K3876" s="21">
        <v>1</v>
      </c>
      <c r="L3876" s="21">
        <f t="shared" si="425"/>
        <v>0</v>
      </c>
      <c r="M3876" s="21" t="s">
        <v>5623</v>
      </c>
      <c r="N3876" s="30">
        <v>45962</v>
      </c>
      <c r="O3876" s="48">
        <v>11508.75</v>
      </c>
      <c r="P3876" s="21" t="s">
        <v>3596</v>
      </c>
      <c r="Q3876" s="21">
        <v>58157690710</v>
      </c>
      <c r="R3876" s="21" t="s">
        <v>40</v>
      </c>
      <c r="S3876" s="3">
        <v>4</v>
      </c>
      <c r="T3876" s="37"/>
      <c r="U3876" s="21" t="s">
        <v>18</v>
      </c>
      <c r="V3876" s="21" t="str">
        <f>VLOOKUP(P3876,'Customer List'!B:C,2,)</f>
        <v>Kharagpur</v>
      </c>
      <c r="W3876" s="38"/>
      <c r="X3876" s="30">
        <v>45964</v>
      </c>
      <c r="Y3876" s="21">
        <f t="shared" si="426"/>
        <v>2</v>
      </c>
      <c r="Z3876" s="21" t="str">
        <f t="shared" si="427"/>
        <v>Saturday</v>
      </c>
      <c r="AA3876" s="21" t="str">
        <f t="shared" si="428"/>
        <v>Monday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3871</v>
      </c>
      <c r="B3877" s="21" t="s">
        <v>5568</v>
      </c>
      <c r="C3877" s="30">
        <v>45954</v>
      </c>
      <c r="D3877" s="30">
        <v>45960</v>
      </c>
      <c r="E3877" s="47">
        <v>191.8</v>
      </c>
      <c r="F3877" s="47">
        <f t="shared" si="423"/>
        <v>16878.400000000001</v>
      </c>
      <c r="G3877" s="48">
        <f t="shared" si="424"/>
        <v>33756.800000000003</v>
      </c>
      <c r="H3877" s="21">
        <v>100449</v>
      </c>
      <c r="I3877" s="21" t="s">
        <v>4763</v>
      </c>
      <c r="J3877" s="21">
        <v>2</v>
      </c>
      <c r="K3877" s="21">
        <v>2</v>
      </c>
      <c r="L3877" s="21">
        <f t="shared" si="425"/>
        <v>0</v>
      </c>
      <c r="M3877" s="21" t="s">
        <v>5701</v>
      </c>
      <c r="N3877" s="30">
        <v>45961</v>
      </c>
      <c r="O3877" s="48">
        <v>43209.8</v>
      </c>
      <c r="P3877" s="21" t="s">
        <v>16</v>
      </c>
      <c r="Q3877" s="21"/>
      <c r="R3877" s="21"/>
      <c r="S3877" s="3">
        <v>4</v>
      </c>
      <c r="T3877" s="37"/>
      <c r="U3877" s="21" t="s">
        <v>18</v>
      </c>
      <c r="V3877" s="21" t="str">
        <f>VLOOKUP(P3877,'Customer List'!B:C,2,)</f>
        <v>Delhi</v>
      </c>
      <c r="W3877" s="38"/>
      <c r="X3877" s="30" t="str">
        <f t="shared" ref="X3877:X3883" si="429">IF(OR(R3877 = "PRIYANKA MADAM", R3877 = "DEEPAK", R3877 = "PORTER"),N3877,"")</f>
        <v/>
      </c>
      <c r="Y3877" s="21" t="str">
        <f t="shared" si="426"/>
        <v/>
      </c>
      <c r="Z3877" s="21" t="str">
        <f t="shared" si="427"/>
        <v>Friday</v>
      </c>
      <c r="AA3877" s="21" t="str">
        <f t="shared" si="428"/>
        <v/>
      </c>
      <c r="AB3877" s="21" t="str">
        <f>VLOOKUP(U3877,'Currency Sheet'!A:C,3,)</f>
        <v>DOLLAR</v>
      </c>
      <c r="AC3877" s="42" t="str">
        <f>VLOOKUP(P3877,'Customer List'!B:D,3,)</f>
        <v>Local</v>
      </c>
    </row>
    <row r="3878" spans="1:29" x14ac:dyDescent="0.25">
      <c r="A3878" s="21">
        <v>3872</v>
      </c>
      <c r="B3878" s="21" t="s">
        <v>5568</v>
      </c>
      <c r="C3878" s="30">
        <v>45954</v>
      </c>
      <c r="D3878" s="30">
        <v>45960</v>
      </c>
      <c r="E3878" s="47">
        <v>56.4</v>
      </c>
      <c r="F3878" s="47">
        <f t="shared" si="423"/>
        <v>4963.2</v>
      </c>
      <c r="G3878" s="48">
        <f t="shared" si="424"/>
        <v>4963.2</v>
      </c>
      <c r="H3878" s="21">
        <v>100534</v>
      </c>
      <c r="I3878" s="21" t="s">
        <v>4763</v>
      </c>
      <c r="J3878" s="21">
        <v>1</v>
      </c>
      <c r="K3878" s="21">
        <v>1</v>
      </c>
      <c r="L3878" s="21">
        <f t="shared" si="425"/>
        <v>0</v>
      </c>
      <c r="M3878" s="21" t="s">
        <v>5619</v>
      </c>
      <c r="N3878" s="30">
        <v>45961</v>
      </c>
      <c r="O3878" s="48">
        <v>13841.5</v>
      </c>
      <c r="P3878" s="21" t="s">
        <v>30</v>
      </c>
      <c r="Q3878" s="21" t="s">
        <v>2071</v>
      </c>
      <c r="R3878" s="21" t="s">
        <v>847</v>
      </c>
      <c r="S3878" s="3">
        <v>4</v>
      </c>
      <c r="T3878" s="37"/>
      <c r="U3878" s="21" t="s">
        <v>18</v>
      </c>
      <c r="V3878" s="21" t="str">
        <f>VLOOKUP(P3878,'Customer List'!B:C,2,)</f>
        <v>Delhi</v>
      </c>
      <c r="W3878" s="38"/>
      <c r="X3878" s="30">
        <f t="shared" si="429"/>
        <v>45961</v>
      </c>
      <c r="Y3878" s="21">
        <f t="shared" si="426"/>
        <v>0</v>
      </c>
      <c r="Z3878" s="21" t="str">
        <f t="shared" si="427"/>
        <v>Friday</v>
      </c>
      <c r="AA3878" s="21" t="str">
        <f t="shared" si="428"/>
        <v>Friday</v>
      </c>
      <c r="AB3878" s="21" t="str">
        <f>VLOOKUP(U3878,'Currency Sheet'!A:C,3,)</f>
        <v>DOLLAR</v>
      </c>
      <c r="AC3878" s="42" t="str">
        <f>VLOOKUP(P3878,'Customer List'!B:D,3,)</f>
        <v>Local</v>
      </c>
    </row>
    <row r="3879" spans="1:29" x14ac:dyDescent="0.25">
      <c r="A3879" s="21">
        <v>3873</v>
      </c>
      <c r="B3879" s="21" t="s">
        <v>5568</v>
      </c>
      <c r="C3879" s="30">
        <v>45954</v>
      </c>
      <c r="D3879" s="30">
        <v>45960</v>
      </c>
      <c r="E3879" s="47">
        <v>191.1</v>
      </c>
      <c r="F3879" s="47">
        <f t="shared" si="423"/>
        <v>16816.8</v>
      </c>
      <c r="G3879" s="48">
        <f t="shared" si="424"/>
        <v>33633.599999999999</v>
      </c>
      <c r="H3879" s="21">
        <v>103059</v>
      </c>
      <c r="I3879" s="21" t="s">
        <v>5169</v>
      </c>
      <c r="J3879" s="21">
        <v>2</v>
      </c>
      <c r="K3879" s="21">
        <v>2</v>
      </c>
      <c r="L3879" s="21">
        <f t="shared" si="425"/>
        <v>0</v>
      </c>
      <c r="M3879" s="21" t="s">
        <v>5701</v>
      </c>
      <c r="N3879" s="30">
        <v>45961</v>
      </c>
      <c r="O3879" s="48">
        <v>43052.1</v>
      </c>
      <c r="P3879" s="21" t="s">
        <v>16</v>
      </c>
      <c r="Q3879" s="21"/>
      <c r="R3879" s="21"/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 t="str">
        <f t="shared" si="429"/>
        <v/>
      </c>
      <c r="Y3879" s="21" t="str">
        <f t="shared" si="426"/>
        <v/>
      </c>
      <c r="Z3879" s="21" t="str">
        <f t="shared" si="427"/>
        <v>Friday</v>
      </c>
      <c r="AA3879" s="21" t="str">
        <f t="shared" si="428"/>
        <v/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3874</v>
      </c>
      <c r="B3880" s="21" t="s">
        <v>5568</v>
      </c>
      <c r="C3880" s="30">
        <v>45954</v>
      </c>
      <c r="D3880" s="30">
        <v>45960</v>
      </c>
      <c r="E3880" s="47">
        <v>188.4</v>
      </c>
      <c r="F3880" s="47">
        <f t="shared" si="423"/>
        <v>16579.2</v>
      </c>
      <c r="G3880" s="48">
        <f t="shared" si="424"/>
        <v>33158.400000000001</v>
      </c>
      <c r="H3880" s="21">
        <v>344814</v>
      </c>
      <c r="I3880" s="21" t="s">
        <v>4773</v>
      </c>
      <c r="J3880" s="21">
        <v>2</v>
      </c>
      <c r="K3880" s="21">
        <v>2</v>
      </c>
      <c r="L3880" s="21">
        <f t="shared" si="425"/>
        <v>0</v>
      </c>
      <c r="M3880" s="21" t="s">
        <v>5694</v>
      </c>
      <c r="N3880" s="30">
        <v>45964</v>
      </c>
      <c r="O3880" s="48">
        <v>82739</v>
      </c>
      <c r="P3880" s="21" t="s">
        <v>625</v>
      </c>
      <c r="Q3880" s="21" t="s">
        <v>2071</v>
      </c>
      <c r="R3880" s="21" t="s">
        <v>637</v>
      </c>
      <c r="S3880" s="3">
        <v>4</v>
      </c>
      <c r="T3880" s="37"/>
      <c r="U3880" s="21" t="s">
        <v>18</v>
      </c>
      <c r="V3880" s="21" t="str">
        <f>VLOOKUP(P3880,'Customer List'!B:C,2,)</f>
        <v>Delhi</v>
      </c>
      <c r="W3880" s="38"/>
      <c r="X3880" s="30">
        <f t="shared" si="429"/>
        <v>45964</v>
      </c>
      <c r="Y3880" s="21">
        <f t="shared" si="426"/>
        <v>0</v>
      </c>
      <c r="Z3880" s="21" t="str">
        <f t="shared" si="427"/>
        <v>Monday</v>
      </c>
      <c r="AA3880" s="21" t="str">
        <f t="shared" si="428"/>
        <v>Monday</v>
      </c>
      <c r="AB3880" s="21" t="str">
        <f>VLOOKUP(U3880,'Currency Sheet'!A:C,3,)</f>
        <v>DOLLAR</v>
      </c>
      <c r="AC3880" s="42" t="str">
        <f>VLOOKUP(P3880,'Customer List'!B:D,3,)</f>
        <v>Local</v>
      </c>
    </row>
    <row r="3881" spans="1:29" x14ac:dyDescent="0.25">
      <c r="A3881" s="21">
        <v>3875</v>
      </c>
      <c r="B3881" s="21" t="s">
        <v>5568</v>
      </c>
      <c r="C3881" s="30">
        <v>45954</v>
      </c>
      <c r="D3881" s="30">
        <v>45960</v>
      </c>
      <c r="E3881" s="47">
        <v>54</v>
      </c>
      <c r="F3881" s="47">
        <f t="shared" si="423"/>
        <v>4752</v>
      </c>
      <c r="G3881" s="48">
        <f t="shared" si="424"/>
        <v>4752</v>
      </c>
      <c r="H3881" s="21">
        <v>103319</v>
      </c>
      <c r="I3881" s="21" t="s">
        <v>5538</v>
      </c>
      <c r="J3881" s="21">
        <v>1</v>
      </c>
      <c r="K3881" s="21">
        <v>1</v>
      </c>
      <c r="L3881" s="21">
        <f t="shared" si="425"/>
        <v>0</v>
      </c>
      <c r="M3881" s="21" t="s">
        <v>5611</v>
      </c>
      <c r="N3881" s="30">
        <v>45962</v>
      </c>
      <c r="O3881" s="48">
        <v>8370</v>
      </c>
      <c r="P3881" s="21" t="s">
        <v>39</v>
      </c>
      <c r="Q3881" s="21">
        <v>58157689590</v>
      </c>
      <c r="R3881" s="21" t="s">
        <v>40</v>
      </c>
      <c r="S3881" s="3">
        <v>4</v>
      </c>
      <c r="T3881" s="37"/>
      <c r="U3881" s="21" t="s">
        <v>18</v>
      </c>
      <c r="V3881" s="21" t="str">
        <f>VLOOKUP(P3881,'Customer List'!B:C,2,)</f>
        <v>Pune</v>
      </c>
      <c r="W3881" s="38"/>
      <c r="X3881" s="30">
        <v>45966</v>
      </c>
      <c r="Y3881" s="21">
        <f t="shared" si="426"/>
        <v>4</v>
      </c>
      <c r="Z3881" s="21" t="str">
        <f t="shared" si="427"/>
        <v>Saturday</v>
      </c>
      <c r="AA3881" s="21" t="str">
        <f t="shared" si="428"/>
        <v>Wednesday</v>
      </c>
      <c r="AB3881" s="21" t="str">
        <f>VLOOKUP(U3881,'Currency Sheet'!A:C,3,)</f>
        <v>DOLLAR</v>
      </c>
      <c r="AC3881" s="42" t="str">
        <f>VLOOKUP(P3881,'Customer List'!B:D,3,)</f>
        <v>OutStation</v>
      </c>
    </row>
    <row r="3882" spans="1:29" x14ac:dyDescent="0.25">
      <c r="A3882" s="21">
        <v>3876</v>
      </c>
      <c r="B3882" s="21" t="s">
        <v>5568</v>
      </c>
      <c r="C3882" s="30">
        <v>45954</v>
      </c>
      <c r="D3882" s="30">
        <v>45960</v>
      </c>
      <c r="E3882" s="47">
        <v>175.8</v>
      </c>
      <c r="F3882" s="47">
        <f t="shared" si="423"/>
        <v>15470.400000000001</v>
      </c>
      <c r="G3882" s="48">
        <f t="shared" si="424"/>
        <v>15470.400000000001</v>
      </c>
      <c r="H3882" s="21">
        <v>104506</v>
      </c>
      <c r="I3882" s="21" t="s">
        <v>5171</v>
      </c>
      <c r="J3882" s="21">
        <v>1</v>
      </c>
      <c r="K3882" s="21">
        <v>1</v>
      </c>
      <c r="L3882" s="21">
        <f t="shared" si="425"/>
        <v>0</v>
      </c>
      <c r="M3882" s="21" t="s">
        <v>5701</v>
      </c>
      <c r="N3882" s="30">
        <v>45961</v>
      </c>
      <c r="O3882" s="48">
        <v>23103.05</v>
      </c>
      <c r="P3882" s="21" t="s">
        <v>16</v>
      </c>
      <c r="Q3882" s="21"/>
      <c r="R3882" s="21"/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 t="str">
        <f t="shared" si="429"/>
        <v/>
      </c>
      <c r="Y3882" s="21" t="str">
        <f t="shared" si="426"/>
        <v/>
      </c>
      <c r="Z3882" s="21" t="str">
        <f t="shared" si="427"/>
        <v>Friday</v>
      </c>
      <c r="AA3882" s="21" t="str">
        <f t="shared" si="428"/>
        <v/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3877</v>
      </c>
      <c r="B3883" s="21" t="s">
        <v>5568</v>
      </c>
      <c r="C3883" s="30">
        <v>45954</v>
      </c>
      <c r="D3883" s="30">
        <v>45960</v>
      </c>
      <c r="E3883" s="47">
        <v>193.8</v>
      </c>
      <c r="F3883" s="47">
        <f t="shared" si="423"/>
        <v>17054.400000000001</v>
      </c>
      <c r="G3883" s="48">
        <f t="shared" si="424"/>
        <v>17054.400000000001</v>
      </c>
      <c r="H3883" s="21">
        <v>108748</v>
      </c>
      <c r="I3883" s="21" t="s">
        <v>5539</v>
      </c>
      <c r="J3883" s="21">
        <v>1</v>
      </c>
      <c r="K3883" s="21">
        <v>1</v>
      </c>
      <c r="L3883" s="21">
        <f t="shared" si="425"/>
        <v>0</v>
      </c>
      <c r="M3883" s="21" t="s">
        <v>5701</v>
      </c>
      <c r="N3883" s="30">
        <v>45961</v>
      </c>
      <c r="O3883" s="48">
        <v>25468.55</v>
      </c>
      <c r="P3883" s="21" t="s">
        <v>16</v>
      </c>
      <c r="Q3883" s="21"/>
      <c r="R3883" s="21"/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 t="str">
        <f t="shared" si="429"/>
        <v/>
      </c>
      <c r="Y3883" s="21" t="str">
        <f t="shared" si="426"/>
        <v/>
      </c>
      <c r="Z3883" s="21" t="str">
        <f t="shared" si="427"/>
        <v>Friday</v>
      </c>
      <c r="AA3883" s="21" t="str">
        <f t="shared" si="428"/>
        <v/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3878</v>
      </c>
      <c r="B3884" s="21" t="s">
        <v>5568</v>
      </c>
      <c r="C3884" s="30">
        <v>45954</v>
      </c>
      <c r="D3884" s="30">
        <v>45960</v>
      </c>
      <c r="E3884" s="47">
        <v>66</v>
      </c>
      <c r="F3884" s="47">
        <f t="shared" si="423"/>
        <v>5808</v>
      </c>
      <c r="G3884" s="48">
        <f t="shared" si="424"/>
        <v>5808</v>
      </c>
      <c r="H3884" s="21">
        <v>119307</v>
      </c>
      <c r="I3884" s="21" t="s">
        <v>5540</v>
      </c>
      <c r="J3884" s="21">
        <v>1</v>
      </c>
      <c r="K3884" s="21">
        <v>1</v>
      </c>
      <c r="L3884" s="21">
        <f t="shared" si="425"/>
        <v>0</v>
      </c>
      <c r="M3884" s="21" t="s">
        <v>5602</v>
      </c>
      <c r="N3884" s="30">
        <v>45962</v>
      </c>
      <c r="O3884" s="48">
        <v>10230</v>
      </c>
      <c r="P3884" s="21" t="s">
        <v>621</v>
      </c>
      <c r="Q3884" s="21">
        <v>58157688982</v>
      </c>
      <c r="R3884" s="21" t="s">
        <v>40</v>
      </c>
      <c r="S3884" s="3">
        <v>4</v>
      </c>
      <c r="T3884" s="37"/>
      <c r="U3884" s="21" t="s">
        <v>18</v>
      </c>
      <c r="V3884" s="21" t="str">
        <f>VLOOKUP(P3884,'Customer List'!B:C,2,)</f>
        <v>Hyderabad</v>
      </c>
      <c r="W3884" s="38"/>
      <c r="X3884" s="30">
        <v>45964</v>
      </c>
      <c r="Y3884" s="21">
        <f t="shared" si="426"/>
        <v>2</v>
      </c>
      <c r="Z3884" s="21" t="str">
        <f t="shared" si="427"/>
        <v>Saturday</v>
      </c>
      <c r="AA3884" s="21" t="str">
        <f t="shared" si="428"/>
        <v>Monday</v>
      </c>
      <c r="AB3884" s="21" t="str">
        <f>VLOOKUP(U3884,'Currency Sheet'!A:C,3,)</f>
        <v>DOLLAR</v>
      </c>
      <c r="AC3884" s="42" t="str">
        <f>VLOOKUP(P3884,'Customer List'!B:D,3,)</f>
        <v>OutStation</v>
      </c>
    </row>
    <row r="3885" spans="1:29" x14ac:dyDescent="0.25">
      <c r="A3885" s="21">
        <v>3879</v>
      </c>
      <c r="B3885" s="21" t="s">
        <v>5568</v>
      </c>
      <c r="C3885" s="30">
        <v>45954</v>
      </c>
      <c r="D3885" s="30">
        <v>45960</v>
      </c>
      <c r="E3885" s="47">
        <v>222</v>
      </c>
      <c r="F3885" s="47">
        <f t="shared" si="423"/>
        <v>19536</v>
      </c>
      <c r="G3885" s="48">
        <f t="shared" si="424"/>
        <v>19536</v>
      </c>
      <c r="H3885" s="21">
        <v>123146</v>
      </c>
      <c r="I3885" s="21" t="s">
        <v>4766</v>
      </c>
      <c r="J3885" s="21">
        <v>1</v>
      </c>
      <c r="K3885" s="21">
        <v>1</v>
      </c>
      <c r="L3885" s="21">
        <f t="shared" si="425"/>
        <v>0</v>
      </c>
      <c r="M3885" s="21" t="s">
        <v>5701</v>
      </c>
      <c r="N3885" s="30">
        <v>45961</v>
      </c>
      <c r="O3885" s="48">
        <v>29174.5</v>
      </c>
      <c r="P3885" s="21" t="s">
        <v>16</v>
      </c>
      <c r="Q3885" s="21"/>
      <c r="R3885" s="21"/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 t="str">
        <f t="shared" ref="X3885:X3893" si="430">IF(OR(R3885 = "PRIYANKA MADAM", R3885 = "DEEPAK", R3885 = "PORTER"),N3885,"")</f>
        <v/>
      </c>
      <c r="Y3885" s="21" t="str">
        <f t="shared" si="426"/>
        <v/>
      </c>
      <c r="Z3885" s="21" t="str">
        <f t="shared" si="427"/>
        <v>Friday</v>
      </c>
      <c r="AA3885" s="21" t="str">
        <f t="shared" si="428"/>
        <v/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3880</v>
      </c>
      <c r="B3886" s="21" t="s">
        <v>5568</v>
      </c>
      <c r="C3886" s="30">
        <v>45954</v>
      </c>
      <c r="D3886" s="30">
        <v>45960</v>
      </c>
      <c r="E3886" s="47">
        <v>63</v>
      </c>
      <c r="F3886" s="47">
        <f t="shared" si="423"/>
        <v>5544</v>
      </c>
      <c r="G3886" s="48">
        <f t="shared" si="424"/>
        <v>5544</v>
      </c>
      <c r="H3886" s="21">
        <v>127611</v>
      </c>
      <c r="I3886" s="21" t="s">
        <v>5177</v>
      </c>
      <c r="J3886" s="21">
        <v>1</v>
      </c>
      <c r="K3886" s="21">
        <v>1</v>
      </c>
      <c r="L3886" s="21">
        <f t="shared" si="425"/>
        <v>0</v>
      </c>
      <c r="M3886" s="21" t="s">
        <v>5619</v>
      </c>
      <c r="N3886" s="30">
        <v>45961</v>
      </c>
      <c r="O3886" s="48">
        <v>15461</v>
      </c>
      <c r="P3886" s="21" t="s">
        <v>30</v>
      </c>
      <c r="Q3886" s="21" t="s">
        <v>2071</v>
      </c>
      <c r="R3886" s="21" t="s">
        <v>847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 t="shared" si="430"/>
        <v>45961</v>
      </c>
      <c r="Y3886" s="21">
        <f t="shared" si="426"/>
        <v>0</v>
      </c>
      <c r="Z3886" s="21" t="str">
        <f t="shared" si="427"/>
        <v>Friday</v>
      </c>
      <c r="AA3886" s="21" t="str">
        <f t="shared" si="428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3881</v>
      </c>
      <c r="B3887" s="21" t="s">
        <v>5568</v>
      </c>
      <c r="C3887" s="30">
        <v>45954</v>
      </c>
      <c r="D3887" s="30">
        <v>45960</v>
      </c>
      <c r="E3887" s="47">
        <v>207.9</v>
      </c>
      <c r="F3887" s="47">
        <f t="shared" si="423"/>
        <v>18295.2</v>
      </c>
      <c r="G3887" s="48">
        <f t="shared" si="424"/>
        <v>36590.400000000001</v>
      </c>
      <c r="H3887" s="21">
        <v>127641</v>
      </c>
      <c r="I3887" s="21" t="s">
        <v>5177</v>
      </c>
      <c r="J3887" s="21">
        <v>2</v>
      </c>
      <c r="K3887" s="21">
        <v>2</v>
      </c>
      <c r="L3887" s="21">
        <f t="shared" si="425"/>
        <v>0</v>
      </c>
      <c r="M3887" s="21" t="s">
        <v>5701</v>
      </c>
      <c r="N3887" s="30">
        <v>45961</v>
      </c>
      <c r="O3887" s="48">
        <v>46836</v>
      </c>
      <c r="P3887" s="21" t="s">
        <v>16</v>
      </c>
      <c r="Q3887" s="21"/>
      <c r="R3887" s="21"/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 t="str">
        <f t="shared" si="430"/>
        <v/>
      </c>
      <c r="Y3887" s="21" t="str">
        <f t="shared" si="426"/>
        <v/>
      </c>
      <c r="Z3887" s="21" t="str">
        <f t="shared" si="427"/>
        <v>Friday</v>
      </c>
      <c r="AA3887" s="21" t="str">
        <f t="shared" si="428"/>
        <v/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3882</v>
      </c>
      <c r="B3888" s="21" t="s">
        <v>5568</v>
      </c>
      <c r="C3888" s="30">
        <v>45954</v>
      </c>
      <c r="D3888" s="30">
        <v>45960</v>
      </c>
      <c r="E3888" s="47">
        <v>312.2</v>
      </c>
      <c r="F3888" s="47">
        <f t="shared" si="423"/>
        <v>27473.599999999999</v>
      </c>
      <c r="G3888" s="48">
        <f t="shared" si="424"/>
        <v>54947.199999999997</v>
      </c>
      <c r="H3888" s="21">
        <v>500346</v>
      </c>
      <c r="I3888" s="21" t="s">
        <v>5084</v>
      </c>
      <c r="J3888" s="21">
        <v>2</v>
      </c>
      <c r="K3888" s="21">
        <v>2</v>
      </c>
      <c r="L3888" s="21">
        <f t="shared" si="425"/>
        <v>0</v>
      </c>
      <c r="M3888" s="21" t="s">
        <v>5689</v>
      </c>
      <c r="N3888" s="30">
        <v>45964</v>
      </c>
      <c r="O3888" s="48">
        <v>0</v>
      </c>
      <c r="P3888" s="21" t="s">
        <v>625</v>
      </c>
      <c r="Q3888" s="21" t="s">
        <v>2071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 t="shared" si="430"/>
        <v>45964</v>
      </c>
      <c r="Y3888" s="21">
        <f t="shared" si="426"/>
        <v>0</v>
      </c>
      <c r="Z3888" s="21" t="str">
        <f t="shared" si="427"/>
        <v>Monday</v>
      </c>
      <c r="AA3888" s="21" t="str">
        <f t="shared" si="428"/>
        <v>Monday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3883</v>
      </c>
      <c r="B3889" s="21" t="s">
        <v>5568</v>
      </c>
      <c r="C3889" s="30">
        <v>45954</v>
      </c>
      <c r="D3889" s="30">
        <v>45960</v>
      </c>
      <c r="E3889" s="47">
        <v>126.60000000000001</v>
      </c>
      <c r="F3889" s="47">
        <f t="shared" si="423"/>
        <v>11140.800000000001</v>
      </c>
      <c r="G3889" s="48">
        <f t="shared" si="424"/>
        <v>22281.600000000002</v>
      </c>
      <c r="H3889" s="21">
        <v>152316</v>
      </c>
      <c r="I3889" s="21" t="s">
        <v>5165</v>
      </c>
      <c r="J3889" s="21">
        <v>2</v>
      </c>
      <c r="K3889" s="21">
        <v>2</v>
      </c>
      <c r="L3889" s="21">
        <f t="shared" si="425"/>
        <v>0</v>
      </c>
      <c r="M3889" s="21" t="s">
        <v>5701</v>
      </c>
      <c r="N3889" s="30">
        <v>45961</v>
      </c>
      <c r="O3889" s="48">
        <v>33274.699999999997</v>
      </c>
      <c r="P3889" s="21" t="s">
        <v>16</v>
      </c>
      <c r="Q3889" s="21"/>
      <c r="R3889" s="21"/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 t="str">
        <f t="shared" si="430"/>
        <v/>
      </c>
      <c r="Y3889" s="21" t="str">
        <f t="shared" si="426"/>
        <v/>
      </c>
      <c r="Z3889" s="21" t="str">
        <f t="shared" si="427"/>
        <v>Friday</v>
      </c>
      <c r="AA3889" s="21" t="str">
        <f t="shared" si="428"/>
        <v/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3884</v>
      </c>
      <c r="B3890" s="21" t="s">
        <v>5568</v>
      </c>
      <c r="C3890" s="30">
        <v>45954</v>
      </c>
      <c r="D3890" s="30">
        <v>45960</v>
      </c>
      <c r="E3890" s="47">
        <v>126.60000000000001</v>
      </c>
      <c r="F3890" s="47">
        <f t="shared" si="423"/>
        <v>11140.800000000001</v>
      </c>
      <c r="G3890" s="48">
        <f t="shared" si="424"/>
        <v>11140.800000000001</v>
      </c>
      <c r="H3890" s="21">
        <v>152316</v>
      </c>
      <c r="I3890" s="21" t="s">
        <v>5165</v>
      </c>
      <c r="J3890" s="21">
        <v>1</v>
      </c>
      <c r="K3890" s="21">
        <v>1</v>
      </c>
      <c r="L3890" s="21">
        <f t="shared" si="425"/>
        <v>0</v>
      </c>
      <c r="M3890" s="21" t="s">
        <v>5701</v>
      </c>
      <c r="N3890" s="30">
        <v>45961</v>
      </c>
      <c r="O3890" s="48">
        <v>0</v>
      </c>
      <c r="P3890" s="21" t="s">
        <v>16</v>
      </c>
      <c r="Q3890" s="21" t="s">
        <v>2071</v>
      </c>
      <c r="R3890" s="21" t="s">
        <v>637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430"/>
        <v>45961</v>
      </c>
      <c r="Y3890" s="21">
        <f t="shared" si="426"/>
        <v>0</v>
      </c>
      <c r="Z3890" s="21" t="str">
        <f t="shared" si="427"/>
        <v>Friday</v>
      </c>
      <c r="AA3890" s="21" t="str">
        <f t="shared" si="428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3885</v>
      </c>
      <c r="B3891" s="21" t="s">
        <v>5568</v>
      </c>
      <c r="C3891" s="30">
        <v>45954</v>
      </c>
      <c r="D3891" s="30">
        <v>45960</v>
      </c>
      <c r="E3891" s="47">
        <v>189</v>
      </c>
      <c r="F3891" s="47">
        <f t="shared" si="423"/>
        <v>16632</v>
      </c>
      <c r="G3891" s="48">
        <f t="shared" si="424"/>
        <v>16632</v>
      </c>
      <c r="H3891" s="21">
        <v>152423</v>
      </c>
      <c r="I3891" s="21" t="s">
        <v>5172</v>
      </c>
      <c r="J3891" s="21">
        <v>1</v>
      </c>
      <c r="K3891" s="21">
        <v>1</v>
      </c>
      <c r="L3891" s="21">
        <f t="shared" si="425"/>
        <v>0</v>
      </c>
      <c r="M3891" s="21" t="s">
        <v>5701</v>
      </c>
      <c r="N3891" s="30">
        <v>45961</v>
      </c>
      <c r="O3891" s="48">
        <v>21289.5</v>
      </c>
      <c r="P3891" s="21" t="s">
        <v>16</v>
      </c>
      <c r="Q3891" s="21"/>
      <c r="R3891" s="21"/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 t="str">
        <f t="shared" si="430"/>
        <v/>
      </c>
      <c r="Y3891" s="21" t="str">
        <f t="shared" si="426"/>
        <v/>
      </c>
      <c r="Z3891" s="21" t="str">
        <f t="shared" si="427"/>
        <v>Friday</v>
      </c>
      <c r="AA3891" s="21" t="str">
        <f t="shared" si="428"/>
        <v/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3886</v>
      </c>
      <c r="B3892" s="21" t="s">
        <v>5568</v>
      </c>
      <c r="C3892" s="30">
        <v>45954</v>
      </c>
      <c r="D3892" s="30">
        <v>45960</v>
      </c>
      <c r="E3892" s="47">
        <v>236.6</v>
      </c>
      <c r="F3892" s="47">
        <f t="shared" si="423"/>
        <v>20820.8</v>
      </c>
      <c r="G3892" s="48">
        <f t="shared" si="424"/>
        <v>20820.8</v>
      </c>
      <c r="H3892" s="21">
        <v>155545</v>
      </c>
      <c r="I3892" s="21" t="s">
        <v>5181</v>
      </c>
      <c r="J3892" s="21">
        <v>1</v>
      </c>
      <c r="K3892" s="21">
        <v>1</v>
      </c>
      <c r="L3892" s="21">
        <f t="shared" si="425"/>
        <v>0</v>
      </c>
      <c r="M3892" s="21" t="s">
        <v>5701</v>
      </c>
      <c r="N3892" s="30">
        <v>45961</v>
      </c>
      <c r="O3892" s="48">
        <v>26651.3</v>
      </c>
      <c r="P3892" s="21" t="s">
        <v>16</v>
      </c>
      <c r="Q3892" s="21"/>
      <c r="R3892" s="21"/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 t="str">
        <f t="shared" si="430"/>
        <v/>
      </c>
      <c r="Y3892" s="21" t="str">
        <f t="shared" si="426"/>
        <v/>
      </c>
      <c r="Z3892" s="21" t="str">
        <f t="shared" si="427"/>
        <v>Friday</v>
      </c>
      <c r="AA3892" s="21" t="str">
        <f t="shared" si="428"/>
        <v/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3887</v>
      </c>
      <c r="B3893" s="21" t="s">
        <v>5568</v>
      </c>
      <c r="C3893" s="30">
        <v>45954</v>
      </c>
      <c r="D3893" s="30">
        <v>45960</v>
      </c>
      <c r="E3893" s="47">
        <v>30</v>
      </c>
      <c r="F3893" s="47">
        <f t="shared" si="423"/>
        <v>2640</v>
      </c>
      <c r="G3893" s="48">
        <f t="shared" si="424"/>
        <v>2640</v>
      </c>
      <c r="H3893" s="21">
        <v>300406</v>
      </c>
      <c r="I3893" s="21" t="s">
        <v>4773</v>
      </c>
      <c r="J3893" s="21">
        <v>1</v>
      </c>
      <c r="K3893" s="21">
        <v>1</v>
      </c>
      <c r="L3893" s="21">
        <f t="shared" si="425"/>
        <v>0</v>
      </c>
      <c r="M3893" s="21" t="s">
        <v>5571</v>
      </c>
      <c r="N3893" s="30">
        <v>45961</v>
      </c>
      <c r="O3893" s="48">
        <v>0</v>
      </c>
      <c r="P3893" s="21" t="s">
        <v>625</v>
      </c>
      <c r="Q3893" s="21" t="s">
        <v>2071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30"/>
        <v>45961</v>
      </c>
      <c r="Y3893" s="21">
        <f t="shared" si="426"/>
        <v>0</v>
      </c>
      <c r="Z3893" s="21" t="str">
        <f t="shared" si="427"/>
        <v>Friday</v>
      </c>
      <c r="AA3893" s="21" t="str">
        <f t="shared" si="428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3888</v>
      </c>
      <c r="B3894" s="21" t="s">
        <v>5568</v>
      </c>
      <c r="C3894" s="30">
        <v>45954</v>
      </c>
      <c r="D3894" s="30">
        <v>45960</v>
      </c>
      <c r="E3894" s="47">
        <v>160.80000000000001</v>
      </c>
      <c r="F3894" s="47">
        <f t="shared" si="423"/>
        <v>14150.400000000001</v>
      </c>
      <c r="G3894" s="48">
        <f t="shared" si="424"/>
        <v>28300.800000000003</v>
      </c>
      <c r="H3894" s="21">
        <v>301028</v>
      </c>
      <c r="I3894" s="21" t="s">
        <v>4774</v>
      </c>
      <c r="J3894" s="21">
        <v>2</v>
      </c>
      <c r="K3894" s="21">
        <v>2</v>
      </c>
      <c r="L3894" s="21">
        <f t="shared" si="425"/>
        <v>0</v>
      </c>
      <c r="M3894" s="21" t="s">
        <v>5653</v>
      </c>
      <c r="N3894" s="30">
        <v>45962</v>
      </c>
      <c r="O3894" s="48">
        <v>49848</v>
      </c>
      <c r="P3894" s="21" t="s">
        <v>2203</v>
      </c>
      <c r="Q3894" s="21">
        <v>58157690846</v>
      </c>
      <c r="R3894" s="21" t="s">
        <v>40</v>
      </c>
      <c r="S3894" s="3">
        <v>4</v>
      </c>
      <c r="T3894" s="37"/>
      <c r="U3894" s="21" t="s">
        <v>18</v>
      </c>
      <c r="V3894" s="21" t="str">
        <f>VLOOKUP(P3894,'Customer List'!B:C,2,)</f>
        <v>ASSAM</v>
      </c>
      <c r="W3894" s="38"/>
      <c r="X3894" s="30">
        <v>45964</v>
      </c>
      <c r="Y3894" s="21">
        <f t="shared" si="426"/>
        <v>2</v>
      </c>
      <c r="Z3894" s="21" t="str">
        <f t="shared" si="427"/>
        <v>Saturday</v>
      </c>
      <c r="AA3894" s="21" t="str">
        <f t="shared" si="428"/>
        <v>Monday</v>
      </c>
      <c r="AB3894" s="21" t="str">
        <f>VLOOKUP(U3894,'Currency Sheet'!A:C,3,)</f>
        <v>DOLLAR</v>
      </c>
      <c r="AC3894" s="42" t="str">
        <f>VLOOKUP(P3894,'Customer List'!B:D,3,)</f>
        <v>OutStation</v>
      </c>
    </row>
    <row r="3895" spans="1:29" x14ac:dyDescent="0.25">
      <c r="A3895" s="21">
        <v>3889</v>
      </c>
      <c r="B3895" s="21" t="s">
        <v>5568</v>
      </c>
      <c r="C3895" s="30">
        <v>45954</v>
      </c>
      <c r="D3895" s="30">
        <v>45960</v>
      </c>
      <c r="E3895" s="47">
        <v>304.5</v>
      </c>
      <c r="F3895" s="47">
        <f t="shared" si="423"/>
        <v>26796</v>
      </c>
      <c r="G3895" s="48">
        <f t="shared" si="424"/>
        <v>26796</v>
      </c>
      <c r="H3895" s="21">
        <v>301334</v>
      </c>
      <c r="I3895" s="21" t="s">
        <v>5183</v>
      </c>
      <c r="J3895" s="21">
        <v>1</v>
      </c>
      <c r="K3895" s="21">
        <v>1</v>
      </c>
      <c r="L3895" s="21">
        <f t="shared" si="425"/>
        <v>0</v>
      </c>
      <c r="M3895" s="21" t="s">
        <v>5603</v>
      </c>
      <c r="N3895" s="30">
        <v>45962</v>
      </c>
      <c r="O3895" s="48">
        <v>40455</v>
      </c>
      <c r="P3895" s="21" t="s">
        <v>621</v>
      </c>
      <c r="Q3895" s="21">
        <v>58157688982</v>
      </c>
      <c r="R3895" s="21" t="s">
        <v>40</v>
      </c>
      <c r="S3895" s="3">
        <v>4</v>
      </c>
      <c r="T3895" s="37"/>
      <c r="U3895" s="21" t="s">
        <v>18</v>
      </c>
      <c r="V3895" s="21" t="str">
        <f>VLOOKUP(P3895,'Customer List'!B:C,2,)</f>
        <v>Hyderabad</v>
      </c>
      <c r="W3895" s="38"/>
      <c r="X3895" s="30">
        <v>45964</v>
      </c>
      <c r="Y3895" s="21">
        <f t="shared" si="426"/>
        <v>2</v>
      </c>
      <c r="Z3895" s="21" t="str">
        <f t="shared" si="427"/>
        <v>Saturday</v>
      </c>
      <c r="AA3895" s="21" t="str">
        <f t="shared" si="428"/>
        <v>Monday</v>
      </c>
      <c r="AB3895" s="21" t="str">
        <f>VLOOKUP(U3895,'Currency Sheet'!A:C,3,)</f>
        <v>DOLLAR</v>
      </c>
      <c r="AC3895" s="42" t="str">
        <f>VLOOKUP(P3895,'Customer List'!B:D,3,)</f>
        <v>OutStation</v>
      </c>
    </row>
    <row r="3896" spans="1:29" x14ac:dyDescent="0.25">
      <c r="A3896" s="21">
        <v>3890</v>
      </c>
      <c r="B3896" s="21" t="s">
        <v>5568</v>
      </c>
      <c r="C3896" s="30">
        <v>45954</v>
      </c>
      <c r="D3896" s="30">
        <v>45960</v>
      </c>
      <c r="E3896" s="47">
        <v>61.8</v>
      </c>
      <c r="F3896" s="47">
        <f t="shared" si="423"/>
        <v>5438.4</v>
      </c>
      <c r="G3896" s="48">
        <f t="shared" si="424"/>
        <v>5438.4</v>
      </c>
      <c r="H3896" s="21">
        <v>302206</v>
      </c>
      <c r="I3896" s="21" t="s">
        <v>4775</v>
      </c>
      <c r="J3896" s="21">
        <v>1</v>
      </c>
      <c r="K3896" s="21">
        <v>1</v>
      </c>
      <c r="L3896" s="21">
        <f t="shared" si="425"/>
        <v>0</v>
      </c>
      <c r="M3896" s="21" t="s">
        <v>5571</v>
      </c>
      <c r="N3896" s="30">
        <v>45961</v>
      </c>
      <c r="O3896" s="48">
        <v>0</v>
      </c>
      <c r="P3896" s="21" t="s">
        <v>625</v>
      </c>
      <c r="Q3896" s="21" t="s">
        <v>2071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>IF(OR(R3896 = "PRIYANKA MADAM", R3896 = "DEEPAK", R3896 = "PORTER"),N3896,"")</f>
        <v>45961</v>
      </c>
      <c r="Y3896" s="21">
        <f t="shared" si="426"/>
        <v>0</v>
      </c>
      <c r="Z3896" s="21" t="str">
        <f t="shared" si="427"/>
        <v>Friday</v>
      </c>
      <c r="AA3896" s="21" t="str">
        <f t="shared" si="428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3891</v>
      </c>
      <c r="B3897" s="21" t="s">
        <v>5568</v>
      </c>
      <c r="C3897" s="30">
        <v>45954</v>
      </c>
      <c r="D3897" s="30">
        <v>45960</v>
      </c>
      <c r="E3897" s="47">
        <v>85.8</v>
      </c>
      <c r="F3897" s="47">
        <f t="shared" si="423"/>
        <v>7550.4</v>
      </c>
      <c r="G3897" s="48">
        <f t="shared" si="424"/>
        <v>7550.4</v>
      </c>
      <c r="H3897" s="21">
        <v>302347</v>
      </c>
      <c r="I3897" s="21" t="s">
        <v>5381</v>
      </c>
      <c r="J3897" s="21">
        <v>1</v>
      </c>
      <c r="K3897" s="21">
        <v>1</v>
      </c>
      <c r="L3897" s="21">
        <f t="shared" si="425"/>
        <v>0</v>
      </c>
      <c r="M3897" s="21" t="s">
        <v>5622</v>
      </c>
      <c r="N3897" s="30">
        <v>45962</v>
      </c>
      <c r="O3897" s="48">
        <v>15515.5</v>
      </c>
      <c r="P3897" s="21" t="s">
        <v>194</v>
      </c>
      <c r="Q3897" s="21">
        <v>58157689085</v>
      </c>
      <c r="R3897" s="21" t="s">
        <v>40</v>
      </c>
      <c r="S3897" s="3">
        <v>4</v>
      </c>
      <c r="T3897" s="37"/>
      <c r="U3897" s="21" t="s">
        <v>18</v>
      </c>
      <c r="V3897" s="21" t="str">
        <f>VLOOKUP(P3897,'Customer List'!B:C,2,)</f>
        <v>Kanpur</v>
      </c>
      <c r="W3897" s="38"/>
      <c r="X3897" s="30">
        <v>45965</v>
      </c>
      <c r="Y3897" s="21">
        <f t="shared" si="426"/>
        <v>3</v>
      </c>
      <c r="Z3897" s="21" t="str">
        <f t="shared" si="427"/>
        <v>Saturday</v>
      </c>
      <c r="AA3897" s="21" t="str">
        <f t="shared" si="428"/>
        <v>Tuesday</v>
      </c>
      <c r="AB3897" s="21" t="str">
        <f>VLOOKUP(U3897,'Currency Sheet'!A:C,3,)</f>
        <v>DOLLAR</v>
      </c>
      <c r="AC3897" s="42" t="str">
        <f>VLOOKUP(P3897,'Customer List'!B:D,3,)</f>
        <v>OutStation</v>
      </c>
    </row>
    <row r="3898" spans="1:29" x14ac:dyDescent="0.25">
      <c r="A3898" s="21">
        <v>3892</v>
      </c>
      <c r="B3898" s="21" t="s">
        <v>5568</v>
      </c>
      <c r="C3898" s="30">
        <v>45954</v>
      </c>
      <c r="D3898" s="30">
        <v>45960</v>
      </c>
      <c r="E3898" s="47">
        <v>191.1</v>
      </c>
      <c r="F3898" s="47">
        <f t="shared" si="423"/>
        <v>16816.8</v>
      </c>
      <c r="G3898" s="48">
        <f t="shared" si="424"/>
        <v>33633.599999999999</v>
      </c>
      <c r="H3898" s="21">
        <v>506349</v>
      </c>
      <c r="I3898" s="21" t="s">
        <v>4831</v>
      </c>
      <c r="J3898" s="21">
        <v>2</v>
      </c>
      <c r="K3898" s="21">
        <v>2</v>
      </c>
      <c r="L3898" s="21">
        <f t="shared" si="425"/>
        <v>0</v>
      </c>
      <c r="M3898" s="21" t="s">
        <v>5574</v>
      </c>
      <c r="N3898" s="30">
        <v>45961</v>
      </c>
      <c r="O3898" s="48">
        <v>0</v>
      </c>
      <c r="P3898" s="21" t="s">
        <v>625</v>
      </c>
      <c r="Q3898" s="21" t="s">
        <v>2071</v>
      </c>
      <c r="R3898" s="21" t="s">
        <v>637</v>
      </c>
      <c r="S3898" s="3">
        <v>4</v>
      </c>
      <c r="T3898" s="37" t="s">
        <v>5576</v>
      </c>
      <c r="U3898" s="21" t="s">
        <v>18</v>
      </c>
      <c r="V3898" s="21" t="str">
        <f>VLOOKUP(P3898,'Customer List'!B:C,2,)</f>
        <v>Delhi</v>
      </c>
      <c r="W3898" s="38"/>
      <c r="X3898" s="30">
        <f>IF(OR(R3898 = "PRIYANKA MADAM", R3898 = "DEEPAK", R3898 = "PORTER"),N3898,"")</f>
        <v>45961</v>
      </c>
      <c r="Y3898" s="21">
        <f t="shared" si="426"/>
        <v>0</v>
      </c>
      <c r="Z3898" s="21" t="str">
        <f t="shared" si="427"/>
        <v>Friday</v>
      </c>
      <c r="AA3898" s="21" t="str">
        <f t="shared" si="428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3893</v>
      </c>
      <c r="B3899" s="21" t="s">
        <v>5568</v>
      </c>
      <c r="C3899" s="30">
        <v>45954</v>
      </c>
      <c r="D3899" s="30">
        <v>45960</v>
      </c>
      <c r="E3899" s="47">
        <v>88.2</v>
      </c>
      <c r="F3899" s="47">
        <f t="shared" si="423"/>
        <v>7761.6</v>
      </c>
      <c r="G3899" s="48">
        <f t="shared" si="424"/>
        <v>7761.6</v>
      </c>
      <c r="H3899" s="21">
        <v>306014</v>
      </c>
      <c r="I3899" s="21" t="s">
        <v>5541</v>
      </c>
      <c r="J3899" s="21">
        <v>1</v>
      </c>
      <c r="K3899" s="21">
        <v>1</v>
      </c>
      <c r="L3899" s="21">
        <f t="shared" si="425"/>
        <v>0</v>
      </c>
      <c r="M3899" s="21" t="s">
        <v>5571</v>
      </c>
      <c r="N3899" s="30">
        <v>45961</v>
      </c>
      <c r="O3899" s="48">
        <v>0</v>
      </c>
      <c r="P3899" s="21" t="s">
        <v>625</v>
      </c>
      <c r="Q3899" s="21" t="s">
        <v>2071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>IF(OR(R3899 = "PRIYANKA MADAM", R3899 = "DEEPAK", R3899 = "PORTER"),N3899,"")</f>
        <v>45961</v>
      </c>
      <c r="Y3899" s="21">
        <f t="shared" si="426"/>
        <v>0</v>
      </c>
      <c r="Z3899" s="21" t="str">
        <f t="shared" si="427"/>
        <v>Friday</v>
      </c>
      <c r="AA3899" s="21" t="str">
        <f t="shared" si="428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3894</v>
      </c>
      <c r="B3900" s="21" t="s">
        <v>5568</v>
      </c>
      <c r="C3900" s="30">
        <v>45954</v>
      </c>
      <c r="D3900" s="30">
        <v>45960</v>
      </c>
      <c r="E3900" s="47">
        <v>281.39999999999998</v>
      </c>
      <c r="F3900" s="47">
        <f t="shared" si="423"/>
        <v>24763.199999999997</v>
      </c>
      <c r="G3900" s="48">
        <f t="shared" si="424"/>
        <v>49526.399999999994</v>
      </c>
      <c r="H3900" s="21">
        <v>506538</v>
      </c>
      <c r="I3900" s="21" t="s">
        <v>5085</v>
      </c>
      <c r="J3900" s="21">
        <v>2</v>
      </c>
      <c r="K3900" s="21">
        <v>2</v>
      </c>
      <c r="L3900" s="21">
        <f t="shared" si="425"/>
        <v>0</v>
      </c>
      <c r="M3900" s="21" t="s">
        <v>5689</v>
      </c>
      <c r="N3900" s="30">
        <v>45964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45964</v>
      </c>
      <c r="Y3900" s="21">
        <f t="shared" si="426"/>
        <v>0</v>
      </c>
      <c r="Z3900" s="21" t="str">
        <f t="shared" si="427"/>
        <v>Monday</v>
      </c>
      <c r="AA3900" s="21" t="str">
        <f t="shared" si="428"/>
        <v>Monday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3895</v>
      </c>
      <c r="B3901" s="21" t="s">
        <v>5568</v>
      </c>
      <c r="C3901" s="30">
        <v>45954</v>
      </c>
      <c r="D3901" s="30">
        <v>45960</v>
      </c>
      <c r="E3901" s="47">
        <v>175.2</v>
      </c>
      <c r="F3901" s="47">
        <f t="shared" si="423"/>
        <v>15417.599999999999</v>
      </c>
      <c r="G3901" s="48">
        <f t="shared" si="424"/>
        <v>30835.199999999997</v>
      </c>
      <c r="H3901" s="21">
        <v>307618</v>
      </c>
      <c r="I3901" s="21" t="s">
        <v>4782</v>
      </c>
      <c r="J3901" s="21">
        <v>2</v>
      </c>
      <c r="K3901" s="21">
        <v>2</v>
      </c>
      <c r="L3901" s="21">
        <f t="shared" si="425"/>
        <v>0</v>
      </c>
      <c r="M3901" s="21" t="s">
        <v>5661</v>
      </c>
      <c r="N3901" s="30">
        <v>45962</v>
      </c>
      <c r="O3901" s="48">
        <v>63364</v>
      </c>
      <c r="P3901" s="21" t="s">
        <v>37</v>
      </c>
      <c r="Q3901" s="21">
        <v>58157691922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Banglore</v>
      </c>
      <c r="W3901" s="38"/>
      <c r="X3901" s="30">
        <v>45965</v>
      </c>
      <c r="Y3901" s="21">
        <f t="shared" si="426"/>
        <v>3</v>
      </c>
      <c r="Z3901" s="21" t="str">
        <f t="shared" si="427"/>
        <v>Saturday</v>
      </c>
      <c r="AA3901" s="21" t="str">
        <f t="shared" si="428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3896</v>
      </c>
      <c r="B3902" s="21" t="s">
        <v>5568</v>
      </c>
      <c r="C3902" s="30">
        <v>45954</v>
      </c>
      <c r="D3902" s="30">
        <v>45960</v>
      </c>
      <c r="E3902" s="47">
        <v>191.1</v>
      </c>
      <c r="F3902" s="47">
        <f t="shared" si="423"/>
        <v>16816.8</v>
      </c>
      <c r="G3902" s="48">
        <f t="shared" si="424"/>
        <v>16816.8</v>
      </c>
      <c r="H3902" s="21">
        <v>103246</v>
      </c>
      <c r="I3902" s="21" t="s">
        <v>5537</v>
      </c>
      <c r="J3902" s="21">
        <v>1</v>
      </c>
      <c r="K3902" s="21">
        <v>1</v>
      </c>
      <c r="L3902" s="21">
        <f t="shared" si="425"/>
        <v>0</v>
      </c>
      <c r="M3902" s="21" t="s">
        <v>5574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26"/>
        <v>0</v>
      </c>
      <c r="Z3902" s="21" t="str">
        <f t="shared" si="427"/>
        <v>Friday</v>
      </c>
      <c r="AA3902" s="21" t="str">
        <f t="shared" si="428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3897</v>
      </c>
      <c r="B3903" s="21" t="s">
        <v>5568</v>
      </c>
      <c r="C3903" s="30">
        <v>45954</v>
      </c>
      <c r="D3903" s="30">
        <v>45960</v>
      </c>
      <c r="E3903" s="47">
        <v>298.89999999999998</v>
      </c>
      <c r="F3903" s="47">
        <f t="shared" si="423"/>
        <v>26303.199999999997</v>
      </c>
      <c r="G3903" s="48">
        <f t="shared" si="424"/>
        <v>26303.199999999997</v>
      </c>
      <c r="H3903" s="21">
        <v>304236</v>
      </c>
      <c r="I3903" s="21" t="s">
        <v>5385</v>
      </c>
      <c r="J3903" s="21">
        <v>1</v>
      </c>
      <c r="K3903" s="21">
        <v>1</v>
      </c>
      <c r="L3903" s="21">
        <f t="shared" si="425"/>
        <v>0</v>
      </c>
      <c r="M3903" s="21" t="s">
        <v>5694</v>
      </c>
      <c r="N3903" s="30">
        <v>45964</v>
      </c>
      <c r="O3903" s="48">
        <v>58242.8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45964</v>
      </c>
      <c r="Y3903" s="21">
        <f t="shared" si="426"/>
        <v>0</v>
      </c>
      <c r="Z3903" s="21" t="str">
        <f t="shared" si="427"/>
        <v>Monday</v>
      </c>
      <c r="AA3903" s="21" t="str">
        <f t="shared" si="428"/>
        <v>Monday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3898</v>
      </c>
      <c r="B3904" s="21" t="s">
        <v>5568</v>
      </c>
      <c r="C3904" s="30">
        <v>45954</v>
      </c>
      <c r="D3904" s="30">
        <v>45960</v>
      </c>
      <c r="E3904" s="47">
        <v>222</v>
      </c>
      <c r="F3904" s="47">
        <f t="shared" si="423"/>
        <v>19536</v>
      </c>
      <c r="G3904" s="48">
        <f t="shared" si="424"/>
        <v>19536</v>
      </c>
      <c r="H3904" s="21">
        <v>313226</v>
      </c>
      <c r="I3904" s="21" t="s">
        <v>5542</v>
      </c>
      <c r="J3904" s="21">
        <v>1</v>
      </c>
      <c r="K3904" s="21">
        <v>1</v>
      </c>
      <c r="L3904" s="21">
        <f t="shared" si="425"/>
        <v>0</v>
      </c>
      <c r="M3904" s="21" t="s">
        <v>5653</v>
      </c>
      <c r="N3904" s="30">
        <v>45962</v>
      </c>
      <c r="O3904" s="48">
        <v>34410</v>
      </c>
      <c r="P3904" s="21" t="s">
        <v>2203</v>
      </c>
      <c r="Q3904" s="21">
        <v>58157690846</v>
      </c>
      <c r="R3904" s="21" t="s">
        <v>40</v>
      </c>
      <c r="S3904" s="3">
        <v>4</v>
      </c>
      <c r="T3904" s="37"/>
      <c r="U3904" s="21" t="s">
        <v>18</v>
      </c>
      <c r="V3904" s="21" t="str">
        <f>VLOOKUP(P3904,'Customer List'!B:C,2,)</f>
        <v>ASSAM</v>
      </c>
      <c r="W3904" s="38"/>
      <c r="X3904" s="30">
        <v>45964</v>
      </c>
      <c r="Y3904" s="21">
        <f t="shared" si="426"/>
        <v>2</v>
      </c>
      <c r="Z3904" s="21" t="str">
        <f t="shared" si="427"/>
        <v>Saturday</v>
      </c>
      <c r="AA3904" s="21" t="str">
        <f t="shared" si="428"/>
        <v>Monday</v>
      </c>
      <c r="AB3904" s="21" t="str">
        <f>VLOOKUP(U3904,'Currency Sheet'!A:C,3,)</f>
        <v>DOLLAR</v>
      </c>
      <c r="AC3904" s="42" t="str">
        <f>VLOOKUP(P3904,'Customer List'!B:D,3,)</f>
        <v>OutStation</v>
      </c>
    </row>
    <row r="3905" spans="1:29" x14ac:dyDescent="0.25">
      <c r="A3905" s="21">
        <v>3899</v>
      </c>
      <c r="B3905" s="21" t="s">
        <v>5568</v>
      </c>
      <c r="C3905" s="30">
        <v>45954</v>
      </c>
      <c r="D3905" s="30">
        <v>45960</v>
      </c>
      <c r="E3905" s="47">
        <v>33</v>
      </c>
      <c r="F3905" s="47">
        <f t="shared" si="423"/>
        <v>2904</v>
      </c>
      <c r="G3905" s="48">
        <f t="shared" si="424"/>
        <v>2904</v>
      </c>
      <c r="H3905" s="21">
        <v>317306</v>
      </c>
      <c r="I3905" s="21" t="s">
        <v>4773</v>
      </c>
      <c r="J3905" s="21">
        <v>1</v>
      </c>
      <c r="K3905" s="21">
        <v>1</v>
      </c>
      <c r="L3905" s="21">
        <f t="shared" si="425"/>
        <v>0</v>
      </c>
      <c r="M3905" s="21" t="s">
        <v>5622</v>
      </c>
      <c r="N3905" s="30">
        <v>45962</v>
      </c>
      <c r="O3905" s="48">
        <v>5967.5</v>
      </c>
      <c r="P3905" s="21" t="s">
        <v>194</v>
      </c>
      <c r="Q3905" s="21">
        <v>58157689085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Kanpur</v>
      </c>
      <c r="W3905" s="38"/>
      <c r="X3905" s="30">
        <v>45965</v>
      </c>
      <c r="Y3905" s="21">
        <f t="shared" si="426"/>
        <v>3</v>
      </c>
      <c r="Z3905" s="21" t="str">
        <f t="shared" si="427"/>
        <v>Saturday</v>
      </c>
      <c r="AA3905" s="21" t="str">
        <f t="shared" si="428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3900</v>
      </c>
      <c r="B3906" s="21" t="s">
        <v>5568</v>
      </c>
      <c r="C3906" s="30">
        <v>45954</v>
      </c>
      <c r="D3906" s="30">
        <v>45960</v>
      </c>
      <c r="E3906" s="47">
        <v>39.6</v>
      </c>
      <c r="F3906" s="47">
        <f t="shared" si="423"/>
        <v>3484.8</v>
      </c>
      <c r="G3906" s="48">
        <f t="shared" si="424"/>
        <v>3484.8</v>
      </c>
      <c r="H3906" s="21">
        <v>317410</v>
      </c>
      <c r="I3906" s="21" t="s">
        <v>4784</v>
      </c>
      <c r="J3906" s="21">
        <v>1</v>
      </c>
      <c r="K3906" s="21">
        <v>1</v>
      </c>
      <c r="L3906" s="21">
        <f t="shared" si="425"/>
        <v>0</v>
      </c>
      <c r="M3906" s="21" t="s">
        <v>5571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si="426"/>
        <v>0</v>
      </c>
      <c r="Z3906" s="21" t="str">
        <f t="shared" si="427"/>
        <v>Friday</v>
      </c>
      <c r="AA3906" s="21" t="str">
        <f t="shared" si="428"/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3901</v>
      </c>
      <c r="B3907" s="21" t="s">
        <v>5568</v>
      </c>
      <c r="C3907" s="30">
        <v>45954</v>
      </c>
      <c r="D3907" s="30">
        <v>45960</v>
      </c>
      <c r="E3907" s="47">
        <v>296.8</v>
      </c>
      <c r="F3907" s="47">
        <f t="shared" si="423"/>
        <v>26118.400000000001</v>
      </c>
      <c r="G3907" s="48">
        <f t="shared" si="424"/>
        <v>26118.400000000001</v>
      </c>
      <c r="H3907" s="21">
        <v>317438</v>
      </c>
      <c r="I3907" s="21" t="s">
        <v>4784</v>
      </c>
      <c r="J3907" s="21">
        <v>1</v>
      </c>
      <c r="K3907" s="21">
        <v>1</v>
      </c>
      <c r="L3907" s="21">
        <f t="shared" si="425"/>
        <v>0</v>
      </c>
      <c r="M3907" s="21" t="s">
        <v>5606</v>
      </c>
      <c r="N3907" s="30">
        <v>45962</v>
      </c>
      <c r="O3907" s="48">
        <v>39432</v>
      </c>
      <c r="P3907" s="21" t="s">
        <v>288</v>
      </c>
      <c r="Q3907" s="21">
        <v>58157688540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45964</v>
      </c>
      <c r="Y3907" s="21">
        <f t="shared" si="426"/>
        <v>2</v>
      </c>
      <c r="Z3907" s="21" t="str">
        <f t="shared" si="427"/>
        <v>Saturday</v>
      </c>
      <c r="AA3907" s="21" t="str">
        <f t="shared" si="428"/>
        <v>Monday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3902</v>
      </c>
      <c r="B3908" s="21" t="s">
        <v>5568</v>
      </c>
      <c r="C3908" s="30">
        <v>45954</v>
      </c>
      <c r="D3908" s="30">
        <v>45960</v>
      </c>
      <c r="E3908" s="47">
        <v>126.6</v>
      </c>
      <c r="F3908" s="47">
        <f t="shared" si="423"/>
        <v>11140.8</v>
      </c>
      <c r="G3908" s="48">
        <f t="shared" si="424"/>
        <v>11140.8</v>
      </c>
      <c r="H3908" s="21">
        <v>318304</v>
      </c>
      <c r="I3908" s="21" t="s">
        <v>4785</v>
      </c>
      <c r="J3908" s="21">
        <v>1</v>
      </c>
      <c r="K3908" s="21">
        <v>1</v>
      </c>
      <c r="L3908" s="21">
        <f t="shared" si="425"/>
        <v>0</v>
      </c>
      <c r="M3908" s="21" t="s">
        <v>5571</v>
      </c>
      <c r="N3908" s="30">
        <v>45961</v>
      </c>
      <c r="O3908" s="48">
        <v>0</v>
      </c>
      <c r="P3908" s="21" t="s">
        <v>625</v>
      </c>
      <c r="Q3908" s="21" t="s">
        <v>2071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si="426"/>
        <v>0</v>
      </c>
      <c r="Z3908" s="21" t="str">
        <f t="shared" si="427"/>
        <v>Friday</v>
      </c>
      <c r="AA3908" s="21" t="str">
        <f t="shared" si="428"/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3903</v>
      </c>
      <c r="B3909" s="21" t="s">
        <v>5568</v>
      </c>
      <c r="C3909" s="30">
        <v>45954</v>
      </c>
      <c r="D3909" s="30">
        <v>45960</v>
      </c>
      <c r="E3909" s="47">
        <v>131.6</v>
      </c>
      <c r="F3909" s="47">
        <f t="shared" si="423"/>
        <v>11580.8</v>
      </c>
      <c r="G3909" s="48">
        <f t="shared" si="424"/>
        <v>11580.8</v>
      </c>
      <c r="H3909" s="21">
        <v>320011</v>
      </c>
      <c r="I3909" s="21" t="s">
        <v>5543</v>
      </c>
      <c r="J3909" s="21">
        <v>1</v>
      </c>
      <c r="K3909" s="21">
        <v>1</v>
      </c>
      <c r="L3909" s="21">
        <f t="shared" si="425"/>
        <v>0</v>
      </c>
      <c r="M3909" s="21" t="s">
        <v>5642</v>
      </c>
      <c r="N3909" s="30">
        <v>45962</v>
      </c>
      <c r="O3909" s="48">
        <v>17484</v>
      </c>
      <c r="P3909" s="21" t="s">
        <v>172</v>
      </c>
      <c r="Q3909" s="21">
        <v>58157690953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Kolkata</v>
      </c>
      <c r="W3909" s="38"/>
      <c r="X3909" s="30">
        <v>45964</v>
      </c>
      <c r="Y3909" s="21">
        <f t="shared" si="426"/>
        <v>2</v>
      </c>
      <c r="Z3909" s="21" t="str">
        <f t="shared" si="427"/>
        <v>Saturday</v>
      </c>
      <c r="AA3909" s="21" t="str">
        <f t="shared" si="428"/>
        <v>Monday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3904</v>
      </c>
      <c r="B3910" s="21" t="s">
        <v>5568</v>
      </c>
      <c r="C3910" s="30">
        <v>45954</v>
      </c>
      <c r="D3910" s="30">
        <v>45960</v>
      </c>
      <c r="E3910" s="47">
        <v>126.6</v>
      </c>
      <c r="F3910" s="47">
        <f t="shared" si="423"/>
        <v>11140.8</v>
      </c>
      <c r="G3910" s="48">
        <f t="shared" si="424"/>
        <v>11140.8</v>
      </c>
      <c r="H3910" s="21">
        <v>325604</v>
      </c>
      <c r="I3910" s="21" t="s">
        <v>5184</v>
      </c>
      <c r="J3910" s="21">
        <v>1</v>
      </c>
      <c r="K3910" s="21">
        <v>1</v>
      </c>
      <c r="L3910" s="21">
        <f t="shared" si="425"/>
        <v>0</v>
      </c>
      <c r="M3910" s="21" t="s">
        <v>5571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26"/>
        <v>0</v>
      </c>
      <c r="Z3910" s="21" t="str">
        <f t="shared" si="427"/>
        <v>Friday</v>
      </c>
      <c r="AA3910" s="21" t="str">
        <f t="shared" si="428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3905</v>
      </c>
      <c r="B3911" s="21" t="s">
        <v>5568</v>
      </c>
      <c r="C3911" s="30">
        <v>45954</v>
      </c>
      <c r="D3911" s="30">
        <v>45960</v>
      </c>
      <c r="E3911" s="47">
        <v>175.8</v>
      </c>
      <c r="F3911" s="47">
        <f t="shared" ref="F3911:F3965" si="431">IF(AB3911="DOLLAR",E3911*88,E3911)</f>
        <v>15470.400000000001</v>
      </c>
      <c r="G3911" s="48">
        <f t="shared" ref="G3911:G3965" si="432">F3911*J3911</f>
        <v>15470.400000000001</v>
      </c>
      <c r="H3911" s="21">
        <v>328612</v>
      </c>
      <c r="I3911" s="21" t="s">
        <v>5072</v>
      </c>
      <c r="J3911" s="21">
        <v>1</v>
      </c>
      <c r="K3911" s="21">
        <v>1</v>
      </c>
      <c r="L3911" s="21">
        <f t="shared" ref="L3911:L3974" si="433">J3911-K3911</f>
        <v>0</v>
      </c>
      <c r="M3911" s="21" t="s">
        <v>5621</v>
      </c>
      <c r="N3911" s="30">
        <v>45962</v>
      </c>
      <c r="O3911" s="48">
        <v>27249</v>
      </c>
      <c r="P3911" s="21" t="s">
        <v>2513</v>
      </c>
      <c r="Q3911" s="21">
        <v>58157689240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MOHALI (PUNJAB)</v>
      </c>
      <c r="W3911" s="38"/>
      <c r="X3911" s="30">
        <v>45965</v>
      </c>
      <c r="Y3911" s="21">
        <f t="shared" ref="Y3911:Y3965" si="434">IF(X3911="", "", X3911-N3911)</f>
        <v>3</v>
      </c>
      <c r="Z3911" s="21" t="str">
        <f t="shared" ref="Z3911:Z3965" si="435">IF(N3911="", "", TEXT(N3911, "dddd"))</f>
        <v>Saturday</v>
      </c>
      <c r="AA3911" s="21" t="str">
        <f t="shared" ref="AA3911:AA3965" si="436">IF(X3911="", "", TEXT(X3911, "dddd"))</f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3906</v>
      </c>
      <c r="B3912" s="21" t="s">
        <v>5568</v>
      </c>
      <c r="C3912" s="30">
        <v>45954</v>
      </c>
      <c r="D3912" s="30">
        <v>45960</v>
      </c>
      <c r="E3912" s="47">
        <v>193.8</v>
      </c>
      <c r="F3912" s="47">
        <f t="shared" si="431"/>
        <v>17054.400000000001</v>
      </c>
      <c r="G3912" s="48">
        <f t="shared" si="432"/>
        <v>17054.400000000001</v>
      </c>
      <c r="H3912" s="21">
        <v>333618</v>
      </c>
      <c r="I3912" s="21" t="s">
        <v>5390</v>
      </c>
      <c r="J3912" s="21">
        <v>1</v>
      </c>
      <c r="K3912" s="21">
        <v>1</v>
      </c>
      <c r="L3912" s="21">
        <f t="shared" si="433"/>
        <v>0</v>
      </c>
      <c r="M3912" s="21" t="s">
        <v>5606</v>
      </c>
      <c r="N3912" s="30">
        <v>45962</v>
      </c>
      <c r="O3912" s="48">
        <v>30039</v>
      </c>
      <c r="P3912" s="21" t="s">
        <v>288</v>
      </c>
      <c r="Q3912" s="21">
        <v>58157688540</v>
      </c>
      <c r="R3912" s="21" t="s">
        <v>40</v>
      </c>
      <c r="S3912" s="3">
        <v>4</v>
      </c>
      <c r="T3912" s="37"/>
      <c r="U3912" s="21" t="s">
        <v>18</v>
      </c>
      <c r="V3912" s="21" t="str">
        <f>VLOOKUP(P3912,'Customer List'!B:C,2,)</f>
        <v>Banglore</v>
      </c>
      <c r="W3912" s="38"/>
      <c r="X3912" s="30">
        <v>45964</v>
      </c>
      <c r="Y3912" s="21">
        <f t="shared" si="434"/>
        <v>2</v>
      </c>
      <c r="Z3912" s="21" t="str">
        <f t="shared" si="435"/>
        <v>Saturday</v>
      </c>
      <c r="AA3912" s="21" t="str">
        <f t="shared" si="436"/>
        <v>Monday</v>
      </c>
      <c r="AB3912" s="21" t="str">
        <f>VLOOKUP(U3912,'Currency Sheet'!A:C,3,)</f>
        <v>DOLLAR</v>
      </c>
      <c r="AC3912" s="42" t="str">
        <f>VLOOKUP(P3912,'Customer List'!B:D,3,)</f>
        <v>OutStation</v>
      </c>
    </row>
    <row r="3913" spans="1:29" x14ac:dyDescent="0.25">
      <c r="A3913" s="21">
        <v>3907</v>
      </c>
      <c r="B3913" s="21" t="s">
        <v>5568</v>
      </c>
      <c r="C3913" s="30">
        <v>45954</v>
      </c>
      <c r="D3913" s="30">
        <v>45960</v>
      </c>
      <c r="E3913" s="47">
        <v>169.2</v>
      </c>
      <c r="F3913" s="47">
        <f t="shared" si="431"/>
        <v>14889.599999999999</v>
      </c>
      <c r="G3913" s="48">
        <f t="shared" si="432"/>
        <v>14889.599999999999</v>
      </c>
      <c r="H3913" s="21">
        <v>334608</v>
      </c>
      <c r="I3913" s="21" t="s">
        <v>5544</v>
      </c>
      <c r="J3913" s="21">
        <v>1</v>
      </c>
      <c r="K3913" s="21">
        <v>1</v>
      </c>
      <c r="L3913" s="21">
        <f t="shared" si="433"/>
        <v>0</v>
      </c>
      <c r="M3913" s="21" t="s">
        <v>5571</v>
      </c>
      <c r="N3913" s="30">
        <v>45961</v>
      </c>
      <c r="O3913" s="48">
        <v>0</v>
      </c>
      <c r="P3913" s="21" t="s">
        <v>625</v>
      </c>
      <c r="Q3913" s="21" t="s">
        <v>2071</v>
      </c>
      <c r="R3913" s="21" t="s">
        <v>637</v>
      </c>
      <c r="S3913" s="3">
        <v>4</v>
      </c>
      <c r="T3913" s="37"/>
      <c r="U3913" s="21" t="s">
        <v>18</v>
      </c>
      <c r="V3913" s="21" t="str">
        <f>VLOOKUP(P3913,'Customer List'!B:C,2,)</f>
        <v>Delhi</v>
      </c>
      <c r="W3913" s="38"/>
      <c r="X3913" s="30">
        <f>IF(OR(R3913 = "PRIYANKA MADAM", R3913 = "DEEPAK", R3913 = "PORTER"),N3913,"")</f>
        <v>45961</v>
      </c>
      <c r="Y3913" s="21">
        <f t="shared" si="434"/>
        <v>0</v>
      </c>
      <c r="Z3913" s="21" t="str">
        <f t="shared" si="435"/>
        <v>Friday</v>
      </c>
      <c r="AA3913" s="21" t="str">
        <f t="shared" si="436"/>
        <v>Friday</v>
      </c>
      <c r="AB3913" s="21" t="str">
        <f>VLOOKUP(U3913,'Currency Sheet'!A:C,3,)</f>
        <v>DOLLAR</v>
      </c>
      <c r="AC3913" s="42" t="str">
        <f>VLOOKUP(P3913,'Customer List'!B:D,3,)</f>
        <v>Local</v>
      </c>
    </row>
    <row r="3914" spans="1:29" x14ac:dyDescent="0.25">
      <c r="A3914" s="21">
        <v>3908</v>
      </c>
      <c r="B3914" s="21" t="s">
        <v>5568</v>
      </c>
      <c r="C3914" s="30">
        <v>45954</v>
      </c>
      <c r="D3914" s="30">
        <v>45960</v>
      </c>
      <c r="E3914" s="47">
        <v>296.8</v>
      </c>
      <c r="F3914" s="47">
        <f t="shared" si="431"/>
        <v>26118.400000000001</v>
      </c>
      <c r="G3914" s="48">
        <f t="shared" si="432"/>
        <v>26118.400000000001</v>
      </c>
      <c r="H3914" s="21">
        <v>309820</v>
      </c>
      <c r="I3914" s="21" t="s">
        <v>5070</v>
      </c>
      <c r="J3914" s="21">
        <v>1</v>
      </c>
      <c r="K3914" s="21">
        <v>1</v>
      </c>
      <c r="L3914" s="21">
        <f t="shared" si="433"/>
        <v>0</v>
      </c>
      <c r="M3914" s="21" t="s">
        <v>5689</v>
      </c>
      <c r="N3914" s="30">
        <v>45964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45964</v>
      </c>
      <c r="Y3914" s="21">
        <f t="shared" si="434"/>
        <v>0</v>
      </c>
      <c r="Z3914" s="21" t="str">
        <f t="shared" si="435"/>
        <v>Monday</v>
      </c>
      <c r="AA3914" s="21" t="str">
        <f t="shared" si="436"/>
        <v>Monday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3909</v>
      </c>
      <c r="B3915" s="21" t="s">
        <v>5568</v>
      </c>
      <c r="C3915" s="30">
        <v>45954</v>
      </c>
      <c r="D3915" s="30">
        <v>45960</v>
      </c>
      <c r="E3915" s="47">
        <v>222</v>
      </c>
      <c r="F3915" s="47">
        <f t="shared" si="431"/>
        <v>19536</v>
      </c>
      <c r="G3915" s="48">
        <f t="shared" si="432"/>
        <v>19536</v>
      </c>
      <c r="H3915" s="21">
        <v>338816</v>
      </c>
      <c r="I3915" s="21" t="s">
        <v>5406</v>
      </c>
      <c r="J3915" s="21">
        <v>1</v>
      </c>
      <c r="K3915" s="21">
        <v>1</v>
      </c>
      <c r="L3915" s="21">
        <f t="shared" si="433"/>
        <v>0</v>
      </c>
      <c r="M3915" s="21" t="s">
        <v>5607</v>
      </c>
      <c r="N3915" s="30">
        <v>45962</v>
      </c>
      <c r="O3915" s="48">
        <v>40145</v>
      </c>
      <c r="P3915" s="21" t="s">
        <v>288</v>
      </c>
      <c r="Q3915" s="21">
        <v>58157688540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Banglore</v>
      </c>
      <c r="W3915" s="38"/>
      <c r="X3915" s="30">
        <v>45964</v>
      </c>
      <c r="Y3915" s="21">
        <f t="shared" si="434"/>
        <v>2</v>
      </c>
      <c r="Z3915" s="21" t="str">
        <f t="shared" si="435"/>
        <v>Saturday</v>
      </c>
      <c r="AA3915" s="21" t="str">
        <f t="shared" si="436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3910</v>
      </c>
      <c r="B3916" s="21" t="s">
        <v>5568</v>
      </c>
      <c r="C3916" s="30">
        <v>45954</v>
      </c>
      <c r="D3916" s="30">
        <v>45960</v>
      </c>
      <c r="E3916" s="47">
        <v>277.2</v>
      </c>
      <c r="F3916" s="47">
        <f t="shared" si="431"/>
        <v>24393.599999999999</v>
      </c>
      <c r="G3916" s="48">
        <f t="shared" si="432"/>
        <v>24393.599999999999</v>
      </c>
      <c r="H3916" s="21">
        <v>310932</v>
      </c>
      <c r="I3916" s="21" t="s">
        <v>4783</v>
      </c>
      <c r="J3916" s="21">
        <v>1</v>
      </c>
      <c r="K3916" s="21">
        <v>1</v>
      </c>
      <c r="L3916" s="21">
        <f t="shared" si="433"/>
        <v>0</v>
      </c>
      <c r="M3916" s="21" t="s">
        <v>5694</v>
      </c>
      <c r="N3916" s="30">
        <v>45964</v>
      </c>
      <c r="O3916" s="48">
        <v>54014.400000000001</v>
      </c>
      <c r="P3916" s="21" t="s">
        <v>625</v>
      </c>
      <c r="Q3916" s="21" t="s">
        <v>2071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45964</v>
      </c>
      <c r="Y3916" s="21">
        <f t="shared" si="434"/>
        <v>0</v>
      </c>
      <c r="Z3916" s="21" t="str">
        <f t="shared" si="435"/>
        <v>Monday</v>
      </c>
      <c r="AA3916" s="21" t="str">
        <f t="shared" si="436"/>
        <v>Monday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3911</v>
      </c>
      <c r="B3917" s="21" t="s">
        <v>5568</v>
      </c>
      <c r="C3917" s="30">
        <v>45954</v>
      </c>
      <c r="D3917" s="30">
        <v>45960</v>
      </c>
      <c r="E3917" s="47">
        <v>85.8</v>
      </c>
      <c r="F3917" s="47">
        <f t="shared" si="431"/>
        <v>7550.4</v>
      </c>
      <c r="G3917" s="48">
        <f t="shared" si="432"/>
        <v>7550.4</v>
      </c>
      <c r="H3917" s="21">
        <v>344815</v>
      </c>
      <c r="I3917" s="21" t="s">
        <v>4773</v>
      </c>
      <c r="J3917" s="21">
        <v>1</v>
      </c>
      <c r="K3917" s="21">
        <v>1</v>
      </c>
      <c r="L3917" s="21">
        <f t="shared" si="433"/>
        <v>0</v>
      </c>
      <c r="M3917" s="21" t="s">
        <v>5622</v>
      </c>
      <c r="N3917" s="30">
        <v>45962</v>
      </c>
      <c r="O3917" s="48">
        <v>15515.5</v>
      </c>
      <c r="P3917" s="21" t="s">
        <v>194</v>
      </c>
      <c r="Q3917" s="21">
        <v>58157689085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Kanpur</v>
      </c>
      <c r="W3917" s="38"/>
      <c r="X3917" s="30">
        <v>45965</v>
      </c>
      <c r="Y3917" s="21">
        <f t="shared" si="434"/>
        <v>3</v>
      </c>
      <c r="Z3917" s="21" t="str">
        <f t="shared" si="435"/>
        <v>Saturday</v>
      </c>
      <c r="AA3917" s="21" t="str">
        <f t="shared" si="436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3912</v>
      </c>
      <c r="B3918" s="21" t="s">
        <v>5568</v>
      </c>
      <c r="C3918" s="30">
        <v>45954</v>
      </c>
      <c r="D3918" s="30">
        <v>45960</v>
      </c>
      <c r="E3918" s="47">
        <v>281.39999999999998</v>
      </c>
      <c r="F3918" s="47">
        <f t="shared" si="431"/>
        <v>24763.199999999997</v>
      </c>
      <c r="G3918" s="48">
        <f t="shared" si="432"/>
        <v>24763.199999999997</v>
      </c>
      <c r="H3918" s="21">
        <v>337226</v>
      </c>
      <c r="I3918" s="21" t="s">
        <v>5395</v>
      </c>
      <c r="J3918" s="21">
        <v>1</v>
      </c>
      <c r="K3918" s="21">
        <v>1</v>
      </c>
      <c r="L3918" s="21">
        <f t="shared" si="433"/>
        <v>0</v>
      </c>
      <c r="M3918" s="21" t="s">
        <v>5689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34"/>
        <v>0</v>
      </c>
      <c r="Z3918" s="21" t="str">
        <f t="shared" si="435"/>
        <v>Monday</v>
      </c>
      <c r="AA3918" s="21" t="str">
        <f t="shared" si="436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3913</v>
      </c>
      <c r="B3919" s="21" t="s">
        <v>5568</v>
      </c>
      <c r="C3919" s="30">
        <v>45954</v>
      </c>
      <c r="D3919" s="30">
        <v>45960</v>
      </c>
      <c r="E3919" s="47">
        <v>296.8</v>
      </c>
      <c r="F3919" s="47">
        <f t="shared" si="431"/>
        <v>26118.400000000001</v>
      </c>
      <c r="G3919" s="48">
        <f t="shared" si="432"/>
        <v>26118.400000000001</v>
      </c>
      <c r="H3919" s="21">
        <v>348920</v>
      </c>
      <c r="I3919" s="21" t="s">
        <v>5545</v>
      </c>
      <c r="J3919" s="21">
        <v>1</v>
      </c>
      <c r="K3919" s="21">
        <v>1</v>
      </c>
      <c r="L3919" s="21">
        <f t="shared" si="433"/>
        <v>0</v>
      </c>
      <c r="M3919" s="21" t="s">
        <v>5689</v>
      </c>
      <c r="N3919" s="30">
        <v>45964</v>
      </c>
      <c r="O3919" s="48">
        <v>0</v>
      </c>
      <c r="P3919" s="21" t="s">
        <v>625</v>
      </c>
      <c r="Q3919" s="21" t="s">
        <v>2071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45964</v>
      </c>
      <c r="Y3919" s="21">
        <f t="shared" si="434"/>
        <v>0</v>
      </c>
      <c r="Z3919" s="21" t="str">
        <f t="shared" si="435"/>
        <v>Monday</v>
      </c>
      <c r="AA3919" s="21" t="str">
        <f t="shared" si="436"/>
        <v>Monday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3914</v>
      </c>
      <c r="B3920" s="21" t="s">
        <v>5568</v>
      </c>
      <c r="C3920" s="30">
        <v>45954</v>
      </c>
      <c r="D3920" s="30">
        <v>45960</v>
      </c>
      <c r="E3920" s="47">
        <v>304.5</v>
      </c>
      <c r="F3920" s="47">
        <f t="shared" si="431"/>
        <v>26796</v>
      </c>
      <c r="G3920" s="48">
        <f t="shared" si="432"/>
        <v>26796</v>
      </c>
      <c r="H3920" s="21">
        <v>350120</v>
      </c>
      <c r="I3920" s="21" t="s">
        <v>5547</v>
      </c>
      <c r="J3920" s="21">
        <v>1</v>
      </c>
      <c r="K3920" s="21">
        <v>1</v>
      </c>
      <c r="L3920" s="21">
        <f t="shared" si="433"/>
        <v>0</v>
      </c>
      <c r="M3920" s="21" t="s">
        <v>5571</v>
      </c>
      <c r="N3920" s="30">
        <v>45961</v>
      </c>
      <c r="O3920" s="48">
        <v>0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45961</v>
      </c>
      <c r="Y3920" s="21">
        <f t="shared" si="434"/>
        <v>0</v>
      </c>
      <c r="Z3920" s="21" t="str">
        <f t="shared" si="435"/>
        <v>Friday</v>
      </c>
      <c r="AA3920" s="21" t="str">
        <f t="shared" si="436"/>
        <v>Friday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3915</v>
      </c>
      <c r="B3921" s="21" t="s">
        <v>5568</v>
      </c>
      <c r="C3921" s="30">
        <v>45954</v>
      </c>
      <c r="D3921" s="30">
        <v>45960</v>
      </c>
      <c r="E3921" s="47">
        <v>188.4</v>
      </c>
      <c r="F3921" s="47">
        <f t="shared" si="431"/>
        <v>16579.2</v>
      </c>
      <c r="G3921" s="48">
        <f t="shared" si="432"/>
        <v>33158.400000000001</v>
      </c>
      <c r="H3921" s="21">
        <v>351316</v>
      </c>
      <c r="I3921" s="21" t="s">
        <v>4796</v>
      </c>
      <c r="J3921" s="21">
        <v>2</v>
      </c>
      <c r="K3921" s="21">
        <v>2</v>
      </c>
      <c r="L3921" s="21">
        <f t="shared" si="433"/>
        <v>0</v>
      </c>
      <c r="M3921" s="21" t="s">
        <v>5653</v>
      </c>
      <c r="N3921" s="30">
        <v>45962</v>
      </c>
      <c r="O3921" s="48">
        <v>58404</v>
      </c>
      <c r="P3921" s="21" t="s">
        <v>2203</v>
      </c>
      <c r="Q3921" s="21">
        <v>58157690846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ASSAM</v>
      </c>
      <c r="W3921" s="38"/>
      <c r="X3921" s="30">
        <v>45964</v>
      </c>
      <c r="Y3921" s="21">
        <f t="shared" si="434"/>
        <v>2</v>
      </c>
      <c r="Z3921" s="21" t="str">
        <f t="shared" si="435"/>
        <v>Saturday</v>
      </c>
      <c r="AA3921" s="21" t="str">
        <f t="shared" si="436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3916</v>
      </c>
      <c r="B3922" s="21" t="s">
        <v>5568</v>
      </c>
      <c r="C3922" s="30">
        <v>45954</v>
      </c>
      <c r="D3922" s="30">
        <v>45960</v>
      </c>
      <c r="E3922" s="47">
        <v>243</v>
      </c>
      <c r="F3922" s="47">
        <f t="shared" si="431"/>
        <v>21384</v>
      </c>
      <c r="G3922" s="48">
        <f t="shared" si="432"/>
        <v>21384</v>
      </c>
      <c r="H3922" s="21">
        <v>351348</v>
      </c>
      <c r="I3922" s="21" t="s">
        <v>4796</v>
      </c>
      <c r="J3922" s="21">
        <v>1</v>
      </c>
      <c r="K3922" s="21">
        <v>1</v>
      </c>
      <c r="L3922" s="21">
        <f t="shared" si="433"/>
        <v>0</v>
      </c>
      <c r="M3922" s="21" t="s">
        <v>5653</v>
      </c>
      <c r="N3922" s="30">
        <v>45962</v>
      </c>
      <c r="O3922" s="48">
        <v>37665</v>
      </c>
      <c r="P3922" s="21" t="s">
        <v>2203</v>
      </c>
      <c r="Q3922" s="21">
        <v>58157690846</v>
      </c>
      <c r="R3922" s="21" t="s">
        <v>40</v>
      </c>
      <c r="S3922" s="3">
        <v>4</v>
      </c>
      <c r="T3922" s="37"/>
      <c r="U3922" s="21" t="s">
        <v>18</v>
      </c>
      <c r="V3922" s="21" t="str">
        <f>VLOOKUP(P3922,'Customer List'!B:C,2,)</f>
        <v>ASSAM</v>
      </c>
      <c r="W3922" s="38"/>
      <c r="X3922" s="30">
        <v>45964</v>
      </c>
      <c r="Y3922" s="21">
        <f t="shared" si="434"/>
        <v>2</v>
      </c>
      <c r="Z3922" s="21" t="str">
        <f t="shared" si="435"/>
        <v>Saturday</v>
      </c>
      <c r="AA3922" s="21" t="str">
        <f t="shared" si="436"/>
        <v>Monday</v>
      </c>
      <c r="AB3922" s="21" t="str">
        <f>VLOOKUP(U3922,'Currency Sheet'!A:C,3,)</f>
        <v>DOLLAR</v>
      </c>
      <c r="AC3922" s="42" t="str">
        <f>VLOOKUP(P3922,'Customer List'!B:D,3,)</f>
        <v>OutStation</v>
      </c>
    </row>
    <row r="3923" spans="1:29" x14ac:dyDescent="0.25">
      <c r="A3923" s="21">
        <v>3917</v>
      </c>
      <c r="B3923" s="21" t="s">
        <v>5568</v>
      </c>
      <c r="C3923" s="30">
        <v>45954</v>
      </c>
      <c r="D3923" s="30">
        <v>45960</v>
      </c>
      <c r="E3923" s="47">
        <v>195</v>
      </c>
      <c r="F3923" s="47">
        <f t="shared" si="431"/>
        <v>17160</v>
      </c>
      <c r="G3923" s="48">
        <f t="shared" si="432"/>
        <v>17160</v>
      </c>
      <c r="H3923" s="21">
        <v>353280</v>
      </c>
      <c r="I3923" s="21" t="s">
        <v>5079</v>
      </c>
      <c r="J3923" s="21">
        <v>1</v>
      </c>
      <c r="K3923" s="21">
        <v>1</v>
      </c>
      <c r="L3923" s="21">
        <f t="shared" si="433"/>
        <v>0</v>
      </c>
      <c r="M3923" s="21" t="s">
        <v>5572</v>
      </c>
      <c r="N3923" s="30">
        <v>45961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45961</v>
      </c>
      <c r="Y3923" s="21">
        <f t="shared" si="434"/>
        <v>0</v>
      </c>
      <c r="Z3923" s="21" t="str">
        <f t="shared" si="435"/>
        <v>Friday</v>
      </c>
      <c r="AA3923" s="21" t="str">
        <f t="shared" si="436"/>
        <v>Friday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3918</v>
      </c>
      <c r="B3924" s="21" t="s">
        <v>5568</v>
      </c>
      <c r="C3924" s="30">
        <v>45954</v>
      </c>
      <c r="D3924" s="30">
        <v>45960</v>
      </c>
      <c r="E3924" s="47">
        <v>175.8</v>
      </c>
      <c r="F3924" s="47">
        <f t="shared" si="431"/>
        <v>15470.400000000001</v>
      </c>
      <c r="G3924" s="48">
        <f t="shared" si="432"/>
        <v>15470.400000000001</v>
      </c>
      <c r="H3924" s="21">
        <v>354312</v>
      </c>
      <c r="I3924" s="21" t="s">
        <v>5548</v>
      </c>
      <c r="J3924" s="21">
        <v>1</v>
      </c>
      <c r="K3924" s="21">
        <v>1</v>
      </c>
      <c r="L3924" s="21">
        <f t="shared" si="433"/>
        <v>0</v>
      </c>
      <c r="M3924" s="21" t="s">
        <v>5621</v>
      </c>
      <c r="N3924" s="30">
        <v>45962</v>
      </c>
      <c r="O3924" s="48">
        <v>27249</v>
      </c>
      <c r="P3924" s="21" t="s">
        <v>2513</v>
      </c>
      <c r="Q3924" s="21">
        <v>58157689240</v>
      </c>
      <c r="R3924" s="21" t="s">
        <v>40</v>
      </c>
      <c r="S3924" s="3">
        <v>4</v>
      </c>
      <c r="T3924" s="37"/>
      <c r="U3924" s="21" t="s">
        <v>18</v>
      </c>
      <c r="V3924" s="21" t="str">
        <f>VLOOKUP(P3924,'Customer List'!B:C,2,)</f>
        <v>MOHALI (PUNJAB)</v>
      </c>
      <c r="W3924" s="38"/>
      <c r="X3924" s="30">
        <v>45965</v>
      </c>
      <c r="Y3924" s="21">
        <f t="shared" si="434"/>
        <v>3</v>
      </c>
      <c r="Z3924" s="21" t="str">
        <f t="shared" si="435"/>
        <v>Saturday</v>
      </c>
      <c r="AA3924" s="21" t="str">
        <f t="shared" si="436"/>
        <v>Tuesday</v>
      </c>
      <c r="AB3924" s="21" t="str">
        <f>VLOOKUP(U3924,'Currency Sheet'!A:C,3,)</f>
        <v>DOLLAR</v>
      </c>
      <c r="AC3924" s="42" t="str">
        <f>VLOOKUP(P3924,'Customer List'!B:D,3,)</f>
        <v>OutStation</v>
      </c>
    </row>
    <row r="3925" spans="1:29" x14ac:dyDescent="0.25">
      <c r="A3925" s="21">
        <v>3919</v>
      </c>
      <c r="B3925" s="21" t="s">
        <v>5568</v>
      </c>
      <c r="C3925" s="30">
        <v>45954</v>
      </c>
      <c r="D3925" s="30">
        <v>45960</v>
      </c>
      <c r="E3925" s="47">
        <v>195.6</v>
      </c>
      <c r="F3925" s="47">
        <f t="shared" si="431"/>
        <v>17212.8</v>
      </c>
      <c r="G3925" s="48">
        <f t="shared" si="432"/>
        <v>17212.8</v>
      </c>
      <c r="H3925" s="21">
        <v>360706</v>
      </c>
      <c r="I3925" s="21" t="s">
        <v>5185</v>
      </c>
      <c r="J3925" s="21">
        <v>1</v>
      </c>
      <c r="K3925" s="21">
        <v>1</v>
      </c>
      <c r="L3925" s="21">
        <f t="shared" si="433"/>
        <v>0</v>
      </c>
      <c r="M3925" s="21" t="s">
        <v>5571</v>
      </c>
      <c r="N3925" s="30">
        <v>45961</v>
      </c>
      <c r="O3925" s="48">
        <v>0</v>
      </c>
      <c r="P3925" s="21" t="s">
        <v>625</v>
      </c>
      <c r="Q3925" s="21" t="s">
        <v>2071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45961</v>
      </c>
      <c r="Y3925" s="21">
        <f t="shared" si="434"/>
        <v>0</v>
      </c>
      <c r="Z3925" s="21" t="str">
        <f t="shared" si="435"/>
        <v>Friday</v>
      </c>
      <c r="AA3925" s="21" t="str">
        <f t="shared" si="436"/>
        <v>Friday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3920</v>
      </c>
      <c r="B3926" s="21" t="s">
        <v>5568</v>
      </c>
      <c r="C3926" s="30">
        <v>45954</v>
      </c>
      <c r="D3926" s="30">
        <v>45960</v>
      </c>
      <c r="E3926" s="47">
        <v>129.6</v>
      </c>
      <c r="F3926" s="47">
        <f t="shared" si="431"/>
        <v>11404.8</v>
      </c>
      <c r="G3926" s="48">
        <f t="shared" si="432"/>
        <v>11404.8</v>
      </c>
      <c r="H3926" s="21">
        <v>350004</v>
      </c>
      <c r="I3926" s="21" t="s">
        <v>5546</v>
      </c>
      <c r="J3926" s="21">
        <v>1</v>
      </c>
      <c r="K3926" s="21">
        <v>1</v>
      </c>
      <c r="L3926" s="21">
        <f t="shared" si="433"/>
        <v>0</v>
      </c>
      <c r="M3926" s="21" t="s">
        <v>5694</v>
      </c>
      <c r="N3926" s="30">
        <v>45964</v>
      </c>
      <c r="O3926" s="48">
        <v>28458</v>
      </c>
      <c r="P3926" s="21" t="s">
        <v>625</v>
      </c>
      <c r="Q3926" s="21" t="s">
        <v>2071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45964</v>
      </c>
      <c r="Y3926" s="21">
        <f t="shared" si="434"/>
        <v>0</v>
      </c>
      <c r="Z3926" s="21" t="str">
        <f t="shared" si="435"/>
        <v>Monday</v>
      </c>
      <c r="AA3926" s="21" t="str">
        <f t="shared" si="436"/>
        <v>Monday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3921</v>
      </c>
      <c r="B3927" s="21" t="s">
        <v>5568</v>
      </c>
      <c r="C3927" s="30">
        <v>45954</v>
      </c>
      <c r="D3927" s="30">
        <v>45960</v>
      </c>
      <c r="E3927" s="47">
        <v>276.5</v>
      </c>
      <c r="F3927" s="47">
        <f t="shared" si="431"/>
        <v>24332</v>
      </c>
      <c r="G3927" s="48">
        <f t="shared" si="432"/>
        <v>24332</v>
      </c>
      <c r="H3927" s="21">
        <v>364808</v>
      </c>
      <c r="I3927" s="21" t="s">
        <v>5077</v>
      </c>
      <c r="J3927" s="21">
        <v>1</v>
      </c>
      <c r="K3927" s="21">
        <v>1</v>
      </c>
      <c r="L3927" s="21">
        <f t="shared" si="433"/>
        <v>0</v>
      </c>
      <c r="M3927" s="21" t="s">
        <v>5694</v>
      </c>
      <c r="N3927" s="30">
        <v>45964</v>
      </c>
      <c r="O3927" s="48">
        <v>53878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45964</v>
      </c>
      <c r="Y3927" s="21">
        <f t="shared" si="434"/>
        <v>0</v>
      </c>
      <c r="Z3927" s="21" t="str">
        <f t="shared" si="435"/>
        <v>Monday</v>
      </c>
      <c r="AA3927" s="21" t="str">
        <f t="shared" si="436"/>
        <v>Monday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3922</v>
      </c>
      <c r="B3928" s="21" t="s">
        <v>5568</v>
      </c>
      <c r="C3928" s="30">
        <v>45954</v>
      </c>
      <c r="D3928" s="30">
        <v>45960</v>
      </c>
      <c r="E3928" s="47">
        <v>300.3</v>
      </c>
      <c r="F3928" s="47">
        <f t="shared" si="431"/>
        <v>26426.400000000001</v>
      </c>
      <c r="G3928" s="48">
        <f t="shared" si="432"/>
        <v>26426.400000000001</v>
      </c>
      <c r="H3928" s="21">
        <v>367140</v>
      </c>
      <c r="I3928" s="21" t="s">
        <v>5184</v>
      </c>
      <c r="J3928" s="21">
        <v>1</v>
      </c>
      <c r="K3928" s="21">
        <v>1</v>
      </c>
      <c r="L3928" s="21">
        <f t="shared" si="433"/>
        <v>0</v>
      </c>
      <c r="M3928" s="21" t="s">
        <v>5689</v>
      </c>
      <c r="N3928" s="30">
        <v>45964</v>
      </c>
      <c r="O3928" s="48">
        <v>0</v>
      </c>
      <c r="P3928" s="21" t="s">
        <v>625</v>
      </c>
      <c r="Q3928" s="21" t="s">
        <v>2071</v>
      </c>
      <c r="R3928" s="21" t="s">
        <v>637</v>
      </c>
      <c r="S3928" s="3">
        <v>4</v>
      </c>
      <c r="T3928" s="37"/>
      <c r="U3928" s="21" t="s">
        <v>18</v>
      </c>
      <c r="V3928" s="21" t="str">
        <f>VLOOKUP(P3928,'Customer List'!B:C,2,)</f>
        <v>Delhi</v>
      </c>
      <c r="W3928" s="38"/>
      <c r="X3928" s="30">
        <f>IF(OR(R3928 = "PRIYANKA MADAM", R3928 = "DEEPAK", R3928 = "PORTER"),N3928,"")</f>
        <v>45964</v>
      </c>
      <c r="Y3928" s="21">
        <f t="shared" si="434"/>
        <v>0</v>
      </c>
      <c r="Z3928" s="21" t="str">
        <f t="shared" si="435"/>
        <v>Monday</v>
      </c>
      <c r="AA3928" s="21" t="str">
        <f t="shared" si="436"/>
        <v>Monday</v>
      </c>
      <c r="AB3928" s="21" t="str">
        <f>VLOOKUP(U3928,'Currency Sheet'!A:C,3,)</f>
        <v>DOLLAR</v>
      </c>
      <c r="AC3928" s="42" t="str">
        <f>VLOOKUP(P3928,'Customer List'!B:D,3,)</f>
        <v>Local</v>
      </c>
    </row>
    <row r="3929" spans="1:29" x14ac:dyDescent="0.25">
      <c r="A3929" s="21">
        <v>3923</v>
      </c>
      <c r="B3929" s="21" t="s">
        <v>5568</v>
      </c>
      <c r="C3929" s="30">
        <v>45954</v>
      </c>
      <c r="D3929" s="30">
        <v>45960</v>
      </c>
      <c r="E3929" s="47">
        <v>235.8</v>
      </c>
      <c r="F3929" s="47">
        <f t="shared" si="431"/>
        <v>20750.400000000001</v>
      </c>
      <c r="G3929" s="48">
        <f t="shared" si="432"/>
        <v>20750.400000000001</v>
      </c>
      <c r="H3929" s="21">
        <v>369308</v>
      </c>
      <c r="I3929" s="21" t="s">
        <v>5081</v>
      </c>
      <c r="J3929" s="21">
        <v>1</v>
      </c>
      <c r="K3929" s="21">
        <v>1</v>
      </c>
      <c r="L3929" s="21">
        <f t="shared" si="433"/>
        <v>0</v>
      </c>
      <c r="M3929" s="21" t="s">
        <v>5694</v>
      </c>
      <c r="N3929" s="30">
        <v>45964</v>
      </c>
      <c r="O3929" s="48">
        <v>51777.75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45964</v>
      </c>
      <c r="Y3929" s="21">
        <f t="shared" si="434"/>
        <v>0</v>
      </c>
      <c r="Z3929" s="21" t="str">
        <f t="shared" si="435"/>
        <v>Monday</v>
      </c>
      <c r="AA3929" s="21" t="str">
        <f t="shared" si="436"/>
        <v>Monday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3924</v>
      </c>
      <c r="B3930" s="21" t="s">
        <v>5568</v>
      </c>
      <c r="C3930" s="30">
        <v>45954</v>
      </c>
      <c r="D3930" s="30">
        <v>45960</v>
      </c>
      <c r="E3930" s="47">
        <v>222</v>
      </c>
      <c r="F3930" s="47">
        <f t="shared" si="431"/>
        <v>19536</v>
      </c>
      <c r="G3930" s="48">
        <f t="shared" si="432"/>
        <v>19536</v>
      </c>
      <c r="H3930" s="21">
        <v>372214</v>
      </c>
      <c r="I3930" s="21" t="s">
        <v>5083</v>
      </c>
      <c r="J3930" s="21">
        <v>1</v>
      </c>
      <c r="K3930" s="21">
        <v>1</v>
      </c>
      <c r="L3930" s="21">
        <f t="shared" si="433"/>
        <v>0</v>
      </c>
      <c r="M3930" s="21" t="s">
        <v>5606</v>
      </c>
      <c r="N3930" s="30">
        <v>45962</v>
      </c>
      <c r="O3930" s="48">
        <v>34410</v>
      </c>
      <c r="P3930" s="21" t="s">
        <v>288</v>
      </c>
      <c r="Q3930" s="21">
        <v>58157688540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Banglore</v>
      </c>
      <c r="W3930" s="38"/>
      <c r="X3930" s="30">
        <v>45964</v>
      </c>
      <c r="Y3930" s="21">
        <f t="shared" si="434"/>
        <v>2</v>
      </c>
      <c r="Z3930" s="21" t="str">
        <f t="shared" si="435"/>
        <v>Saturday</v>
      </c>
      <c r="AA3930" s="21" t="str">
        <f t="shared" si="436"/>
        <v>Monday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3925</v>
      </c>
      <c r="B3931" s="21" t="s">
        <v>5568</v>
      </c>
      <c r="C3931" s="30">
        <v>45954</v>
      </c>
      <c r="D3931" s="30">
        <v>45960</v>
      </c>
      <c r="E3931" s="47">
        <v>300.3</v>
      </c>
      <c r="F3931" s="47">
        <f t="shared" si="431"/>
        <v>26426.400000000001</v>
      </c>
      <c r="G3931" s="48">
        <f t="shared" si="432"/>
        <v>26426.400000000001</v>
      </c>
      <c r="H3931" s="21">
        <v>369606</v>
      </c>
      <c r="I3931" s="21" t="s">
        <v>5082</v>
      </c>
      <c r="J3931" s="21">
        <v>1</v>
      </c>
      <c r="K3931" s="21">
        <v>1</v>
      </c>
      <c r="L3931" s="21">
        <f t="shared" si="433"/>
        <v>0</v>
      </c>
      <c r="M3931" s="21" t="s">
        <v>5694</v>
      </c>
      <c r="N3931" s="30">
        <v>45964</v>
      </c>
      <c r="O3931" s="48">
        <v>58515.6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 t="shared" ref="X3931:X3935" si="437">IF(OR(R3931 = "PRIYANKA MADAM", R3931 = "DEEPAK", R3931 = "PORTER"),N3931,"")</f>
        <v>45964</v>
      </c>
      <c r="Y3931" s="21">
        <f t="shared" si="434"/>
        <v>0</v>
      </c>
      <c r="Z3931" s="21" t="str">
        <f t="shared" si="435"/>
        <v>Monday</v>
      </c>
      <c r="AA3931" s="21" t="str">
        <f t="shared" si="436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3926</v>
      </c>
      <c r="B3932" s="21" t="s">
        <v>5568</v>
      </c>
      <c r="C3932" s="30">
        <v>45954</v>
      </c>
      <c r="D3932" s="30">
        <v>45960</v>
      </c>
      <c r="E3932" s="47">
        <v>252</v>
      </c>
      <c r="F3932" s="47">
        <f t="shared" si="431"/>
        <v>22176</v>
      </c>
      <c r="G3932" s="48">
        <f t="shared" si="432"/>
        <v>22176</v>
      </c>
      <c r="H3932" s="21">
        <v>372704</v>
      </c>
      <c r="I3932" s="21" t="s">
        <v>5549</v>
      </c>
      <c r="J3932" s="21">
        <v>1</v>
      </c>
      <c r="K3932" s="21">
        <v>1</v>
      </c>
      <c r="L3932" s="21">
        <f t="shared" si="433"/>
        <v>0</v>
      </c>
      <c r="M3932" s="21" t="s">
        <v>5694</v>
      </c>
      <c r="N3932" s="30">
        <v>45964</v>
      </c>
      <c r="O3932" s="48">
        <v>55335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 t="shared" si="437"/>
        <v>45964</v>
      </c>
      <c r="Y3932" s="21">
        <f t="shared" si="434"/>
        <v>0</v>
      </c>
      <c r="Z3932" s="21" t="str">
        <f t="shared" si="435"/>
        <v>Monday</v>
      </c>
      <c r="AA3932" s="21" t="str">
        <f t="shared" si="436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3927</v>
      </c>
      <c r="B3933" s="21" t="s">
        <v>5568</v>
      </c>
      <c r="C3933" s="30">
        <v>45954</v>
      </c>
      <c r="D3933" s="30">
        <v>45960</v>
      </c>
      <c r="E3933" s="47">
        <v>239.4</v>
      </c>
      <c r="F3933" s="47">
        <f t="shared" si="431"/>
        <v>21067.200000000001</v>
      </c>
      <c r="G3933" s="48">
        <f t="shared" si="432"/>
        <v>21067.200000000001</v>
      </c>
      <c r="H3933" s="21">
        <v>381506</v>
      </c>
      <c r="I3933" s="21" t="s">
        <v>5550</v>
      </c>
      <c r="J3933" s="21">
        <v>1</v>
      </c>
      <c r="K3933" s="21">
        <v>1</v>
      </c>
      <c r="L3933" s="21">
        <f t="shared" si="433"/>
        <v>0</v>
      </c>
      <c r="M3933" s="21" t="s">
        <v>5701</v>
      </c>
      <c r="N3933" s="30">
        <v>45961</v>
      </c>
      <c r="O3933" s="48">
        <v>31461.15</v>
      </c>
      <c r="P3933" s="21" t="s">
        <v>16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 t="shared" si="437"/>
        <v>45961</v>
      </c>
      <c r="Y3933" s="21">
        <f t="shared" si="434"/>
        <v>0</v>
      </c>
      <c r="Z3933" s="21" t="str">
        <f t="shared" si="435"/>
        <v>Friday</v>
      </c>
      <c r="AA3933" s="21" t="str">
        <f t="shared" si="436"/>
        <v>Friday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3928</v>
      </c>
      <c r="B3934" s="21" t="s">
        <v>5568</v>
      </c>
      <c r="C3934" s="30">
        <v>45954</v>
      </c>
      <c r="D3934" s="30">
        <v>45960</v>
      </c>
      <c r="E3934" s="47">
        <v>171.5</v>
      </c>
      <c r="F3934" s="47">
        <f t="shared" si="431"/>
        <v>15092</v>
      </c>
      <c r="G3934" s="48">
        <f t="shared" si="432"/>
        <v>15092</v>
      </c>
      <c r="H3934" s="21">
        <v>399218</v>
      </c>
      <c r="I3934" s="21" t="s">
        <v>5184</v>
      </c>
      <c r="J3934" s="21">
        <v>1</v>
      </c>
      <c r="K3934" s="21">
        <v>1</v>
      </c>
      <c r="L3934" s="21">
        <f t="shared" si="433"/>
        <v>0</v>
      </c>
      <c r="M3934" s="21" t="s">
        <v>5658</v>
      </c>
      <c r="N3934" s="30">
        <v>45962</v>
      </c>
      <c r="O3934" s="48">
        <v>26582.5</v>
      </c>
      <c r="P3934" s="21" t="s">
        <v>4984</v>
      </c>
      <c r="Q3934" s="21">
        <v>58157689461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VADODARA</v>
      </c>
      <c r="W3934" s="38"/>
      <c r="X3934" s="30">
        <v>45965</v>
      </c>
      <c r="Y3934" s="21">
        <f t="shared" si="434"/>
        <v>3</v>
      </c>
      <c r="Z3934" s="21" t="str">
        <f t="shared" si="435"/>
        <v>Saturday</v>
      </c>
      <c r="AA3934" s="21" t="str">
        <f t="shared" si="436"/>
        <v>Tuesday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3929</v>
      </c>
      <c r="B3935" s="21" t="s">
        <v>5568</v>
      </c>
      <c r="C3935" s="30">
        <v>45954</v>
      </c>
      <c r="D3935" s="30">
        <v>45960</v>
      </c>
      <c r="E3935" s="47">
        <v>56.4</v>
      </c>
      <c r="F3935" s="47">
        <f t="shared" si="431"/>
        <v>4963.2</v>
      </c>
      <c r="G3935" s="48">
        <f t="shared" si="432"/>
        <v>4963.2</v>
      </c>
      <c r="H3935" s="21">
        <v>377612</v>
      </c>
      <c r="I3935" s="21" t="s">
        <v>4777</v>
      </c>
      <c r="J3935" s="21">
        <v>1</v>
      </c>
      <c r="K3935" s="21">
        <v>1</v>
      </c>
      <c r="L3935" s="21">
        <f t="shared" si="433"/>
        <v>0</v>
      </c>
      <c r="M3935" s="21" t="s">
        <v>5694</v>
      </c>
      <c r="N3935" s="30">
        <v>45964</v>
      </c>
      <c r="O3935" s="48">
        <v>12384.5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 t="shared" si="437"/>
        <v>45964</v>
      </c>
      <c r="Y3935" s="21">
        <f t="shared" si="434"/>
        <v>0</v>
      </c>
      <c r="Z3935" s="21" t="str">
        <f t="shared" si="435"/>
        <v>Monday</v>
      </c>
      <c r="AA3935" s="21" t="str">
        <f t="shared" si="436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3930</v>
      </c>
      <c r="B3936" s="21" t="s">
        <v>5568</v>
      </c>
      <c r="C3936" s="30">
        <v>45954</v>
      </c>
      <c r="D3936" s="30">
        <v>45960</v>
      </c>
      <c r="E3936" s="47">
        <v>53.4</v>
      </c>
      <c r="F3936" s="47">
        <f t="shared" si="431"/>
        <v>4699.2</v>
      </c>
      <c r="G3936" s="48">
        <f t="shared" si="432"/>
        <v>4699.2</v>
      </c>
      <c r="H3936" s="21">
        <v>423101</v>
      </c>
      <c r="I3936" s="21" t="s">
        <v>1265</v>
      </c>
      <c r="J3936" s="21">
        <v>1</v>
      </c>
      <c r="K3936" s="21">
        <v>1</v>
      </c>
      <c r="L3936" s="21">
        <f t="shared" si="433"/>
        <v>0</v>
      </c>
      <c r="M3936" s="21" t="s">
        <v>5611</v>
      </c>
      <c r="N3936" s="30">
        <v>45962</v>
      </c>
      <c r="O3936" s="48">
        <v>8277</v>
      </c>
      <c r="P3936" s="21" t="s">
        <v>39</v>
      </c>
      <c r="Q3936" s="21">
        <v>58157689590</v>
      </c>
      <c r="R3936" s="21" t="s">
        <v>40</v>
      </c>
      <c r="S3936" s="3">
        <v>-20</v>
      </c>
      <c r="T3936" s="37"/>
      <c r="U3936" s="21" t="s">
        <v>18</v>
      </c>
      <c r="V3936" s="21" t="str">
        <f>VLOOKUP(P3936,'Customer List'!B:C,2,)</f>
        <v>Pune</v>
      </c>
      <c r="W3936" s="38"/>
      <c r="X3936" s="30">
        <v>45966</v>
      </c>
      <c r="Y3936" s="21">
        <f t="shared" si="434"/>
        <v>4</v>
      </c>
      <c r="Z3936" s="21" t="str">
        <f t="shared" si="435"/>
        <v>Saturday</v>
      </c>
      <c r="AA3936" s="21" t="str">
        <f t="shared" si="436"/>
        <v>Wednesday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3931</v>
      </c>
      <c r="B3937" s="21" t="s">
        <v>5568</v>
      </c>
      <c r="C3937" s="30">
        <v>45954</v>
      </c>
      <c r="D3937" s="30">
        <v>45960</v>
      </c>
      <c r="E3937" s="47">
        <v>49.8</v>
      </c>
      <c r="F3937" s="47">
        <f t="shared" si="431"/>
        <v>4382.3999999999996</v>
      </c>
      <c r="G3937" s="48">
        <f t="shared" si="432"/>
        <v>17529.599999999999</v>
      </c>
      <c r="H3937" s="21">
        <v>423113</v>
      </c>
      <c r="I3937" s="21" t="s">
        <v>1504</v>
      </c>
      <c r="J3937" s="21">
        <v>4</v>
      </c>
      <c r="K3937" s="21">
        <v>4</v>
      </c>
      <c r="L3937" s="21">
        <f t="shared" si="433"/>
        <v>0</v>
      </c>
      <c r="M3937" s="21" t="s">
        <v>5653</v>
      </c>
      <c r="N3937" s="30">
        <v>45962</v>
      </c>
      <c r="O3937" s="48">
        <v>30876</v>
      </c>
      <c r="P3937" s="21" t="s">
        <v>2203</v>
      </c>
      <c r="Q3937" s="21">
        <v>58157690846</v>
      </c>
      <c r="R3937" s="21" t="s">
        <v>40</v>
      </c>
      <c r="S3937" s="3">
        <v>-20</v>
      </c>
      <c r="T3937" s="37"/>
      <c r="U3937" s="21" t="s">
        <v>18</v>
      </c>
      <c r="V3937" s="21" t="str">
        <f>VLOOKUP(P3937,'Customer List'!B:C,2,)</f>
        <v>ASSAM</v>
      </c>
      <c r="W3937" s="38"/>
      <c r="X3937" s="30">
        <v>45964</v>
      </c>
      <c r="Y3937" s="21">
        <f t="shared" si="434"/>
        <v>2</v>
      </c>
      <c r="Z3937" s="21" t="str">
        <f t="shared" si="435"/>
        <v>Saturday</v>
      </c>
      <c r="AA3937" s="21" t="str">
        <f t="shared" si="436"/>
        <v>Monday</v>
      </c>
      <c r="AB3937" s="21" t="str">
        <f>VLOOKUP(U3937,'Currency Sheet'!A:C,3,)</f>
        <v>DOLLAR</v>
      </c>
      <c r="AC3937" s="42" t="str">
        <f>VLOOKUP(P3937,'Customer List'!B:D,3,)</f>
        <v>OutStation</v>
      </c>
    </row>
    <row r="3938" spans="1:29" x14ac:dyDescent="0.25">
      <c r="A3938" s="21">
        <v>3932</v>
      </c>
      <c r="B3938" s="21" t="s">
        <v>5568</v>
      </c>
      <c r="C3938" s="30">
        <v>45954</v>
      </c>
      <c r="D3938" s="30">
        <v>45960</v>
      </c>
      <c r="E3938" s="47">
        <v>159</v>
      </c>
      <c r="F3938" s="47">
        <f t="shared" si="431"/>
        <v>13992</v>
      </c>
      <c r="G3938" s="48">
        <f t="shared" si="432"/>
        <v>13992</v>
      </c>
      <c r="H3938" s="21">
        <v>430901</v>
      </c>
      <c r="I3938" s="21" t="s">
        <v>5551</v>
      </c>
      <c r="J3938" s="21">
        <v>1</v>
      </c>
      <c r="K3938" s="21">
        <v>1</v>
      </c>
      <c r="L3938" s="21">
        <f t="shared" si="433"/>
        <v>0</v>
      </c>
      <c r="M3938" s="21" t="s">
        <v>5701</v>
      </c>
      <c r="N3938" s="30">
        <v>45961</v>
      </c>
      <c r="O3938" s="48">
        <v>20895.25</v>
      </c>
      <c r="P3938" s="21" t="s">
        <v>16</v>
      </c>
      <c r="Q3938" s="21"/>
      <c r="R3938" s="21"/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 t="str">
        <f t="shared" ref="X3938:X3952" si="438">IF(OR(R3938 = "PRIYANKA MADAM", R3938 = "DEEPAK", R3938 = "PORTER"),N3938,"")</f>
        <v/>
      </c>
      <c r="Y3938" s="21" t="str">
        <f t="shared" si="434"/>
        <v/>
      </c>
      <c r="Z3938" s="21" t="str">
        <f t="shared" si="435"/>
        <v>Friday</v>
      </c>
      <c r="AA3938" s="21" t="str">
        <f t="shared" si="436"/>
        <v/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3933</v>
      </c>
      <c r="B3939" s="21" t="s">
        <v>5568</v>
      </c>
      <c r="C3939" s="30">
        <v>45954</v>
      </c>
      <c r="D3939" s="30">
        <v>45960</v>
      </c>
      <c r="E3939" s="47">
        <v>159</v>
      </c>
      <c r="F3939" s="47">
        <f t="shared" si="431"/>
        <v>13992</v>
      </c>
      <c r="G3939" s="48">
        <f t="shared" si="432"/>
        <v>13992</v>
      </c>
      <c r="H3939" s="21">
        <v>431301</v>
      </c>
      <c r="I3939" s="21" t="s">
        <v>5552</v>
      </c>
      <c r="J3939" s="21">
        <v>1</v>
      </c>
      <c r="K3939" s="21">
        <v>1</v>
      </c>
      <c r="L3939" s="21">
        <f t="shared" si="433"/>
        <v>0</v>
      </c>
      <c r="M3939" s="21" t="s">
        <v>5701</v>
      </c>
      <c r="N3939" s="30">
        <v>45961</v>
      </c>
      <c r="O3939" s="48">
        <v>20895.25</v>
      </c>
      <c r="P3939" s="21" t="s">
        <v>16</v>
      </c>
      <c r="Q3939" s="21"/>
      <c r="R3939" s="21"/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 t="str">
        <f t="shared" si="438"/>
        <v/>
      </c>
      <c r="Y3939" s="21" t="str">
        <f t="shared" si="434"/>
        <v/>
      </c>
      <c r="Z3939" s="21" t="str">
        <f t="shared" si="435"/>
        <v>Friday</v>
      </c>
      <c r="AA3939" s="21" t="str">
        <f t="shared" si="436"/>
        <v/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3934</v>
      </c>
      <c r="B3940" s="21" t="s">
        <v>5568</v>
      </c>
      <c r="C3940" s="30">
        <v>45954</v>
      </c>
      <c r="D3940" s="30">
        <v>45960</v>
      </c>
      <c r="E3940" s="47">
        <v>159</v>
      </c>
      <c r="F3940" s="47">
        <f t="shared" si="431"/>
        <v>13992</v>
      </c>
      <c r="G3940" s="48">
        <f t="shared" si="432"/>
        <v>13992</v>
      </c>
      <c r="H3940" s="21">
        <v>431601</v>
      </c>
      <c r="I3940" s="21" t="s">
        <v>5553</v>
      </c>
      <c r="J3940" s="21">
        <v>1</v>
      </c>
      <c r="K3940" s="21">
        <v>1</v>
      </c>
      <c r="L3940" s="21">
        <f t="shared" si="433"/>
        <v>0</v>
      </c>
      <c r="M3940" s="21" t="s">
        <v>5701</v>
      </c>
      <c r="N3940" s="30">
        <v>45961</v>
      </c>
      <c r="O3940" s="48">
        <v>20895.25</v>
      </c>
      <c r="P3940" s="21" t="s">
        <v>16</v>
      </c>
      <c r="Q3940" s="21"/>
      <c r="R3940" s="21"/>
      <c r="S3940" s="3">
        <v>4</v>
      </c>
      <c r="T3940" s="37"/>
      <c r="U3940" s="21" t="s">
        <v>18</v>
      </c>
      <c r="V3940" s="21" t="str">
        <f>VLOOKUP(P3940,'Customer List'!B:C,2,)</f>
        <v>Delhi</v>
      </c>
      <c r="W3940" s="38"/>
      <c r="X3940" s="30" t="str">
        <f t="shared" si="438"/>
        <v/>
      </c>
      <c r="Y3940" s="21" t="str">
        <f t="shared" si="434"/>
        <v/>
      </c>
      <c r="Z3940" s="21" t="str">
        <f t="shared" si="435"/>
        <v>Friday</v>
      </c>
      <c r="AA3940" s="21" t="str">
        <f t="shared" si="436"/>
        <v/>
      </c>
      <c r="AB3940" s="21" t="str">
        <f>VLOOKUP(U3940,'Currency Sheet'!A:C,3,)</f>
        <v>DOLLAR</v>
      </c>
      <c r="AC3940" s="42" t="str">
        <f>VLOOKUP(P3940,'Customer List'!B:D,3,)</f>
        <v>Local</v>
      </c>
    </row>
    <row r="3941" spans="1:29" x14ac:dyDescent="0.25">
      <c r="A3941" s="21">
        <v>3935</v>
      </c>
      <c r="B3941" s="21" t="s">
        <v>5568</v>
      </c>
      <c r="C3941" s="30">
        <v>45954</v>
      </c>
      <c r="D3941" s="30">
        <v>45960</v>
      </c>
      <c r="E3941" s="47">
        <v>159</v>
      </c>
      <c r="F3941" s="47">
        <f t="shared" si="431"/>
        <v>13992</v>
      </c>
      <c r="G3941" s="48">
        <f t="shared" si="432"/>
        <v>13992</v>
      </c>
      <c r="H3941" s="21">
        <v>432501</v>
      </c>
      <c r="I3941" s="21" t="s">
        <v>5554</v>
      </c>
      <c r="J3941" s="21">
        <v>1</v>
      </c>
      <c r="K3941" s="21">
        <v>1</v>
      </c>
      <c r="L3941" s="21">
        <f t="shared" si="433"/>
        <v>0</v>
      </c>
      <c r="M3941" s="21" t="s">
        <v>5701</v>
      </c>
      <c r="N3941" s="30">
        <v>45961</v>
      </c>
      <c r="O3941" s="48">
        <v>20895</v>
      </c>
      <c r="P3941" s="21" t="s">
        <v>16</v>
      </c>
      <c r="Q3941" s="21"/>
      <c r="R3941" s="21"/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 t="str">
        <f t="shared" si="438"/>
        <v/>
      </c>
      <c r="Y3941" s="21" t="str">
        <f t="shared" si="434"/>
        <v/>
      </c>
      <c r="Z3941" s="21" t="str">
        <f t="shared" si="435"/>
        <v>Friday</v>
      </c>
      <c r="AA3941" s="21" t="str">
        <f t="shared" si="436"/>
        <v/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3936</v>
      </c>
      <c r="B3942" s="21" t="s">
        <v>5568</v>
      </c>
      <c r="C3942" s="30">
        <v>45954</v>
      </c>
      <c r="D3942" s="30">
        <v>45960</v>
      </c>
      <c r="E3942" s="47">
        <v>197.4</v>
      </c>
      <c r="F3942" s="47">
        <f t="shared" si="431"/>
        <v>17371.2</v>
      </c>
      <c r="G3942" s="48">
        <f t="shared" si="432"/>
        <v>17371.2</v>
      </c>
      <c r="H3942" s="21">
        <v>432601</v>
      </c>
      <c r="I3942" s="21" t="s">
        <v>5555</v>
      </c>
      <c r="J3942" s="21">
        <v>1</v>
      </c>
      <c r="K3942" s="21">
        <v>1</v>
      </c>
      <c r="L3942" s="21">
        <f t="shared" si="433"/>
        <v>0</v>
      </c>
      <c r="M3942" s="21" t="s">
        <v>5701</v>
      </c>
      <c r="N3942" s="30">
        <v>45961</v>
      </c>
      <c r="O3942" s="48">
        <v>25941.65</v>
      </c>
      <c r="P3942" s="21" t="s">
        <v>16</v>
      </c>
      <c r="Q3942" s="21"/>
      <c r="R3942" s="21"/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 t="str">
        <f t="shared" si="438"/>
        <v/>
      </c>
      <c r="Y3942" s="21" t="str">
        <f t="shared" si="434"/>
        <v/>
      </c>
      <c r="Z3942" s="21" t="str">
        <f t="shared" si="435"/>
        <v>Friday</v>
      </c>
      <c r="AA3942" s="21" t="str">
        <f t="shared" si="436"/>
        <v/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3937</v>
      </c>
      <c r="B3943" s="21" t="s">
        <v>5568</v>
      </c>
      <c r="C3943" s="30">
        <v>45954</v>
      </c>
      <c r="D3943" s="30">
        <v>45960</v>
      </c>
      <c r="E3943" s="47">
        <v>32.4</v>
      </c>
      <c r="F3943" s="47">
        <f t="shared" si="431"/>
        <v>2851.2</v>
      </c>
      <c r="G3943" s="48">
        <f t="shared" si="432"/>
        <v>2851.2</v>
      </c>
      <c r="H3943" s="21">
        <v>420701</v>
      </c>
      <c r="I3943" s="21" t="s">
        <v>5203</v>
      </c>
      <c r="J3943" s="21">
        <v>1</v>
      </c>
      <c r="K3943" s="21">
        <v>1</v>
      </c>
      <c r="L3943" s="21">
        <f t="shared" si="433"/>
        <v>0</v>
      </c>
      <c r="M3943" s="21" t="s">
        <v>5574</v>
      </c>
      <c r="N3943" s="30">
        <v>45961</v>
      </c>
      <c r="O3943" s="48">
        <v>0</v>
      </c>
      <c r="P3943" s="21" t="s">
        <v>625</v>
      </c>
      <c r="Q3943" s="21" t="s">
        <v>2071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38"/>
        <v>45961</v>
      </c>
      <c r="Y3943" s="21">
        <f t="shared" si="434"/>
        <v>0</v>
      </c>
      <c r="Z3943" s="21" t="str">
        <f t="shared" si="435"/>
        <v>Friday</v>
      </c>
      <c r="AA3943" s="21" t="str">
        <f t="shared" si="436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3938</v>
      </c>
      <c r="B3944" s="21" t="s">
        <v>5568</v>
      </c>
      <c r="C3944" s="30">
        <v>45954</v>
      </c>
      <c r="D3944" s="30">
        <v>45960</v>
      </c>
      <c r="E3944" s="47">
        <v>273</v>
      </c>
      <c r="F3944" s="47">
        <f t="shared" si="431"/>
        <v>24024</v>
      </c>
      <c r="G3944" s="48">
        <f t="shared" si="432"/>
        <v>24024</v>
      </c>
      <c r="H3944" s="21">
        <v>501434</v>
      </c>
      <c r="I3944" s="21" t="s">
        <v>5556</v>
      </c>
      <c r="J3944" s="21">
        <v>1</v>
      </c>
      <c r="K3944" s="21">
        <v>1</v>
      </c>
      <c r="L3944" s="21">
        <f t="shared" si="433"/>
        <v>0</v>
      </c>
      <c r="M3944" s="21" t="s">
        <v>5689</v>
      </c>
      <c r="N3944" s="30">
        <v>45964</v>
      </c>
      <c r="O3944" s="48">
        <v>0</v>
      </c>
      <c r="P3944" s="21" t="s">
        <v>625</v>
      </c>
      <c r="Q3944" s="21" t="s">
        <v>2071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38"/>
        <v>45964</v>
      </c>
      <c r="Y3944" s="21">
        <f t="shared" si="434"/>
        <v>0</v>
      </c>
      <c r="Z3944" s="21" t="str">
        <f t="shared" si="435"/>
        <v>Monday</v>
      </c>
      <c r="AA3944" s="21" t="str">
        <f t="shared" si="436"/>
        <v>Monday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3939</v>
      </c>
      <c r="B3945" s="21" t="s">
        <v>5568</v>
      </c>
      <c r="C3945" s="30">
        <v>45954</v>
      </c>
      <c r="D3945" s="30">
        <v>45960</v>
      </c>
      <c r="E3945" s="47">
        <v>241.2</v>
      </c>
      <c r="F3945" s="47">
        <f t="shared" si="431"/>
        <v>21225.599999999999</v>
      </c>
      <c r="G3945" s="48">
        <f t="shared" si="432"/>
        <v>21225.599999999999</v>
      </c>
      <c r="H3945" s="21">
        <v>510006</v>
      </c>
      <c r="I3945" s="21" t="s">
        <v>5559</v>
      </c>
      <c r="J3945" s="21">
        <v>1</v>
      </c>
      <c r="K3945" s="21">
        <v>1</v>
      </c>
      <c r="L3945" s="21">
        <f t="shared" si="433"/>
        <v>0</v>
      </c>
      <c r="M3945" s="21" t="s">
        <v>5574</v>
      </c>
      <c r="N3945" s="30">
        <v>45961</v>
      </c>
      <c r="O3945" s="48">
        <v>0</v>
      </c>
      <c r="P3945" s="21" t="s">
        <v>625</v>
      </c>
      <c r="Q3945" s="21" t="s">
        <v>2071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38"/>
        <v>45961</v>
      </c>
      <c r="Y3945" s="21">
        <f t="shared" si="434"/>
        <v>0</v>
      </c>
      <c r="Z3945" s="21" t="str">
        <f t="shared" si="435"/>
        <v>Friday</v>
      </c>
      <c r="AA3945" s="21" t="str">
        <f t="shared" si="436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3940</v>
      </c>
      <c r="B3946" s="21" t="s">
        <v>5568</v>
      </c>
      <c r="C3946" s="30">
        <v>45954</v>
      </c>
      <c r="D3946" s="30">
        <v>45960</v>
      </c>
      <c r="E3946" s="47">
        <v>172.8</v>
      </c>
      <c r="F3946" s="47">
        <f t="shared" si="431"/>
        <v>15206.400000000001</v>
      </c>
      <c r="G3946" s="48">
        <f t="shared" si="432"/>
        <v>15206.400000000001</v>
      </c>
      <c r="H3946" s="21">
        <v>138406</v>
      </c>
      <c r="I3946" s="21" t="s">
        <v>5376</v>
      </c>
      <c r="J3946" s="21">
        <v>1</v>
      </c>
      <c r="K3946" s="21">
        <v>1</v>
      </c>
      <c r="L3946" s="21">
        <f t="shared" si="433"/>
        <v>0</v>
      </c>
      <c r="M3946" s="21" t="s">
        <v>5573</v>
      </c>
      <c r="N3946" s="30">
        <v>45961</v>
      </c>
      <c r="O3946" s="48">
        <v>0</v>
      </c>
      <c r="P3946" s="21" t="s">
        <v>625</v>
      </c>
      <c r="Q3946" s="21" t="s">
        <v>2071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38"/>
        <v>45961</v>
      </c>
      <c r="Y3946" s="21">
        <f t="shared" si="434"/>
        <v>0</v>
      </c>
      <c r="Z3946" s="21" t="str">
        <f t="shared" si="435"/>
        <v>Friday</v>
      </c>
      <c r="AA3946" s="21" t="str">
        <f t="shared" si="436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3941</v>
      </c>
      <c r="B3947" s="21" t="s">
        <v>5568</v>
      </c>
      <c r="C3947" s="30">
        <v>45954</v>
      </c>
      <c r="D3947" s="30">
        <v>45960</v>
      </c>
      <c r="E3947" s="47">
        <v>277.2</v>
      </c>
      <c r="F3947" s="47">
        <f t="shared" si="431"/>
        <v>24393.599999999999</v>
      </c>
      <c r="G3947" s="48">
        <f t="shared" si="432"/>
        <v>24393.599999999999</v>
      </c>
      <c r="H3947" s="21">
        <v>306022</v>
      </c>
      <c r="I3947" s="21" t="s">
        <v>5541</v>
      </c>
      <c r="J3947" s="21">
        <v>1</v>
      </c>
      <c r="K3947" s="21">
        <v>1</v>
      </c>
      <c r="L3947" s="21">
        <f t="shared" si="433"/>
        <v>0</v>
      </c>
      <c r="M3947" s="21" t="s">
        <v>5573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38"/>
        <v>45961</v>
      </c>
      <c r="Y3947" s="21">
        <f t="shared" si="434"/>
        <v>0</v>
      </c>
      <c r="Z3947" s="21" t="str">
        <f t="shared" si="435"/>
        <v>Friday</v>
      </c>
      <c r="AA3947" s="21" t="str">
        <f t="shared" si="436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3942</v>
      </c>
      <c r="B3948" s="21" t="s">
        <v>5568</v>
      </c>
      <c r="C3948" s="30">
        <v>45954</v>
      </c>
      <c r="D3948" s="30">
        <v>45960</v>
      </c>
      <c r="E3948" s="47">
        <v>229.2</v>
      </c>
      <c r="F3948" s="47">
        <f t="shared" si="431"/>
        <v>20169.599999999999</v>
      </c>
      <c r="G3948" s="48">
        <f t="shared" si="432"/>
        <v>20169.599999999999</v>
      </c>
      <c r="H3948" s="21">
        <v>506948</v>
      </c>
      <c r="I3948" s="21" t="s">
        <v>5557</v>
      </c>
      <c r="J3948" s="21">
        <v>1</v>
      </c>
      <c r="K3948" s="21">
        <v>1</v>
      </c>
      <c r="L3948" s="21">
        <f t="shared" si="433"/>
        <v>0</v>
      </c>
      <c r="M3948" s="21" t="s">
        <v>5701</v>
      </c>
      <c r="N3948" s="30">
        <v>45961</v>
      </c>
      <c r="O3948" s="48">
        <v>30120.7</v>
      </c>
      <c r="P3948" s="21" t="s">
        <v>16</v>
      </c>
      <c r="Q3948" s="21"/>
      <c r="R3948" s="21"/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 t="str">
        <f t="shared" si="438"/>
        <v/>
      </c>
      <c r="Y3948" s="21" t="str">
        <f t="shared" si="434"/>
        <v/>
      </c>
      <c r="Z3948" s="21" t="str">
        <f t="shared" si="435"/>
        <v>Friday</v>
      </c>
      <c r="AA3948" s="21" t="str">
        <f t="shared" si="436"/>
        <v/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3943</v>
      </c>
      <c r="B3949" s="21" t="s">
        <v>5568</v>
      </c>
      <c r="C3949" s="30">
        <v>45954</v>
      </c>
      <c r="D3949" s="30">
        <v>45960</v>
      </c>
      <c r="E3949" s="47">
        <v>193.8</v>
      </c>
      <c r="F3949" s="47">
        <f t="shared" si="431"/>
        <v>17054.400000000001</v>
      </c>
      <c r="G3949" s="48">
        <f t="shared" si="432"/>
        <v>17054.400000000001</v>
      </c>
      <c r="H3949" s="21">
        <v>507612</v>
      </c>
      <c r="I3949" s="21" t="s">
        <v>5558</v>
      </c>
      <c r="J3949" s="21">
        <v>1</v>
      </c>
      <c r="K3949" s="21">
        <v>1</v>
      </c>
      <c r="L3949" s="21">
        <f t="shared" si="433"/>
        <v>0</v>
      </c>
      <c r="M3949" s="21" t="s">
        <v>5571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38"/>
        <v>45961</v>
      </c>
      <c r="Y3949" s="21">
        <f t="shared" si="434"/>
        <v>0</v>
      </c>
      <c r="Z3949" s="21" t="str">
        <f t="shared" si="435"/>
        <v>Friday</v>
      </c>
      <c r="AA3949" s="21" t="str">
        <f t="shared" si="436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3944</v>
      </c>
      <c r="B3950" s="21" t="s">
        <v>5568</v>
      </c>
      <c r="C3950" s="30">
        <v>45954</v>
      </c>
      <c r="D3950" s="30">
        <v>45960</v>
      </c>
      <c r="E3950" s="47">
        <v>289.10000000000002</v>
      </c>
      <c r="F3950" s="47">
        <f t="shared" si="431"/>
        <v>25440.800000000003</v>
      </c>
      <c r="G3950" s="48">
        <f t="shared" si="432"/>
        <v>50881.600000000006</v>
      </c>
      <c r="H3950" s="21">
        <v>501422</v>
      </c>
      <c r="I3950" s="21" t="s">
        <v>5556</v>
      </c>
      <c r="J3950" s="21">
        <v>2</v>
      </c>
      <c r="K3950" s="21">
        <v>2</v>
      </c>
      <c r="L3950" s="21">
        <f t="shared" si="433"/>
        <v>0</v>
      </c>
      <c r="M3950" s="21" t="s">
        <v>5573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 t="s">
        <v>5575</v>
      </c>
      <c r="U3950" s="21" t="s">
        <v>18</v>
      </c>
      <c r="V3950" s="21" t="str">
        <f>VLOOKUP(P3950,'Customer List'!B:C,2,)</f>
        <v>Delhi</v>
      </c>
      <c r="W3950" s="38"/>
      <c r="X3950" s="30">
        <f t="shared" si="438"/>
        <v>45961</v>
      </c>
      <c r="Y3950" s="21">
        <f t="shared" si="434"/>
        <v>0</v>
      </c>
      <c r="Z3950" s="21" t="str">
        <f t="shared" si="435"/>
        <v>Friday</v>
      </c>
      <c r="AA3950" s="21" t="str">
        <f t="shared" si="436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3945</v>
      </c>
      <c r="B3951" s="21" t="s">
        <v>5568</v>
      </c>
      <c r="C3951" s="30">
        <v>45954</v>
      </c>
      <c r="D3951" s="30">
        <v>45960</v>
      </c>
      <c r="E3951" s="47">
        <v>312.2</v>
      </c>
      <c r="F3951" s="47">
        <f t="shared" si="431"/>
        <v>27473.599999999999</v>
      </c>
      <c r="G3951" s="48">
        <f t="shared" si="432"/>
        <v>54947.199999999997</v>
      </c>
      <c r="H3951" s="21">
        <v>512338</v>
      </c>
      <c r="I3951" s="21" t="s">
        <v>5560</v>
      </c>
      <c r="J3951" s="21">
        <v>2</v>
      </c>
      <c r="K3951" s="21">
        <v>2</v>
      </c>
      <c r="L3951" s="21">
        <f t="shared" si="433"/>
        <v>0</v>
      </c>
      <c r="M3951" s="21" t="s">
        <v>5573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 t="s">
        <v>5575</v>
      </c>
      <c r="U3951" s="21" t="s">
        <v>18</v>
      </c>
      <c r="V3951" s="21" t="str">
        <f>VLOOKUP(P3951,'Customer List'!B:C,2,)</f>
        <v>Delhi</v>
      </c>
      <c r="W3951" s="38"/>
      <c r="X3951" s="30">
        <f t="shared" si="438"/>
        <v>45961</v>
      </c>
      <c r="Y3951" s="21">
        <f t="shared" si="434"/>
        <v>0</v>
      </c>
      <c r="Z3951" s="21" t="str">
        <f t="shared" si="435"/>
        <v>Friday</v>
      </c>
      <c r="AA3951" s="21" t="str">
        <f t="shared" si="436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3946</v>
      </c>
      <c r="B3952" s="21" t="s">
        <v>5568</v>
      </c>
      <c r="C3952" s="30">
        <v>45954</v>
      </c>
      <c r="D3952" s="30">
        <v>45960</v>
      </c>
      <c r="E3952" s="47">
        <v>207.9</v>
      </c>
      <c r="F3952" s="47">
        <f t="shared" si="431"/>
        <v>18295.2</v>
      </c>
      <c r="G3952" s="48">
        <f t="shared" si="432"/>
        <v>18295.2</v>
      </c>
      <c r="H3952" s="21">
        <v>644820</v>
      </c>
      <c r="I3952" s="21" t="s">
        <v>5561</v>
      </c>
      <c r="J3952" s="21">
        <v>1</v>
      </c>
      <c r="K3952" s="21">
        <v>1</v>
      </c>
      <c r="L3952" s="21">
        <f t="shared" si="433"/>
        <v>0</v>
      </c>
      <c r="M3952" s="21" t="s">
        <v>5571</v>
      </c>
      <c r="N3952" s="30">
        <v>45961</v>
      </c>
      <c r="O3952" s="48">
        <v>0</v>
      </c>
      <c r="P3952" s="21" t="s">
        <v>625</v>
      </c>
      <c r="Q3952" s="21" t="s">
        <v>2071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38"/>
        <v>45961</v>
      </c>
      <c r="Y3952" s="21">
        <f t="shared" si="434"/>
        <v>0</v>
      </c>
      <c r="Z3952" s="21" t="str">
        <f t="shared" si="435"/>
        <v>Friday</v>
      </c>
      <c r="AA3952" s="21" t="str">
        <f t="shared" si="436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3947</v>
      </c>
      <c r="B3953" s="21" t="s">
        <v>5568</v>
      </c>
      <c r="C3953" s="30">
        <v>45954</v>
      </c>
      <c r="D3953" s="30">
        <v>45960</v>
      </c>
      <c r="E3953" s="47">
        <v>91.8</v>
      </c>
      <c r="F3953" s="47">
        <f t="shared" si="431"/>
        <v>8078.4</v>
      </c>
      <c r="G3953" s="48">
        <f t="shared" si="432"/>
        <v>8078.4</v>
      </c>
      <c r="H3953" s="21">
        <v>653003</v>
      </c>
      <c r="I3953" s="21" t="s">
        <v>5562</v>
      </c>
      <c r="J3953" s="21">
        <v>1</v>
      </c>
      <c r="K3953" s="21">
        <v>1</v>
      </c>
      <c r="L3953" s="21">
        <f t="shared" si="433"/>
        <v>0</v>
      </c>
      <c r="M3953" s="21" t="s">
        <v>5601</v>
      </c>
      <c r="N3953" s="30">
        <v>45962</v>
      </c>
      <c r="O3953" s="48">
        <v>14229</v>
      </c>
      <c r="P3953" s="21" t="s">
        <v>621</v>
      </c>
      <c r="Q3953" s="21">
        <v>58157688982</v>
      </c>
      <c r="R3953" s="21" t="s">
        <v>40</v>
      </c>
      <c r="S3953" s="3">
        <v>4</v>
      </c>
      <c r="T3953" s="37"/>
      <c r="U3953" s="21" t="s">
        <v>18</v>
      </c>
      <c r="V3953" s="21" t="str">
        <f>VLOOKUP(P3953,'Customer List'!B:C,2,)</f>
        <v>Hyderabad</v>
      </c>
      <c r="W3953" s="38"/>
      <c r="X3953" s="30">
        <v>45964</v>
      </c>
      <c r="Y3953" s="21">
        <f t="shared" si="434"/>
        <v>2</v>
      </c>
      <c r="Z3953" s="21" t="str">
        <f t="shared" si="435"/>
        <v>Saturday</v>
      </c>
      <c r="AA3953" s="21" t="str">
        <f t="shared" si="436"/>
        <v>Monday</v>
      </c>
      <c r="AB3953" s="21" t="str">
        <f>VLOOKUP(U3953,'Currency Sheet'!A:C,3,)</f>
        <v>DOLLAR</v>
      </c>
      <c r="AC3953" s="42" t="str">
        <f>VLOOKUP(P3953,'Customer List'!B:D,3,)</f>
        <v>OutStation</v>
      </c>
    </row>
    <row r="3954" spans="1:29" x14ac:dyDescent="0.25">
      <c r="A3954" s="21">
        <v>3948</v>
      </c>
      <c r="B3954" s="21" t="s">
        <v>5568</v>
      </c>
      <c r="C3954" s="30">
        <v>45954</v>
      </c>
      <c r="D3954" s="30">
        <v>45960</v>
      </c>
      <c r="E3954" s="47">
        <v>127.4</v>
      </c>
      <c r="F3954" s="47">
        <f t="shared" si="431"/>
        <v>11211.2</v>
      </c>
      <c r="G3954" s="48">
        <f t="shared" si="432"/>
        <v>11211.2</v>
      </c>
      <c r="H3954" s="21">
        <v>662409</v>
      </c>
      <c r="I3954" s="21" t="s">
        <v>5563</v>
      </c>
      <c r="J3954" s="21">
        <v>1</v>
      </c>
      <c r="K3954" s="21">
        <v>1</v>
      </c>
      <c r="L3954" s="21">
        <f t="shared" si="433"/>
        <v>0</v>
      </c>
      <c r="M3954" s="21" t="s">
        <v>5601</v>
      </c>
      <c r="N3954" s="30">
        <v>45962</v>
      </c>
      <c r="O3954" s="48">
        <v>16926</v>
      </c>
      <c r="P3954" s="21" t="s">
        <v>621</v>
      </c>
      <c r="Q3954" s="21">
        <v>58157688982</v>
      </c>
      <c r="R3954" s="21" t="s">
        <v>40</v>
      </c>
      <c r="S3954" s="3">
        <v>4</v>
      </c>
      <c r="T3954" s="37"/>
      <c r="U3954" s="21" t="s">
        <v>18</v>
      </c>
      <c r="V3954" s="21" t="str">
        <f>VLOOKUP(P3954,'Customer List'!B:C,2,)</f>
        <v>Hyderabad</v>
      </c>
      <c r="W3954" s="38"/>
      <c r="X3954" s="30">
        <v>45964</v>
      </c>
      <c r="Y3954" s="21">
        <f t="shared" si="434"/>
        <v>2</v>
      </c>
      <c r="Z3954" s="21" t="str">
        <f t="shared" si="435"/>
        <v>Saturday</v>
      </c>
      <c r="AA3954" s="21" t="str">
        <f t="shared" si="436"/>
        <v>Monday</v>
      </c>
      <c r="AB3954" s="21" t="str">
        <f>VLOOKUP(U3954,'Currency Sheet'!A:C,3,)</f>
        <v>DOLLAR</v>
      </c>
      <c r="AC3954" s="42" t="str">
        <f>VLOOKUP(P3954,'Customer List'!B:D,3,)</f>
        <v>OutStation</v>
      </c>
    </row>
    <row r="3955" spans="1:29" x14ac:dyDescent="0.25">
      <c r="A3955" s="21">
        <v>3949</v>
      </c>
      <c r="B3955" s="21" t="s">
        <v>5568</v>
      </c>
      <c r="C3955" s="30">
        <v>45954</v>
      </c>
      <c r="D3955" s="30">
        <v>45960</v>
      </c>
      <c r="E3955" s="47">
        <v>1056.5999999999999</v>
      </c>
      <c r="F3955" s="47">
        <f t="shared" si="431"/>
        <v>92980.799999999988</v>
      </c>
      <c r="G3955" s="48">
        <f t="shared" si="432"/>
        <v>92980.799999999988</v>
      </c>
      <c r="H3955" s="21">
        <v>740930</v>
      </c>
      <c r="I3955" s="21" t="s">
        <v>5564</v>
      </c>
      <c r="J3955" s="21">
        <v>1</v>
      </c>
      <c r="K3955" s="21">
        <v>1</v>
      </c>
      <c r="L3955" s="21">
        <f t="shared" si="433"/>
        <v>0</v>
      </c>
      <c r="M3955" s="21" t="s">
        <v>5611</v>
      </c>
      <c r="N3955" s="30">
        <v>45962</v>
      </c>
      <c r="O3955" s="48">
        <v>163773</v>
      </c>
      <c r="P3955" s="21" t="s">
        <v>39</v>
      </c>
      <c r="Q3955" s="21">
        <v>58157689590</v>
      </c>
      <c r="R3955" s="21" t="s">
        <v>40</v>
      </c>
      <c r="S3955" s="3">
        <v>4</v>
      </c>
      <c r="T3955" s="37"/>
      <c r="U3955" s="21" t="s">
        <v>18</v>
      </c>
      <c r="V3955" s="21" t="str">
        <f>VLOOKUP(P3955,'Customer List'!B:C,2,)</f>
        <v>Pune</v>
      </c>
      <c r="W3955" s="38"/>
      <c r="X3955" s="30">
        <v>45966</v>
      </c>
      <c r="Y3955" s="21">
        <f t="shared" si="434"/>
        <v>4</v>
      </c>
      <c r="Z3955" s="21" t="str">
        <f t="shared" si="435"/>
        <v>Saturday</v>
      </c>
      <c r="AA3955" s="21" t="str">
        <f t="shared" si="436"/>
        <v>Wednesday</v>
      </c>
      <c r="AB3955" s="21" t="str">
        <f>VLOOKUP(U3955,'Currency Sheet'!A:C,3,)</f>
        <v>DOLLAR</v>
      </c>
      <c r="AC3955" s="42" t="str">
        <f>VLOOKUP(P3955,'Customer List'!B:D,3,)</f>
        <v>OutStation</v>
      </c>
    </row>
    <row r="3956" spans="1:29" x14ac:dyDescent="0.25">
      <c r="A3956" s="21">
        <v>3950</v>
      </c>
      <c r="B3956" s="21" t="s">
        <v>5568</v>
      </c>
      <c r="C3956" s="30">
        <v>45954</v>
      </c>
      <c r="D3956" s="30">
        <v>45960</v>
      </c>
      <c r="E3956" s="47">
        <v>1056.5999999999999</v>
      </c>
      <c r="F3956" s="47">
        <f t="shared" si="431"/>
        <v>92980.799999999988</v>
      </c>
      <c r="G3956" s="48">
        <f t="shared" si="432"/>
        <v>92980.799999999988</v>
      </c>
      <c r="H3956" s="21">
        <v>741282</v>
      </c>
      <c r="I3956" s="21" t="s">
        <v>5565</v>
      </c>
      <c r="J3956" s="21">
        <v>1</v>
      </c>
      <c r="K3956" s="21">
        <v>1</v>
      </c>
      <c r="L3956" s="21">
        <f t="shared" si="433"/>
        <v>0</v>
      </c>
      <c r="M3956" s="21" t="s">
        <v>5600</v>
      </c>
      <c r="N3956" s="30">
        <v>45962</v>
      </c>
      <c r="O3956" s="48">
        <v>163773</v>
      </c>
      <c r="P3956" s="21" t="s">
        <v>621</v>
      </c>
      <c r="Q3956" s="21">
        <v>58157688982</v>
      </c>
      <c r="R3956" s="21" t="s">
        <v>40</v>
      </c>
      <c r="S3956" s="3">
        <v>4</v>
      </c>
      <c r="T3956" s="37"/>
      <c r="U3956" s="21" t="s">
        <v>18</v>
      </c>
      <c r="V3956" s="21" t="str">
        <f>VLOOKUP(P3956,'Customer List'!B:C,2,)</f>
        <v>Hyderabad</v>
      </c>
      <c r="W3956" s="38"/>
      <c r="X3956" s="30">
        <v>45964</v>
      </c>
      <c r="Y3956" s="21">
        <f t="shared" si="434"/>
        <v>2</v>
      </c>
      <c r="Z3956" s="21" t="str">
        <f t="shared" si="435"/>
        <v>Saturday</v>
      </c>
      <c r="AA3956" s="21" t="str">
        <f t="shared" si="436"/>
        <v>Monday</v>
      </c>
      <c r="AB3956" s="21" t="str">
        <f>VLOOKUP(U3956,'Currency Sheet'!A:C,3,)</f>
        <v>DOLLAR</v>
      </c>
      <c r="AC3956" s="42" t="str">
        <f>VLOOKUP(P3956,'Customer List'!B:D,3,)</f>
        <v>OutStation</v>
      </c>
    </row>
    <row r="3957" spans="1:29" x14ac:dyDescent="0.25">
      <c r="A3957" s="21">
        <v>3951</v>
      </c>
      <c r="B3957" s="21" t="s">
        <v>5568</v>
      </c>
      <c r="C3957" s="30">
        <v>45954</v>
      </c>
      <c r="D3957" s="30">
        <v>45960</v>
      </c>
      <c r="E3957" s="47">
        <v>193.8</v>
      </c>
      <c r="F3957" s="47">
        <f t="shared" si="431"/>
        <v>17054.400000000001</v>
      </c>
      <c r="G3957" s="48">
        <f t="shared" si="432"/>
        <v>17054.400000000001</v>
      </c>
      <c r="H3957" s="21">
        <v>801807</v>
      </c>
      <c r="I3957" s="21" t="s">
        <v>5566</v>
      </c>
      <c r="J3957" s="21">
        <v>1</v>
      </c>
      <c r="K3957" s="21">
        <v>1</v>
      </c>
      <c r="L3957" s="21">
        <f t="shared" si="433"/>
        <v>0</v>
      </c>
      <c r="M3957" s="21" t="s">
        <v>5638</v>
      </c>
      <c r="N3957" s="30">
        <v>45961</v>
      </c>
      <c r="O3957" s="48">
        <v>31654</v>
      </c>
      <c r="P3957" s="21" t="s">
        <v>213</v>
      </c>
      <c r="Q3957" s="21" t="s">
        <v>1127</v>
      </c>
      <c r="R3957" s="21" t="s">
        <v>1127</v>
      </c>
      <c r="S3957" s="3">
        <v>4</v>
      </c>
      <c r="T3957" s="37"/>
      <c r="U3957" s="21" t="s">
        <v>18</v>
      </c>
      <c r="V3957" s="21" t="str">
        <f>VLOOKUP(P3957,'Customer List'!B:C,2,)</f>
        <v>Delhi</v>
      </c>
      <c r="W3957" s="38"/>
      <c r="X3957" s="30">
        <f>IF(OR(R3957 = "PRIYANKA MADAM", R3957 = "DEEPAK", R3957 = "PORTER"),N3957,"")</f>
        <v>45961</v>
      </c>
      <c r="Y3957" s="21">
        <f t="shared" si="434"/>
        <v>0</v>
      </c>
      <c r="Z3957" s="21" t="str">
        <f t="shared" si="435"/>
        <v>Friday</v>
      </c>
      <c r="AA3957" s="21" t="str">
        <f t="shared" si="436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3952</v>
      </c>
      <c r="B3958" s="21" t="s">
        <v>5568</v>
      </c>
      <c r="C3958" s="30">
        <v>45954</v>
      </c>
      <c r="D3958" s="30">
        <v>45960</v>
      </c>
      <c r="E3958" s="47">
        <v>77.400000000000006</v>
      </c>
      <c r="F3958" s="47">
        <f t="shared" si="431"/>
        <v>6811.2000000000007</v>
      </c>
      <c r="G3958" s="48">
        <f t="shared" si="432"/>
        <v>13622.400000000001</v>
      </c>
      <c r="H3958" s="21">
        <v>825702</v>
      </c>
      <c r="I3958" s="21" t="s">
        <v>5567</v>
      </c>
      <c r="J3958" s="21">
        <v>2</v>
      </c>
      <c r="K3958" s="21">
        <v>2</v>
      </c>
      <c r="L3958" s="21">
        <f t="shared" si="433"/>
        <v>0</v>
      </c>
      <c r="M3958" s="21" t="s">
        <v>5674</v>
      </c>
      <c r="N3958" s="30">
        <v>45962</v>
      </c>
      <c r="O3958" s="48">
        <v>29192.7</v>
      </c>
      <c r="P3958" s="21" t="s">
        <v>1135</v>
      </c>
      <c r="Q3958" s="21">
        <v>58157688713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Banglore</v>
      </c>
      <c r="W3958" s="38"/>
      <c r="X3958" s="30">
        <v>45964</v>
      </c>
      <c r="Y3958" s="21">
        <f t="shared" si="434"/>
        <v>2</v>
      </c>
      <c r="Z3958" s="21" t="str">
        <f t="shared" si="435"/>
        <v>Saturday</v>
      </c>
      <c r="AA3958" s="21" t="str">
        <f t="shared" si="436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3953</v>
      </c>
      <c r="B3959" s="21" t="s">
        <v>5531</v>
      </c>
      <c r="C3959" s="30">
        <v>45954</v>
      </c>
      <c r="D3959" s="30">
        <v>45960</v>
      </c>
      <c r="E3959" s="47">
        <v>62367</v>
      </c>
      <c r="F3959" s="47">
        <f t="shared" si="431"/>
        <v>62367</v>
      </c>
      <c r="G3959" s="48">
        <f t="shared" si="432"/>
        <v>62367</v>
      </c>
      <c r="H3959" s="21" t="s">
        <v>5532</v>
      </c>
      <c r="I3959" s="21"/>
      <c r="J3959" s="21">
        <v>1</v>
      </c>
      <c r="K3959" s="21">
        <v>1</v>
      </c>
      <c r="L3959" s="21">
        <f t="shared" si="433"/>
        <v>0</v>
      </c>
      <c r="M3959" s="21" t="s">
        <v>5571</v>
      </c>
      <c r="N3959" s="30">
        <v>45961</v>
      </c>
      <c r="O3959" s="48">
        <v>0</v>
      </c>
      <c r="P3959" s="21" t="s">
        <v>1011</v>
      </c>
      <c r="Q3959" s="21" t="s">
        <v>2071</v>
      </c>
      <c r="R3959" s="21" t="s">
        <v>637</v>
      </c>
      <c r="S3959" s="3">
        <v>-20</v>
      </c>
      <c r="T3959" s="37"/>
      <c r="U3959" s="21" t="s">
        <v>256</v>
      </c>
      <c r="V3959" s="21" t="str">
        <f>VLOOKUP(P3959,'Customer List'!B:C,2,)</f>
        <v>Delhi</v>
      </c>
      <c r="W3959" s="38"/>
      <c r="X3959" s="30">
        <f>IF(OR(R3959 = "PRIYANKA MADAM", R3959 = "DEEPAK", R3959 = "PORTER"),N3959,"")</f>
        <v>45961</v>
      </c>
      <c r="Y3959" s="21">
        <f t="shared" si="434"/>
        <v>0</v>
      </c>
      <c r="Z3959" s="21" t="str">
        <f t="shared" si="435"/>
        <v>Friday</v>
      </c>
      <c r="AA3959" s="21" t="str">
        <f t="shared" si="436"/>
        <v>Friday</v>
      </c>
      <c r="AB3959" s="21" t="str">
        <f>VLOOKUP(U3959,'Currency Sheet'!A:C,3,)</f>
        <v>INR</v>
      </c>
      <c r="AC3959" s="42" t="str">
        <f>VLOOKUP(P3959,'Customer List'!B:D,3,)</f>
        <v>Local</v>
      </c>
    </row>
    <row r="3960" spans="1:29" x14ac:dyDescent="0.25">
      <c r="A3960" s="21">
        <v>3954</v>
      </c>
      <c r="B3960" s="21" t="s">
        <v>5533</v>
      </c>
      <c r="C3960" s="30">
        <v>45946</v>
      </c>
      <c r="D3960" s="30">
        <v>45960</v>
      </c>
      <c r="E3960" s="47">
        <v>2016.57</v>
      </c>
      <c r="F3960" s="47">
        <f t="shared" si="431"/>
        <v>2016.57</v>
      </c>
      <c r="G3960" s="48">
        <f t="shared" si="432"/>
        <v>4033.14</v>
      </c>
      <c r="H3960" s="21">
        <v>100543</v>
      </c>
      <c r="I3960" s="21"/>
      <c r="J3960" s="21">
        <v>2</v>
      </c>
      <c r="K3960" s="21">
        <v>2</v>
      </c>
      <c r="L3960" s="21">
        <f t="shared" si="433"/>
        <v>0</v>
      </c>
      <c r="M3960" s="21" t="s">
        <v>5688</v>
      </c>
      <c r="N3960" s="30">
        <v>45964</v>
      </c>
      <c r="O3960" s="48">
        <v>0</v>
      </c>
      <c r="P3960" s="21" t="s">
        <v>1144</v>
      </c>
      <c r="Q3960" s="21" t="s">
        <v>2071</v>
      </c>
      <c r="R3960" s="21" t="s">
        <v>637</v>
      </c>
      <c r="S3960" s="3">
        <v>4</v>
      </c>
      <c r="T3960" s="37"/>
      <c r="U3960" s="21" t="s">
        <v>5304</v>
      </c>
      <c r="V3960" s="21" t="str">
        <f>VLOOKUP(P3960,'Customer List'!B:C,2,)</f>
        <v>DELHI</v>
      </c>
      <c r="W3960" s="38"/>
      <c r="X3960" s="30">
        <f>IF(OR(R3960 = "PRIYANKA MADAM", R3960 = "DEEPAK", R3960 = "PORTER"),N3960,"")</f>
        <v>45964</v>
      </c>
      <c r="Y3960" s="21">
        <f t="shared" si="434"/>
        <v>0</v>
      </c>
      <c r="Z3960" s="21" t="str">
        <f t="shared" si="435"/>
        <v>Monday</v>
      </c>
      <c r="AA3960" s="21" t="str">
        <f t="shared" si="436"/>
        <v>Monday</v>
      </c>
      <c r="AB3960" s="21" t="str">
        <f>VLOOKUP(U3960,'Currency Sheet'!A:C,3,)</f>
        <v>INR</v>
      </c>
      <c r="AC3960" s="42" t="str">
        <f>VLOOKUP(P3960,'Customer List'!B:D,3,)</f>
        <v>Local</v>
      </c>
    </row>
    <row r="3961" spans="1:29" x14ac:dyDescent="0.25">
      <c r="A3961" s="21">
        <v>3955</v>
      </c>
      <c r="B3961" s="21" t="s">
        <v>5533</v>
      </c>
      <c r="C3961" s="30">
        <v>45946</v>
      </c>
      <c r="D3961" s="30">
        <v>45960</v>
      </c>
      <c r="E3961" s="47">
        <v>6840</v>
      </c>
      <c r="F3961" s="47">
        <f t="shared" si="431"/>
        <v>6840</v>
      </c>
      <c r="G3961" s="48">
        <f t="shared" si="432"/>
        <v>6840</v>
      </c>
      <c r="H3961" s="21" t="s">
        <v>5534</v>
      </c>
      <c r="I3961" s="21"/>
      <c r="J3961" s="21">
        <v>1</v>
      </c>
      <c r="K3961" s="21"/>
      <c r="L3961" s="21">
        <f t="shared" si="433"/>
        <v>1</v>
      </c>
      <c r="M3961" s="21"/>
      <c r="N3961" s="30"/>
      <c r="O3961" s="48"/>
      <c r="P3961" s="21" t="s">
        <v>2025</v>
      </c>
      <c r="Q3961" s="21"/>
      <c r="R3961" s="21"/>
      <c r="S3961" s="3" t="s">
        <v>299</v>
      </c>
      <c r="T3961" s="37"/>
      <c r="U3961" s="21" t="s">
        <v>5304</v>
      </c>
      <c r="V3961" s="21" t="str">
        <f>VLOOKUP(P3961,'Customer List'!B:C,2,)</f>
        <v>STOCK</v>
      </c>
      <c r="W3961" s="38" t="s">
        <v>1145</v>
      </c>
      <c r="X3961" s="30" t="str">
        <f>IF(OR(R3961 = "PRIYANKA MADAM", R3961 = "DEEPAK", R3961 = "PORTER"),N3961,"")</f>
        <v/>
      </c>
      <c r="Y3961" s="21" t="str">
        <f t="shared" si="434"/>
        <v/>
      </c>
      <c r="Z3961" s="21" t="str">
        <f t="shared" si="435"/>
        <v/>
      </c>
      <c r="AA3961" s="21" t="str">
        <f t="shared" si="436"/>
        <v/>
      </c>
      <c r="AB3961" s="21" t="str">
        <f>VLOOKUP(U3961,'Currency Sheet'!A:C,3,)</f>
        <v>INR</v>
      </c>
      <c r="AC3961" s="42" t="str">
        <f>VLOOKUP(P3961,'Customer List'!B:D,3,)</f>
        <v>STOCK</v>
      </c>
    </row>
    <row r="3962" spans="1:29" x14ac:dyDescent="0.25">
      <c r="A3962" s="21">
        <v>3956</v>
      </c>
      <c r="B3962" s="21" t="s">
        <v>5535</v>
      </c>
      <c r="C3962" s="30">
        <v>45948</v>
      </c>
      <c r="D3962" s="30">
        <v>45960</v>
      </c>
      <c r="E3962" s="47">
        <f>28830/4</f>
        <v>7207.5</v>
      </c>
      <c r="F3962" s="47">
        <f t="shared" si="431"/>
        <v>7207.5</v>
      </c>
      <c r="G3962" s="48">
        <f t="shared" si="432"/>
        <v>28830</v>
      </c>
      <c r="H3962" s="21">
        <v>191418</v>
      </c>
      <c r="I3962" s="21"/>
      <c r="J3962" s="21">
        <v>4</v>
      </c>
      <c r="K3962" s="21">
        <v>4</v>
      </c>
      <c r="L3962" s="21">
        <f t="shared" si="433"/>
        <v>0</v>
      </c>
      <c r="M3962" s="21" t="s">
        <v>5664</v>
      </c>
      <c r="N3962" s="30">
        <v>45962</v>
      </c>
      <c r="O3962" s="48">
        <v>32672</v>
      </c>
      <c r="P3962" s="21" t="s">
        <v>2045</v>
      </c>
      <c r="Q3962" s="21">
        <v>58157689354</v>
      </c>
      <c r="R3962" s="21" t="s">
        <v>40</v>
      </c>
      <c r="S3962" s="3" t="s">
        <v>299</v>
      </c>
      <c r="T3962" s="37"/>
      <c r="U3962" s="21" t="s">
        <v>5304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34"/>
        <v>2</v>
      </c>
      <c r="Z3962" s="21" t="str">
        <f t="shared" si="435"/>
        <v>Saturday</v>
      </c>
      <c r="AA3962" s="21" t="str">
        <f t="shared" si="436"/>
        <v>Monday</v>
      </c>
      <c r="AB3962" s="21" t="str">
        <f>VLOOKUP(U3962,'Currency Sheet'!A:C,3,)</f>
        <v>INR</v>
      </c>
      <c r="AC3962" s="42" t="str">
        <f>VLOOKUP(P3962,'Customer List'!B:D,3,)</f>
        <v>OutStation</v>
      </c>
    </row>
    <row r="3963" spans="1:29" x14ac:dyDescent="0.25">
      <c r="A3963" s="21">
        <v>3957</v>
      </c>
      <c r="B3963" s="21">
        <v>45211</v>
      </c>
      <c r="C3963" s="30">
        <v>45958</v>
      </c>
      <c r="D3963" s="30">
        <v>45961</v>
      </c>
      <c r="E3963" s="47">
        <v>255.5</v>
      </c>
      <c r="F3963" s="47">
        <f t="shared" si="431"/>
        <v>22484</v>
      </c>
      <c r="G3963" s="48">
        <f t="shared" si="432"/>
        <v>67452</v>
      </c>
      <c r="H3963" s="21" t="s">
        <v>5569</v>
      </c>
      <c r="I3963" s="21"/>
      <c r="J3963" s="21">
        <v>3</v>
      </c>
      <c r="K3963" s="21">
        <v>3</v>
      </c>
      <c r="L3963" s="21">
        <f t="shared" si="433"/>
        <v>0</v>
      </c>
      <c r="M3963" s="21" t="s">
        <v>5666</v>
      </c>
      <c r="N3963" s="30">
        <v>45962</v>
      </c>
      <c r="O3963" s="48">
        <v>99450</v>
      </c>
      <c r="P3963" s="21" t="s">
        <v>5667</v>
      </c>
      <c r="Q3963" s="21">
        <v>58157690651</v>
      </c>
      <c r="R3963" s="21" t="s">
        <v>40</v>
      </c>
      <c r="S3963" s="3">
        <v>-20</v>
      </c>
      <c r="T3963" s="37"/>
      <c r="U3963" s="21" t="s">
        <v>3347</v>
      </c>
      <c r="V3963" s="21" t="str">
        <f>VLOOKUP(P3963,'Customer List'!B:C,2,)</f>
        <v>Vishakhapatnam</v>
      </c>
      <c r="W3963" s="38"/>
      <c r="X3963" s="30">
        <v>45966</v>
      </c>
      <c r="Y3963" s="21">
        <f t="shared" si="434"/>
        <v>4</v>
      </c>
      <c r="Z3963" s="21" t="str">
        <f t="shared" si="435"/>
        <v>Saturday</v>
      </c>
      <c r="AA3963" s="21" t="str">
        <f t="shared" si="436"/>
        <v>Wednesday</v>
      </c>
      <c r="AB3963" s="21" t="str">
        <f>VLOOKUP(U3963,'Currency Sheet'!A:C,3,)</f>
        <v>DOLLAR</v>
      </c>
      <c r="AC3963" s="42" t="str">
        <f>VLOOKUP(P3963,'Customer List'!B:D,3,)</f>
        <v>OutStation</v>
      </c>
    </row>
    <row r="3964" spans="1:29" x14ac:dyDescent="0.25">
      <c r="A3964" s="21">
        <v>3958</v>
      </c>
      <c r="B3964" s="21">
        <v>181248</v>
      </c>
      <c r="C3964" s="30">
        <v>45961</v>
      </c>
      <c r="D3964" s="30">
        <v>45964</v>
      </c>
      <c r="E3964" s="47">
        <v>83.3</v>
      </c>
      <c r="F3964" s="47">
        <f t="shared" si="431"/>
        <v>7330.4</v>
      </c>
      <c r="G3964" s="48">
        <f t="shared" si="432"/>
        <v>7330.4</v>
      </c>
      <c r="H3964" s="21" t="s">
        <v>2067</v>
      </c>
      <c r="I3964" s="21"/>
      <c r="J3964" s="21">
        <v>1</v>
      </c>
      <c r="K3964" s="21">
        <v>1</v>
      </c>
      <c r="L3964" s="21">
        <f t="shared" si="433"/>
        <v>0</v>
      </c>
      <c r="M3964" s="21" t="s">
        <v>5639</v>
      </c>
      <c r="N3964" s="30">
        <v>45964</v>
      </c>
      <c r="O3964" s="48">
        <v>13648.2</v>
      </c>
      <c r="P3964" s="21" t="s">
        <v>5577</v>
      </c>
      <c r="Q3964" s="56">
        <v>58157750744</v>
      </c>
      <c r="R3964" s="21" t="s">
        <v>40</v>
      </c>
      <c r="S3964" s="3">
        <v>4</v>
      </c>
      <c r="T3964" s="37"/>
      <c r="U3964" s="21" t="s">
        <v>5220</v>
      </c>
      <c r="V3964" s="21" t="str">
        <f>VLOOKUP(P3964,'Customer List'!B:C,2,)</f>
        <v>Kerala</v>
      </c>
      <c r="W3964" s="38"/>
      <c r="X3964" s="30">
        <v>45966</v>
      </c>
      <c r="Y3964" s="21">
        <f t="shared" si="434"/>
        <v>2</v>
      </c>
      <c r="Z3964" s="21" t="str">
        <f t="shared" si="435"/>
        <v>Monday</v>
      </c>
      <c r="AA3964" s="21" t="str">
        <f t="shared" si="436"/>
        <v>Wednesday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3959</v>
      </c>
      <c r="B3965" s="21">
        <v>181248</v>
      </c>
      <c r="C3965" s="30">
        <v>45961</v>
      </c>
      <c r="D3965" s="30">
        <v>45964</v>
      </c>
      <c r="E3965" s="47">
        <v>413.5</v>
      </c>
      <c r="F3965" s="47">
        <f t="shared" si="431"/>
        <v>36388</v>
      </c>
      <c r="G3965" s="48">
        <f t="shared" si="432"/>
        <v>36388</v>
      </c>
      <c r="H3965" s="21" t="s">
        <v>2067</v>
      </c>
      <c r="I3965" s="21"/>
      <c r="J3965" s="21">
        <v>1</v>
      </c>
      <c r="K3965" s="21">
        <v>1</v>
      </c>
      <c r="L3965" s="21">
        <f t="shared" si="433"/>
        <v>0</v>
      </c>
      <c r="M3965" s="21" t="s">
        <v>5639</v>
      </c>
      <c r="N3965" s="30">
        <v>45964</v>
      </c>
      <c r="O3965" s="48">
        <v>52677.75</v>
      </c>
      <c r="P3965" s="21" t="s">
        <v>5577</v>
      </c>
      <c r="Q3965" s="56">
        <v>58157750744</v>
      </c>
      <c r="R3965" s="21" t="s">
        <v>40</v>
      </c>
      <c r="S3965" s="3">
        <v>4</v>
      </c>
      <c r="T3965" s="37"/>
      <c r="U3965" s="21" t="s">
        <v>5220</v>
      </c>
      <c r="V3965" s="21" t="str">
        <f>VLOOKUP(P3965,'Customer List'!B:C,2,)</f>
        <v>Kerala</v>
      </c>
      <c r="W3965" s="38"/>
      <c r="X3965" s="30">
        <v>45966</v>
      </c>
      <c r="Y3965" s="21">
        <f t="shared" si="434"/>
        <v>2</v>
      </c>
      <c r="Z3965" s="21" t="str">
        <f t="shared" si="435"/>
        <v>Monday</v>
      </c>
      <c r="AA3965" s="21" t="str">
        <f t="shared" si="436"/>
        <v>Wednesday</v>
      </c>
      <c r="AB3965" s="21" t="str">
        <f>VLOOKUP(U3965,'Currency Sheet'!A:C,3,)</f>
        <v>DOLLAR</v>
      </c>
      <c r="AC3965" s="42" t="str">
        <f>VLOOKUP(P3965,'Customer List'!B:D,3,)</f>
        <v>OutStation</v>
      </c>
    </row>
    <row r="3966" spans="1:29" x14ac:dyDescent="0.25">
      <c r="A3966" s="21">
        <v>3960</v>
      </c>
      <c r="B3966" s="21">
        <v>21614</v>
      </c>
      <c r="C3966" s="30">
        <v>45964</v>
      </c>
      <c r="D3966" s="30">
        <v>45967</v>
      </c>
      <c r="E3966" s="47">
        <v>870.98</v>
      </c>
      <c r="F3966" s="47">
        <f t="shared" ref="F3966:F3987" si="439">IF(AB3966="DOLLAR",E3966*88,E3966)</f>
        <v>76646.240000000005</v>
      </c>
      <c r="G3966" s="48">
        <f t="shared" ref="G3966:G3987" si="440">F3966*J3966</f>
        <v>76646.240000000005</v>
      </c>
      <c r="H3966" s="21" t="s">
        <v>3453</v>
      </c>
      <c r="I3966" s="21"/>
      <c r="J3966" s="21">
        <v>1</v>
      </c>
      <c r="K3966" s="21"/>
      <c r="L3966" s="21">
        <f t="shared" si="433"/>
        <v>1</v>
      </c>
      <c r="M3966" s="21"/>
      <c r="N3966" s="30"/>
      <c r="O3966" s="48"/>
      <c r="P3966" s="21" t="s">
        <v>3467</v>
      </c>
      <c r="Q3966" s="56"/>
      <c r="R3966" s="21"/>
      <c r="S3966" s="3">
        <v>4</v>
      </c>
      <c r="T3966" s="37"/>
      <c r="U3966" s="21" t="s">
        <v>5700</v>
      </c>
      <c r="V3966" s="21" t="str">
        <f>VLOOKUP(P3966,'Customer List'!B:C,2,)</f>
        <v>PUNE</v>
      </c>
      <c r="W3966" s="38" t="s">
        <v>5762</v>
      </c>
      <c r="X3966" s="30"/>
      <c r="Y3966" s="21" t="str">
        <f t="shared" ref="Y3966" si="441">IF(X3966="", "", X3966-N3966)</f>
        <v/>
      </c>
      <c r="Z3966" s="21" t="str">
        <f t="shared" ref="Z3966" si="442">IF(N3966="", "", TEXT(N3966, "dddd"))</f>
        <v/>
      </c>
      <c r="AA3966" s="21" t="str">
        <f t="shared" ref="AA3966" si="443">IF(X3966="", "", TEXT(X3966, "dddd"))</f>
        <v/>
      </c>
      <c r="AB3966" s="21" t="str">
        <f>VLOOKUP(U3966,'Currency Sheet'!A:C,3,)</f>
        <v>DOLLAR</v>
      </c>
      <c r="AC3966" s="42" t="str">
        <f>VLOOKUP(P3966,'Customer List'!B:D,3,)</f>
        <v>OutStation</v>
      </c>
    </row>
    <row r="3967" spans="1:29" x14ac:dyDescent="0.25">
      <c r="A3967" s="21">
        <v>3961</v>
      </c>
      <c r="B3967" s="21" t="s">
        <v>5717</v>
      </c>
      <c r="C3967" s="30">
        <v>45964</v>
      </c>
      <c r="D3967" s="30">
        <v>45968</v>
      </c>
      <c r="E3967" s="47">
        <v>250.4</v>
      </c>
      <c r="F3967" s="47">
        <f t="shared" si="439"/>
        <v>22035.200000000001</v>
      </c>
      <c r="G3967" s="48">
        <f t="shared" si="440"/>
        <v>22035.200000000001</v>
      </c>
      <c r="H3967" s="21">
        <v>92117</v>
      </c>
      <c r="I3967" s="21"/>
      <c r="J3967" s="21">
        <v>1</v>
      </c>
      <c r="K3967" s="21">
        <v>1</v>
      </c>
      <c r="L3967" s="21">
        <f t="shared" si="433"/>
        <v>0</v>
      </c>
      <c r="M3967" s="21"/>
      <c r="N3967" s="30">
        <v>45969</v>
      </c>
      <c r="O3967" s="48"/>
      <c r="P3967" s="21" t="s">
        <v>4434</v>
      </c>
      <c r="Q3967" s="56">
        <v>58157938252</v>
      </c>
      <c r="R3967" s="21"/>
      <c r="S3967" s="3">
        <v>-20</v>
      </c>
      <c r="T3967" s="37"/>
      <c r="U3967" s="21" t="s">
        <v>5718</v>
      </c>
      <c r="V3967" s="21" t="str">
        <f>VLOOKUP(P3967,'Customer List'!B:C,2,)</f>
        <v>BANGLORE</v>
      </c>
      <c r="W3967" s="38" t="s">
        <v>5709</v>
      </c>
      <c r="X3967" s="30"/>
      <c r="Y3967" s="21" t="str">
        <f t="shared" ref="Y3967" si="444">IF(X3967="", "", X3967-N3967)</f>
        <v/>
      </c>
      <c r="Z3967" s="21" t="str">
        <f t="shared" ref="Z3967" si="445">IF(N3967="", "", TEXT(N3967, "dddd"))</f>
        <v>Saturday</v>
      </c>
      <c r="AA3967" s="21" t="str">
        <f t="shared" ref="AA3967" si="446">IF(X3967="", "", TEXT(X3967, "dddd"))</f>
        <v/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3962</v>
      </c>
      <c r="B3968" s="21" t="s">
        <v>5761</v>
      </c>
      <c r="C3968" s="30">
        <v>45961</v>
      </c>
      <c r="D3968" s="30">
        <v>45969</v>
      </c>
      <c r="E3968" s="47">
        <v>191.57</v>
      </c>
      <c r="F3968" s="47">
        <f t="shared" si="439"/>
        <v>16858.16</v>
      </c>
      <c r="G3968" s="48">
        <f t="shared" si="440"/>
        <v>16858.16</v>
      </c>
      <c r="H3968" s="21" t="s">
        <v>5728</v>
      </c>
      <c r="I3968" s="21" t="s">
        <v>5748</v>
      </c>
      <c r="J3968" s="21">
        <v>1</v>
      </c>
      <c r="K3968" s="21">
        <v>1</v>
      </c>
      <c r="L3968" s="21">
        <f t="shared" si="433"/>
        <v>0</v>
      </c>
      <c r="M3968" s="21"/>
      <c r="N3968" s="30">
        <v>45969</v>
      </c>
      <c r="O3968" s="48"/>
      <c r="P3968" s="21" t="s">
        <v>2513</v>
      </c>
      <c r="Q3968" s="56">
        <v>58157937961</v>
      </c>
      <c r="R3968" s="21"/>
      <c r="S3968" s="3">
        <v>-20</v>
      </c>
      <c r="T3968" s="37"/>
      <c r="U3968" s="21" t="s">
        <v>3581</v>
      </c>
      <c r="V3968" s="21" t="str">
        <f>VLOOKUP(P3968,'Customer List'!B:C,2,)</f>
        <v>MOHALI (PUNJAB)</v>
      </c>
      <c r="W3968" s="38" t="s">
        <v>5709</v>
      </c>
      <c r="X3968" s="30"/>
      <c r="Y3968" s="21" t="str">
        <f t="shared" ref="Y3968:Y3987" si="447">IF(X3968="", "", X3968-N3968)</f>
        <v/>
      </c>
      <c r="Z3968" s="21" t="str">
        <f t="shared" ref="Z3968:Z3987" si="448">IF(N3968="", "", TEXT(N3968, "dddd"))</f>
        <v>Saturday</v>
      </c>
      <c r="AA3968" s="21" t="str">
        <f t="shared" ref="AA3968:AA3987" si="449">IF(X3968="", "", TEXT(X3968, "dddd"))</f>
        <v/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3963</v>
      </c>
      <c r="B3969" s="21" t="s">
        <v>5761</v>
      </c>
      <c r="C3969" s="30">
        <v>45961</v>
      </c>
      <c r="D3969" s="30">
        <v>45969</v>
      </c>
      <c r="E3969" s="47">
        <v>105.46</v>
      </c>
      <c r="F3969" s="47">
        <f t="shared" si="439"/>
        <v>9280.48</v>
      </c>
      <c r="G3969" s="48">
        <f t="shared" si="440"/>
        <v>9280.48</v>
      </c>
      <c r="H3969" s="21" t="s">
        <v>5729</v>
      </c>
      <c r="I3969" s="21" t="s">
        <v>5749</v>
      </c>
      <c r="J3969" s="21">
        <v>1</v>
      </c>
      <c r="K3969" s="21">
        <v>1</v>
      </c>
      <c r="L3969" s="21">
        <f t="shared" si="433"/>
        <v>0</v>
      </c>
      <c r="M3969" s="21"/>
      <c r="N3969" s="30">
        <v>45969</v>
      </c>
      <c r="O3969" s="48"/>
      <c r="P3969" s="21" t="s">
        <v>2513</v>
      </c>
      <c r="Q3969" s="56">
        <v>58157937961</v>
      </c>
      <c r="R3969" s="21"/>
      <c r="S3969" s="3">
        <v>-20</v>
      </c>
      <c r="T3969" s="37"/>
      <c r="U3969" s="21" t="s">
        <v>3581</v>
      </c>
      <c r="V3969" s="21" t="str">
        <f>VLOOKUP(P3969,'Customer List'!B:C,2,)</f>
        <v>MOHALI (PUNJAB)</v>
      </c>
      <c r="W3969" s="38" t="s">
        <v>5709</v>
      </c>
      <c r="X3969" s="30"/>
      <c r="Y3969" s="21" t="str">
        <f t="shared" si="447"/>
        <v/>
      </c>
      <c r="Z3969" s="21" t="str">
        <f t="shared" si="448"/>
        <v>Saturday</v>
      </c>
      <c r="AA3969" s="21" t="str">
        <f t="shared" si="449"/>
        <v/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3964</v>
      </c>
      <c r="B3970" s="21" t="s">
        <v>5761</v>
      </c>
      <c r="C3970" s="30">
        <v>45961</v>
      </c>
      <c r="D3970" s="30">
        <v>45969</v>
      </c>
      <c r="E3970" s="47">
        <v>105.46</v>
      </c>
      <c r="F3970" s="47">
        <f t="shared" si="439"/>
        <v>9280.48</v>
      </c>
      <c r="G3970" s="48">
        <f t="shared" si="440"/>
        <v>9280.48</v>
      </c>
      <c r="H3970" s="21" t="s">
        <v>5730</v>
      </c>
      <c r="I3970" s="21" t="s">
        <v>5750</v>
      </c>
      <c r="J3970" s="21">
        <v>1</v>
      </c>
      <c r="K3970" s="21">
        <v>1</v>
      </c>
      <c r="L3970" s="21">
        <f t="shared" si="433"/>
        <v>0</v>
      </c>
      <c r="M3970" s="21"/>
      <c r="N3970" s="30">
        <v>45969</v>
      </c>
      <c r="O3970" s="48"/>
      <c r="P3970" s="21" t="s">
        <v>2513</v>
      </c>
      <c r="Q3970" s="56">
        <v>58157937961</v>
      </c>
      <c r="R3970" s="21"/>
      <c r="S3970" s="3">
        <v>-20</v>
      </c>
      <c r="T3970" s="37"/>
      <c r="U3970" s="21" t="s">
        <v>3581</v>
      </c>
      <c r="V3970" s="21" t="str">
        <f>VLOOKUP(P3970,'Customer List'!B:C,2,)</f>
        <v>MOHALI (PUNJAB)</v>
      </c>
      <c r="W3970" s="38" t="s">
        <v>5709</v>
      </c>
      <c r="X3970" s="30"/>
      <c r="Y3970" s="21" t="str">
        <f t="shared" si="447"/>
        <v/>
      </c>
      <c r="Z3970" s="21" t="str">
        <f t="shared" si="448"/>
        <v>Saturday</v>
      </c>
      <c r="AA3970" s="21" t="str">
        <f t="shared" si="449"/>
        <v/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3965</v>
      </c>
      <c r="B3971" s="21" t="s">
        <v>5761</v>
      </c>
      <c r="C3971" s="30">
        <v>45961</v>
      </c>
      <c r="D3971" s="30">
        <v>45969</v>
      </c>
      <c r="E3971" s="47">
        <v>405</v>
      </c>
      <c r="F3971" s="47">
        <f t="shared" si="439"/>
        <v>35640</v>
      </c>
      <c r="G3971" s="48">
        <f t="shared" si="440"/>
        <v>35640</v>
      </c>
      <c r="H3971" s="21" t="s">
        <v>5731</v>
      </c>
      <c r="I3971" s="21" t="s">
        <v>5751</v>
      </c>
      <c r="J3971" s="21">
        <v>1</v>
      </c>
      <c r="K3971" s="21">
        <v>1</v>
      </c>
      <c r="L3971" s="21">
        <f t="shared" si="433"/>
        <v>0</v>
      </c>
      <c r="M3971" s="21"/>
      <c r="N3971" s="30">
        <v>45969</v>
      </c>
      <c r="O3971" s="48"/>
      <c r="P3971" s="21" t="s">
        <v>2045</v>
      </c>
      <c r="Q3971" s="56">
        <v>58157937600</v>
      </c>
      <c r="R3971" s="21"/>
      <c r="S3971" s="3">
        <v>-20</v>
      </c>
      <c r="T3971" s="37"/>
      <c r="U3971" s="21" t="s">
        <v>3581</v>
      </c>
      <c r="V3971" s="21" t="str">
        <f>VLOOKUP(P3971,'Customer List'!B:C,2,)</f>
        <v>Hyderabad</v>
      </c>
      <c r="W3971" s="38" t="s">
        <v>5709</v>
      </c>
      <c r="X3971" s="30"/>
      <c r="Y3971" s="21" t="str">
        <f t="shared" si="447"/>
        <v/>
      </c>
      <c r="Z3971" s="21" t="str">
        <f t="shared" si="448"/>
        <v>Saturday</v>
      </c>
      <c r="AA3971" s="21" t="str">
        <f t="shared" si="449"/>
        <v/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3966</v>
      </c>
      <c r="B3972" s="21" t="s">
        <v>5761</v>
      </c>
      <c r="C3972" s="30">
        <v>45961</v>
      </c>
      <c r="D3972" s="30">
        <v>45969</v>
      </c>
      <c r="E3972" s="47">
        <v>405</v>
      </c>
      <c r="F3972" s="47">
        <f t="shared" si="439"/>
        <v>35640</v>
      </c>
      <c r="G3972" s="48">
        <f t="shared" si="440"/>
        <v>35640</v>
      </c>
      <c r="H3972" s="21" t="s">
        <v>5732</v>
      </c>
      <c r="I3972" s="21" t="s">
        <v>5751</v>
      </c>
      <c r="J3972" s="21">
        <v>1</v>
      </c>
      <c r="K3972" s="21">
        <v>1</v>
      </c>
      <c r="L3972" s="21">
        <f t="shared" si="433"/>
        <v>0</v>
      </c>
      <c r="M3972" s="21"/>
      <c r="N3972" s="30">
        <v>45969</v>
      </c>
      <c r="O3972" s="48"/>
      <c r="P3972" s="21" t="s">
        <v>2045</v>
      </c>
      <c r="Q3972" s="56">
        <v>58157937600</v>
      </c>
      <c r="R3972" s="21"/>
      <c r="S3972" s="3">
        <v>-20</v>
      </c>
      <c r="T3972" s="37"/>
      <c r="U3972" s="21" t="s">
        <v>3581</v>
      </c>
      <c r="V3972" s="21" t="str">
        <f>VLOOKUP(P3972,'Customer List'!B:C,2,)</f>
        <v>Hyderabad</v>
      </c>
      <c r="W3972" s="38" t="s">
        <v>5709</v>
      </c>
      <c r="X3972" s="30"/>
      <c r="Y3972" s="21" t="str">
        <f t="shared" si="447"/>
        <v/>
      </c>
      <c r="Z3972" s="21" t="str">
        <f t="shared" si="448"/>
        <v>Saturday</v>
      </c>
      <c r="AA3972" s="21" t="str">
        <f t="shared" si="449"/>
        <v/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3967</v>
      </c>
      <c r="B3973" s="21" t="s">
        <v>5761</v>
      </c>
      <c r="C3973" s="30">
        <v>45961</v>
      </c>
      <c r="D3973" s="30">
        <v>45969</v>
      </c>
      <c r="E3973" s="47">
        <v>405</v>
      </c>
      <c r="F3973" s="47">
        <f t="shared" si="439"/>
        <v>35640</v>
      </c>
      <c r="G3973" s="48">
        <f t="shared" si="440"/>
        <v>35640</v>
      </c>
      <c r="H3973" s="21" t="s">
        <v>5733</v>
      </c>
      <c r="I3973" s="21" t="s">
        <v>5751</v>
      </c>
      <c r="J3973" s="21">
        <v>1</v>
      </c>
      <c r="K3973" s="21">
        <v>1</v>
      </c>
      <c r="L3973" s="21">
        <f t="shared" si="433"/>
        <v>0</v>
      </c>
      <c r="M3973" s="21"/>
      <c r="N3973" s="30">
        <v>45969</v>
      </c>
      <c r="O3973" s="48"/>
      <c r="P3973" s="21" t="s">
        <v>2045</v>
      </c>
      <c r="Q3973" s="56">
        <v>58157937600</v>
      </c>
      <c r="R3973" s="21"/>
      <c r="S3973" s="3">
        <v>-20</v>
      </c>
      <c r="T3973" s="37"/>
      <c r="U3973" s="21" t="s">
        <v>3581</v>
      </c>
      <c r="V3973" s="21" t="str">
        <f>VLOOKUP(P3973,'Customer List'!B:C,2,)</f>
        <v>Hyderabad</v>
      </c>
      <c r="W3973" s="38" t="s">
        <v>5709</v>
      </c>
      <c r="X3973" s="30"/>
      <c r="Y3973" s="21" t="str">
        <f t="shared" si="447"/>
        <v/>
      </c>
      <c r="Z3973" s="21" t="str">
        <f t="shared" si="448"/>
        <v>Saturday</v>
      </c>
      <c r="AA3973" s="21" t="str">
        <f t="shared" si="449"/>
        <v/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3968</v>
      </c>
      <c r="B3974" s="21" t="s">
        <v>5761</v>
      </c>
      <c r="C3974" s="30">
        <v>45961</v>
      </c>
      <c r="D3974" s="30">
        <v>45969</v>
      </c>
      <c r="E3974" s="47">
        <v>405</v>
      </c>
      <c r="F3974" s="47">
        <f t="shared" si="439"/>
        <v>35640</v>
      </c>
      <c r="G3974" s="48">
        <f t="shared" si="440"/>
        <v>35640</v>
      </c>
      <c r="H3974" s="21" t="s">
        <v>5734</v>
      </c>
      <c r="I3974" s="21" t="s">
        <v>5751</v>
      </c>
      <c r="J3974" s="21">
        <v>1</v>
      </c>
      <c r="K3974" s="21">
        <v>1</v>
      </c>
      <c r="L3974" s="21">
        <f t="shared" si="433"/>
        <v>0</v>
      </c>
      <c r="M3974" s="21"/>
      <c r="N3974" s="30">
        <v>45969</v>
      </c>
      <c r="O3974" s="48"/>
      <c r="P3974" s="21" t="s">
        <v>2045</v>
      </c>
      <c r="Q3974" s="56">
        <v>58157937600</v>
      </c>
      <c r="R3974" s="21"/>
      <c r="S3974" s="3">
        <v>-20</v>
      </c>
      <c r="T3974" s="37"/>
      <c r="U3974" s="21" t="s">
        <v>3581</v>
      </c>
      <c r="V3974" s="21" t="str">
        <f>VLOOKUP(P3974,'Customer List'!B:C,2,)</f>
        <v>Hyderabad</v>
      </c>
      <c r="W3974" s="38" t="s">
        <v>5709</v>
      </c>
      <c r="X3974" s="30"/>
      <c r="Y3974" s="21" t="str">
        <f t="shared" si="447"/>
        <v/>
      </c>
      <c r="Z3974" s="21" t="str">
        <f t="shared" si="448"/>
        <v>Saturday</v>
      </c>
      <c r="AA3974" s="21" t="str">
        <f t="shared" si="449"/>
        <v/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3969</v>
      </c>
      <c r="B3975" s="21" t="s">
        <v>5761</v>
      </c>
      <c r="C3975" s="30">
        <v>45961</v>
      </c>
      <c r="D3975" s="30">
        <v>45969</v>
      </c>
      <c r="E3975" s="47">
        <v>280</v>
      </c>
      <c r="F3975" s="47">
        <f t="shared" si="439"/>
        <v>24640</v>
      </c>
      <c r="G3975" s="48">
        <f t="shared" si="440"/>
        <v>24640</v>
      </c>
      <c r="H3975" s="21" t="s">
        <v>5735</v>
      </c>
      <c r="I3975" s="21" t="s">
        <v>5752</v>
      </c>
      <c r="J3975" s="21">
        <v>1</v>
      </c>
      <c r="K3975" s="21">
        <v>1</v>
      </c>
      <c r="L3975" s="21">
        <f t="shared" ref="L3975:L3987" si="450">J3975-K3975</f>
        <v>0</v>
      </c>
      <c r="M3975" s="21"/>
      <c r="N3975" s="30">
        <v>45969</v>
      </c>
      <c r="O3975" s="48"/>
      <c r="P3975" s="21" t="s">
        <v>2045</v>
      </c>
      <c r="Q3975" s="56">
        <v>58157937600</v>
      </c>
      <c r="R3975" s="21"/>
      <c r="S3975" s="3">
        <v>-20</v>
      </c>
      <c r="T3975" s="37"/>
      <c r="U3975" s="21" t="s">
        <v>3581</v>
      </c>
      <c r="V3975" s="21" t="str">
        <f>VLOOKUP(P3975,'Customer List'!B:C,2,)</f>
        <v>Hyderabad</v>
      </c>
      <c r="W3975" s="38" t="s">
        <v>5709</v>
      </c>
      <c r="X3975" s="30"/>
      <c r="Y3975" s="21" t="str">
        <f t="shared" si="447"/>
        <v/>
      </c>
      <c r="Z3975" s="21" t="str">
        <f t="shared" si="448"/>
        <v>Saturday</v>
      </c>
      <c r="AA3975" s="21" t="str">
        <f t="shared" si="449"/>
        <v/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3970</v>
      </c>
      <c r="B3976" s="21" t="s">
        <v>5761</v>
      </c>
      <c r="C3976" s="30">
        <v>45961</v>
      </c>
      <c r="D3976" s="30">
        <v>45969</v>
      </c>
      <c r="E3976" s="47">
        <v>280</v>
      </c>
      <c r="F3976" s="47">
        <f t="shared" si="439"/>
        <v>24640</v>
      </c>
      <c r="G3976" s="48">
        <f t="shared" si="440"/>
        <v>24640</v>
      </c>
      <c r="H3976" s="21" t="s">
        <v>5736</v>
      </c>
      <c r="I3976" s="21" t="s">
        <v>5753</v>
      </c>
      <c r="J3976" s="21">
        <v>1</v>
      </c>
      <c r="K3976" s="21">
        <v>1</v>
      </c>
      <c r="L3976" s="21">
        <f t="shared" si="450"/>
        <v>0</v>
      </c>
      <c r="M3976" s="21"/>
      <c r="N3976" s="30">
        <v>45969</v>
      </c>
      <c r="O3976" s="48"/>
      <c r="P3976" s="21" t="s">
        <v>2045</v>
      </c>
      <c r="Q3976" s="56">
        <v>58157937600</v>
      </c>
      <c r="R3976" s="21"/>
      <c r="S3976" s="3">
        <v>-20</v>
      </c>
      <c r="T3976" s="37"/>
      <c r="U3976" s="21" t="s">
        <v>3581</v>
      </c>
      <c r="V3976" s="21" t="str">
        <f>VLOOKUP(P3976,'Customer List'!B:C,2,)</f>
        <v>Hyderabad</v>
      </c>
      <c r="W3976" s="38" t="s">
        <v>5709</v>
      </c>
      <c r="X3976" s="30"/>
      <c r="Y3976" s="21" t="str">
        <f t="shared" si="447"/>
        <v/>
      </c>
      <c r="Z3976" s="21" t="str">
        <f t="shared" si="448"/>
        <v>Saturday</v>
      </c>
      <c r="AA3976" s="21" t="str">
        <f t="shared" si="449"/>
        <v/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3971</v>
      </c>
      <c r="B3977" s="21" t="s">
        <v>5761</v>
      </c>
      <c r="C3977" s="30">
        <v>45961</v>
      </c>
      <c r="D3977" s="30">
        <v>45969</v>
      </c>
      <c r="E3977" s="47">
        <v>405</v>
      </c>
      <c r="F3977" s="47">
        <f t="shared" si="439"/>
        <v>35640</v>
      </c>
      <c r="G3977" s="48">
        <f t="shared" si="440"/>
        <v>35640</v>
      </c>
      <c r="H3977" s="21" t="s">
        <v>5737</v>
      </c>
      <c r="I3977" s="21" t="s">
        <v>5754</v>
      </c>
      <c r="J3977" s="21">
        <v>1</v>
      </c>
      <c r="K3977" s="21">
        <v>1</v>
      </c>
      <c r="L3977" s="21">
        <f t="shared" si="450"/>
        <v>0</v>
      </c>
      <c r="M3977" s="21"/>
      <c r="N3977" s="30">
        <v>45969</v>
      </c>
      <c r="O3977" s="48"/>
      <c r="P3977" s="21" t="s">
        <v>2045</v>
      </c>
      <c r="Q3977" s="56">
        <v>58157937600</v>
      </c>
      <c r="R3977" s="21"/>
      <c r="S3977" s="3">
        <v>-20</v>
      </c>
      <c r="T3977" s="37"/>
      <c r="U3977" s="21" t="s">
        <v>3581</v>
      </c>
      <c r="V3977" s="21" t="str">
        <f>VLOOKUP(P3977,'Customer List'!B:C,2,)</f>
        <v>Hyderabad</v>
      </c>
      <c r="W3977" s="38" t="s">
        <v>5709</v>
      </c>
      <c r="X3977" s="30"/>
      <c r="Y3977" s="21" t="str">
        <f t="shared" si="447"/>
        <v/>
      </c>
      <c r="Z3977" s="21" t="str">
        <f t="shared" si="448"/>
        <v>Saturday</v>
      </c>
      <c r="AA3977" s="21" t="str">
        <f t="shared" si="449"/>
        <v/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3972</v>
      </c>
      <c r="B3978" s="21" t="s">
        <v>5761</v>
      </c>
      <c r="C3978" s="30">
        <v>45961</v>
      </c>
      <c r="D3978" s="30">
        <v>45969</v>
      </c>
      <c r="E3978" s="47">
        <v>405</v>
      </c>
      <c r="F3978" s="47">
        <f t="shared" si="439"/>
        <v>35640</v>
      </c>
      <c r="G3978" s="48">
        <f t="shared" si="440"/>
        <v>35640</v>
      </c>
      <c r="H3978" s="21" t="s">
        <v>5738</v>
      </c>
      <c r="I3978" s="21" t="s">
        <v>5755</v>
      </c>
      <c r="J3978" s="21">
        <v>1</v>
      </c>
      <c r="K3978" s="21">
        <v>1</v>
      </c>
      <c r="L3978" s="21">
        <f t="shared" si="450"/>
        <v>0</v>
      </c>
      <c r="M3978" s="21"/>
      <c r="N3978" s="30">
        <v>45969</v>
      </c>
      <c r="O3978" s="48"/>
      <c r="P3978" s="21" t="s">
        <v>2045</v>
      </c>
      <c r="Q3978" s="56">
        <v>58157937600</v>
      </c>
      <c r="R3978" s="21"/>
      <c r="S3978" s="3">
        <v>-20</v>
      </c>
      <c r="T3978" s="37"/>
      <c r="U3978" s="21" t="s">
        <v>3581</v>
      </c>
      <c r="V3978" s="21" t="str">
        <f>VLOOKUP(P3978,'Customer List'!B:C,2,)</f>
        <v>Hyderabad</v>
      </c>
      <c r="W3978" s="38" t="s">
        <v>5709</v>
      </c>
      <c r="X3978" s="30"/>
      <c r="Y3978" s="21" t="str">
        <f t="shared" si="447"/>
        <v/>
      </c>
      <c r="Z3978" s="21" t="str">
        <f t="shared" si="448"/>
        <v>Saturday</v>
      </c>
      <c r="AA3978" s="21" t="str">
        <f t="shared" si="449"/>
        <v/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3973</v>
      </c>
      <c r="B3979" s="21" t="s">
        <v>5761</v>
      </c>
      <c r="C3979" s="30">
        <v>45961</v>
      </c>
      <c r="D3979" s="30">
        <v>45969</v>
      </c>
      <c r="E3979" s="47">
        <v>405</v>
      </c>
      <c r="F3979" s="47">
        <f t="shared" si="439"/>
        <v>35640</v>
      </c>
      <c r="G3979" s="48">
        <f t="shared" si="440"/>
        <v>35640</v>
      </c>
      <c r="H3979" s="21" t="s">
        <v>5739</v>
      </c>
      <c r="I3979" s="21" t="s">
        <v>5755</v>
      </c>
      <c r="J3979" s="21">
        <v>1</v>
      </c>
      <c r="K3979" s="21">
        <v>1</v>
      </c>
      <c r="L3979" s="21">
        <f t="shared" si="450"/>
        <v>0</v>
      </c>
      <c r="M3979" s="21"/>
      <c r="N3979" s="30">
        <v>45969</v>
      </c>
      <c r="O3979" s="48"/>
      <c r="P3979" s="21" t="s">
        <v>2045</v>
      </c>
      <c r="Q3979" s="56">
        <v>58157937600</v>
      </c>
      <c r="R3979" s="21"/>
      <c r="S3979" s="3">
        <v>-20</v>
      </c>
      <c r="T3979" s="37"/>
      <c r="U3979" s="21" t="s">
        <v>3581</v>
      </c>
      <c r="V3979" s="21" t="str">
        <f>VLOOKUP(P3979,'Customer List'!B:C,2,)</f>
        <v>Hyderabad</v>
      </c>
      <c r="W3979" s="38" t="s">
        <v>5709</v>
      </c>
      <c r="X3979" s="30"/>
      <c r="Y3979" s="21" t="str">
        <f t="shared" si="447"/>
        <v/>
      </c>
      <c r="Z3979" s="21" t="str">
        <f t="shared" si="448"/>
        <v>Saturday</v>
      </c>
      <c r="AA3979" s="21" t="str">
        <f t="shared" si="449"/>
        <v/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3974</v>
      </c>
      <c r="B3980" s="21" t="s">
        <v>5761</v>
      </c>
      <c r="C3980" s="30">
        <v>45961</v>
      </c>
      <c r="D3980" s="30">
        <v>45969</v>
      </c>
      <c r="E3980" s="47">
        <v>405</v>
      </c>
      <c r="F3980" s="47">
        <f t="shared" si="439"/>
        <v>35640</v>
      </c>
      <c r="G3980" s="48">
        <f t="shared" si="440"/>
        <v>35640</v>
      </c>
      <c r="H3980" s="21" t="s">
        <v>5740</v>
      </c>
      <c r="I3980" s="21" t="s">
        <v>5755</v>
      </c>
      <c r="J3980" s="21">
        <v>1</v>
      </c>
      <c r="K3980" s="21">
        <v>1</v>
      </c>
      <c r="L3980" s="21">
        <f t="shared" si="450"/>
        <v>0</v>
      </c>
      <c r="M3980" s="21"/>
      <c r="N3980" s="30">
        <v>45969</v>
      </c>
      <c r="O3980" s="48"/>
      <c r="P3980" s="21" t="s">
        <v>2045</v>
      </c>
      <c r="Q3980" s="56">
        <v>58157937600</v>
      </c>
      <c r="R3980" s="21"/>
      <c r="S3980" s="3">
        <v>-20</v>
      </c>
      <c r="T3980" s="37"/>
      <c r="U3980" s="21" t="s">
        <v>3581</v>
      </c>
      <c r="V3980" s="21" t="str">
        <f>VLOOKUP(P3980,'Customer List'!B:C,2,)</f>
        <v>Hyderabad</v>
      </c>
      <c r="W3980" s="38" t="s">
        <v>5709</v>
      </c>
      <c r="X3980" s="30"/>
      <c r="Y3980" s="21" t="str">
        <f t="shared" si="447"/>
        <v/>
      </c>
      <c r="Z3980" s="21" t="str">
        <f t="shared" si="448"/>
        <v>Saturday</v>
      </c>
      <c r="AA3980" s="21" t="str">
        <f t="shared" si="449"/>
        <v/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3975</v>
      </c>
      <c r="B3981" s="21" t="s">
        <v>5761</v>
      </c>
      <c r="C3981" s="30">
        <v>45961</v>
      </c>
      <c r="D3981" s="30">
        <v>45969</v>
      </c>
      <c r="E3981" s="47">
        <v>405</v>
      </c>
      <c r="F3981" s="47">
        <f t="shared" si="439"/>
        <v>35640</v>
      </c>
      <c r="G3981" s="48">
        <f t="shared" si="440"/>
        <v>35640</v>
      </c>
      <c r="H3981" s="21" t="s">
        <v>5741</v>
      </c>
      <c r="I3981" s="21" t="s">
        <v>5756</v>
      </c>
      <c r="J3981" s="21">
        <v>1</v>
      </c>
      <c r="K3981" s="21">
        <v>1</v>
      </c>
      <c r="L3981" s="21">
        <f t="shared" si="450"/>
        <v>0</v>
      </c>
      <c r="M3981" s="21"/>
      <c r="N3981" s="30">
        <v>45969</v>
      </c>
      <c r="O3981" s="48"/>
      <c r="P3981" s="21" t="s">
        <v>2045</v>
      </c>
      <c r="Q3981" s="56">
        <v>58157937600</v>
      </c>
      <c r="R3981" s="21"/>
      <c r="S3981" s="3">
        <v>-20</v>
      </c>
      <c r="T3981" s="37"/>
      <c r="U3981" s="21" t="s">
        <v>3581</v>
      </c>
      <c r="V3981" s="21" t="str">
        <f>VLOOKUP(P3981,'Customer List'!B:C,2,)</f>
        <v>Hyderabad</v>
      </c>
      <c r="W3981" s="38" t="s">
        <v>5709</v>
      </c>
      <c r="X3981" s="30"/>
      <c r="Y3981" s="21" t="str">
        <f t="shared" si="447"/>
        <v/>
      </c>
      <c r="Z3981" s="21" t="str">
        <f t="shared" si="448"/>
        <v>Saturday</v>
      </c>
      <c r="AA3981" s="21" t="str">
        <f t="shared" si="449"/>
        <v/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3976</v>
      </c>
      <c r="B3982" s="21" t="s">
        <v>5761</v>
      </c>
      <c r="C3982" s="30">
        <v>45961</v>
      </c>
      <c r="D3982" s="30">
        <v>45969</v>
      </c>
      <c r="E3982" s="47">
        <v>405</v>
      </c>
      <c r="F3982" s="47">
        <f t="shared" si="439"/>
        <v>35640</v>
      </c>
      <c r="G3982" s="48">
        <f t="shared" si="440"/>
        <v>35640</v>
      </c>
      <c r="H3982" s="21" t="s">
        <v>5742</v>
      </c>
      <c r="I3982" s="21" t="s">
        <v>5757</v>
      </c>
      <c r="J3982" s="21">
        <v>1</v>
      </c>
      <c r="K3982" s="21">
        <v>1</v>
      </c>
      <c r="L3982" s="21">
        <f t="shared" si="450"/>
        <v>0</v>
      </c>
      <c r="M3982" s="21"/>
      <c r="N3982" s="30">
        <v>45969</v>
      </c>
      <c r="O3982" s="48"/>
      <c r="P3982" s="21" t="s">
        <v>2045</v>
      </c>
      <c r="Q3982" s="56">
        <v>58157937600</v>
      </c>
      <c r="R3982" s="21"/>
      <c r="S3982" s="3">
        <v>-20</v>
      </c>
      <c r="T3982" s="37"/>
      <c r="U3982" s="21" t="s">
        <v>3581</v>
      </c>
      <c r="V3982" s="21" t="str">
        <f>VLOOKUP(P3982,'Customer List'!B:C,2,)</f>
        <v>Hyderabad</v>
      </c>
      <c r="W3982" s="38" t="s">
        <v>5709</v>
      </c>
      <c r="X3982" s="30"/>
      <c r="Y3982" s="21" t="str">
        <f t="shared" si="447"/>
        <v/>
      </c>
      <c r="Z3982" s="21" t="str">
        <f t="shared" si="448"/>
        <v>Saturday</v>
      </c>
      <c r="AA3982" s="21" t="str">
        <f t="shared" si="449"/>
        <v/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3977</v>
      </c>
      <c r="B3983" s="21" t="s">
        <v>5761</v>
      </c>
      <c r="C3983" s="30">
        <v>45961</v>
      </c>
      <c r="D3983" s="30">
        <v>45969</v>
      </c>
      <c r="E3983" s="47">
        <v>405</v>
      </c>
      <c r="F3983" s="47">
        <f t="shared" si="439"/>
        <v>35640</v>
      </c>
      <c r="G3983" s="48">
        <f t="shared" si="440"/>
        <v>35640</v>
      </c>
      <c r="H3983" s="21" t="s">
        <v>5743</v>
      </c>
      <c r="I3983" s="21" t="s">
        <v>5757</v>
      </c>
      <c r="J3983" s="21">
        <v>1</v>
      </c>
      <c r="K3983" s="21">
        <v>1</v>
      </c>
      <c r="L3983" s="21">
        <f t="shared" si="450"/>
        <v>0</v>
      </c>
      <c r="M3983" s="21"/>
      <c r="N3983" s="30">
        <v>45969</v>
      </c>
      <c r="O3983" s="48"/>
      <c r="P3983" s="21" t="s">
        <v>2045</v>
      </c>
      <c r="Q3983" s="56">
        <v>58157937600</v>
      </c>
      <c r="R3983" s="21"/>
      <c r="S3983" s="3">
        <v>-20</v>
      </c>
      <c r="T3983" s="37"/>
      <c r="U3983" s="21" t="s">
        <v>3581</v>
      </c>
      <c r="V3983" s="21" t="str">
        <f>VLOOKUP(P3983,'Customer List'!B:C,2,)</f>
        <v>Hyderabad</v>
      </c>
      <c r="W3983" s="38" t="s">
        <v>5709</v>
      </c>
      <c r="X3983" s="30"/>
      <c r="Y3983" s="21" t="str">
        <f t="shared" si="447"/>
        <v/>
      </c>
      <c r="Z3983" s="21" t="str">
        <f t="shared" si="448"/>
        <v>Saturday</v>
      </c>
      <c r="AA3983" s="21" t="str">
        <f t="shared" si="449"/>
        <v/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3978</v>
      </c>
      <c r="B3984" s="21" t="s">
        <v>5761</v>
      </c>
      <c r="C3984" s="30">
        <v>45961</v>
      </c>
      <c r="D3984" s="30">
        <v>45969</v>
      </c>
      <c r="E3984" s="47">
        <v>405</v>
      </c>
      <c r="F3984" s="47">
        <f t="shared" si="439"/>
        <v>35640</v>
      </c>
      <c r="G3984" s="48">
        <f t="shared" si="440"/>
        <v>35640</v>
      </c>
      <c r="H3984" s="21" t="s">
        <v>5744</v>
      </c>
      <c r="I3984" s="21" t="s">
        <v>5756</v>
      </c>
      <c r="J3984" s="21">
        <v>1</v>
      </c>
      <c r="K3984" s="21">
        <v>1</v>
      </c>
      <c r="L3984" s="21">
        <f t="shared" si="450"/>
        <v>0</v>
      </c>
      <c r="M3984" s="21"/>
      <c r="N3984" s="30">
        <v>45969</v>
      </c>
      <c r="O3984" s="48"/>
      <c r="P3984" s="21" t="s">
        <v>2045</v>
      </c>
      <c r="Q3984" s="56">
        <v>58157937600</v>
      </c>
      <c r="R3984" s="21"/>
      <c r="S3984" s="3">
        <v>-20</v>
      </c>
      <c r="T3984" s="37"/>
      <c r="U3984" s="21" t="s">
        <v>3581</v>
      </c>
      <c r="V3984" s="21" t="str">
        <f>VLOOKUP(P3984,'Customer List'!B:C,2,)</f>
        <v>Hyderabad</v>
      </c>
      <c r="W3984" s="38" t="s">
        <v>5709</v>
      </c>
      <c r="X3984" s="30"/>
      <c r="Y3984" s="21" t="str">
        <f t="shared" si="447"/>
        <v/>
      </c>
      <c r="Z3984" s="21" t="str">
        <f t="shared" si="448"/>
        <v>Saturday</v>
      </c>
      <c r="AA3984" s="21" t="str">
        <f t="shared" si="449"/>
        <v/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3979</v>
      </c>
      <c r="B3985" s="21" t="s">
        <v>5761</v>
      </c>
      <c r="C3985" s="30">
        <v>45961</v>
      </c>
      <c r="D3985" s="30">
        <v>45969</v>
      </c>
      <c r="E3985" s="47">
        <v>280.16000000000003</v>
      </c>
      <c r="F3985" s="47">
        <f t="shared" si="439"/>
        <v>24654.080000000002</v>
      </c>
      <c r="G3985" s="48">
        <f t="shared" si="440"/>
        <v>24654.080000000002</v>
      </c>
      <c r="H3985" s="21" t="s">
        <v>5745</v>
      </c>
      <c r="I3985" s="21" t="s">
        <v>5758</v>
      </c>
      <c r="J3985" s="21">
        <v>1</v>
      </c>
      <c r="K3985" s="21">
        <v>1</v>
      </c>
      <c r="L3985" s="21">
        <f t="shared" si="450"/>
        <v>0</v>
      </c>
      <c r="M3985" s="21"/>
      <c r="N3985" s="30">
        <v>45969</v>
      </c>
      <c r="O3985" s="48"/>
      <c r="P3985" s="21" t="s">
        <v>2045</v>
      </c>
      <c r="Q3985" s="56">
        <v>58157937600</v>
      </c>
      <c r="R3985" s="21"/>
      <c r="S3985" s="3">
        <v>-20</v>
      </c>
      <c r="T3985" s="37"/>
      <c r="U3985" s="21" t="s">
        <v>3581</v>
      </c>
      <c r="V3985" s="21" t="str">
        <f>VLOOKUP(P3985,'Customer List'!B:C,2,)</f>
        <v>Hyderabad</v>
      </c>
      <c r="W3985" s="38" t="s">
        <v>5709</v>
      </c>
      <c r="X3985" s="30"/>
      <c r="Y3985" s="21" t="str">
        <f t="shared" si="447"/>
        <v/>
      </c>
      <c r="Z3985" s="21" t="str">
        <f t="shared" si="448"/>
        <v>Saturday</v>
      </c>
      <c r="AA3985" s="21" t="str">
        <f t="shared" si="449"/>
        <v/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3980</v>
      </c>
      <c r="B3986" s="21" t="s">
        <v>5761</v>
      </c>
      <c r="C3986" s="30">
        <v>45961</v>
      </c>
      <c r="D3986" s="30">
        <v>45969</v>
      </c>
      <c r="E3986" s="47">
        <v>280.16000000000003</v>
      </c>
      <c r="F3986" s="47">
        <f t="shared" si="439"/>
        <v>24654.080000000002</v>
      </c>
      <c r="G3986" s="48">
        <f t="shared" si="440"/>
        <v>24654.080000000002</v>
      </c>
      <c r="H3986" s="21" t="s">
        <v>5746</v>
      </c>
      <c r="I3986" s="21" t="s">
        <v>5759</v>
      </c>
      <c r="J3986" s="21">
        <v>1</v>
      </c>
      <c r="K3986" s="21">
        <v>1</v>
      </c>
      <c r="L3986" s="21">
        <f t="shared" si="450"/>
        <v>0</v>
      </c>
      <c r="M3986" s="21"/>
      <c r="N3986" s="30">
        <v>45969</v>
      </c>
      <c r="O3986" s="48"/>
      <c r="P3986" s="21" t="s">
        <v>2045</v>
      </c>
      <c r="Q3986" s="56">
        <v>58157937600</v>
      </c>
      <c r="R3986" s="21"/>
      <c r="S3986" s="3">
        <v>-20</v>
      </c>
      <c r="T3986" s="37"/>
      <c r="U3986" s="21" t="s">
        <v>3581</v>
      </c>
      <c r="V3986" s="21" t="str">
        <f>VLOOKUP(P3986,'Customer List'!B:C,2,)</f>
        <v>Hyderabad</v>
      </c>
      <c r="W3986" s="38" t="s">
        <v>5709</v>
      </c>
      <c r="X3986" s="30"/>
      <c r="Y3986" s="21" t="str">
        <f t="shared" si="447"/>
        <v/>
      </c>
      <c r="Z3986" s="21" t="str">
        <f t="shared" si="448"/>
        <v>Saturday</v>
      </c>
      <c r="AA3986" s="21" t="str">
        <f t="shared" si="449"/>
        <v/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3981</v>
      </c>
      <c r="B3987" s="21" t="s">
        <v>5761</v>
      </c>
      <c r="C3987" s="30">
        <v>45961</v>
      </c>
      <c r="D3987" s="30">
        <v>45969</v>
      </c>
      <c r="E3987" s="47">
        <v>193</v>
      </c>
      <c r="F3987" s="47">
        <f t="shared" si="439"/>
        <v>16984</v>
      </c>
      <c r="G3987" s="48">
        <f t="shared" si="440"/>
        <v>16984</v>
      </c>
      <c r="H3987" s="21" t="s">
        <v>5747</v>
      </c>
      <c r="I3987" s="21" t="s">
        <v>5760</v>
      </c>
      <c r="J3987" s="21">
        <v>1</v>
      </c>
      <c r="K3987" s="21"/>
      <c r="L3987" s="21">
        <f t="shared" si="450"/>
        <v>1</v>
      </c>
      <c r="M3987" s="21"/>
      <c r="N3987" s="30"/>
      <c r="O3987" s="48"/>
      <c r="P3987" s="21" t="s">
        <v>194</v>
      </c>
      <c r="Q3987" s="56"/>
      <c r="R3987" s="21"/>
      <c r="S3987" s="3">
        <v>-20</v>
      </c>
      <c r="T3987" s="37"/>
      <c r="U3987" s="21" t="s">
        <v>3581</v>
      </c>
      <c r="V3987" s="21" t="str">
        <f>VLOOKUP(P3987,'Customer List'!B:C,2,)</f>
        <v>Kanpur</v>
      </c>
      <c r="W3987" s="38" t="s">
        <v>5523</v>
      </c>
      <c r="X3987" s="30"/>
      <c r="Y3987" s="21" t="str">
        <f t="shared" si="447"/>
        <v/>
      </c>
      <c r="Z3987" s="21" t="str">
        <f t="shared" si="448"/>
        <v/>
      </c>
      <c r="AA3987" s="21" t="str">
        <f t="shared" si="449"/>
        <v/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3982</v>
      </c>
      <c r="B3988" s="21"/>
      <c r="C3988" s="30"/>
      <c r="D3988" s="30">
        <v>45969</v>
      </c>
      <c r="E3988" s="47"/>
      <c r="F3988" s="47">
        <f t="shared" ref="F3988:F3997" si="451">IF(AB3988="DOLLAR",E3988*88,E3988)</f>
        <v>0</v>
      </c>
      <c r="G3988" s="48">
        <f t="shared" ref="G3988:G3997" si="452">F3988*J3988</f>
        <v>0</v>
      </c>
      <c r="H3988" s="21"/>
      <c r="I3988" s="21"/>
      <c r="J3988" s="21">
        <v>1</v>
      </c>
      <c r="K3988" s="21">
        <v>1</v>
      </c>
      <c r="L3988" s="21">
        <f t="shared" ref="L3988:L4003" si="453">J3988-K3988</f>
        <v>0</v>
      </c>
      <c r="M3988" s="21"/>
      <c r="N3988" s="30">
        <v>45969</v>
      </c>
      <c r="O3988" s="48"/>
      <c r="P3988" s="21" t="s">
        <v>2392</v>
      </c>
      <c r="Q3988" s="56">
        <v>58157938403</v>
      </c>
      <c r="R3988" s="21"/>
      <c r="S3988" s="3">
        <v>4</v>
      </c>
      <c r="T3988" s="37"/>
      <c r="U3988" s="21" t="s">
        <v>2373</v>
      </c>
      <c r="V3988" s="21" t="str">
        <f>VLOOKUP(P3988,'Customer List'!B:C,2,)</f>
        <v>pune</v>
      </c>
      <c r="W3988" s="38"/>
      <c r="X3988" s="30"/>
      <c r="Y3988" s="21" t="str">
        <f t="shared" ref="Y3988" si="454">IF(X3988="", "", X3988-N3988)</f>
        <v/>
      </c>
      <c r="Z3988" s="21" t="str">
        <f t="shared" ref="Z3988" si="455">IF(N3988="", "", TEXT(N3988, "dddd"))</f>
        <v>Saturday</v>
      </c>
      <c r="AA3988" s="21" t="str">
        <f t="shared" ref="AA3988" si="456">IF(X3988="", "", TEXT(X3988, "dddd"))</f>
        <v/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f t="shared" ref="A3969:A4005" si="457">A3988+1</f>
        <v>3983</v>
      </c>
      <c r="B3989" s="21" t="s">
        <v>5763</v>
      </c>
      <c r="C3989" s="30">
        <v>45968</v>
      </c>
      <c r="D3989" s="30">
        <v>45971</v>
      </c>
      <c r="E3989" s="47">
        <v>62.55</v>
      </c>
      <c r="F3989" s="47">
        <f t="shared" si="451"/>
        <v>5504.4</v>
      </c>
      <c r="G3989" s="48">
        <f t="shared" si="452"/>
        <v>5504.4</v>
      </c>
      <c r="H3989" s="21" t="s">
        <v>5764</v>
      </c>
      <c r="I3989" s="21"/>
      <c r="J3989" s="21">
        <v>1</v>
      </c>
      <c r="K3989" s="21"/>
      <c r="L3989" s="21">
        <f t="shared" si="453"/>
        <v>1</v>
      </c>
      <c r="M3989" s="21"/>
      <c r="N3989" s="30"/>
      <c r="O3989" s="48"/>
      <c r="P3989" s="21" t="s">
        <v>625</v>
      </c>
      <c r="Q3989" s="56"/>
      <c r="R3989" s="21"/>
      <c r="S3989" s="3">
        <v>-20</v>
      </c>
      <c r="T3989" s="37"/>
      <c r="U3989" s="21" t="s">
        <v>5031</v>
      </c>
      <c r="V3989" s="21" t="str">
        <f>VLOOKUP(P3989,'Customer List'!B:C,2,)</f>
        <v>Delhi</v>
      </c>
      <c r="W3989" s="38"/>
      <c r="X3989" s="30"/>
      <c r="Y3989" s="21" t="str">
        <f t="shared" ref="Y3989:Y3997" si="458">IF(X3989="", "", X3989-N3989)</f>
        <v/>
      </c>
      <c r="Z3989" s="21" t="str">
        <f t="shared" ref="Z3989:Z3997" si="459">IF(N3989="", "", TEXT(N3989, "dddd"))</f>
        <v/>
      </c>
      <c r="AA3989" s="21" t="str">
        <f t="shared" ref="AA3989:AA3997" si="460">IF(X3989="", "", TEXT(X3989, "dddd"))</f>
        <v/>
      </c>
      <c r="AB3989" s="21" t="str">
        <f>VLOOKUP(U3989,'Currency Sheet'!A:C,3,)</f>
        <v>DOLLAR</v>
      </c>
      <c r="AC3989" s="42" t="str">
        <f>VLOOKUP(P3989,'Customer List'!B:D,3,)</f>
        <v>Local</v>
      </c>
    </row>
    <row r="3990" spans="1:29" x14ac:dyDescent="0.25">
      <c r="A3990" s="21">
        <f t="shared" si="457"/>
        <v>3984</v>
      </c>
      <c r="B3990" s="21" t="s">
        <v>5763</v>
      </c>
      <c r="C3990" s="30">
        <v>45968</v>
      </c>
      <c r="D3990" s="30">
        <v>45971</v>
      </c>
      <c r="E3990" s="47">
        <v>15.75</v>
      </c>
      <c r="F3990" s="47">
        <f t="shared" si="451"/>
        <v>1386</v>
      </c>
      <c r="G3990" s="48">
        <f t="shared" si="452"/>
        <v>1386</v>
      </c>
      <c r="H3990" s="21" t="s">
        <v>5765</v>
      </c>
      <c r="I3990" s="21"/>
      <c r="J3990" s="21">
        <v>1</v>
      </c>
      <c r="K3990" s="21"/>
      <c r="L3990" s="21">
        <f t="shared" si="453"/>
        <v>1</v>
      </c>
      <c r="M3990" s="21"/>
      <c r="N3990" s="30"/>
      <c r="O3990" s="48"/>
      <c r="P3990" s="21" t="s">
        <v>625</v>
      </c>
      <c r="Q3990" s="56"/>
      <c r="R3990" s="21"/>
      <c r="S3990" s="3">
        <v>-20</v>
      </c>
      <c r="T3990" s="37"/>
      <c r="U3990" s="21" t="s">
        <v>5031</v>
      </c>
      <c r="V3990" s="21" t="str">
        <f>VLOOKUP(P3990,'Customer List'!B:C,2,)</f>
        <v>Delhi</v>
      </c>
      <c r="W3990" s="38"/>
      <c r="X3990" s="30"/>
      <c r="Y3990" s="21" t="str">
        <f t="shared" si="458"/>
        <v/>
      </c>
      <c r="Z3990" s="21" t="str">
        <f t="shared" si="459"/>
        <v/>
      </c>
      <c r="AA3990" s="21" t="str">
        <f t="shared" si="460"/>
        <v/>
      </c>
      <c r="AB3990" s="21" t="str">
        <f>VLOOKUP(U3990,'Currency Sheet'!A:C,3,)</f>
        <v>DOLLAR</v>
      </c>
      <c r="AC3990" s="42" t="str">
        <f>VLOOKUP(P3990,'Customer List'!B:D,3,)</f>
        <v>Local</v>
      </c>
    </row>
    <row r="3991" spans="1:29" x14ac:dyDescent="0.25">
      <c r="A3991" s="21">
        <f t="shared" si="457"/>
        <v>3985</v>
      </c>
      <c r="B3991" s="21" t="s">
        <v>5763</v>
      </c>
      <c r="C3991" s="30">
        <v>45968</v>
      </c>
      <c r="D3991" s="30">
        <v>45971</v>
      </c>
      <c r="E3991" s="47">
        <v>15.75</v>
      </c>
      <c r="F3991" s="47">
        <f t="shared" si="451"/>
        <v>1386</v>
      </c>
      <c r="G3991" s="48">
        <f t="shared" si="452"/>
        <v>1386</v>
      </c>
      <c r="H3991" s="21" t="s">
        <v>5766</v>
      </c>
      <c r="I3991" s="21"/>
      <c r="J3991" s="21">
        <v>1</v>
      </c>
      <c r="K3991" s="21"/>
      <c r="L3991" s="21">
        <f t="shared" si="453"/>
        <v>1</v>
      </c>
      <c r="M3991" s="21"/>
      <c r="N3991" s="30"/>
      <c r="O3991" s="48"/>
      <c r="P3991" s="21" t="s">
        <v>625</v>
      </c>
      <c r="Q3991" s="56"/>
      <c r="R3991" s="21"/>
      <c r="S3991" s="3">
        <v>-20</v>
      </c>
      <c r="T3991" s="37"/>
      <c r="U3991" s="21" t="s">
        <v>5031</v>
      </c>
      <c r="V3991" s="21" t="str">
        <f>VLOOKUP(P3991,'Customer List'!B:C,2,)</f>
        <v>Delhi</v>
      </c>
      <c r="W3991" s="38"/>
      <c r="X3991" s="30"/>
      <c r="Y3991" s="21" t="str">
        <f t="shared" si="458"/>
        <v/>
      </c>
      <c r="Z3991" s="21" t="str">
        <f t="shared" si="459"/>
        <v/>
      </c>
      <c r="AA3991" s="21" t="str">
        <f t="shared" si="460"/>
        <v/>
      </c>
      <c r="AB3991" s="21" t="str">
        <f>VLOOKUP(U3991,'Currency Sheet'!A:C,3,)</f>
        <v>DOLLAR</v>
      </c>
      <c r="AC3991" s="42" t="str">
        <f>VLOOKUP(P3991,'Customer List'!B:D,3,)</f>
        <v>Local</v>
      </c>
    </row>
    <row r="3992" spans="1:29" x14ac:dyDescent="0.25">
      <c r="A3992" s="21">
        <f t="shared" si="457"/>
        <v>3986</v>
      </c>
      <c r="B3992" s="21" t="s">
        <v>5763</v>
      </c>
      <c r="C3992" s="30">
        <v>45968</v>
      </c>
      <c r="D3992" s="30">
        <v>45971</v>
      </c>
      <c r="E3992" s="47">
        <v>40.049999999999997</v>
      </c>
      <c r="F3992" s="47">
        <f t="shared" si="451"/>
        <v>3524.3999999999996</v>
      </c>
      <c r="G3992" s="48">
        <f t="shared" si="452"/>
        <v>3524.3999999999996</v>
      </c>
      <c r="H3992" s="21" t="s">
        <v>5767</v>
      </c>
      <c r="I3992" s="21"/>
      <c r="J3992" s="21">
        <v>1</v>
      </c>
      <c r="K3992" s="21"/>
      <c r="L3992" s="21">
        <f t="shared" si="453"/>
        <v>1</v>
      </c>
      <c r="M3992" s="21"/>
      <c r="N3992" s="30"/>
      <c r="O3992" s="48"/>
      <c r="P3992" s="21" t="s">
        <v>625</v>
      </c>
      <c r="Q3992" s="56"/>
      <c r="R3992" s="21"/>
      <c r="S3992" s="3">
        <v>-20</v>
      </c>
      <c r="T3992" s="37"/>
      <c r="U3992" s="21" t="s">
        <v>5031</v>
      </c>
      <c r="V3992" s="21" t="str">
        <f>VLOOKUP(P3992,'Customer List'!B:C,2,)</f>
        <v>Delhi</v>
      </c>
      <c r="W3992" s="38"/>
      <c r="X3992" s="30"/>
      <c r="Y3992" s="21" t="str">
        <f t="shared" si="458"/>
        <v/>
      </c>
      <c r="Z3992" s="21" t="str">
        <f t="shared" si="459"/>
        <v/>
      </c>
      <c r="AA3992" s="21" t="str">
        <f t="shared" si="460"/>
        <v/>
      </c>
      <c r="AB3992" s="21" t="str">
        <f>VLOOKUP(U3992,'Currency Sheet'!A:C,3,)</f>
        <v>DOLLAR</v>
      </c>
      <c r="AC3992" s="42" t="str">
        <f>VLOOKUP(P3992,'Customer List'!B:D,3,)</f>
        <v>Local</v>
      </c>
    </row>
    <row r="3993" spans="1:29" x14ac:dyDescent="0.25">
      <c r="A3993" s="21">
        <f t="shared" si="457"/>
        <v>3987</v>
      </c>
      <c r="B3993" s="21" t="s">
        <v>5763</v>
      </c>
      <c r="C3993" s="30">
        <v>45968</v>
      </c>
      <c r="D3993" s="30">
        <v>45971</v>
      </c>
      <c r="E3993" s="47">
        <v>18.45</v>
      </c>
      <c r="F3993" s="47">
        <f t="shared" si="451"/>
        <v>1623.6</v>
      </c>
      <c r="G3993" s="48">
        <f t="shared" si="452"/>
        <v>1623.6</v>
      </c>
      <c r="H3993" s="21" t="s">
        <v>5768</v>
      </c>
      <c r="I3993" s="21"/>
      <c r="J3993" s="21">
        <v>1</v>
      </c>
      <c r="K3993" s="21"/>
      <c r="L3993" s="21">
        <f t="shared" si="453"/>
        <v>1</v>
      </c>
      <c r="M3993" s="21"/>
      <c r="N3993" s="30"/>
      <c r="O3993" s="48"/>
      <c r="P3993" s="21" t="s">
        <v>625</v>
      </c>
      <c r="Q3993" s="56"/>
      <c r="R3993" s="21"/>
      <c r="S3993" s="3">
        <v>-20</v>
      </c>
      <c r="T3993" s="37"/>
      <c r="U3993" s="21" t="s">
        <v>5031</v>
      </c>
      <c r="V3993" s="21" t="str">
        <f>VLOOKUP(P3993,'Customer List'!B:C,2,)</f>
        <v>Delhi</v>
      </c>
      <c r="W3993" s="38"/>
      <c r="X3993" s="30"/>
      <c r="Y3993" s="21" t="str">
        <f t="shared" si="458"/>
        <v/>
      </c>
      <c r="Z3993" s="21" t="str">
        <f t="shared" si="459"/>
        <v/>
      </c>
      <c r="AA3993" s="21" t="str">
        <f t="shared" si="460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x14ac:dyDescent="0.25">
      <c r="A3994" s="21">
        <f t="shared" si="457"/>
        <v>3988</v>
      </c>
      <c r="B3994" s="21" t="s">
        <v>5763</v>
      </c>
      <c r="C3994" s="30">
        <v>45968</v>
      </c>
      <c r="D3994" s="30">
        <v>45971</v>
      </c>
      <c r="E3994" s="47">
        <v>95.85</v>
      </c>
      <c r="F3994" s="47">
        <f t="shared" si="451"/>
        <v>8434.7999999999993</v>
      </c>
      <c r="G3994" s="48">
        <f t="shared" si="452"/>
        <v>8434.7999999999993</v>
      </c>
      <c r="H3994" s="21" t="s">
        <v>5769</v>
      </c>
      <c r="I3994" s="21"/>
      <c r="J3994" s="21">
        <v>1</v>
      </c>
      <c r="K3994" s="21"/>
      <c r="L3994" s="21">
        <f t="shared" si="453"/>
        <v>1</v>
      </c>
      <c r="M3994" s="21"/>
      <c r="N3994" s="30"/>
      <c r="O3994" s="48"/>
      <c r="P3994" s="21" t="s">
        <v>625</v>
      </c>
      <c r="Q3994" s="56"/>
      <c r="R3994" s="21"/>
      <c r="S3994" s="3">
        <v>-20</v>
      </c>
      <c r="T3994" s="37"/>
      <c r="U3994" s="21" t="s">
        <v>5031</v>
      </c>
      <c r="V3994" s="21" t="str">
        <f>VLOOKUP(P3994,'Customer List'!B:C,2,)</f>
        <v>Delhi</v>
      </c>
      <c r="W3994" s="38"/>
      <c r="X3994" s="30"/>
      <c r="Y3994" s="21" t="str">
        <f t="shared" si="458"/>
        <v/>
      </c>
      <c r="Z3994" s="21" t="str">
        <f t="shared" si="459"/>
        <v/>
      </c>
      <c r="AA3994" s="21" t="str">
        <f t="shared" si="460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x14ac:dyDescent="0.25">
      <c r="A3995" s="21">
        <f t="shared" si="457"/>
        <v>3989</v>
      </c>
      <c r="B3995" s="21" t="s">
        <v>5763</v>
      </c>
      <c r="C3995" s="30">
        <v>45968</v>
      </c>
      <c r="D3995" s="30">
        <v>45971</v>
      </c>
      <c r="E3995" s="47">
        <v>15.75</v>
      </c>
      <c r="F3995" s="47">
        <f t="shared" si="451"/>
        <v>1386</v>
      </c>
      <c r="G3995" s="48">
        <f t="shared" si="452"/>
        <v>1386</v>
      </c>
      <c r="H3995" s="21" t="s">
        <v>5770</v>
      </c>
      <c r="I3995" s="21"/>
      <c r="J3995" s="21">
        <v>1</v>
      </c>
      <c r="K3995" s="21"/>
      <c r="L3995" s="21">
        <f t="shared" si="453"/>
        <v>1</v>
      </c>
      <c r="M3995" s="21"/>
      <c r="N3995" s="30"/>
      <c r="O3995" s="48"/>
      <c r="P3995" s="21" t="s">
        <v>625</v>
      </c>
      <c r="Q3995" s="56"/>
      <c r="R3995" s="21"/>
      <c r="S3995" s="3">
        <v>-20</v>
      </c>
      <c r="T3995" s="37"/>
      <c r="U3995" s="21" t="s">
        <v>5031</v>
      </c>
      <c r="V3995" s="21" t="str">
        <f>VLOOKUP(P3995,'Customer List'!B:C,2,)</f>
        <v>Delhi</v>
      </c>
      <c r="W3995" s="38"/>
      <c r="X3995" s="30"/>
      <c r="Y3995" s="21" t="str">
        <f t="shared" si="458"/>
        <v/>
      </c>
      <c r="Z3995" s="21" t="str">
        <f t="shared" si="459"/>
        <v/>
      </c>
      <c r="AA3995" s="21" t="str">
        <f t="shared" si="460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f t="shared" si="457"/>
        <v>3990</v>
      </c>
      <c r="B3996" s="21" t="s">
        <v>5763</v>
      </c>
      <c r="C3996" s="30">
        <v>45968</v>
      </c>
      <c r="D3996" s="30">
        <v>45971</v>
      </c>
      <c r="E3996" s="47">
        <v>12.15</v>
      </c>
      <c r="F3996" s="47">
        <f t="shared" si="451"/>
        <v>1069.2</v>
      </c>
      <c r="G3996" s="48">
        <f t="shared" si="452"/>
        <v>3207.6000000000004</v>
      </c>
      <c r="H3996" s="21" t="s">
        <v>5771</v>
      </c>
      <c r="I3996" s="21"/>
      <c r="J3996" s="21">
        <v>3</v>
      </c>
      <c r="K3996" s="21"/>
      <c r="L3996" s="21">
        <f t="shared" si="453"/>
        <v>3</v>
      </c>
      <c r="M3996" s="21"/>
      <c r="N3996" s="30"/>
      <c r="O3996" s="48"/>
      <c r="P3996" s="21" t="s">
        <v>625</v>
      </c>
      <c r="Q3996" s="56"/>
      <c r="R3996" s="21"/>
      <c r="S3996" s="3">
        <v>-20</v>
      </c>
      <c r="T3996" s="37"/>
      <c r="U3996" s="21" t="s">
        <v>5031</v>
      </c>
      <c r="V3996" s="21" t="str">
        <f>VLOOKUP(P3996,'Customer List'!B:C,2,)</f>
        <v>Delhi</v>
      </c>
      <c r="W3996" s="38"/>
      <c r="X3996" s="30"/>
      <c r="Y3996" s="21" t="str">
        <f t="shared" si="458"/>
        <v/>
      </c>
      <c r="Z3996" s="21" t="str">
        <f t="shared" si="459"/>
        <v/>
      </c>
      <c r="AA3996" s="21" t="str">
        <f t="shared" si="460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f t="shared" si="457"/>
        <v>3991</v>
      </c>
      <c r="B3997" s="21" t="s">
        <v>5763</v>
      </c>
      <c r="C3997" s="30">
        <v>45968</v>
      </c>
      <c r="D3997" s="30">
        <v>45971</v>
      </c>
      <c r="E3997" s="47">
        <v>27.6</v>
      </c>
      <c r="F3997" s="47">
        <f t="shared" si="451"/>
        <v>2428.8000000000002</v>
      </c>
      <c r="G3997" s="48">
        <f t="shared" si="452"/>
        <v>2428.8000000000002</v>
      </c>
      <c r="H3997" s="21" t="s">
        <v>5772</v>
      </c>
      <c r="I3997" s="21"/>
      <c r="J3997" s="21">
        <v>1</v>
      </c>
      <c r="K3997" s="21"/>
      <c r="L3997" s="21">
        <f t="shared" si="453"/>
        <v>1</v>
      </c>
      <c r="M3997" s="21"/>
      <c r="N3997" s="30"/>
      <c r="O3997" s="48"/>
      <c r="P3997" s="21" t="s">
        <v>625</v>
      </c>
      <c r="Q3997" s="56"/>
      <c r="R3997" s="21"/>
      <c r="S3997" s="3">
        <v>-20</v>
      </c>
      <c r="T3997" s="37"/>
      <c r="U3997" s="21" t="s">
        <v>5031</v>
      </c>
      <c r="V3997" s="21" t="str">
        <f>VLOOKUP(P3997,'Customer List'!B:C,2,)</f>
        <v>Delhi</v>
      </c>
      <c r="W3997" s="38"/>
      <c r="X3997" s="30"/>
      <c r="Y3997" s="21" t="str">
        <f t="shared" si="458"/>
        <v/>
      </c>
      <c r="Z3997" s="21" t="str">
        <f t="shared" si="459"/>
        <v/>
      </c>
      <c r="AA3997" s="21" t="str">
        <f t="shared" si="460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f t="shared" si="457"/>
        <v>3992</v>
      </c>
      <c r="B3998" s="21" t="s">
        <v>5773</v>
      </c>
      <c r="C3998" s="30">
        <v>45968</v>
      </c>
      <c r="D3998" s="30">
        <v>45971</v>
      </c>
      <c r="E3998" s="47">
        <v>18</v>
      </c>
      <c r="F3998" s="47">
        <f t="shared" ref="F3998:F4003" si="461">IF(AB3998="DOLLAR",E3998*88,E3998)</f>
        <v>1584</v>
      </c>
      <c r="G3998" s="48">
        <f t="shared" ref="G3998:G4003" si="462">F3998*J3998</f>
        <v>1584</v>
      </c>
      <c r="H3998" s="21" t="s">
        <v>5774</v>
      </c>
      <c r="I3998" s="21"/>
      <c r="J3998" s="21">
        <v>1</v>
      </c>
      <c r="K3998" s="21"/>
      <c r="L3998" s="21">
        <f t="shared" si="453"/>
        <v>1</v>
      </c>
      <c r="M3998" s="21"/>
      <c r="N3998" s="30"/>
      <c r="O3998" s="48"/>
      <c r="P3998" s="21" t="s">
        <v>4432</v>
      </c>
      <c r="Q3998" s="56"/>
      <c r="R3998" s="21"/>
      <c r="S3998" s="3">
        <v>-20</v>
      </c>
      <c r="T3998" s="37"/>
      <c r="U3998" s="21" t="s">
        <v>5031</v>
      </c>
      <c r="V3998" s="21" t="str">
        <f>VLOOKUP(P3998,'Customer List'!B:C,2,)</f>
        <v>Hyderabad</v>
      </c>
      <c r="W3998" s="38"/>
      <c r="X3998" s="30"/>
      <c r="Y3998" s="21" t="str">
        <f t="shared" ref="Y3998:Y4003" si="463">IF(X3998="", "", X3998-N3998)</f>
        <v/>
      </c>
      <c r="Z3998" s="21" t="str">
        <f t="shared" ref="Z3998:Z4003" si="464">IF(N3998="", "", TEXT(N3998, "dddd"))</f>
        <v/>
      </c>
      <c r="AA3998" s="21" t="str">
        <f t="shared" ref="AA3998:AA4003" si="465">IF(X3998="", "", TEXT(X3998, "dddd"))</f>
        <v/>
      </c>
      <c r="AB3998" s="21" t="str">
        <f>VLOOKUP(U3998,'Currency Sheet'!A:C,3,)</f>
        <v>DOLLAR</v>
      </c>
      <c r="AC3998" s="42" t="str">
        <f>VLOOKUP(P3998,'Customer List'!B:D,3,)</f>
        <v>OutStation</v>
      </c>
    </row>
    <row r="3999" spans="1:29" x14ac:dyDescent="0.25">
      <c r="A3999" s="21">
        <f t="shared" si="457"/>
        <v>3993</v>
      </c>
      <c r="B3999" s="21" t="s">
        <v>5773</v>
      </c>
      <c r="C3999" s="30">
        <v>45968</v>
      </c>
      <c r="D3999" s="30">
        <v>45971</v>
      </c>
      <c r="E3999" s="47">
        <v>18</v>
      </c>
      <c r="F3999" s="47">
        <f t="shared" si="461"/>
        <v>1584</v>
      </c>
      <c r="G3999" s="48">
        <f t="shared" si="462"/>
        <v>1584</v>
      </c>
      <c r="H3999" s="21" t="s">
        <v>5775</v>
      </c>
      <c r="I3999" s="21"/>
      <c r="J3999" s="21">
        <v>1</v>
      </c>
      <c r="K3999" s="21"/>
      <c r="L3999" s="21">
        <f t="shared" si="453"/>
        <v>1</v>
      </c>
      <c r="M3999" s="21"/>
      <c r="N3999" s="30"/>
      <c r="O3999" s="48"/>
      <c r="P3999" s="21" t="s">
        <v>4432</v>
      </c>
      <c r="Q3999" s="56"/>
      <c r="R3999" s="21"/>
      <c r="S3999" s="3">
        <v>-20</v>
      </c>
      <c r="T3999" s="37"/>
      <c r="U3999" s="21" t="s">
        <v>5031</v>
      </c>
      <c r="V3999" s="21" t="str">
        <f>VLOOKUP(P3999,'Customer List'!B:C,2,)</f>
        <v>Hyderabad</v>
      </c>
      <c r="W3999" s="38"/>
      <c r="X3999" s="30"/>
      <c r="Y3999" s="21" t="str">
        <f t="shared" si="463"/>
        <v/>
      </c>
      <c r="Z3999" s="21" t="str">
        <f t="shared" si="464"/>
        <v/>
      </c>
      <c r="AA3999" s="21" t="str">
        <f t="shared" si="465"/>
        <v/>
      </c>
      <c r="AB3999" s="21" t="str">
        <f>VLOOKUP(U3999,'Currency Sheet'!A:C,3,)</f>
        <v>DOLLAR</v>
      </c>
      <c r="AC3999" s="42" t="str">
        <f>VLOOKUP(P3999,'Customer List'!B:D,3,)</f>
        <v>OutStation</v>
      </c>
    </row>
    <row r="4000" spans="1:29" x14ac:dyDescent="0.25">
      <c r="A4000" s="21">
        <f t="shared" si="457"/>
        <v>3994</v>
      </c>
      <c r="B4000" s="21" t="s">
        <v>5773</v>
      </c>
      <c r="C4000" s="30">
        <v>45968</v>
      </c>
      <c r="D4000" s="30">
        <v>45971</v>
      </c>
      <c r="E4000" s="47">
        <v>18</v>
      </c>
      <c r="F4000" s="47">
        <f t="shared" si="461"/>
        <v>1584</v>
      </c>
      <c r="G4000" s="48">
        <f t="shared" si="462"/>
        <v>1584</v>
      </c>
      <c r="H4000" s="21" t="s">
        <v>5776</v>
      </c>
      <c r="I4000" s="21"/>
      <c r="J4000" s="21">
        <v>1</v>
      </c>
      <c r="K4000" s="21"/>
      <c r="L4000" s="21">
        <f t="shared" si="453"/>
        <v>1</v>
      </c>
      <c r="M4000" s="21"/>
      <c r="N4000" s="30"/>
      <c r="O4000" s="48"/>
      <c r="P4000" s="21" t="s">
        <v>4432</v>
      </c>
      <c r="Q4000" s="56"/>
      <c r="R4000" s="21"/>
      <c r="S4000" s="3">
        <v>-20</v>
      </c>
      <c r="T4000" s="37"/>
      <c r="U4000" s="21" t="s">
        <v>5031</v>
      </c>
      <c r="V4000" s="21" t="str">
        <f>VLOOKUP(P4000,'Customer List'!B:C,2,)</f>
        <v>Hyderabad</v>
      </c>
      <c r="W4000" s="38"/>
      <c r="X4000" s="30"/>
      <c r="Y4000" s="21" t="str">
        <f t="shared" si="463"/>
        <v/>
      </c>
      <c r="Z4000" s="21" t="str">
        <f t="shared" si="464"/>
        <v/>
      </c>
      <c r="AA4000" s="21" t="str">
        <f t="shared" si="465"/>
        <v/>
      </c>
      <c r="AB4000" s="21" t="str">
        <f>VLOOKUP(U4000,'Currency Sheet'!A:C,3,)</f>
        <v>DOLLAR</v>
      </c>
      <c r="AC4000" s="42" t="str">
        <f>VLOOKUP(P4000,'Customer List'!B:D,3,)</f>
        <v>OutStation</v>
      </c>
    </row>
    <row r="4001" spans="1:29" x14ac:dyDescent="0.25">
      <c r="A4001" s="21">
        <f t="shared" si="457"/>
        <v>3995</v>
      </c>
      <c r="B4001" s="21" t="s">
        <v>5773</v>
      </c>
      <c r="C4001" s="30">
        <v>45968</v>
      </c>
      <c r="D4001" s="30">
        <v>45971</v>
      </c>
      <c r="E4001" s="47">
        <v>28.8</v>
      </c>
      <c r="F4001" s="47">
        <f t="shared" si="461"/>
        <v>2534.4</v>
      </c>
      <c r="G4001" s="48">
        <f t="shared" si="462"/>
        <v>2534.4</v>
      </c>
      <c r="H4001" s="21" t="s">
        <v>5777</v>
      </c>
      <c r="I4001" s="21"/>
      <c r="J4001" s="21">
        <v>1</v>
      </c>
      <c r="K4001" s="21"/>
      <c r="L4001" s="21">
        <f t="shared" si="453"/>
        <v>1</v>
      </c>
      <c r="M4001" s="21"/>
      <c r="N4001" s="30"/>
      <c r="O4001" s="48"/>
      <c r="P4001" s="21" t="s">
        <v>4432</v>
      </c>
      <c r="Q4001" s="56"/>
      <c r="R4001" s="21"/>
      <c r="S4001" s="3">
        <v>-20</v>
      </c>
      <c r="T4001" s="37"/>
      <c r="U4001" s="21" t="s">
        <v>5031</v>
      </c>
      <c r="V4001" s="21" t="str">
        <f>VLOOKUP(P4001,'Customer List'!B:C,2,)</f>
        <v>Hyderabad</v>
      </c>
      <c r="W4001" s="38"/>
      <c r="X4001" s="30"/>
      <c r="Y4001" s="21" t="str">
        <f t="shared" si="463"/>
        <v/>
      </c>
      <c r="Z4001" s="21" t="str">
        <f t="shared" si="464"/>
        <v/>
      </c>
      <c r="AA4001" s="21" t="str">
        <f t="shared" si="465"/>
        <v/>
      </c>
      <c r="AB4001" s="21" t="str">
        <f>VLOOKUP(U4001,'Currency Sheet'!A:C,3,)</f>
        <v>DOLLAR</v>
      </c>
      <c r="AC4001" s="42" t="str">
        <f>VLOOKUP(P4001,'Customer List'!B:D,3,)</f>
        <v>OutStation</v>
      </c>
    </row>
    <row r="4002" spans="1:29" x14ac:dyDescent="0.25">
      <c r="A4002" s="21">
        <f t="shared" si="457"/>
        <v>3996</v>
      </c>
      <c r="B4002" s="21" t="s">
        <v>5773</v>
      </c>
      <c r="C4002" s="30">
        <v>45968</v>
      </c>
      <c r="D4002" s="30">
        <v>45971</v>
      </c>
      <c r="E4002" s="47">
        <v>26.4</v>
      </c>
      <c r="F4002" s="47">
        <f t="shared" si="461"/>
        <v>2323.1999999999998</v>
      </c>
      <c r="G4002" s="48">
        <f t="shared" si="462"/>
        <v>2323.1999999999998</v>
      </c>
      <c r="H4002" s="21" t="s">
        <v>5778</v>
      </c>
      <c r="I4002" s="21"/>
      <c r="J4002" s="21">
        <v>1</v>
      </c>
      <c r="K4002" s="21"/>
      <c r="L4002" s="21">
        <f t="shared" si="453"/>
        <v>1</v>
      </c>
      <c r="M4002" s="21"/>
      <c r="N4002" s="30"/>
      <c r="O4002" s="48"/>
      <c r="P4002" s="21" t="s">
        <v>4432</v>
      </c>
      <c r="Q4002" s="56"/>
      <c r="R4002" s="21"/>
      <c r="S4002" s="3">
        <v>-20</v>
      </c>
      <c r="T4002" s="37"/>
      <c r="U4002" s="21" t="s">
        <v>5031</v>
      </c>
      <c r="V4002" s="21" t="str">
        <f>VLOOKUP(P4002,'Customer List'!B:C,2,)</f>
        <v>Hyderabad</v>
      </c>
      <c r="W4002" s="38"/>
      <c r="X4002" s="30"/>
      <c r="Y4002" s="21" t="str">
        <f t="shared" si="463"/>
        <v/>
      </c>
      <c r="Z4002" s="21" t="str">
        <f t="shared" si="464"/>
        <v/>
      </c>
      <c r="AA4002" s="21" t="str">
        <f t="shared" si="465"/>
        <v/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x14ac:dyDescent="0.25">
      <c r="A4003" s="21">
        <f t="shared" si="457"/>
        <v>3997</v>
      </c>
      <c r="B4003" s="21" t="s">
        <v>5773</v>
      </c>
      <c r="C4003" s="30">
        <v>45968</v>
      </c>
      <c r="D4003" s="30">
        <v>45971</v>
      </c>
      <c r="E4003" s="47">
        <v>48.6</v>
      </c>
      <c r="F4003" s="47">
        <f t="shared" si="461"/>
        <v>4276.8</v>
      </c>
      <c r="G4003" s="48">
        <f t="shared" si="462"/>
        <v>4276.8</v>
      </c>
      <c r="H4003" s="21" t="s">
        <v>5779</v>
      </c>
      <c r="I4003" s="21"/>
      <c r="J4003" s="21">
        <v>1</v>
      </c>
      <c r="K4003" s="21"/>
      <c r="L4003" s="21">
        <f t="shared" si="453"/>
        <v>1</v>
      </c>
      <c r="M4003" s="21"/>
      <c r="N4003" s="30"/>
      <c r="O4003" s="48"/>
      <c r="P4003" s="21" t="s">
        <v>621</v>
      </c>
      <c r="Q4003" s="56"/>
      <c r="R4003" s="21"/>
      <c r="S4003" s="3">
        <v>-20</v>
      </c>
      <c r="T4003" s="37"/>
      <c r="U4003" s="21" t="s">
        <v>5031</v>
      </c>
      <c r="V4003" s="21" t="str">
        <f>VLOOKUP(P4003,'Customer List'!B:C,2,)</f>
        <v>Hyderabad</v>
      </c>
      <c r="W4003" s="38"/>
      <c r="X4003" s="30"/>
      <c r="Y4003" s="21" t="str">
        <f t="shared" si="463"/>
        <v/>
      </c>
      <c r="Z4003" s="21" t="str">
        <f t="shared" si="464"/>
        <v/>
      </c>
      <c r="AA4003" s="21" t="str">
        <f t="shared" si="465"/>
        <v/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x14ac:dyDescent="0.25">
      <c r="A4004" s="21">
        <f t="shared" si="457"/>
        <v>3998</v>
      </c>
      <c r="B4004" s="21" t="s">
        <v>5780</v>
      </c>
      <c r="C4004" s="30">
        <v>45954</v>
      </c>
      <c r="D4004" s="30">
        <v>45971</v>
      </c>
      <c r="E4004" s="47">
        <v>19.8</v>
      </c>
      <c r="F4004" s="47">
        <f t="shared" ref="F4004" si="466">IF(AB4004="DOLLAR",E4004*88,E4004)</f>
        <v>1742.4</v>
      </c>
      <c r="G4004" s="48">
        <f t="shared" ref="G4004" si="467">F4004*J4004</f>
        <v>1742.4</v>
      </c>
      <c r="H4004" s="21" t="s">
        <v>5781</v>
      </c>
      <c r="I4004" s="21"/>
      <c r="J4004" s="21">
        <v>1</v>
      </c>
      <c r="K4004" s="21"/>
      <c r="L4004" s="21">
        <f t="shared" ref="L4004" si="468">J4004-K4004</f>
        <v>1</v>
      </c>
      <c r="M4004" s="21"/>
      <c r="N4004" s="30"/>
      <c r="O4004" s="48"/>
      <c r="P4004" s="21" t="s">
        <v>621</v>
      </c>
      <c r="Q4004" s="56"/>
      <c r="R4004" s="21"/>
      <c r="S4004" s="3">
        <v>-20</v>
      </c>
      <c r="T4004" s="37"/>
      <c r="U4004" s="21" t="s">
        <v>5031</v>
      </c>
      <c r="V4004" s="21" t="str">
        <f>VLOOKUP(P4004,'Customer List'!B:C,2,)</f>
        <v>Hyderabad</v>
      </c>
      <c r="W4004" s="38"/>
      <c r="X4004" s="30"/>
      <c r="Y4004" s="21" t="str">
        <f t="shared" ref="Y4004" si="469">IF(X4004="", "", X4004-N4004)</f>
        <v/>
      </c>
      <c r="Z4004" s="21" t="str">
        <f t="shared" ref="Z4004" si="470">IF(N4004="", "", TEXT(N4004, "dddd"))</f>
        <v/>
      </c>
      <c r="AA4004" s="21" t="str">
        <f t="shared" ref="AA4004" si="471">IF(X4004="", "", TEXT(X4004, "dddd"))</f>
        <v/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f>A4004+1</f>
        <v>3999</v>
      </c>
      <c r="B4005" s="21" t="s">
        <v>5447</v>
      </c>
      <c r="C4005" s="30">
        <v>45954</v>
      </c>
      <c r="D4005" s="30">
        <v>45971</v>
      </c>
      <c r="E4005" s="47">
        <v>5</v>
      </c>
      <c r="F4005" s="47">
        <f t="shared" ref="F4005" si="472">IF(AB4005="DOLLAR",E4005*88,E4005)</f>
        <v>440</v>
      </c>
      <c r="G4005" s="48">
        <f t="shared" ref="G4005" si="473">F4005*J4005</f>
        <v>440</v>
      </c>
      <c r="H4005" s="21" t="s">
        <v>5461</v>
      </c>
      <c r="I4005" s="21"/>
      <c r="J4005" s="21">
        <v>1</v>
      </c>
      <c r="K4005" s="21"/>
      <c r="L4005" s="21">
        <f t="shared" ref="L4005" si="474">J4005-K4005</f>
        <v>1</v>
      </c>
      <c r="M4005" s="21"/>
      <c r="N4005" s="30"/>
      <c r="O4005" s="48"/>
      <c r="P4005" s="21" t="s">
        <v>621</v>
      </c>
      <c r="Q4005" s="56"/>
      <c r="R4005" s="21"/>
      <c r="S4005" s="3">
        <v>-20</v>
      </c>
      <c r="T4005" s="37"/>
      <c r="U4005" s="21" t="s">
        <v>5031</v>
      </c>
      <c r="V4005" s="21" t="str">
        <f>VLOOKUP(P4005,'Customer List'!B:C,2,)</f>
        <v>Hyderabad</v>
      </c>
      <c r="W4005" s="38"/>
      <c r="X4005" s="30"/>
      <c r="Y4005" s="21" t="str">
        <f t="shared" ref="Y4005" si="475">IF(X4005="", "", X4005-N4005)</f>
        <v/>
      </c>
      <c r="Z4005" s="21" t="str">
        <f t="shared" ref="Z4005" si="476">IF(N4005="", "", TEXT(N4005, "dddd"))</f>
        <v/>
      </c>
      <c r="AA4005" s="21" t="str">
        <f t="shared" ref="AA4005" si="477">IF(X4005="", "", TEXT(X4005, "dddd"))</f>
        <v/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f>A4005+1</f>
        <v>4000</v>
      </c>
      <c r="B4006" s="21" t="s">
        <v>5782</v>
      </c>
      <c r="C4006" s="30">
        <v>45968</v>
      </c>
      <c r="D4006" s="30">
        <v>45971</v>
      </c>
      <c r="E4006" s="47">
        <v>80</v>
      </c>
      <c r="F4006" s="47">
        <f t="shared" ref="F4006:F4007" si="478">IF(AB4006="DOLLAR",E4006*88,E4006)</f>
        <v>7040</v>
      </c>
      <c r="G4006" s="48">
        <f t="shared" ref="G4006:G4007" si="479">F4006*J4006</f>
        <v>7040</v>
      </c>
      <c r="H4006" s="21" t="s">
        <v>5783</v>
      </c>
      <c r="I4006" s="21"/>
      <c r="J4006" s="21">
        <v>1</v>
      </c>
      <c r="K4006" s="21"/>
      <c r="L4006" s="21">
        <f t="shared" ref="L4006:L4007" si="480">J4006-K4006</f>
        <v>1</v>
      </c>
      <c r="M4006" s="21"/>
      <c r="N4006" s="30"/>
      <c r="O4006" s="48"/>
      <c r="P4006" s="21" t="s">
        <v>39</v>
      </c>
      <c r="Q4006" s="56"/>
      <c r="R4006" s="21"/>
      <c r="S4006" s="3">
        <v>-20</v>
      </c>
      <c r="T4006" s="37"/>
      <c r="U4006" s="21" t="s">
        <v>5031</v>
      </c>
      <c r="V4006" s="21" t="str">
        <f>VLOOKUP(P4006,'Customer List'!B:C,2,)</f>
        <v>Pune</v>
      </c>
      <c r="W4006" s="38"/>
      <c r="X4006" s="30"/>
      <c r="Y4006" s="21" t="str">
        <f t="shared" ref="Y4006:Y4007" si="481">IF(X4006="", "", X4006-N4006)</f>
        <v/>
      </c>
      <c r="Z4006" s="21" t="str">
        <f t="shared" ref="Z4006:Z4007" si="482">IF(N4006="", "", TEXT(N4006, "dddd"))</f>
        <v/>
      </c>
      <c r="AA4006" s="21" t="str">
        <f t="shared" ref="AA4006:AA4007" si="483">IF(X4006="", "", TEXT(X4006, "dddd"))</f>
        <v/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f>A4006+1</f>
        <v>4001</v>
      </c>
      <c r="B4007" s="21" t="s">
        <v>5784</v>
      </c>
      <c r="C4007" s="30" t="s">
        <v>3631</v>
      </c>
      <c r="D4007" s="30">
        <v>45971</v>
      </c>
      <c r="E4007" s="47">
        <v>0</v>
      </c>
      <c r="F4007" s="47">
        <f t="shared" si="478"/>
        <v>0</v>
      </c>
      <c r="G4007" s="48">
        <f t="shared" si="479"/>
        <v>0</v>
      </c>
      <c r="H4007" s="21">
        <v>740809</v>
      </c>
      <c r="I4007" s="21" t="s">
        <v>4115</v>
      </c>
      <c r="J4007" s="21">
        <v>1</v>
      </c>
      <c r="K4007" s="21"/>
      <c r="L4007" s="21">
        <f t="shared" si="480"/>
        <v>1</v>
      </c>
      <c r="M4007" s="21"/>
      <c r="N4007" s="30"/>
      <c r="O4007" s="48"/>
      <c r="P4007" s="21" t="s">
        <v>5785</v>
      </c>
      <c r="Q4007" s="21"/>
      <c r="R4007" s="21"/>
      <c r="S4007" s="3">
        <v>4</v>
      </c>
      <c r="T4007" s="37" t="s">
        <v>5786</v>
      </c>
      <c r="U4007" s="21" t="s">
        <v>18</v>
      </c>
      <c r="V4007" s="21" t="str">
        <f>VLOOKUP(P4007,'Customer List'!B:C,2,)</f>
        <v>allahabad</v>
      </c>
      <c r="W4007" s="38" t="s">
        <v>5787</v>
      </c>
      <c r="X4007" s="30"/>
      <c r="Y4007" s="21" t="str">
        <f t="shared" si="481"/>
        <v/>
      </c>
      <c r="Z4007" s="21" t="str">
        <f t="shared" si="482"/>
        <v/>
      </c>
      <c r="AA4007" s="21" t="str">
        <f t="shared" si="483"/>
        <v/>
      </c>
      <c r="AB4007" s="21" t="str">
        <f>VLOOKUP(U4007,'Currency Sheet'!A:C,3,)</f>
        <v>DOLLAR</v>
      </c>
      <c r="AC4007" s="42" t="str">
        <f>VLOOKUP(P4007,'Customer List'!B:D,3,)</f>
        <v>OutStation</v>
      </c>
    </row>
  </sheetData>
  <conditionalFormatting sqref="P1048">
    <cfRule type="duplicateValues" dxfId="12" priority="63"/>
  </conditionalFormatting>
  <conditionalFormatting sqref="P1104">
    <cfRule type="duplicateValues" dxfId="11" priority="64"/>
  </conditionalFormatting>
  <conditionalFormatting sqref="P1342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71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3871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3290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7</v>
      </c>
      <c r="I734" s="26">
        <f t="shared" si="46"/>
        <v>112000</v>
      </c>
      <c r="J734" s="28">
        <f>SUMIFS(MasterSheet!L:L, MasterSheet!B:B, B734, MasterSheet!D:D, C734, MasterSheet!H:H, D734)</f>
        <v>10</v>
      </c>
      <c r="K734" s="28">
        <f t="shared" si="47"/>
        <v>160000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0</v>
      </c>
      <c r="I1741" s="26">
        <f t="shared" si="110"/>
        <v>0</v>
      </c>
      <c r="J1741" s="28">
        <f>SUMIFS(MasterSheet!L:L, MasterSheet!B:B, B1741, MasterSheet!D:D, C1741, MasterSheet!H:H, D1741)</f>
        <v>2</v>
      </c>
      <c r="K1741" s="28">
        <f t="shared" si="111"/>
        <v>24000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0</v>
      </c>
      <c r="I2948" s="26">
        <f t="shared" si="185"/>
        <v>0</v>
      </c>
      <c r="J2948" s="28">
        <f>SUMIFS(MasterSheet!L:L, MasterSheet!B:B, B2948, MasterSheet!D:D, C2948, MasterSheet!H:H, D2948)</f>
        <v>1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2</v>
      </c>
      <c r="I3175" s="26">
        <f t="shared" si="204"/>
        <v>12144</v>
      </c>
      <c r="J3175" s="28">
        <f>SUMIFS(MasterSheet!L:L, MasterSheet!B:B, B3175, MasterSheet!D:D, C3175, MasterSheet!H:H, D3175)</f>
        <v>1</v>
      </c>
      <c r="K3175" s="28">
        <f t="shared" si="205"/>
        <v>6072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0</v>
      </c>
      <c r="I3440" s="26">
        <f t="shared" si="220"/>
        <v>0</v>
      </c>
      <c r="J3440" s="28">
        <f>SUMIFS(MasterSheet!L:L, MasterSheet!B:B, B3440, MasterSheet!D:D, C3440, MasterSheet!H:H, D3440)</f>
        <v>1</v>
      </c>
      <c r="K3440" s="28">
        <f t="shared" si="221"/>
        <v>2710.4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0</v>
      </c>
      <c r="I3448" s="26">
        <f t="shared" si="220"/>
        <v>0</v>
      </c>
      <c r="J3448" s="28">
        <f>SUMIFS(MasterSheet!L:L, MasterSheet!B:B, B3448, MasterSheet!D:D, C3448, MasterSheet!H:H, D3448)</f>
        <v>1</v>
      </c>
      <c r="K3448" s="28">
        <f t="shared" si="221"/>
        <v>7638.4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0</v>
      </c>
      <c r="I3472" s="26">
        <f t="shared" si="220"/>
        <v>0</v>
      </c>
      <c r="J3472" s="28">
        <f>SUMIFS(MasterSheet!L:L, MasterSheet!B:B, B3472, MasterSheet!D:D, C3472, MasterSheet!H:H, D3472)</f>
        <v>1</v>
      </c>
      <c r="K3472" s="28">
        <f t="shared" si="221"/>
        <v>9424.7999999999993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20</v>
      </c>
      <c r="I3667" s="26">
        <f t="shared" si="232"/>
        <v>8624</v>
      </c>
      <c r="J3667" s="28">
        <f>SUMIFS(MasterSheet!L:L, MasterSheet!B:B, B3667, MasterSheet!D:D, C3667, MasterSheet!H:H, D3667)</f>
        <v>181</v>
      </c>
      <c r="K3667" s="28">
        <f t="shared" si="233"/>
        <v>78047.200000000012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0</v>
      </c>
      <c r="I3829" s="26">
        <f t="shared" si="247"/>
        <v>0</v>
      </c>
      <c r="J3829" s="28">
        <f>SUMIFS(MasterSheet!L:L, MasterSheet!B:B, B3829, MasterSheet!D:D, C3829, MasterSheet!H:H, D3829)</f>
        <v>1</v>
      </c>
      <c r="K3829" s="28">
        <f t="shared" si="248"/>
        <v>76646.240000000005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0</v>
      </c>
      <c r="C3851" s="31">
        <v>45969</v>
      </c>
      <c r="D3851" s="23">
        <v>0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>
        <v>0</v>
      </c>
      <c r="C3871" s="31">
        <v>0</v>
      </c>
      <c r="D3871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C246" sqref="C246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2729</v>
      </c>
      <c r="B34" s="1"/>
      <c r="C34" s="1" t="s">
        <v>1180</v>
      </c>
      <c r="E34" t="str">
        <v>Revvity</v>
      </c>
    </row>
    <row r="35" spans="1:5" x14ac:dyDescent="0.25">
      <c r="A35" s="1" t="s">
        <v>2774</v>
      </c>
      <c r="B35" s="1"/>
      <c r="C35" s="1" t="s">
        <v>2461</v>
      </c>
      <c r="E35" t="str">
        <v>Sartorius</v>
      </c>
    </row>
    <row r="36" spans="1:5" x14ac:dyDescent="0.25">
      <c r="A36" s="1" t="s">
        <v>2776</v>
      </c>
      <c r="B36" s="1"/>
      <c r="C36" s="1" t="s">
        <v>2461</v>
      </c>
      <c r="E36" t="str">
        <v>SouthernBiotech</v>
      </c>
    </row>
    <row r="37" spans="1:5" x14ac:dyDescent="0.25">
      <c r="A37" s="1" t="s">
        <v>3310</v>
      </c>
      <c r="B37" s="1"/>
      <c r="C37" s="1" t="s">
        <v>1180</v>
      </c>
      <c r="E37" t="str">
        <v>SUPER MO BIO</v>
      </c>
    </row>
    <row r="38" spans="1:5" x14ac:dyDescent="0.25">
      <c r="A38" s="1" t="s">
        <v>3686</v>
      </c>
      <c r="B38" s="1"/>
      <c r="C38" s="1" t="s">
        <v>1180</v>
      </c>
      <c r="E38" t="str">
        <v>TargetMol</v>
      </c>
    </row>
    <row r="39" spans="1:5" x14ac:dyDescent="0.25">
      <c r="A39" s="54" t="s">
        <v>5301</v>
      </c>
      <c r="B39" t="s">
        <v>2021</v>
      </c>
      <c r="C39" s="54" t="s">
        <v>2461</v>
      </c>
      <c r="E39" t="str">
        <v>TOPCLASS ENTERPRISES</v>
      </c>
    </row>
    <row r="40" spans="1:5" x14ac:dyDescent="0.25">
      <c r="A40" s="54" t="s">
        <v>256</v>
      </c>
      <c r="B40" t="s">
        <v>2021</v>
      </c>
      <c r="C40" s="54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2"/>
  <sheetViews>
    <sheetView topLeftCell="A228" workbookViewId="0">
      <selection activeCell="A240" sqref="A240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5121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3325</v>
      </c>
      <c r="C182" s="10" t="s">
        <v>3332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3365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3336</v>
      </c>
      <c r="C185" s="10" t="s">
        <v>828</v>
      </c>
      <c r="D185" s="10" t="s">
        <v>1184</v>
      </c>
      <c r="E185" s="14" t="s">
        <v>3381</v>
      </c>
      <c r="F185" s="10"/>
    </row>
    <row r="186" spans="1:6" x14ac:dyDescent="0.25">
      <c r="A186" s="10">
        <f t="shared" si="2"/>
        <v>185</v>
      </c>
      <c r="B186" s="21" t="s">
        <v>3380</v>
      </c>
      <c r="C186" s="10" t="s">
        <v>832</v>
      </c>
      <c r="D186" s="10" t="s">
        <v>1184</v>
      </c>
      <c r="E186" s="14" t="s">
        <v>3381</v>
      </c>
      <c r="F186" s="10"/>
    </row>
    <row r="187" spans="1:6" x14ac:dyDescent="0.25">
      <c r="A187" s="10">
        <f t="shared" si="2"/>
        <v>186</v>
      </c>
      <c r="B187" s="21" t="s">
        <v>3418</v>
      </c>
      <c r="C187" s="10" t="s">
        <v>3419</v>
      </c>
      <c r="D187" s="11" t="s">
        <v>1183</v>
      </c>
      <c r="E187" s="21" t="s">
        <v>3420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3422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3423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3424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3425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3438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40" si="3">A194+1</f>
        <v>194</v>
      </c>
      <c r="B195" s="10" t="s">
        <v>3460</v>
      </c>
      <c r="C195" s="10" t="s">
        <v>3466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3467</v>
      </c>
      <c r="C196" s="10" t="s">
        <v>3466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3565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3566</v>
      </c>
      <c r="C198" s="10" t="s">
        <v>3567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3580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3583</v>
      </c>
      <c r="C200" s="10" t="s">
        <v>3584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3585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3594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3599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3597</v>
      </c>
      <c r="C204" s="10" t="s">
        <v>3598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3673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3677</v>
      </c>
      <c r="C206" s="10" t="s">
        <v>3679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3687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3689</v>
      </c>
      <c r="C208" s="10" t="s">
        <v>3689</v>
      </c>
      <c r="D208" s="11" t="s">
        <v>3689</v>
      </c>
      <c r="E208" s="1"/>
      <c r="F208" s="1"/>
    </row>
    <row r="209" spans="1:6" x14ac:dyDescent="0.25">
      <c r="A209" s="10">
        <f t="shared" si="3"/>
        <v>208</v>
      </c>
      <c r="B209" s="10" t="s">
        <v>3708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3707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3710</v>
      </c>
      <c r="C211" s="10" t="s">
        <v>3711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3715</v>
      </c>
      <c r="C212" s="10" t="s">
        <v>3567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4340</v>
      </c>
      <c r="C213" s="10" t="s">
        <v>4341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4431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4432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4433</v>
      </c>
      <c r="C216" s="10" t="s">
        <v>4436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4434</v>
      </c>
      <c r="C217" s="10" t="s">
        <v>3679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4435</v>
      </c>
      <c r="C218" s="10" t="s">
        <v>4436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4673</v>
      </c>
      <c r="C219" s="10" t="s">
        <v>4675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4689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4844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4845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4850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4984</v>
      </c>
      <c r="C224" s="10" t="s">
        <v>4985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5038</v>
      </c>
      <c r="C225" s="10" t="s">
        <v>5043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5111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5215</v>
      </c>
      <c r="C227" s="10" t="s">
        <v>5216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5217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5218</v>
      </c>
      <c r="C229" s="10" t="s">
        <v>5219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5371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5372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5425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5444</v>
      </c>
      <c r="C235" s="10" t="s">
        <v>3679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5667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5578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5649</v>
      </c>
      <c r="C238" s="10" t="s">
        <v>5650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2" t="s">
        <v>5726</v>
      </c>
      <c r="C239" s="12" t="s">
        <v>1165</v>
      </c>
      <c r="D239" s="58" t="s">
        <v>1183</v>
      </c>
    </row>
    <row r="240" spans="1:6" x14ac:dyDescent="0.25">
      <c r="A240" s="10">
        <f t="shared" si="3"/>
        <v>238</v>
      </c>
      <c r="B240" s="12" t="s">
        <v>5788</v>
      </c>
      <c r="C240" s="12" t="s">
        <v>5789</v>
      </c>
      <c r="D240" s="63" t="s">
        <v>1184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  <row r="3572" spans="10:10" x14ac:dyDescent="0.25">
      <c r="J3572" t="s">
        <v>671</v>
      </c>
    </row>
  </sheetData>
  <conditionalFormatting sqref="B109:B126">
    <cfRule type="duplicateValues" dxfId="6" priority="20"/>
  </conditionalFormatting>
  <conditionalFormatting sqref="B237:B1048576 B1:B126 B139:B173 B175 B177:B185 B188 B195:B234">
    <cfRule type="duplicateValues" dxfId="5" priority="18"/>
  </conditionalFormatting>
  <conditionalFormatting sqref="B237:B1048576 B1:B173 B175 B177:B185 B188 B195:B234">
    <cfRule type="duplicateValues" dxfId="4" priority="5"/>
    <cfRule type="duplicateValues" dxfId="3" priority="16"/>
    <cfRule type="duplicateValues" dxfId="2" priority="17"/>
  </conditionalFormatting>
  <conditionalFormatting sqref="B237:B1048576 B1:B234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60"/>
  <sheetViews>
    <sheetView zoomScale="115" zoomScaleNormal="115" workbookViewId="0"/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7" t="s">
        <v>5049</v>
      </c>
      <c r="P1" s="17">
        <v>45969</v>
      </c>
      <c r="Q1" s="17">
        <v>45969</v>
      </c>
    </row>
    <row r="2" spans="1:21" x14ac:dyDescent="0.25">
      <c r="A2" s="2">
        <f>_xlfn.XLOOKUP(B2,MasterSheet!Q:Q,MasterSheet!N:N," ")</f>
        <v>45825</v>
      </c>
      <c r="B2" s="1" cm="1">
        <f t="array" ref="B2:B560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3544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7">_xlfn._xlws.SORT(
  _xlfn._xlws.FILTER(A3:D559, (C3:C559=0))
)</f>
        <v>45969</v>
      </c>
      <c r="I3" s="1">
        <v>58157937600</v>
      </c>
      <c r="J3" s="1">
        <v>0</v>
      </c>
      <c r="K3" s="1" t="str">
        <v>SAI LIFE</v>
      </c>
      <c r="L3" s="20"/>
      <c r="M3" t="str" cm="1">
        <f t="array" ref="M3">_xlfn._xlws.SORT(_xlfn.TEXTJOIN(",", TRUE, _xlfn._xlws.FILTER(I:I, ISNUMBER(--LEFT(I:I,1)))))</f>
        <v>58157937600,58157937961,58157938252,58157938403,58157938554</v>
      </c>
      <c r="O3" s="2" cm="1">
        <f t="array" ref="O3:R7">_xlfn._xlws.SORT(_xlfn._xlws.FILTER(A:D, (A:A &gt;= $P$1) * (A:A &lt;= $Q$1)), 1, TRUE)</f>
        <v>45969</v>
      </c>
      <c r="P3" s="1">
        <v>58157937600</v>
      </c>
      <c r="Q3" s="1">
        <v>0</v>
      </c>
      <c r="R3" s="1" t="str">
        <v>SAI LIFE</v>
      </c>
      <c r="S3" s="2" t="str">
        <f>IFERROR(IF(ISBLANK(VLOOKUP(P3,MasterSheet!Q:X,8,FALSE)), "", VLOOKUP(P3,MasterSheet!Q:X,8,FALSE))," ")</f>
        <v/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45969</v>
      </c>
      <c r="I4" s="1">
        <v>58157937961</v>
      </c>
      <c r="J4" s="1">
        <v>0</v>
      </c>
      <c r="K4" s="1" t="str">
        <v>IISER MOHALI</v>
      </c>
      <c r="L4" s="20"/>
      <c r="O4" s="2">
        <v>45969</v>
      </c>
      <c r="P4" s="1">
        <v>58157937961</v>
      </c>
      <c r="Q4" s="1">
        <v>0</v>
      </c>
      <c r="R4" s="1" t="str">
        <v>IISER MOHALI</v>
      </c>
      <c r="S4" s="2" t="str">
        <f>IFERROR(IF(ISBLANK(VLOOKUP(P4,MasterSheet!Q:X,8,FALSE)), "", VLOOKUP(P4,MasterSheet!Q:X,8,FALSE))," ")</f>
        <v/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45969</v>
      </c>
      <c r="I5" s="1">
        <v>58157938252</v>
      </c>
      <c r="J5" s="1">
        <v>0</v>
      </c>
      <c r="K5" s="1" t="str">
        <v>BECKMAN</v>
      </c>
      <c r="L5" s="20"/>
      <c r="O5" s="2">
        <v>45969</v>
      </c>
      <c r="P5" s="1">
        <v>58157938252</v>
      </c>
      <c r="Q5" s="1">
        <v>0</v>
      </c>
      <c r="R5" s="1" t="str">
        <v>BECKMAN</v>
      </c>
      <c r="S5" s="2" t="str">
        <f>IFERROR(IF(ISBLANK(VLOOKUP(P5,MasterSheet!Q:X,8,FALSE)), "", VLOOKUP(P5,MasterSheet!Q:X,8,FALSE))," ")</f>
        <v/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45969</v>
      </c>
      <c r="I6" s="1">
        <v>58157938403</v>
      </c>
      <c r="J6" s="1">
        <v>0</v>
      </c>
      <c r="K6" s="1" t="str">
        <v>OMNI PROTECT</v>
      </c>
      <c r="L6" s="20"/>
      <c r="O6" s="2">
        <v>45969</v>
      </c>
      <c r="P6" s="1">
        <v>58157938403</v>
      </c>
      <c r="Q6" s="1">
        <v>0</v>
      </c>
      <c r="R6" s="1" t="str">
        <v>OMNI PROTECT</v>
      </c>
      <c r="S6" s="2" t="str">
        <f>IFERROR(IF(ISBLANK(VLOOKUP(P6,MasterSheet!Q:X,8,FALSE)), "", VLOOKUP(P6,MasterSheet!Q:X,8,FALSE))," ")</f>
        <v/>
      </c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45969</v>
      </c>
      <c r="I7" s="1">
        <v>58157938554</v>
      </c>
      <c r="J7" s="1">
        <v>0</v>
      </c>
      <c r="K7" s="1" t="str">
        <v>AURIGINE ONCO</v>
      </c>
      <c r="L7" s="20"/>
      <c r="O7" s="2">
        <v>45969</v>
      </c>
      <c r="P7" s="1">
        <v>58157938554</v>
      </c>
      <c r="Q7" s="1">
        <v>0</v>
      </c>
      <c r="R7" s="1" t="str">
        <v>AURIGINE ONCO</v>
      </c>
      <c r="S7" s="2" t="str">
        <f>IFERROR(IF(ISBLANK(VLOOKUP(P7,MasterSheet!Q:X,8,FALSE)), "", VLOOKUP(P7,MasterSheet!Q:X,8,FALSE))," ")</f>
        <v/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/>
      <c r="P8" s="1"/>
      <c r="Q8" s="1"/>
      <c r="R8" s="1"/>
      <c r="S8" s="2" t="str">
        <f>IFERROR(IF(ISBLANK(VLOOKUP(P8,MasterSheet!Q:X,8,FALSE)), "", VLOOKUP(P8,MasterSheet!Q:X,8,FALSE))," ")</f>
        <v xml:space="preserve"> 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/>
      <c r="P9" s="1"/>
      <c r="Q9" s="1"/>
      <c r="R9" s="1"/>
      <c r="S9" s="2" t="str">
        <f>IFERROR(IF(ISBLANK(VLOOKUP(P9,MasterSheet!Q:X,8,FALSE)), "", VLOOKUP(P9,MasterSheet!Q:X,8,FALSE))," ")</f>
        <v xml:space="preserve"> </v>
      </c>
      <c r="T9" s="20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/>
      <c r="P10" s="1"/>
      <c r="Q10" s="1"/>
      <c r="R10" s="1"/>
      <c r="S10" s="2" t="str">
        <f>IFERROR(IF(ISBLANK(VLOOKUP(P10,MasterSheet!Q:X,8,FALSE)), "", VLOOKUP(P10,MasterSheet!Q:X,8,FALSE))," ")</f>
        <v xml:space="preserve"> </v>
      </c>
      <c r="T10" s="20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/>
      <c r="P11" s="1"/>
      <c r="Q11" s="1"/>
      <c r="R11" s="1"/>
      <c r="S11" s="2" t="str">
        <f>IFERROR(IF(ISBLANK(VLOOKUP(P11,MasterSheet!Q:X,8,FALSE)), "", VLOOKUP(P11,MasterSheet!Q:X,8,FALSE))," ")</f>
        <v xml:space="preserve"> </v>
      </c>
      <c r="T11" s="20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/>
      <c r="P12" s="1"/>
      <c r="Q12" s="1"/>
      <c r="R12" s="1"/>
      <c r="S12" s="2" t="str">
        <f>IFERROR(IF(ISBLANK(VLOOKUP(P12,MasterSheet!Q:X,8,FALSE)), "", VLOOKUP(P12,MasterSheet!Q:X,8,FALSE))," ")</f>
        <v xml:space="preserve"> </v>
      </c>
      <c r="T12" s="20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/>
      <c r="P13" s="1"/>
      <c r="Q13" s="1"/>
      <c r="R13" s="1"/>
      <c r="S13" s="2" t="str">
        <f>IFERROR(IF(ISBLANK(VLOOKUP(P13,MasterSheet!Q:X,8,FALSE)), "", VLOOKUP(P13,MasterSheet!Q:X,8,FALSE))," ")</f>
        <v xml:space="preserve"> </v>
      </c>
      <c r="T13" s="20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/>
      <c r="P14" s="1"/>
      <c r="Q14" s="1"/>
      <c r="R14" s="1"/>
      <c r="S14" s="2" t="str">
        <f>IFERROR(IF(ISBLANK(VLOOKUP(P14,MasterSheet!Q:X,8,FALSE)), "", VLOOKUP(P14,MasterSheet!Q:X,8,FALSE))," ")</f>
        <v xml:space="preserve"> </v>
      </c>
      <c r="T14" s="20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/>
      <c r="P15" s="1"/>
      <c r="Q15" s="1"/>
      <c r="R15" s="1"/>
      <c r="S15" s="2" t="str">
        <f>IFERROR(IF(ISBLANK(VLOOKUP(P15,MasterSheet!Q:X,8,FALSE)), "", VLOOKUP(P15,MasterSheet!Q:X,8,FALSE))," ")</f>
        <v xml:space="preserve"> </v>
      </c>
      <c r="T15" s="20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/>
      <c r="P16" s="1"/>
      <c r="Q16" s="1"/>
      <c r="R16" s="1"/>
      <c r="S16" s="2" t="str">
        <f>IFERROR(IF(ISBLANK(VLOOKUP(P16,MasterSheet!Q:X,8,FALSE)), "", VLOOKUP(P16,MasterSheet!Q:X,8,FALSE))," ")</f>
        <v xml:space="preserve"> </v>
      </c>
      <c r="T16" s="20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/>
      <c r="P17" s="1"/>
      <c r="Q17" s="1"/>
      <c r="R17" s="1"/>
      <c r="S17" s="2" t="str">
        <f>IFERROR(IF(ISBLANK(VLOOKUP(P17,MasterSheet!Q:X,8,FALSE)), "", VLOOKUP(P17,MasterSheet!Q:X,8,FALSE))," ")</f>
        <v xml:space="preserve"> </v>
      </c>
      <c r="T17" s="20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/>
      <c r="P18" s="1"/>
      <c r="Q18" s="1"/>
      <c r="R18" s="1"/>
      <c r="S18" s="2" t="str">
        <f>IFERROR(IF(ISBLANK(VLOOKUP(P18,MasterSheet!Q:X,8,FALSE)), "", VLOOKUP(P18,MasterSheet!Q:X,8,FALSE))," ")</f>
        <v xml:space="preserve"> 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/>
      <c r="P19" s="1"/>
      <c r="Q19" s="1"/>
      <c r="R19" s="1"/>
      <c r="S19" s="2" t="str">
        <f>IFERROR(IF(ISBLANK(VLOOKUP(P19,MasterSheet!Q:X,8,FALSE)), "", VLOOKUP(P19,MasterSheet!Q:X,8,FALSE))," ")</f>
        <v xml:space="preserve"> 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0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>
        <f>_xlfn.XLOOKUP(B502,MasterSheet!Q:Q,MasterSheet!N:N," ")</f>
        <v>45964</v>
      </c>
      <c r="B502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86"/>
        <v>Bluedart</v>
      </c>
      <c r="F502" s="1" t="str">
        <f t="shared" si="87"/>
        <v>Monday</v>
      </c>
    </row>
    <row r="503" spans="1:6" x14ac:dyDescent="0.25">
      <c r="A503" s="2">
        <f>_xlfn.XLOOKUP(B503,MasterSheet!Q:Q,MasterSheet!N:N," ")</f>
        <v>45964</v>
      </c>
      <c r="B503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86"/>
        <v>Bluedart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45969</v>
      </c>
      <c r="B504">
        <v>58157937600</v>
      </c>
      <c r="C504" s="1">
        <f>IFERROR(VLOOKUP(B504,MasterSheet!Q:R,2,)," ")</f>
        <v>0</v>
      </c>
      <c r="D504" s="1" t="str">
        <f>_xlfn.XLOOKUP(B504,MasterSheet!Q:Q,MasterSheet!P:P)</f>
        <v>SAI LIFE</v>
      </c>
      <c r="E504" s="1" t="str">
        <f t="shared" si="86"/>
        <v>Bluedart</v>
      </c>
      <c r="F504" s="1" t="str">
        <f t="shared" si="87"/>
        <v>Saturday</v>
      </c>
    </row>
    <row r="505" spans="1:6" x14ac:dyDescent="0.25">
      <c r="A505" s="2">
        <f>_xlfn.XLOOKUP(B505,MasterSheet!Q:Q,MasterSheet!N:N," ")</f>
        <v>45969</v>
      </c>
      <c r="B505">
        <v>58157937961</v>
      </c>
      <c r="C505" s="1">
        <f>IFERROR(VLOOKUP(B505,MasterSheet!Q:R,2,)," ")</f>
        <v>0</v>
      </c>
      <c r="D505" s="1" t="str">
        <f>_xlfn.XLOOKUP(B505,MasterSheet!Q:Q,MasterSheet!P:P)</f>
        <v>IISER MOHALI</v>
      </c>
      <c r="E505" s="1" t="str">
        <f t="shared" si="86"/>
        <v>Bluedart</v>
      </c>
      <c r="F505" s="1" t="str">
        <f t="shared" si="87"/>
        <v>Saturday</v>
      </c>
    </row>
    <row r="506" spans="1:6" x14ac:dyDescent="0.25">
      <c r="A506" s="2">
        <f>_xlfn.XLOOKUP(B506,MasterSheet!Q:Q,MasterSheet!N:N," ")</f>
        <v>45969</v>
      </c>
      <c r="B506">
        <v>58157938252</v>
      </c>
      <c r="C506" s="1">
        <f>IFERROR(VLOOKUP(B506,MasterSheet!Q:R,2,)," ")</f>
        <v>0</v>
      </c>
      <c r="D506" s="1" t="str">
        <f>_xlfn.XLOOKUP(B506,MasterSheet!Q:Q,MasterSheet!P:P)</f>
        <v>BECKMAN</v>
      </c>
      <c r="E506" s="1" t="str">
        <f t="shared" si="86"/>
        <v>Bluedart</v>
      </c>
      <c r="F506" s="1" t="str">
        <f t="shared" si="87"/>
        <v>Saturday</v>
      </c>
    </row>
    <row r="507" spans="1:6" x14ac:dyDescent="0.25">
      <c r="A507" s="2">
        <f>_xlfn.XLOOKUP(B507,MasterSheet!Q:Q,MasterSheet!N:N," ")</f>
        <v>45969</v>
      </c>
      <c r="B507">
        <v>58157938403</v>
      </c>
      <c r="C507" s="1">
        <f>IFERROR(VLOOKUP(B507,MasterSheet!Q:R,2,)," ")</f>
        <v>0</v>
      </c>
      <c r="D507" s="1" t="str">
        <f>_xlfn.XLOOKUP(B507,MasterSheet!Q:Q,MasterSheet!P:P)</f>
        <v>OMNI PROTECT</v>
      </c>
      <c r="E507" s="1" t="str">
        <f t="shared" si="86"/>
        <v>Bluedart</v>
      </c>
      <c r="F507" s="1" t="str">
        <f t="shared" si="87"/>
        <v>Saturday</v>
      </c>
    </row>
    <row r="508" spans="1:6" x14ac:dyDescent="0.25">
      <c r="A508" s="2">
        <f>_xlfn.XLOOKUP(B508,MasterSheet!Q:Q,MasterSheet!N:N," ")</f>
        <v>45969</v>
      </c>
      <c r="B508">
        <v>58157938554</v>
      </c>
      <c r="C508" s="1">
        <f>IFERROR(VLOOKUP(B508,MasterSheet!Q:R,2,)," ")</f>
        <v>0</v>
      </c>
      <c r="D508" s="1" t="str">
        <f>_xlfn.XLOOKUP(B508,MasterSheet!Q:Q,MasterSheet!P:P)</f>
        <v>AURIGINE ONCO</v>
      </c>
      <c r="E508" s="1" t="str">
        <f t="shared" si="86"/>
        <v>Bluedart</v>
      </c>
      <c r="F508" s="1" t="str">
        <f t="shared" si="87"/>
        <v>Saturday</v>
      </c>
    </row>
    <row r="509" spans="1:6" x14ac:dyDescent="0.25">
      <c r="A509" s="2" t="str">
        <f>_xlfn.XLOOKUP(B509,MasterSheet!Q:Q,MasterSheet!N:N," ")</f>
        <v>Dispatch Date</v>
      </c>
      <c r="B509" t="str">
        <v>Awb Number</v>
      </c>
      <c r="C509" s="1" t="str">
        <f>IFERROR(VLOOKUP(B509,MasterSheet!Q:R,2,)," ")</f>
        <v>Docket Status</v>
      </c>
      <c r="D509" s="1" t="str">
        <f>_xlfn.XLOOKUP(B509,MasterSheet!Q:Q,MasterSheet!P:P)</f>
        <v>Customer name</v>
      </c>
      <c r="E509" s="1" t="str">
        <f t="shared" si="86"/>
        <v>Other</v>
      </c>
      <c r="F509" s="1" t="str">
        <f t="shared" si="87"/>
        <v>Dispatch Date</v>
      </c>
    </row>
    <row r="510" spans="1:6" x14ac:dyDescent="0.25">
      <c r="A510" s="2">
        <f>_xlfn.XLOOKUP(B510,MasterSheet!Q:Q,MasterSheet!N:N," ")</f>
        <v>45955</v>
      </c>
      <c r="B510" t="str">
        <v>BY  HAND</v>
      </c>
      <c r="C510" s="1" t="str">
        <f>IFERROR(VLOOKUP(B510,MasterSheet!Q:R,2,)," ")</f>
        <v>COMPANY PERSON</v>
      </c>
      <c r="D510" s="1" t="str">
        <f>_xlfn.XLOOKUP(B510,MasterSheet!Q:Q,MasterSheet!P:P)</f>
        <v>SYMBIO SCEINTIFIC</v>
      </c>
      <c r="E510" s="1" t="str">
        <f t="shared" si="86"/>
        <v>Other</v>
      </c>
      <c r="F510" s="1" t="str">
        <f t="shared" si="87"/>
        <v>Saturday</v>
      </c>
    </row>
    <row r="511" spans="1:6" x14ac:dyDescent="0.25">
      <c r="A511" s="2">
        <f>_xlfn.XLOOKUP(B511,MasterSheet!Q:Q,MasterSheet!N:N," ")</f>
        <v>45812</v>
      </c>
      <c r="B511" t="str">
        <v>BY HAND</v>
      </c>
      <c r="C511" s="1" t="str">
        <f>IFERROR(VLOOKUP(B511,MasterSheet!Q:R,2,)," ")</f>
        <v>PRIYANKA MADAM</v>
      </c>
      <c r="D511" s="1" t="str">
        <f>_xlfn.XLOOKUP(B511,MasterSheet!Q:Q,MasterSheet!P:P)</f>
        <v>ICGEB</v>
      </c>
      <c r="E511" s="1" t="str">
        <f t="shared" si="86"/>
        <v>Other</v>
      </c>
      <c r="F511" s="1" t="str">
        <f t="shared" si="87"/>
        <v>Wednesday</v>
      </c>
    </row>
    <row r="512" spans="1:6" x14ac:dyDescent="0.25">
      <c r="A512" s="2">
        <f>_xlfn.XLOOKUP(B512,MasterSheet!Q:Q,MasterSheet!N:N," ")</f>
        <v>45840</v>
      </c>
      <c r="B512" t="str">
        <v>BY PORTER</v>
      </c>
      <c r="C512" s="1" t="str">
        <f>IFERROR(VLOOKUP(B512,MasterSheet!Q:R,2,)," ")</f>
        <v>BY PORTER</v>
      </c>
      <c r="D512" s="1" t="str">
        <f>_xlfn.XLOOKUP(B512,MasterSheet!Q:Q,MasterSheet!P:P)</f>
        <v>NDTL</v>
      </c>
      <c r="E512" s="1" t="str">
        <f t="shared" ref="E512:E523" si="88">IF(LEFT(B512,1)="D","DTDC",IF(ISNUMBER(--LEFT(B512,1)),"Bluedart","Other"))</f>
        <v>Other</v>
      </c>
      <c r="F512" s="1" t="str">
        <f t="shared" ref="F512:F523" si="89">TEXT(A512, "dddd")</f>
        <v>Wednesday</v>
      </c>
    </row>
    <row r="513" spans="1:6" x14ac:dyDescent="0.25">
      <c r="A513" s="2">
        <f>_xlfn.XLOOKUP(B513,MasterSheet!Q:Q,MasterSheet!N:N," ")</f>
        <v>45894</v>
      </c>
      <c r="B513" t="str">
        <v>D3001955194</v>
      </c>
      <c r="C513" s="1" t="str">
        <f>IFERROR(VLOOKUP(B513,MasterSheet!Q:R,2,)," ")</f>
        <v>Delivered</v>
      </c>
      <c r="D513" s="1" t="str">
        <f>_xlfn.XLOOKUP(B513,MasterSheet!Q:Q,MasterSheet!P:P)</f>
        <v>IISER MOHALI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45846</v>
      </c>
      <c r="B514" t="str">
        <v>D3001996933</v>
      </c>
      <c r="C514" s="1" t="str">
        <f>IFERROR(VLOOKUP(B514,MasterSheet!Q:R,2,)," ")</f>
        <v>Delivered</v>
      </c>
      <c r="D514" s="1" t="str">
        <f>_xlfn.XLOOKUP(B514,MasterSheet!Q:Q,MasterSheet!P:P)</f>
        <v>VECTOR</v>
      </c>
      <c r="E514" s="1" t="str">
        <f t="shared" si="88"/>
        <v>DTDC</v>
      </c>
      <c r="F514" s="1" t="str">
        <f t="shared" si="89"/>
        <v>Tuesday</v>
      </c>
    </row>
    <row r="515" spans="1:6" x14ac:dyDescent="0.25">
      <c r="A515" s="2">
        <f>_xlfn.XLOOKUP(B515,MasterSheet!Q:Q,MasterSheet!N:N," ")</f>
        <v>45846</v>
      </c>
      <c r="B515" t="str">
        <v>D3001996934</v>
      </c>
      <c r="C515" s="1" t="str">
        <f>IFERROR(VLOOKUP(B515,MasterSheet!Q:R,2,)," ")</f>
        <v>Delivered</v>
      </c>
      <c r="D515" s="1" t="str">
        <f>_xlfn.XLOOKUP(B515,MasterSheet!Q:Q,MasterSheet!P:P)</f>
        <v>BIO SYSTEMS</v>
      </c>
      <c r="E515" s="1" t="str">
        <f t="shared" si="88"/>
        <v>DTDC</v>
      </c>
      <c r="F515" s="1" t="str">
        <f t="shared" si="89"/>
        <v>Tuesday</v>
      </c>
    </row>
    <row r="516" spans="1:6" x14ac:dyDescent="0.25">
      <c r="A516" s="2">
        <f>_xlfn.XLOOKUP(B516,MasterSheet!Q:Q,MasterSheet!N:N," ")</f>
        <v>45846</v>
      </c>
      <c r="B516" t="str">
        <v>D3001996935</v>
      </c>
      <c r="C516" s="1" t="str">
        <f>IFERROR(VLOOKUP(B516,MasterSheet!Q:R,2,)," ")</f>
        <v>Delivered</v>
      </c>
      <c r="D516" s="1" t="str">
        <f>_xlfn.XLOOKUP(B516,MasterSheet!Q:Q,MasterSheet!P:P)</f>
        <v>Medlife</v>
      </c>
      <c r="E516" s="1" t="str">
        <f t="shared" si="88"/>
        <v>DTDC</v>
      </c>
      <c r="F516" s="1" t="str">
        <f t="shared" si="89"/>
        <v>Tuesday</v>
      </c>
    </row>
    <row r="517" spans="1:6" x14ac:dyDescent="0.25">
      <c r="A517" s="2">
        <f>_xlfn.XLOOKUP(B517,MasterSheet!Q:Q,MasterSheet!N:N," ")</f>
        <v>45880</v>
      </c>
      <c r="B517" t="str">
        <v>D3001997013</v>
      </c>
      <c r="C517" s="1" t="str">
        <f>IFERROR(VLOOKUP(B517,MasterSheet!Q:R,2,)," ")</f>
        <v>Delivered</v>
      </c>
      <c r="D517" s="1" t="str">
        <f>_xlfn.XLOOKUP(B517,MasterSheet!Q:Q,MasterSheet!P:P)</f>
        <v>RESEARCH WORLD</v>
      </c>
      <c r="E517" s="1" t="str">
        <f t="shared" si="88"/>
        <v>DTDC</v>
      </c>
      <c r="F517" s="1" t="str">
        <f t="shared" si="89"/>
        <v>Monday</v>
      </c>
    </row>
    <row r="518" spans="1:6" x14ac:dyDescent="0.25">
      <c r="A518" s="2">
        <f>_xlfn.XLOOKUP(B518,MasterSheet!Q:Q,MasterSheet!N:N," ")</f>
        <v>45880</v>
      </c>
      <c r="B518" t="str">
        <v>D3001997014</v>
      </c>
      <c r="C518" s="1" t="str">
        <f>IFERROR(VLOOKUP(B518,MasterSheet!Q:R,2,)," ")</f>
        <v>Delivered</v>
      </c>
      <c r="D518" s="1" t="str">
        <f>_xlfn.XLOOKUP(B518,MasterSheet!Q:Q,MasterSheet!P:P)</f>
        <v>IMTECH</v>
      </c>
      <c r="E518" s="1" t="str">
        <f t="shared" si="88"/>
        <v>DTDC</v>
      </c>
      <c r="F518" s="1" t="str">
        <f t="shared" si="89"/>
        <v>Monday</v>
      </c>
    </row>
    <row r="519" spans="1:6" x14ac:dyDescent="0.25">
      <c r="A519" s="2">
        <f>_xlfn.XLOOKUP(B519,MasterSheet!Q:Q,MasterSheet!N:N," ")</f>
        <v>45880</v>
      </c>
      <c r="B519" t="str">
        <v>D3001997015</v>
      </c>
      <c r="C519" s="1" t="str">
        <f>IFERROR(VLOOKUP(B519,MasterSheet!Q:R,2,)," ")</f>
        <v>Delivered</v>
      </c>
      <c r="D519" s="1" t="str">
        <f>_xlfn.XLOOKUP(B519,MasterSheet!Q:Q,MasterSheet!P:P)</f>
        <v>IIT-ROORKE</v>
      </c>
      <c r="E519" s="1" t="str">
        <f t="shared" si="88"/>
        <v>DTDC</v>
      </c>
      <c r="F519" s="1" t="str">
        <f t="shared" si="89"/>
        <v>Monday</v>
      </c>
    </row>
    <row r="520" spans="1:6" x14ac:dyDescent="0.25">
      <c r="A520" s="2">
        <f>_xlfn.XLOOKUP(B520,MasterSheet!Q:Q,MasterSheet!N:N," ")</f>
        <v>45887</v>
      </c>
      <c r="B520" t="str">
        <v>D3001997017</v>
      </c>
      <c r="C520" s="1" t="str">
        <f>IFERROR(VLOOKUP(B520,MasterSheet!Q:R,2,)," ")</f>
        <v>Delivered</v>
      </c>
      <c r="D520" s="1" t="str">
        <f>_xlfn.XLOOKUP(B520,MasterSheet!Q:Q,MasterSheet!P:P)</f>
        <v>Essence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45887</v>
      </c>
      <c r="B521" t="str">
        <v>D3001997018</v>
      </c>
      <c r="C521" s="1" t="str">
        <f>IFERROR(VLOOKUP(B521,MasterSheet!Q:R,2,)," ")</f>
        <v>Delivered</v>
      </c>
      <c r="D521" s="1" t="str">
        <f>_xlfn.XLOOKUP(B521,MasterSheet!Q:Q,MasterSheet!P:P)</f>
        <v>MEDLIFE</v>
      </c>
      <c r="E521" s="1" t="str">
        <f t="shared" si="88"/>
        <v>DTDC</v>
      </c>
      <c r="F521" s="1" t="str">
        <f t="shared" si="89"/>
        <v>Monday</v>
      </c>
    </row>
    <row r="522" spans="1:6" x14ac:dyDescent="0.25">
      <c r="A522" s="2">
        <f>_xlfn.XLOOKUP(B522,MasterSheet!Q:Q,MasterSheet!N:N," ")</f>
        <v>45836</v>
      </c>
      <c r="B522" t="str">
        <v>D3002213696</v>
      </c>
      <c r="C522" s="1" t="str">
        <f>IFERROR(VLOOKUP(B522,MasterSheet!Q:R,2,)," ")</f>
        <v>Delivered</v>
      </c>
      <c r="D522" s="1" t="str">
        <f>_xlfn.XLOOKUP(B522,MasterSheet!Q:Q,MasterSheet!P:P)</f>
        <v>SOHST</v>
      </c>
      <c r="E522" s="1" t="str">
        <f t="shared" si="88"/>
        <v>DTDC</v>
      </c>
      <c r="F522" s="1" t="str">
        <f t="shared" si="89"/>
        <v>Saturday</v>
      </c>
    </row>
    <row r="523" spans="1:6" x14ac:dyDescent="0.25">
      <c r="A523" s="2">
        <f>_xlfn.XLOOKUP(B523,MasterSheet!Q:Q,MasterSheet!N:N," ")</f>
        <v>45846</v>
      </c>
      <c r="B523" t="str">
        <v>D3002213697</v>
      </c>
      <c r="C523" s="1" t="str">
        <f>IFERROR(VLOOKUP(B523,MasterSheet!Q:R,2,)," ")</f>
        <v>Delivered</v>
      </c>
      <c r="D523" s="1" t="str">
        <f>_xlfn.XLOOKUP(B523,MasterSheet!Q:Q,MasterSheet!P:P)</f>
        <v>RESEARCH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45832</v>
      </c>
      <c r="B524" t="str">
        <v>D3002213704</v>
      </c>
      <c r="C524" s="1" t="str">
        <f>IFERROR(VLOOKUP(B524,MasterSheet!Q:R,2,)," ")</f>
        <v>Delivered</v>
      </c>
      <c r="D524" s="1" t="str">
        <f>_xlfn.XLOOKUP(B524,MasterSheet!Q:Q,MasterSheet!P:P)</f>
        <v>MEDLIFE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45829</v>
      </c>
      <c r="B525" t="str">
        <v>D3002213705</v>
      </c>
      <c r="C525" s="1" t="str">
        <f>IFERROR(VLOOKUP(B525,MasterSheet!Q:R,2,)," ")</f>
        <v>Delivered</v>
      </c>
      <c r="D525" s="1" t="str">
        <f>_xlfn.XLOOKUP(B525,MasterSheet!Q:Q,MasterSheet!P:P)</f>
        <v>Imtech</v>
      </c>
      <c r="E525" s="1" t="str">
        <f t="shared" si="90"/>
        <v>DTDC</v>
      </c>
      <c r="F525" s="1" t="str">
        <f t="shared" si="91"/>
        <v>Saturday</v>
      </c>
    </row>
    <row r="526" spans="1:6" x14ac:dyDescent="0.25">
      <c r="A526" s="2">
        <f>_xlfn.XLOOKUP(B526,MasterSheet!Q:Q,MasterSheet!N:N," ")</f>
        <v>45867</v>
      </c>
      <c r="B526" t="str">
        <v>D3002709220</v>
      </c>
      <c r="C526" s="1" t="str">
        <f>IFERROR(VLOOKUP(B526,MasterSheet!Q:R,2,)," ")</f>
        <v>Delivered</v>
      </c>
      <c r="D526" s="1" t="str">
        <f>_xlfn.XLOOKUP(B526,MasterSheet!Q:Q,MasterSheet!P:P)</f>
        <v>IMTECH</v>
      </c>
      <c r="E526" s="1" t="str">
        <f t="shared" si="90"/>
        <v>DTDC</v>
      </c>
      <c r="F526" s="1" t="str">
        <f t="shared" si="91"/>
        <v>Tuesday</v>
      </c>
    </row>
    <row r="527" spans="1:6" x14ac:dyDescent="0.25">
      <c r="A527" s="2">
        <f>_xlfn.XLOOKUP(B527,MasterSheet!Q:Q,MasterSheet!N:N," ")</f>
        <v>45852</v>
      </c>
      <c r="B527" t="str">
        <v>D3002709675</v>
      </c>
      <c r="C527" s="1" t="str">
        <f>IFERROR(VLOOKUP(B527,MasterSheet!Q:R,2,)," ")</f>
        <v>Delivered</v>
      </c>
      <c r="D527" s="1" t="str">
        <f>_xlfn.XLOOKUP(B527,MasterSheet!Q:Q,MasterSheet!P:P)</f>
        <v>Medlife</v>
      </c>
      <c r="E527" s="1" t="str">
        <f t="shared" si="90"/>
        <v>DTDC</v>
      </c>
      <c r="F527" s="1" t="str">
        <f t="shared" si="91"/>
        <v>Monday</v>
      </c>
    </row>
    <row r="528" spans="1:6" x14ac:dyDescent="0.25">
      <c r="A528" s="2">
        <f>_xlfn.XLOOKUP(B528,MasterSheet!Q:Q,MasterSheet!N:N," ")</f>
        <v>45852</v>
      </c>
      <c r="B528" t="str">
        <v>D3002709676</v>
      </c>
      <c r="C528" s="1" t="str">
        <f>IFERROR(VLOOKUP(B528,MasterSheet!Q:R,2,)," ")</f>
        <v>Delivered</v>
      </c>
      <c r="D528" s="1" t="str">
        <f>_xlfn.XLOOKUP(B528,MasterSheet!Q:Q,MasterSheet!P:P)</f>
        <v>IMTECH</v>
      </c>
      <c r="E528" s="1" t="str">
        <f t="shared" si="90"/>
        <v>DTDC</v>
      </c>
      <c r="F528" s="1" t="str">
        <f t="shared" si="91"/>
        <v>Monday</v>
      </c>
    </row>
    <row r="529" spans="1:6" x14ac:dyDescent="0.25">
      <c r="A529" s="2">
        <f>_xlfn.XLOOKUP(B529,MasterSheet!Q:Q,MasterSheet!N:N," ")</f>
        <v>45860</v>
      </c>
      <c r="B529" t="str">
        <v>D3002709684</v>
      </c>
      <c r="C529" s="1" t="str">
        <f>IFERROR(VLOOKUP(B529,MasterSheet!Q:R,2,)," ")</f>
        <v>Delivered</v>
      </c>
      <c r="D529" s="1" t="str">
        <f>_xlfn.XLOOKUP(B529,MasterSheet!Q:Q,MasterSheet!P:P)</f>
        <v>IMTECH</v>
      </c>
      <c r="E529" s="1" t="str">
        <f t="shared" si="90"/>
        <v>DTDC</v>
      </c>
      <c r="F529" s="1" t="str">
        <f t="shared" si="91"/>
        <v>Tuesday</v>
      </c>
    </row>
    <row r="530" spans="1:6" x14ac:dyDescent="0.25">
      <c r="A530" s="2">
        <f>_xlfn.XLOOKUP(B530,MasterSheet!Q:Q,MasterSheet!N:N," ")</f>
        <v>45860</v>
      </c>
      <c r="B530" t="str">
        <v>D3002709685</v>
      </c>
      <c r="C530" s="1" t="str">
        <f>IFERROR(VLOOKUP(B530,MasterSheet!Q:R,2,)," ")</f>
        <v>Delivered</v>
      </c>
      <c r="D530" s="1" t="str">
        <f>_xlfn.XLOOKUP(B530,MasterSheet!Q:Q,MasterSheet!P:P)</f>
        <v>Essence</v>
      </c>
      <c r="E530" s="1" t="str">
        <f t="shared" si="90"/>
        <v>DTDC</v>
      </c>
      <c r="F530" s="1" t="str">
        <f t="shared" si="91"/>
        <v>Tuesday</v>
      </c>
    </row>
    <row r="531" spans="1:6" x14ac:dyDescent="0.25">
      <c r="A531" s="2">
        <f>_xlfn.XLOOKUP(B531,MasterSheet!Q:Q,MasterSheet!N:N," ")</f>
        <v>45867</v>
      </c>
      <c r="B531" t="str">
        <v>D3002864036</v>
      </c>
      <c r="C531" s="1" t="str">
        <f>IFERROR(VLOOKUP(B531,MasterSheet!Q:R,2,)," ")</f>
        <v>Delivered</v>
      </c>
      <c r="D531" s="1" t="str">
        <f>_xlfn.XLOOKUP(B531,MasterSheet!Q:Q,MasterSheet!P:P)</f>
        <v>MEDLIFE</v>
      </c>
      <c r="E531" s="1" t="str">
        <f t="shared" si="90"/>
        <v>DTDC</v>
      </c>
      <c r="F531" s="1" t="str">
        <f t="shared" si="91"/>
        <v>Tuesday</v>
      </c>
    </row>
    <row r="532" spans="1:6" x14ac:dyDescent="0.25">
      <c r="A532" s="2">
        <f>_xlfn.XLOOKUP(B532,MasterSheet!Q:Q,MasterSheet!N:N," ")</f>
        <v>45867</v>
      </c>
      <c r="B532" t="str">
        <v>D3002864037</v>
      </c>
      <c r="C532" s="1" t="str">
        <f>IFERROR(VLOOKUP(B532,MasterSheet!Q:R,2,)," ")</f>
        <v>Delivered</v>
      </c>
      <c r="D532" s="1" t="str">
        <f>_xlfn.XLOOKUP(B532,MasterSheet!Q:Q,MasterSheet!P:P)</f>
        <v>IMTECH</v>
      </c>
      <c r="E532" s="1" t="str">
        <f t="shared" si="90"/>
        <v>DTDC</v>
      </c>
      <c r="F532" s="1" t="str">
        <f t="shared" si="91"/>
        <v>Tuesday</v>
      </c>
    </row>
    <row r="533" spans="1:6" x14ac:dyDescent="0.25">
      <c r="A533" s="2">
        <f>_xlfn.XLOOKUP(B533,MasterSheet!Q:Q,MasterSheet!N:N," ")</f>
        <v>45873</v>
      </c>
      <c r="B533" t="str">
        <v>D3002864041</v>
      </c>
      <c r="C533" s="1" t="str">
        <f>IFERROR(VLOOKUP(B533,MasterSheet!Q:R,2,)," ")</f>
        <v>Delivered</v>
      </c>
      <c r="D533" s="1" t="str">
        <f>_xlfn.XLOOKUP(B533,MasterSheet!Q:Q,MasterSheet!P:P)</f>
        <v>POOJA TRADERS</v>
      </c>
      <c r="E533" s="1" t="str">
        <f t="shared" si="90"/>
        <v>DTDC</v>
      </c>
      <c r="F533" s="1" t="str">
        <f t="shared" si="91"/>
        <v>Monday</v>
      </c>
    </row>
    <row r="534" spans="1:6" x14ac:dyDescent="0.25">
      <c r="A534" s="2">
        <f>_xlfn.XLOOKUP(B534,MasterSheet!Q:Q,MasterSheet!N:N," ")</f>
        <v>45871</v>
      </c>
      <c r="B534" t="str">
        <v>D3002864042</v>
      </c>
      <c r="C534" s="1" t="str">
        <f>IFERROR(VLOOKUP(B534,MasterSheet!Q:R,2,)," ")</f>
        <v>Delivered</v>
      </c>
      <c r="D534" s="1" t="str">
        <f>_xlfn.XLOOKUP(B534,MasterSheet!Q:Q,MasterSheet!P:P)</f>
        <v>Medlife</v>
      </c>
      <c r="E534" s="1" t="str">
        <f t="shared" si="90"/>
        <v>DTDC</v>
      </c>
      <c r="F534" s="1" t="str">
        <f t="shared" si="91"/>
        <v>Saturday</v>
      </c>
    </row>
    <row r="535" spans="1:6" x14ac:dyDescent="0.25">
      <c r="A535" s="2">
        <f>_xlfn.XLOOKUP(B535,MasterSheet!Q:Q,MasterSheet!N:N," ")</f>
        <v>45875</v>
      </c>
      <c r="B535" t="str">
        <v>D3002864046</v>
      </c>
      <c r="C535" s="1" t="str">
        <f>IFERROR(VLOOKUP(B535,MasterSheet!Q:R,2,)," ")</f>
        <v>Delivered</v>
      </c>
      <c r="D535" s="1" t="str">
        <f>_xlfn.XLOOKUP(B535,MasterSheet!Q:Q,MasterSheet!P:P)</f>
        <v>MEDLIFE</v>
      </c>
      <c r="E535" s="1" t="str">
        <f t="shared" si="90"/>
        <v>DTDC</v>
      </c>
      <c r="F535" s="1" t="str">
        <f t="shared" si="91"/>
        <v>Wednesday</v>
      </c>
    </row>
    <row r="536" spans="1:6" x14ac:dyDescent="0.25">
      <c r="A536" s="2">
        <f>_xlfn.XLOOKUP(B536,MasterSheet!Q:Q,MasterSheet!N:N," ")</f>
        <v>45901</v>
      </c>
      <c r="B536" t="str">
        <v>D3002950334</v>
      </c>
      <c r="C536" s="1" t="str">
        <f>IFERROR(VLOOKUP(B536,MasterSheet!Q:R,2,)," ")</f>
        <v>Delivered</v>
      </c>
      <c r="D536" s="1" t="str">
        <f>_xlfn.XLOOKUP(B536,MasterSheet!Q:Q,MasterSheet!P:P)</f>
        <v>IISER MOHALI</v>
      </c>
      <c r="E536" s="1" t="str">
        <f t="shared" ref="E536:E554" si="92">IF(LEFT(B536,1)="D","DTDC",IF(ISNUMBER(--LEFT(B536,1)),"Bluedart","Other"))</f>
        <v>DTDC</v>
      </c>
      <c r="F536" s="1" t="str">
        <f t="shared" ref="F536:F554" si="93">TEXT(A536, "dddd")</f>
        <v>Monday</v>
      </c>
    </row>
    <row r="537" spans="1:6" x14ac:dyDescent="0.25">
      <c r="A537" s="2">
        <f>_xlfn.XLOOKUP(B537,MasterSheet!Q:Q,MasterSheet!N:N," ")</f>
        <v>45908</v>
      </c>
      <c r="B537" t="str">
        <v>D3002950414</v>
      </c>
      <c r="C537" s="1" t="str">
        <f>IFERROR(VLOOKUP(B537,MasterSheet!Q:R,2,)," ")</f>
        <v>Delivered</v>
      </c>
      <c r="D537" s="1" t="str">
        <f>_xlfn.XLOOKUP(B537,MasterSheet!Q:Q,MasterSheet!P:P)</f>
        <v>RESEARCH</v>
      </c>
      <c r="E537" s="1" t="str">
        <f t="shared" si="92"/>
        <v>DTDC</v>
      </c>
      <c r="F537" s="1" t="str">
        <f t="shared" si="93"/>
        <v>Monday</v>
      </c>
    </row>
    <row r="538" spans="1:6" x14ac:dyDescent="0.25">
      <c r="A538" s="2">
        <f>_xlfn.XLOOKUP(B538,MasterSheet!Q:Q,MasterSheet!N:N," ")</f>
        <v>45908</v>
      </c>
      <c r="B538" t="str">
        <v>D3002950415</v>
      </c>
      <c r="C538" s="1" t="str">
        <f>IFERROR(VLOOKUP(B538,MasterSheet!Q:R,2,)," ")</f>
        <v>Delivered</v>
      </c>
      <c r="D538" s="1" t="str">
        <f>_xlfn.XLOOKUP(B538,MasterSheet!Q:Q,MasterSheet!P:P)</f>
        <v>IISER MOHALI</v>
      </c>
      <c r="E538" s="1" t="str">
        <f t="shared" si="92"/>
        <v>DTDC</v>
      </c>
      <c r="F538" s="1" t="str">
        <f t="shared" si="93"/>
        <v>Monday</v>
      </c>
    </row>
    <row r="539" spans="1:6" x14ac:dyDescent="0.25">
      <c r="A539" s="2">
        <f>_xlfn.XLOOKUP(B539,MasterSheet!Q:Q,MasterSheet!N:N," ")</f>
        <v>45908</v>
      </c>
      <c r="B539" t="str">
        <v>D3002950416</v>
      </c>
      <c r="C539" s="1" t="str">
        <f>IFERROR(VLOOKUP(B539,MasterSheet!Q:R,2,)," ")</f>
        <v>Delivered</v>
      </c>
      <c r="D539" s="1" t="str">
        <f>_xlfn.XLOOKUP(B539,MasterSheet!Q:Q,MasterSheet!P:P)</f>
        <v>VECTOR</v>
      </c>
      <c r="E539" s="1" t="str">
        <f t="shared" si="92"/>
        <v>DTDC</v>
      </c>
      <c r="F539" s="1" t="str">
        <f t="shared" si="93"/>
        <v>Monday</v>
      </c>
    </row>
    <row r="540" spans="1:6" x14ac:dyDescent="0.25">
      <c r="A540" s="2">
        <f>_xlfn.XLOOKUP(B540,MasterSheet!Q:Q,MasterSheet!N:N," ")</f>
        <v>45908</v>
      </c>
      <c r="B540" t="str">
        <v>D3002950417</v>
      </c>
      <c r="C540" s="1" t="str">
        <f>IFERROR(VLOOKUP(B540,MasterSheet!Q:R,2,)," ")</f>
        <v>Delivered</v>
      </c>
      <c r="D540" s="1" t="str">
        <f>_xlfn.XLOOKUP(B540,MasterSheet!Q:Q,MasterSheet!P:P)</f>
        <v>ESSENCE</v>
      </c>
      <c r="E540" s="1" t="str">
        <f t="shared" si="92"/>
        <v>DTDC</v>
      </c>
      <c r="F540" s="1" t="str">
        <f t="shared" si="93"/>
        <v>Monday</v>
      </c>
    </row>
    <row r="541" spans="1:6" x14ac:dyDescent="0.25">
      <c r="A541" s="2">
        <f>_xlfn.XLOOKUP(B541,MasterSheet!Q:Q,MasterSheet!N:N," ")</f>
        <v>45913</v>
      </c>
      <c r="B541" t="str">
        <v>D3003568451</v>
      </c>
      <c r="C541" s="1" t="str">
        <f>IFERROR(VLOOKUP(B541,MasterSheet!Q:R,2,)," ")</f>
        <v>Delivered</v>
      </c>
      <c r="D541" s="1" t="str">
        <f>_xlfn.XLOOKUP(B541,MasterSheet!Q:Q,MasterSheet!P:P)</f>
        <v>MEDLIFE</v>
      </c>
      <c r="E541" s="1" t="str">
        <f t="shared" si="92"/>
        <v>DTDC</v>
      </c>
      <c r="F541" s="1" t="str">
        <f t="shared" si="93"/>
        <v>Saturday</v>
      </c>
    </row>
    <row r="542" spans="1:6" x14ac:dyDescent="0.25">
      <c r="A542" s="2">
        <f>_xlfn.XLOOKUP(B542,MasterSheet!Q:Q,MasterSheet!N:N," ")</f>
        <v>45915</v>
      </c>
      <c r="B542" t="str">
        <v>D3003568486</v>
      </c>
      <c r="C542" s="1" t="str">
        <f>IFERROR(VLOOKUP(B542,MasterSheet!Q:R,2,)," ")</f>
        <v>Delivered</v>
      </c>
      <c r="D542" s="1" t="str">
        <f>_xlfn.XLOOKUP(B542,MasterSheet!Q:Q,MasterSheet!P:P)</f>
        <v>IMTECH</v>
      </c>
      <c r="E542" s="1" t="str">
        <f t="shared" si="92"/>
        <v>DTDC</v>
      </c>
      <c r="F542" s="1" t="str">
        <f t="shared" si="93"/>
        <v>Monday</v>
      </c>
    </row>
    <row r="543" spans="1:6" x14ac:dyDescent="0.25">
      <c r="A543" s="2">
        <f>_xlfn.XLOOKUP(B543,MasterSheet!Q:Q,MasterSheet!N:N," ")</f>
        <v>45915</v>
      </c>
      <c r="B543" t="str">
        <v>D3003568487</v>
      </c>
      <c r="C543" s="1" t="str">
        <f>IFERROR(VLOOKUP(B543,MasterSheet!Q:R,2,)," ")</f>
        <v>Delivered</v>
      </c>
      <c r="D543" s="1" t="str">
        <f>_xlfn.XLOOKUP(B543,MasterSheet!Q:Q,MasterSheet!P:P)</f>
        <v>RESEARCH</v>
      </c>
      <c r="E543" s="1" t="str">
        <f t="shared" si="92"/>
        <v>DTDC</v>
      </c>
      <c r="F543" s="1" t="str">
        <f t="shared" si="93"/>
        <v>Monday</v>
      </c>
    </row>
    <row r="544" spans="1:6" x14ac:dyDescent="0.25">
      <c r="A544" s="2">
        <f>_xlfn.XLOOKUP(B544,MasterSheet!Q:Q,MasterSheet!N:N," ")</f>
        <v>45915</v>
      </c>
      <c r="B544" t="str">
        <v>D3003568488</v>
      </c>
      <c r="C544" s="1" t="str">
        <f>IFERROR(VLOOKUP(B544,MasterSheet!Q:R,2,)," ")</f>
        <v>Delivered</v>
      </c>
      <c r="D544" s="1" t="str">
        <f>_xlfn.XLOOKUP(B544,MasterSheet!Q:Q,MasterSheet!P:P)</f>
        <v>VECTOR</v>
      </c>
      <c r="E544" s="1" t="str">
        <f t="shared" si="92"/>
        <v>DTDC</v>
      </c>
      <c r="F544" s="1" t="str">
        <f t="shared" si="93"/>
        <v>Monday</v>
      </c>
    </row>
    <row r="545" spans="1:6" x14ac:dyDescent="0.25">
      <c r="A545" s="2">
        <f>_xlfn.XLOOKUP(B545,MasterSheet!Q:Q,MasterSheet!N:N," ")</f>
        <v>45927</v>
      </c>
      <c r="B545" t="str">
        <v>D3003710005</v>
      </c>
      <c r="C545" s="1" t="str">
        <f>IFERROR(VLOOKUP(B545,MasterSheet!Q:R,2,)," ")</f>
        <v>Delivered</v>
      </c>
      <c r="D545" s="1" t="str">
        <f>_xlfn.XLOOKUP(B545,MasterSheet!Q:Q,MasterSheet!P:P)</f>
        <v>INFINITY</v>
      </c>
      <c r="E545" s="1" t="str">
        <f t="shared" si="92"/>
        <v>DTDC</v>
      </c>
      <c r="F545" s="1" t="str">
        <f t="shared" si="93"/>
        <v>Saturday</v>
      </c>
    </row>
    <row r="546" spans="1:6" x14ac:dyDescent="0.25">
      <c r="A546" s="2">
        <f>_xlfn.XLOOKUP(B546,MasterSheet!Q:Q,MasterSheet!N:N," ")</f>
        <v>45927</v>
      </c>
      <c r="B546" t="str">
        <v>D3003710006</v>
      </c>
      <c r="C546" s="1" t="str">
        <f>IFERROR(VLOOKUP(B546,MasterSheet!Q:R,2,)," ")</f>
        <v>Delivered</v>
      </c>
      <c r="D546" s="1" t="str">
        <f>_xlfn.XLOOKUP(B546,MasterSheet!Q:Q,MasterSheet!P:P)</f>
        <v>MEDLIFE</v>
      </c>
      <c r="E546" s="1" t="str">
        <f t="shared" si="92"/>
        <v>DTDC</v>
      </c>
      <c r="F546" s="1" t="str">
        <f t="shared" si="93"/>
        <v>Saturday</v>
      </c>
    </row>
    <row r="547" spans="1:6" x14ac:dyDescent="0.25">
      <c r="A547" s="2">
        <f>_xlfn.XLOOKUP(B547,MasterSheet!Q:Q,MasterSheet!N:N," ")</f>
        <v>45934</v>
      </c>
      <c r="B547" t="str">
        <v>D3003710010</v>
      </c>
      <c r="C547" s="1" t="str">
        <f>IFERROR(VLOOKUP(B547,MasterSheet!Q:R,2,)," ")</f>
        <v>Delivered</v>
      </c>
      <c r="D547" s="1" t="str">
        <f>_xlfn.XLOOKUP(B547,MasterSheet!Q:Q,MasterSheet!P:P)</f>
        <v>Vector</v>
      </c>
      <c r="E547" s="1" t="str">
        <f t="shared" si="92"/>
        <v>DTDC</v>
      </c>
      <c r="F547" s="1" t="str">
        <f t="shared" si="93"/>
        <v>Saturday</v>
      </c>
    </row>
    <row r="548" spans="1:6" x14ac:dyDescent="0.25">
      <c r="A548" s="2">
        <f>_xlfn.XLOOKUP(B548,MasterSheet!Q:Q,MasterSheet!N:N," ")</f>
        <v>45937</v>
      </c>
      <c r="B548" t="str">
        <v>D3003710012</v>
      </c>
      <c r="C548" s="1" t="str">
        <f>IFERROR(VLOOKUP(B548,MasterSheet!Q:R,2,)," ")</f>
        <v>Delivered</v>
      </c>
      <c r="D548" s="1" t="str">
        <f>_xlfn.XLOOKUP(B548,MasterSheet!Q:Q,MasterSheet!P:P)</f>
        <v>PATANJALI</v>
      </c>
      <c r="E548" s="1" t="str">
        <f t="shared" si="92"/>
        <v>DTDC</v>
      </c>
      <c r="F548" s="1" t="str">
        <f t="shared" si="93"/>
        <v>Tuesday</v>
      </c>
    </row>
    <row r="549" spans="1:6" x14ac:dyDescent="0.25">
      <c r="A549" s="2">
        <f>_xlfn.XLOOKUP(B549,MasterSheet!Q:Q,MasterSheet!N:N," ")</f>
        <v>45937</v>
      </c>
      <c r="B549" t="str">
        <v>D3003710013</v>
      </c>
      <c r="C549" s="1" t="str">
        <f>IFERROR(VLOOKUP(B549,MasterSheet!Q:R,2,)," ")</f>
        <v>Delivered</v>
      </c>
      <c r="D549" s="1" t="str">
        <f>_xlfn.XLOOKUP(B549,MasterSheet!Q:Q,MasterSheet!P:P)</f>
        <v>MEDLIFE</v>
      </c>
      <c r="E549" s="1" t="str">
        <f t="shared" si="92"/>
        <v>DTDC</v>
      </c>
      <c r="F549" s="1" t="str">
        <f t="shared" si="93"/>
        <v>Tuesday</v>
      </c>
    </row>
    <row r="550" spans="1:6" x14ac:dyDescent="0.25">
      <c r="A550" s="2">
        <f>_xlfn.XLOOKUP(B550,MasterSheet!Q:Q,MasterSheet!N:N," ")</f>
        <v>45936</v>
      </c>
      <c r="B550" t="str">
        <v>D3003710017</v>
      </c>
      <c r="C550" s="1" t="str">
        <f>IFERROR(VLOOKUP(B550,MasterSheet!Q:R,2,)," ")</f>
        <v>Delivered</v>
      </c>
      <c r="D550" s="1" t="str">
        <f>_xlfn.XLOOKUP(B550,MasterSheet!Q:Q,MasterSheet!P:P)</f>
        <v>IISER MOHALI</v>
      </c>
      <c r="E550" s="1" t="str">
        <f t="shared" si="92"/>
        <v>DTDC</v>
      </c>
      <c r="F550" s="1" t="str">
        <f t="shared" si="93"/>
        <v>Monday</v>
      </c>
    </row>
    <row r="551" spans="1:6" x14ac:dyDescent="0.25">
      <c r="A551" s="2">
        <f>_xlfn.XLOOKUP(B551,MasterSheet!Q:Q,MasterSheet!N:N," ")</f>
        <v>45933</v>
      </c>
      <c r="B551" t="str">
        <v>D3003710018</v>
      </c>
      <c r="C551" s="1" t="str">
        <f>IFERROR(VLOOKUP(B551,MasterSheet!Q:R,2,)," ")</f>
        <v>Delivered</v>
      </c>
      <c r="D551" s="1" t="str">
        <f>_xlfn.XLOOKUP(B551,MasterSheet!Q:Q,MasterSheet!P:P)</f>
        <v>Aiims Bhatinda</v>
      </c>
      <c r="E551" s="1" t="str">
        <f t="shared" si="92"/>
        <v>DTDC</v>
      </c>
      <c r="F551" s="1" t="str">
        <f t="shared" si="93"/>
        <v>Friday</v>
      </c>
    </row>
    <row r="552" spans="1:6" x14ac:dyDescent="0.25">
      <c r="A552" s="2">
        <f>_xlfn.XLOOKUP(B552,MasterSheet!Q:Q,MasterSheet!N:N," ")</f>
        <v>45957</v>
      </c>
      <c r="B552" t="str">
        <v>D3003908734</v>
      </c>
      <c r="C552" s="1" t="str">
        <f>IFERROR(VLOOKUP(B552,MasterSheet!Q:R,2,)," ")</f>
        <v>Delivered</v>
      </c>
      <c r="D552" s="1" t="str">
        <f>_xlfn.XLOOKUP(B552,MasterSheet!Q:Q,MasterSheet!P:P)</f>
        <v>Vector</v>
      </c>
      <c r="E552" s="1" t="str">
        <f t="shared" si="92"/>
        <v>DTDC</v>
      </c>
      <c r="F552" s="1" t="str">
        <f t="shared" si="93"/>
        <v>Monday</v>
      </c>
    </row>
    <row r="553" spans="1:6" x14ac:dyDescent="0.25">
      <c r="A553" s="2">
        <f>_xlfn.XLOOKUP(B553,MasterSheet!Q:Q,MasterSheet!N:N," ")</f>
        <v>45957</v>
      </c>
      <c r="B553" t="str">
        <v>D3003908735</v>
      </c>
      <c r="C553" s="1" t="str">
        <f>IFERROR(VLOOKUP(B553,MasterSheet!Q:R,2,)," ")</f>
        <v>Delivered</v>
      </c>
      <c r="D553" s="1" t="str">
        <f>_xlfn.XLOOKUP(B553,MasterSheet!Q:Q,MasterSheet!P:P)</f>
        <v>IMTECH</v>
      </c>
      <c r="E553" s="1" t="str">
        <f t="shared" si="92"/>
        <v>DTDC</v>
      </c>
      <c r="F553" s="1" t="str">
        <f t="shared" si="93"/>
        <v>Monday</v>
      </c>
    </row>
    <row r="554" spans="1:6" x14ac:dyDescent="0.25">
      <c r="A554" s="2">
        <f>_xlfn.XLOOKUP(B554,MasterSheet!Q:Q,MasterSheet!N:N," ")</f>
        <v>45958</v>
      </c>
      <c r="B554" t="str">
        <v>D3003908739</v>
      </c>
      <c r="C554" s="1" t="str">
        <f>IFERROR(VLOOKUP(B554,MasterSheet!Q:R,2,)," ")</f>
        <v>Delivered</v>
      </c>
      <c r="D554" s="1" t="str">
        <f>_xlfn.XLOOKUP(B554,MasterSheet!Q:Q,MasterSheet!P:P)</f>
        <v>MEDLIFE</v>
      </c>
      <c r="E554" s="1" t="str">
        <f t="shared" si="92"/>
        <v>DTDC</v>
      </c>
      <c r="F554" s="1" t="str">
        <f t="shared" si="93"/>
        <v>Tuesday</v>
      </c>
    </row>
    <row r="555" spans="1:6" x14ac:dyDescent="0.25">
      <c r="A555" s="2">
        <f>_xlfn.XLOOKUP(B555,MasterSheet!Q:Q,MasterSheet!N:N," ")</f>
        <v>45958</v>
      </c>
      <c r="B555" t="str">
        <v>D3003908740</v>
      </c>
      <c r="C555" s="1" t="str">
        <f>IFERROR(VLOOKUP(B555,MasterSheet!Q:R,2,)," ")</f>
        <v>Delivered</v>
      </c>
      <c r="D555" s="1" t="str">
        <f>_xlfn.XLOOKUP(B555,MasterSheet!Q:Q,MasterSheet!P:P)</f>
        <v>IMTECH</v>
      </c>
      <c r="E555" s="1" t="str">
        <f t="shared" ref="E555:E559" si="94">IF(LEFT(B555,1)="D","DTDC",IF(ISNUMBER(--LEFT(B555,1)),"Bluedart","Other"))</f>
        <v>DTDC</v>
      </c>
      <c r="F555" s="1" t="str">
        <f t="shared" ref="F555:F559" si="95">TEXT(A555, "dddd")</f>
        <v>Tuesday</v>
      </c>
    </row>
    <row r="556" spans="1:6" x14ac:dyDescent="0.25">
      <c r="A556" s="2">
        <f>_xlfn.XLOOKUP(B556,MasterSheet!Q:Q,MasterSheet!N:N," ")</f>
        <v>45868</v>
      </c>
      <c r="B556" t="str">
        <v>Expired</v>
      </c>
      <c r="C556" s="1" t="str">
        <f>IFERROR(VLOOKUP(B556,MasterSheet!Q:R,2,)," ")</f>
        <v>Expired</v>
      </c>
      <c r="D556" s="1" t="str">
        <f>_xlfn.XLOOKUP(B556,MasterSheet!Q:Q,MasterSheet!P:P)</f>
        <v>EXPIRED</v>
      </c>
      <c r="E556" s="1" t="str">
        <f t="shared" si="94"/>
        <v>Other</v>
      </c>
      <c r="F556" s="1" t="str">
        <f t="shared" si="95"/>
        <v>Wednesday</v>
      </c>
    </row>
    <row r="557" spans="1:6" x14ac:dyDescent="0.25">
      <c r="A557" s="2">
        <f>_xlfn.XLOOKUP(B557,MasterSheet!Q:Q,MasterSheet!N:N," ")</f>
        <v>45929</v>
      </c>
      <c r="B557" t="str">
        <v>PORTER</v>
      </c>
      <c r="C557" s="1" t="str">
        <f>IFERROR(VLOOKUP(B557,MasterSheet!Q:R,2,)," ")</f>
        <v>PORTER</v>
      </c>
      <c r="D557" s="1" t="str">
        <f>_xlfn.XLOOKUP(B557,MasterSheet!Q:Q,MasterSheet!P:P)</f>
        <v>Labex</v>
      </c>
      <c r="E557" s="1" t="str">
        <f t="shared" si="94"/>
        <v>Other</v>
      </c>
      <c r="F557" s="1" t="str">
        <f t="shared" si="95"/>
        <v>Monday</v>
      </c>
    </row>
    <row r="558" spans="1:6" x14ac:dyDescent="0.25">
      <c r="A558" s="2">
        <f>_xlfn.XLOOKUP(B558,MasterSheet!Q:Q,MasterSheet!N:N," ")</f>
        <v>45854</v>
      </c>
      <c r="B558" t="str">
        <v>WILL BE BILLED</v>
      </c>
      <c r="C558" s="1" t="str">
        <f>IFERROR(VLOOKUP(B558,MasterSheet!Q:R,2,)," ")</f>
        <v>PRIYANKA MADAM</v>
      </c>
      <c r="D558" s="1" t="str">
        <f>_xlfn.XLOOKUP(B558,MasterSheet!Q:Q,MasterSheet!P:P)</f>
        <v>Aiims</v>
      </c>
      <c r="E558" s="1" t="str">
        <f t="shared" si="94"/>
        <v>Other</v>
      </c>
      <c r="F558" s="1" t="str">
        <f t="shared" si="95"/>
        <v>Wednesday</v>
      </c>
    </row>
    <row r="559" spans="1:6" x14ac:dyDescent="0.25">
      <c r="A559" s="2">
        <f>_xlfn.XLOOKUP(B559,MasterSheet!Q:Q,MasterSheet!N:N," ")</f>
        <v>45859</v>
      </c>
      <c r="B559" t="str">
        <v>with M Bio</v>
      </c>
      <c r="C559" s="1" t="str">
        <f>IFERROR(VLOOKUP(B559,MasterSheet!Q:R,2,)," ")</f>
        <v>With M Biotehc</v>
      </c>
      <c r="D559" s="1" t="str">
        <f>_xlfn.XLOOKUP(B559,MasterSheet!Q:Q,MasterSheet!P:P)</f>
        <v>HKP</v>
      </c>
      <c r="E559" s="1" t="str">
        <f t="shared" si="94"/>
        <v>Other</v>
      </c>
      <c r="F559" s="1" t="str">
        <f t="shared" si="95"/>
        <v>Monday</v>
      </c>
    </row>
    <row r="560" spans="1:6" x14ac:dyDescent="0.25">
      <c r="B560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S325"/>
  <sheetViews>
    <sheetView topLeftCell="M1" zoomScale="85" zoomScaleNormal="85" workbookViewId="0">
      <selection activeCell="Q8" sqref="Q8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16384" width="9.28515625" style="23"/>
  </cols>
  <sheetData>
    <row r="1" spans="1:19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54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</row>
    <row r="2" spans="1:19" x14ac:dyDescent="0.25">
      <c r="A2" s="59" t="str" cm="1">
        <f t="array" ref="A2:I126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T5530</v>
      </c>
      <c r="B2" s="59">
        <v>1</v>
      </c>
      <c r="C2" s="59" t="str">
        <v>AIIMS</v>
      </c>
      <c r="D2" s="59">
        <v>-20</v>
      </c>
      <c r="E2" s="59" t="str">
        <v>TARGETMOL</v>
      </c>
      <c r="F2" s="59">
        <v>0</v>
      </c>
      <c r="G2" s="59" t="str">
        <v>Delhi</v>
      </c>
      <c r="H2" s="59">
        <v>0</v>
      </c>
      <c r="I2" s="59" t="str">
        <v>Local</v>
      </c>
      <c r="K2" s="21">
        <f t="shared" ref="K2:K33" si="0">SUMIFS(B:B,C:C, L2,D:D, M2,E:E, N2,F:F, O2,G:G, P2,H:H, Q2)</f>
        <v>11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>
        <v>0</v>
      </c>
      <c r="R2" s="21" t="str">
        <v>Local</v>
      </c>
      <c r="S2" s="21">
        <f>SUMIFS(B:B,C:C, L2,D:D, M2,E:E, N2,F:F, O2,G:G, P2,H:H, Q2)</f>
        <v>11</v>
      </c>
    </row>
    <row r="3" spans="1:19" x14ac:dyDescent="0.25">
      <c r="A3" s="21" t="str">
        <v>T15582</v>
      </c>
      <c r="B3" s="21">
        <v>1</v>
      </c>
      <c r="C3" s="21" t="str">
        <v>AIIMS</v>
      </c>
      <c r="D3" s="21">
        <v>-20</v>
      </c>
      <c r="E3" s="21" t="str">
        <v>TARGETMOL</v>
      </c>
      <c r="F3" s="21">
        <v>0</v>
      </c>
      <c r="G3" s="21" t="str">
        <v>Delhi</v>
      </c>
      <c r="H3" s="21">
        <v>0</v>
      </c>
      <c r="I3" s="21" t="str">
        <v>Local</v>
      </c>
      <c r="K3" s="21">
        <f t="shared" si="0"/>
        <v>1</v>
      </c>
      <c r="L3" s="21" t="str">
        <v>APOLLO CHENNAI</v>
      </c>
      <c r="M3" s="21">
        <v>4</v>
      </c>
      <c r="N3" s="21" t="str">
        <v>BioLegend</v>
      </c>
      <c r="O3" s="21">
        <v>0</v>
      </c>
      <c r="P3" s="21" t="str">
        <v>CHENNAI</v>
      </c>
      <c r="Q3" s="21" t="str">
        <v>PO Awaited</v>
      </c>
      <c r="R3" s="21" t="str">
        <v>OutStation</v>
      </c>
      <c r="S3" s="21">
        <f t="shared" ref="S3:S33" si="1">SUMIFS(B:B,C:C, L3,D:D, M3,E:E, N3,F:F, O3,G:G, P3,H:H, Q3)</f>
        <v>1</v>
      </c>
    </row>
    <row r="4" spans="1:19" hidden="1" x14ac:dyDescent="0.25">
      <c r="A4" s="21" t="str">
        <v>T3686</v>
      </c>
      <c r="B4" s="21">
        <v>1</v>
      </c>
      <c r="C4" s="21" t="str">
        <v>AIIMS</v>
      </c>
      <c r="D4" s="21">
        <v>-20</v>
      </c>
      <c r="E4" s="21" t="str">
        <v>TARGETMOL</v>
      </c>
      <c r="F4" s="21">
        <v>0</v>
      </c>
      <c r="G4" s="21" t="str">
        <v>Delhi</v>
      </c>
      <c r="H4" s="21">
        <v>0</v>
      </c>
      <c r="I4" s="21" t="str">
        <v>Local</v>
      </c>
      <c r="K4" s="21">
        <f t="shared" si="0"/>
        <v>1</v>
      </c>
      <c r="L4" s="21" t="str">
        <v>ARAGEN</v>
      </c>
      <c r="M4" s="21">
        <v>4</v>
      </c>
      <c r="N4" s="21" t="str">
        <v>DHARMACON</v>
      </c>
      <c r="O4" s="21">
        <v>0</v>
      </c>
      <c r="P4" s="21" t="str">
        <v>Hyderabad</v>
      </c>
      <c r="Q4" s="21" t="str">
        <v>Back Order</v>
      </c>
      <c r="R4" s="21" t="str">
        <v>OutStation</v>
      </c>
      <c r="S4" s="21">
        <f t="shared" si="1"/>
        <v>1</v>
      </c>
    </row>
    <row r="5" spans="1:19" x14ac:dyDescent="0.25">
      <c r="A5" s="21" t="str">
        <v>T14073</v>
      </c>
      <c r="B5" s="21">
        <v>1</v>
      </c>
      <c r="C5" s="21" t="str">
        <v>AIIMS</v>
      </c>
      <c r="D5" s="21">
        <v>-20</v>
      </c>
      <c r="E5" s="21" t="str">
        <v>TARGETMOL</v>
      </c>
      <c r="F5" s="21">
        <v>0</v>
      </c>
      <c r="G5" s="21" t="str">
        <v>Delhi</v>
      </c>
      <c r="H5" s="21">
        <v>0</v>
      </c>
      <c r="I5" s="21" t="str">
        <v>Local</v>
      </c>
      <c r="K5" s="21">
        <f t="shared" si="0"/>
        <v>3</v>
      </c>
      <c r="L5" s="21" t="str">
        <v>ASHOKA</v>
      </c>
      <c r="M5" s="21">
        <v>4</v>
      </c>
      <c r="N5" s="21" t="str">
        <v>BioLegend</v>
      </c>
      <c r="O5" s="21">
        <v>0</v>
      </c>
      <c r="P5" s="21" t="str">
        <v>Sonipat</v>
      </c>
      <c r="Q5" s="21" t="str">
        <v>Deepak / Priyanka Madam</v>
      </c>
      <c r="R5" s="21" t="str">
        <v>Local</v>
      </c>
      <c r="S5" s="21">
        <f t="shared" si="1"/>
        <v>3</v>
      </c>
    </row>
    <row r="6" spans="1:19" x14ac:dyDescent="0.25">
      <c r="A6" s="59" t="str">
        <v>T2452</v>
      </c>
      <c r="B6" s="59">
        <v>1</v>
      </c>
      <c r="C6" s="59" t="str">
        <v>AIIMS</v>
      </c>
      <c r="D6" s="59">
        <v>-20</v>
      </c>
      <c r="E6" s="59" t="str">
        <v>TARGETMOL</v>
      </c>
      <c r="F6" s="59">
        <v>0</v>
      </c>
      <c r="G6" s="59" t="str">
        <v>Delhi</v>
      </c>
      <c r="H6" s="59">
        <v>0</v>
      </c>
      <c r="I6" s="59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</row>
    <row r="7" spans="1:19" x14ac:dyDescent="0.25">
      <c r="A7" s="21" t="str">
        <v>T15735</v>
      </c>
      <c r="B7" s="21">
        <v>1</v>
      </c>
      <c r="C7" s="21" t="str">
        <v>AIIMS</v>
      </c>
      <c r="D7" s="21">
        <v>-20</v>
      </c>
      <c r="E7" s="21" t="str">
        <v>TARGETMOL</v>
      </c>
      <c r="F7" s="21">
        <v>0</v>
      </c>
      <c r="G7" s="21" t="str">
        <v>Delhi</v>
      </c>
      <c r="H7" s="21">
        <v>0</v>
      </c>
      <c r="I7" s="21" t="str">
        <v>Local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</row>
    <row r="8" spans="1:19" x14ac:dyDescent="0.25">
      <c r="A8" s="21" t="str">
        <v>T1022</v>
      </c>
      <c r="B8" s="21">
        <v>1</v>
      </c>
      <c r="C8" s="21" t="str">
        <v>AIIMS</v>
      </c>
      <c r="D8" s="21">
        <v>-20</v>
      </c>
      <c r="E8" s="21" t="str">
        <v>TARGETMOL</v>
      </c>
      <c r="F8" s="21">
        <v>0</v>
      </c>
      <c r="G8" s="21" t="str">
        <v>Delhi</v>
      </c>
      <c r="H8" s="21">
        <v>0</v>
      </c>
      <c r="I8" s="21" t="str">
        <v>Local</v>
      </c>
      <c r="K8" s="21">
        <f t="shared" si="0"/>
        <v>3</v>
      </c>
      <c r="L8" s="21" t="str">
        <v>BIO SOLUTION</v>
      </c>
      <c r="M8" s="21">
        <v>-20</v>
      </c>
      <c r="N8" s="21" t="str">
        <v>TARGETMOL</v>
      </c>
      <c r="O8" s="21">
        <v>0</v>
      </c>
      <c r="P8" s="21" t="str">
        <v>Hyderabad</v>
      </c>
      <c r="Q8" s="21">
        <v>0</v>
      </c>
      <c r="R8" s="21" t="str">
        <v>OutStation</v>
      </c>
      <c r="S8" s="21">
        <f t="shared" si="1"/>
        <v>3</v>
      </c>
    </row>
    <row r="9" spans="1:19" x14ac:dyDescent="0.25">
      <c r="A9" s="21" t="str">
        <v>C0001</v>
      </c>
      <c r="B9" s="21">
        <v>3</v>
      </c>
      <c r="C9" s="21" t="str">
        <v>AIIMS</v>
      </c>
      <c r="D9" s="21">
        <v>-20</v>
      </c>
      <c r="E9" s="21" t="str">
        <v>TARGETMOL</v>
      </c>
      <c r="F9" s="21">
        <v>0</v>
      </c>
      <c r="G9" s="21" t="str">
        <v>Delhi</v>
      </c>
      <c r="H9" s="21">
        <v>0</v>
      </c>
      <c r="I9" s="21" t="str">
        <v>Local</v>
      </c>
      <c r="K9" s="21">
        <f t="shared" si="0"/>
        <v>5</v>
      </c>
      <c r="L9" s="21" t="str">
        <v>BITS PILANI</v>
      </c>
      <c r="M9" s="21">
        <v>-20</v>
      </c>
      <c r="N9" s="21" t="str">
        <v>TARGETMOL</v>
      </c>
      <c r="O9" s="21">
        <v>0</v>
      </c>
      <c r="P9" s="21" t="str">
        <v>Hyderabad</v>
      </c>
      <c r="Q9" s="21">
        <v>0</v>
      </c>
      <c r="R9" s="21" t="str">
        <v>OutStation</v>
      </c>
      <c r="S9" s="21">
        <f t="shared" si="1"/>
        <v>5</v>
      </c>
    </row>
    <row r="10" spans="1:19" x14ac:dyDescent="0.25">
      <c r="A10" s="59" t="str">
        <v>T1408</v>
      </c>
      <c r="B10" s="59">
        <v>1</v>
      </c>
      <c r="C10" s="59" t="str">
        <v>AIIMS</v>
      </c>
      <c r="D10" s="59">
        <v>-20</v>
      </c>
      <c r="E10" s="59" t="str">
        <v>TARGETMOL</v>
      </c>
      <c r="F10" s="59">
        <v>0</v>
      </c>
      <c r="G10" s="59" t="str">
        <v>Delhi</v>
      </c>
      <c r="H10" s="59">
        <v>0</v>
      </c>
      <c r="I10" s="59" t="str">
        <v>Local</v>
      </c>
      <c r="K10" s="21">
        <f t="shared" si="0"/>
        <v>1</v>
      </c>
      <c r="L10" s="21" t="str">
        <v>GK BIO</v>
      </c>
      <c r="M10" s="21">
        <v>-20</v>
      </c>
      <c r="N10" s="21" t="str">
        <v>TARGETMOL</v>
      </c>
      <c r="O10" s="21">
        <v>0</v>
      </c>
      <c r="P10" s="21" t="str">
        <v>Pune</v>
      </c>
      <c r="Q10" s="21">
        <v>0</v>
      </c>
      <c r="R10" s="21" t="str">
        <v>OutStation</v>
      </c>
      <c r="S10" s="21">
        <f t="shared" si="1"/>
        <v>1</v>
      </c>
    </row>
    <row r="11" spans="1:19" x14ac:dyDescent="0.25">
      <c r="A11" s="21">
        <v>900007707</v>
      </c>
      <c r="B11" s="21">
        <v>1</v>
      </c>
      <c r="C11" s="21" t="str">
        <v>APOLLO CHENNAI</v>
      </c>
      <c r="D11" s="21">
        <v>4</v>
      </c>
      <c r="E11" s="21" t="str">
        <v>BioLegend</v>
      </c>
      <c r="F11" s="21">
        <v>0</v>
      </c>
      <c r="G11" s="21" t="str">
        <v>CHENNAI</v>
      </c>
      <c r="H11" s="21" t="str">
        <v>PO Awaited</v>
      </c>
      <c r="I11" s="21" t="str">
        <v>OutStation</v>
      </c>
      <c r="K11" s="21">
        <f t="shared" si="0"/>
        <v>1</v>
      </c>
      <c r="L11" s="21" t="str">
        <v>GOLDLAKE</v>
      </c>
      <c r="M11" s="21">
        <v>4</v>
      </c>
      <c r="N11" s="21" t="str">
        <v>CYTOSKELETON</v>
      </c>
      <c r="O11" s="21">
        <v>0</v>
      </c>
      <c r="P11" s="21" t="str">
        <v>PUNE</v>
      </c>
      <c r="Q11" s="21" t="str">
        <v>PAYMENT PENDING</v>
      </c>
      <c r="R11" s="21" t="str">
        <v>OutStation</v>
      </c>
      <c r="S11" s="21">
        <f t="shared" si="1"/>
        <v>1</v>
      </c>
    </row>
    <row r="12" spans="1:19" hidden="1" x14ac:dyDescent="0.25">
      <c r="A12" s="21" t="str">
        <v>B-002000-UB-100</v>
      </c>
      <c r="B12" s="21">
        <v>1</v>
      </c>
      <c r="C12" s="21" t="str">
        <v>ARAGEN</v>
      </c>
      <c r="D12" s="21">
        <v>4</v>
      </c>
      <c r="E12" s="21" t="str">
        <v>DHARMACON</v>
      </c>
      <c r="F12" s="21">
        <v>0</v>
      </c>
      <c r="G12" s="21" t="str">
        <v>Hyderabad</v>
      </c>
      <c r="H12" s="21" t="str">
        <v>Back Order</v>
      </c>
      <c r="I12" s="21" t="str">
        <v>OutStation</v>
      </c>
      <c r="K12" s="21">
        <f t="shared" si="0"/>
        <v>1</v>
      </c>
      <c r="L12" s="21" t="str">
        <v>IIT KANPUR</v>
      </c>
      <c r="M12" s="21">
        <v>-20</v>
      </c>
      <c r="N12" s="21" t="str">
        <v>DHARMACON</v>
      </c>
      <c r="O12" s="21">
        <v>0</v>
      </c>
      <c r="P12" s="21" t="str">
        <v>Kanpur</v>
      </c>
      <c r="Q12" s="21" t="str">
        <v>Back Order</v>
      </c>
      <c r="R12" s="21" t="str">
        <v>OutStation</v>
      </c>
      <c r="S12" s="21">
        <f t="shared" si="1"/>
        <v>1</v>
      </c>
    </row>
    <row r="13" spans="1:19" hidden="1" x14ac:dyDescent="0.25">
      <c r="A13" s="21">
        <v>301305</v>
      </c>
      <c r="B13" s="21">
        <v>1</v>
      </c>
      <c r="C13" s="21" t="str">
        <v>ASHOKA</v>
      </c>
      <c r="D13" s="21">
        <v>4</v>
      </c>
      <c r="E13" s="21" t="str">
        <v>BioLegend</v>
      </c>
      <c r="F13" s="21">
        <v>0</v>
      </c>
      <c r="G13" s="21" t="str">
        <v>Sonipat</v>
      </c>
      <c r="H13" s="21" t="str">
        <v>Deepak / Priyanka Madam</v>
      </c>
      <c r="I13" s="21" t="str">
        <v>Local</v>
      </c>
      <c r="K13" s="21">
        <f t="shared" si="0"/>
        <v>7</v>
      </c>
      <c r="L13" s="21" t="str">
        <v>ILS</v>
      </c>
      <c r="M13" s="21">
        <v>-20</v>
      </c>
      <c r="N13" s="21" t="str">
        <v>DHARMACON</v>
      </c>
      <c r="O13" s="21">
        <v>0</v>
      </c>
      <c r="P13" s="21" t="str">
        <v>Bhuvneshwar</v>
      </c>
      <c r="Q13" s="21" t="str">
        <v>PO Awaited</v>
      </c>
      <c r="R13" s="21" t="str">
        <v>OutStation</v>
      </c>
      <c r="S13" s="21">
        <f t="shared" si="1"/>
        <v>7</v>
      </c>
    </row>
    <row r="14" spans="1:19" hidden="1" x14ac:dyDescent="0.25">
      <c r="A14" s="59">
        <v>305413</v>
      </c>
      <c r="B14" s="59">
        <v>1</v>
      </c>
      <c r="C14" s="59" t="str">
        <v>ASHOKA</v>
      </c>
      <c r="D14" s="59">
        <v>4</v>
      </c>
      <c r="E14" s="59" t="str">
        <v>BioLegend</v>
      </c>
      <c r="F14" s="59">
        <v>0</v>
      </c>
      <c r="G14" s="59" t="str">
        <v>Sonipat</v>
      </c>
      <c r="H14" s="59" t="str">
        <v>Deepak / Priyanka Madam</v>
      </c>
      <c r="I14" s="59" t="str">
        <v>Local</v>
      </c>
      <c r="K14" s="21">
        <f t="shared" si="0"/>
        <v>1</v>
      </c>
      <c r="L14" s="21" t="str">
        <v>IMMUNOCON</v>
      </c>
      <c r="M14" s="21">
        <v>4</v>
      </c>
      <c r="N14" s="21" t="str">
        <v>BioLegend</v>
      </c>
      <c r="O14" s="21" t="str">
        <v>Mohan Sir, (Demo kit for Immunocon)</v>
      </c>
      <c r="P14" s="21" t="str">
        <v>allahabad</v>
      </c>
      <c r="Q14" s="21" t="str">
        <v>Immunocon</v>
      </c>
      <c r="R14" s="21" t="str">
        <v>OutStation</v>
      </c>
      <c r="S14" s="21">
        <f t="shared" si="1"/>
        <v>1</v>
      </c>
    </row>
    <row r="15" spans="1:19" hidden="1" x14ac:dyDescent="0.25">
      <c r="A15" s="21">
        <v>369703</v>
      </c>
      <c r="B15" s="21">
        <v>1</v>
      </c>
      <c r="C15" s="21" t="str">
        <v>ASHOKA</v>
      </c>
      <c r="D15" s="21">
        <v>4</v>
      </c>
      <c r="E15" s="21" t="str">
        <v>BioLegend</v>
      </c>
      <c r="F15" s="21">
        <v>0</v>
      </c>
      <c r="G15" s="21" t="str">
        <v>Sonipat</v>
      </c>
      <c r="H15" s="21" t="str">
        <v>Deepak / Priyanka Madam</v>
      </c>
      <c r="I15" s="21" t="str">
        <v>Local</v>
      </c>
      <c r="K15" s="21">
        <f t="shared" si="0"/>
        <v>2</v>
      </c>
      <c r="L15" s="21" t="str">
        <v>NCBS</v>
      </c>
      <c r="M15" s="21">
        <v>-20</v>
      </c>
      <c r="N15" s="21" t="str">
        <v>DHARMACON</v>
      </c>
      <c r="O15" s="21">
        <v>0</v>
      </c>
      <c r="P15" s="21" t="str">
        <v>Banglore</v>
      </c>
      <c r="Q15" s="21" t="str">
        <v>PO Awaited</v>
      </c>
      <c r="R15" s="21" t="str">
        <v>OutStation</v>
      </c>
      <c r="S15" s="21">
        <f t="shared" si="1"/>
        <v>2</v>
      </c>
    </row>
    <row r="16" spans="1:19" hidden="1" x14ac:dyDescent="0.25">
      <c r="A16" s="21" t="str">
        <v>D-001810-10-05</v>
      </c>
      <c r="B16" s="21">
        <v>1</v>
      </c>
      <c r="C16" s="21" t="str">
        <v>AURIGINE ONCO</v>
      </c>
      <c r="D16" s="21">
        <v>-20</v>
      </c>
      <c r="E16" s="21" t="str">
        <v>DHARMACON</v>
      </c>
      <c r="F16" s="21">
        <v>0</v>
      </c>
      <c r="G16" s="21" t="str">
        <v>Banglore</v>
      </c>
      <c r="H16" s="21" t="str">
        <v>From Stock / Back Order</v>
      </c>
      <c r="I16" s="21" t="str">
        <v>OutStation</v>
      </c>
      <c r="K16" s="21">
        <f t="shared" si="0"/>
        <v>1</v>
      </c>
      <c r="L16" s="21" t="str">
        <v>NNF</v>
      </c>
      <c r="M16" s="21">
        <v>-20</v>
      </c>
      <c r="N16" s="21" t="str">
        <v>Targetmol</v>
      </c>
      <c r="O16" s="21">
        <v>0</v>
      </c>
      <c r="P16" s="21" t="str">
        <v>Banglore</v>
      </c>
      <c r="Q16" s="21" t="str">
        <v>Sample / Back Order</v>
      </c>
      <c r="R16" s="21" t="str">
        <v>OutStation</v>
      </c>
      <c r="S16" s="21">
        <f t="shared" si="1"/>
        <v>1</v>
      </c>
    </row>
    <row r="17" spans="1:19" hidden="1" x14ac:dyDescent="0.25">
      <c r="A17" s="21" t="str">
        <v>T-2001-03</v>
      </c>
      <c r="B17" s="21">
        <v>1</v>
      </c>
      <c r="C17" s="21" t="str">
        <v>AURIGINE ONCO</v>
      </c>
      <c r="D17" s="21">
        <v>4</v>
      </c>
      <c r="E17" s="21" t="str">
        <v>DHARMACON</v>
      </c>
      <c r="F17" s="21">
        <v>0</v>
      </c>
      <c r="G17" s="21" t="str">
        <v>Banglore</v>
      </c>
      <c r="H17" s="21" t="str">
        <v>From Stock / Back Order</v>
      </c>
      <c r="I17" s="21" t="str">
        <v>OutStation</v>
      </c>
      <c r="K17" s="21">
        <f t="shared" si="0"/>
        <v>8</v>
      </c>
      <c r="L17" s="21" t="str">
        <v>Opening Stock</v>
      </c>
      <c r="M17" s="21">
        <v>-20</v>
      </c>
      <c r="N17" s="21" t="str">
        <v>BioLegend</v>
      </c>
      <c r="O17" s="21">
        <v>0</v>
      </c>
      <c r="P17" s="21" t="str">
        <v>STOCK</v>
      </c>
      <c r="Q17" s="21" t="str">
        <v>Stock</v>
      </c>
      <c r="R17" s="21" t="str">
        <v>STOCK</v>
      </c>
      <c r="S17" s="21">
        <f t="shared" si="1"/>
        <v>8</v>
      </c>
    </row>
    <row r="18" spans="1:19" hidden="1" x14ac:dyDescent="0.25">
      <c r="A18" s="21" t="str">
        <v>TN1650</v>
      </c>
      <c r="B18" s="21">
        <v>1</v>
      </c>
      <c r="C18" s="21" t="str">
        <v>BIO SOLUTION</v>
      </c>
      <c r="D18" s="21">
        <v>-20</v>
      </c>
      <c r="E18" s="21" t="str">
        <v>TARGETMOL</v>
      </c>
      <c r="F18" s="21">
        <v>0</v>
      </c>
      <c r="G18" s="21" t="str">
        <v>Hyderabad</v>
      </c>
      <c r="H18" s="21">
        <v>0</v>
      </c>
      <c r="I18" s="21" t="str">
        <v>OutStation</v>
      </c>
      <c r="K18" s="21">
        <f t="shared" si="0"/>
        <v>10</v>
      </c>
      <c r="L18" s="21" t="str">
        <v>Opening Stock</v>
      </c>
      <c r="M18" s="21">
        <v>4</v>
      </c>
      <c r="N18" s="21" t="str">
        <v>BioLegend</v>
      </c>
      <c r="O18" s="21">
        <v>0</v>
      </c>
      <c r="P18" s="21" t="str">
        <v>STOCK</v>
      </c>
      <c r="Q18" s="21" t="str">
        <v>Stock</v>
      </c>
      <c r="R18" s="21" t="str">
        <v>STOCK</v>
      </c>
      <c r="S18" s="21">
        <f t="shared" si="1"/>
        <v>10</v>
      </c>
    </row>
    <row r="19" spans="1:19" hidden="1" x14ac:dyDescent="0.25">
      <c r="A19" s="21" t="str">
        <v>T0875</v>
      </c>
      <c r="B19" s="21">
        <v>1</v>
      </c>
      <c r="C19" s="21" t="str">
        <v>BIO SOLUTION</v>
      </c>
      <c r="D19" s="21">
        <v>-20</v>
      </c>
      <c r="E19" s="21" t="str">
        <v>TARGETMOL</v>
      </c>
      <c r="F19" s="21">
        <v>0</v>
      </c>
      <c r="G19" s="21" t="str">
        <v>Hyderabad</v>
      </c>
      <c r="H19" s="21">
        <v>0</v>
      </c>
      <c r="I19" s="21" t="str">
        <v>OutStation</v>
      </c>
      <c r="K19" s="21">
        <f t="shared" si="0"/>
        <v>1</v>
      </c>
      <c r="L19" s="21" t="str">
        <v>Opening Stock</v>
      </c>
      <c r="M19" s="21">
        <v>-20</v>
      </c>
      <c r="N19" s="21" t="str">
        <v>Dharmacon</v>
      </c>
      <c r="O19" s="21" t="str">
        <v>Set of 4 item code (N-187978-01-0020, N-187978-02-0020, N-187978-03-0020, N-187978-04-0020)</v>
      </c>
      <c r="P19" s="21" t="str">
        <v>STOCK</v>
      </c>
      <c r="Q19" s="21" t="str">
        <v>Stock</v>
      </c>
      <c r="R19" s="21" t="str">
        <v>STOCK</v>
      </c>
      <c r="S19" s="21">
        <f t="shared" si="1"/>
        <v>1</v>
      </c>
    </row>
    <row r="20" spans="1:19" hidden="1" x14ac:dyDescent="0.25">
      <c r="A20" s="21" t="str">
        <v>T2193</v>
      </c>
      <c r="B20" s="21">
        <v>1</v>
      </c>
      <c r="C20" s="21" t="str">
        <v>BIO SOLUTION</v>
      </c>
      <c r="D20" s="21">
        <v>-20</v>
      </c>
      <c r="E20" s="21" t="str">
        <v>TARGETMOL</v>
      </c>
      <c r="F20" s="21">
        <v>0</v>
      </c>
      <c r="G20" s="21" t="str">
        <v>Hyderabad</v>
      </c>
      <c r="H20" s="21">
        <v>0</v>
      </c>
      <c r="I20" s="21" t="str">
        <v>OutStation</v>
      </c>
      <c r="K20" s="21">
        <f t="shared" si="0"/>
        <v>21</v>
      </c>
      <c r="L20" s="21" t="str">
        <v>OPENING STOCK</v>
      </c>
      <c r="M20" s="21" t="str">
        <v>RT</v>
      </c>
      <c r="N20" s="21" t="str">
        <v>Sartorius</v>
      </c>
      <c r="O20" s="21">
        <v>0</v>
      </c>
      <c r="P20" s="21" t="str">
        <v>STOCK</v>
      </c>
      <c r="Q20" s="21" t="str">
        <v>Stock</v>
      </c>
      <c r="R20" s="21" t="str">
        <v>STOCK</v>
      </c>
      <c r="S20" s="21">
        <f t="shared" si="1"/>
        <v>21</v>
      </c>
    </row>
    <row r="21" spans="1:19" hidden="1" x14ac:dyDescent="0.25">
      <c r="A21" s="21" t="str">
        <v>T21405</v>
      </c>
      <c r="B21" s="21">
        <v>1</v>
      </c>
      <c r="C21" s="21" t="str">
        <v>BITS PILANI</v>
      </c>
      <c r="D21" s="21">
        <v>-20</v>
      </c>
      <c r="E21" s="21" t="str">
        <v>TARGETMOL</v>
      </c>
      <c r="F21" s="21">
        <v>0</v>
      </c>
      <c r="G21" s="21" t="str">
        <v>Hyderabad</v>
      </c>
      <c r="H21" s="21">
        <v>0</v>
      </c>
      <c r="I21" s="21" t="str">
        <v>OutStation</v>
      </c>
      <c r="K21" s="21">
        <f t="shared" si="0"/>
        <v>1</v>
      </c>
      <c r="L21" s="21" t="str">
        <v>PRIYANKA MADAM</v>
      </c>
      <c r="M21" s="21">
        <v>4</v>
      </c>
      <c r="N21" s="21" t="str">
        <v>BioLegend</v>
      </c>
      <c r="O21" s="21">
        <v>0</v>
      </c>
      <c r="P21" s="21" t="str">
        <v>Delhi</v>
      </c>
      <c r="Q21" s="21" t="str">
        <v>Priyanka Madam</v>
      </c>
      <c r="R21" s="21" t="str">
        <v>Local</v>
      </c>
      <c r="S21" s="21">
        <f t="shared" si="1"/>
        <v>1</v>
      </c>
    </row>
    <row r="22" spans="1:19" hidden="1" x14ac:dyDescent="0.25">
      <c r="A22" s="21" t="str">
        <v>T0477</v>
      </c>
      <c r="B22" s="21">
        <v>1</v>
      </c>
      <c r="C22" s="21" t="str">
        <v>BITS PILANI</v>
      </c>
      <c r="D22" s="21">
        <v>-20</v>
      </c>
      <c r="E22" s="21" t="str">
        <v>TARGETMOL</v>
      </c>
      <c r="F22" s="21">
        <v>0</v>
      </c>
      <c r="G22" s="21" t="str">
        <v>Hyderabad</v>
      </c>
      <c r="H22" s="21">
        <v>0</v>
      </c>
      <c r="I22" s="21" t="str">
        <v>OutStation</v>
      </c>
      <c r="K22" s="21">
        <f t="shared" si="0"/>
        <v>5</v>
      </c>
      <c r="L22" s="21" t="str">
        <v>Sample (PM)</v>
      </c>
      <c r="M22" s="21">
        <v>4</v>
      </c>
      <c r="N22" s="21" t="str">
        <v>Hansa Biomed</v>
      </c>
      <c r="O22" s="21" t="str">
        <v>Priyanka Madam</v>
      </c>
      <c r="P22" s="21" t="str">
        <v>delhi</v>
      </c>
      <c r="Q22" s="21" t="str">
        <v>Priyanka Madam</v>
      </c>
      <c r="R22" s="21" t="str">
        <v>Local</v>
      </c>
      <c r="S22" s="21">
        <f t="shared" si="1"/>
        <v>5</v>
      </c>
    </row>
    <row r="23" spans="1:19" hidden="1" x14ac:dyDescent="0.25">
      <c r="A23" s="21" t="str">
        <v>T1485</v>
      </c>
      <c r="B23" s="21">
        <v>1</v>
      </c>
      <c r="C23" s="21" t="str">
        <v>BITS PILANI</v>
      </c>
      <c r="D23" s="21">
        <v>-20</v>
      </c>
      <c r="E23" s="21" t="str">
        <v>TARGETMOL</v>
      </c>
      <c r="F23" s="21">
        <v>0</v>
      </c>
      <c r="G23" s="21" t="str">
        <v>Hyderabad</v>
      </c>
      <c r="H23" s="21">
        <v>0</v>
      </c>
      <c r="I23" s="21" t="str">
        <v>OutStation</v>
      </c>
      <c r="K23" s="21">
        <f t="shared" si="0"/>
        <v>2</v>
      </c>
      <c r="L23" s="21" t="str">
        <v>SOUTH CAMPUS</v>
      </c>
      <c r="M23" s="21" t="str">
        <v>RT</v>
      </c>
      <c r="N23" s="21" t="str">
        <v>HOEFER</v>
      </c>
      <c r="O23" s="21">
        <v>0</v>
      </c>
      <c r="P23" s="21" t="str">
        <v>Delhi</v>
      </c>
      <c r="Q23" s="21" t="str">
        <v>Sample</v>
      </c>
      <c r="R23" s="21" t="str">
        <v>Local</v>
      </c>
      <c r="S23" s="21">
        <f t="shared" si="1"/>
        <v>2</v>
      </c>
    </row>
    <row r="24" spans="1:19" hidden="1" x14ac:dyDescent="0.25">
      <c r="A24" s="59" t="str">
        <v>T3015</v>
      </c>
      <c r="B24" s="59">
        <v>1</v>
      </c>
      <c r="C24" s="59" t="str">
        <v>BITS PILANI</v>
      </c>
      <c r="D24" s="59">
        <v>-20</v>
      </c>
      <c r="E24" s="59" t="str">
        <v>TARGETMOL</v>
      </c>
      <c r="F24" s="59">
        <v>0</v>
      </c>
      <c r="G24" s="59" t="str">
        <v>Hyderabad</v>
      </c>
      <c r="H24" s="59">
        <v>0</v>
      </c>
      <c r="I24" s="59" t="str">
        <v>OutStation</v>
      </c>
      <c r="K24" s="21">
        <f t="shared" si="0"/>
        <v>2</v>
      </c>
      <c r="L24" s="21" t="str">
        <v>Stock</v>
      </c>
      <c r="M24" s="21">
        <v>4</v>
      </c>
      <c r="N24" s="21" t="str">
        <v>BioLegend</v>
      </c>
      <c r="O24" s="21" t="str">
        <v>Biocon Order Cancelled</v>
      </c>
      <c r="P24" s="21" t="str">
        <v>STOCK</v>
      </c>
      <c r="Q24" s="21" t="str">
        <v>stock</v>
      </c>
      <c r="R24" s="21" t="str">
        <v>STOCK</v>
      </c>
      <c r="S24" s="21">
        <f t="shared" si="1"/>
        <v>2</v>
      </c>
    </row>
    <row r="25" spans="1:19" hidden="1" x14ac:dyDescent="0.25">
      <c r="A25" s="21" t="str">
        <v>T1661</v>
      </c>
      <c r="B25" s="21">
        <v>1</v>
      </c>
      <c r="C25" s="21" t="str">
        <v>BITS PILANI</v>
      </c>
      <c r="D25" s="21">
        <v>-20</v>
      </c>
      <c r="E25" s="21" t="str">
        <v>TARGETMOL</v>
      </c>
      <c r="F25" s="21">
        <v>0</v>
      </c>
      <c r="G25" s="21" t="str">
        <v>Hyderabad</v>
      </c>
      <c r="H25" s="21">
        <v>0</v>
      </c>
      <c r="I25" s="21" t="str">
        <v>OutStation</v>
      </c>
      <c r="K25" s="21">
        <f t="shared" si="0"/>
        <v>1</v>
      </c>
      <c r="L25" s="21" t="str">
        <v>stock</v>
      </c>
      <c r="M25" s="21">
        <v>-20</v>
      </c>
      <c r="N25" s="21" t="str">
        <v>Dharmacon</v>
      </c>
      <c r="O25" s="21" t="str">
        <v>Extra Item Purchased (Informed by Dharmendra Sir)</v>
      </c>
      <c r="P25" s="21" t="str">
        <v>STOCK</v>
      </c>
      <c r="Q25" s="21" t="str">
        <v>Stock</v>
      </c>
      <c r="R25" s="21" t="str">
        <v>STOCK</v>
      </c>
      <c r="S25" s="21">
        <f t="shared" si="1"/>
        <v>1</v>
      </c>
    </row>
    <row r="26" spans="1:19" hidden="1" x14ac:dyDescent="0.25">
      <c r="A26" s="21" t="str">
        <v>STL043124</v>
      </c>
      <c r="B26" s="21">
        <v>1</v>
      </c>
      <c r="C26" s="21" t="str">
        <v>GK BIO</v>
      </c>
      <c r="D26" s="21">
        <v>-20</v>
      </c>
      <c r="E26" s="21" t="str">
        <v>TARGETMOL</v>
      </c>
      <c r="F26" s="21">
        <v>0</v>
      </c>
      <c r="G26" s="21" t="str">
        <v>Pune</v>
      </c>
      <c r="H26" s="21">
        <v>0</v>
      </c>
      <c r="I26" s="21" t="str">
        <v>OutStation</v>
      </c>
      <c r="K26" s="21">
        <f t="shared" si="0"/>
        <v>28</v>
      </c>
      <c r="L26" s="21" t="str">
        <v>Stock</v>
      </c>
      <c r="M26" s="21" t="str">
        <v>RT</v>
      </c>
      <c r="N26" s="21" t="str">
        <v>Mp Bio</v>
      </c>
      <c r="O26" s="21">
        <v>0</v>
      </c>
      <c r="P26" s="21" t="str">
        <v>STOCK</v>
      </c>
      <c r="Q26" s="21" t="str">
        <v>Stock</v>
      </c>
      <c r="R26" s="21" t="str">
        <v>STOCK</v>
      </c>
      <c r="S26" s="21">
        <f t="shared" si="1"/>
        <v>28</v>
      </c>
    </row>
    <row r="27" spans="1:19" hidden="1" x14ac:dyDescent="0.25">
      <c r="A27" s="59" t="str">
        <v>BK011P</v>
      </c>
      <c r="B27" s="59">
        <v>1</v>
      </c>
      <c r="C27" s="59" t="str">
        <v>GOLDLAKE</v>
      </c>
      <c r="D27" s="59">
        <v>4</v>
      </c>
      <c r="E27" s="59" t="str">
        <v>CYTOSKELETON</v>
      </c>
      <c r="F27" s="59">
        <v>0</v>
      </c>
      <c r="G27" s="59" t="str">
        <v>PUNE</v>
      </c>
      <c r="H27" s="59" t="str">
        <v>PAYMENT PENDING</v>
      </c>
      <c r="I27" s="59" t="str">
        <v>OutStation</v>
      </c>
      <c r="K27" s="21">
        <f t="shared" si="0"/>
        <v>59</v>
      </c>
      <c r="L27" s="21" t="str">
        <v>Stock</v>
      </c>
      <c r="M27" s="21" t="str">
        <v>RT</v>
      </c>
      <c r="N27" s="21" t="str">
        <v>Sartorius</v>
      </c>
      <c r="O27" s="21">
        <v>0</v>
      </c>
      <c r="P27" s="21" t="str">
        <v>STOCK</v>
      </c>
      <c r="Q27" s="21" t="str">
        <v>Stock</v>
      </c>
      <c r="R27" s="21" t="str">
        <v>STOCK</v>
      </c>
      <c r="S27" s="21">
        <f t="shared" si="1"/>
        <v>59</v>
      </c>
    </row>
    <row r="28" spans="1:19" hidden="1" x14ac:dyDescent="0.25">
      <c r="A28" s="21" t="str">
        <v>SB-P-LV-101-10</v>
      </c>
      <c r="B28" s="21">
        <v>1</v>
      </c>
      <c r="C28" s="21" t="str">
        <v>IIT KANPUR</v>
      </c>
      <c r="D28" s="21">
        <v>-20</v>
      </c>
      <c r="E28" s="21" t="str">
        <v>DHARMACON</v>
      </c>
      <c r="F28" s="21">
        <v>0</v>
      </c>
      <c r="G28" s="21" t="str">
        <v>Kanpur</v>
      </c>
      <c r="H28" s="21" t="str">
        <v>Back Order</v>
      </c>
      <c r="I28" s="21" t="str">
        <v>OutStation</v>
      </c>
      <c r="K28" s="21">
        <f t="shared" si="0"/>
        <v>3</v>
      </c>
      <c r="L28" s="21" t="str">
        <v>STOCK</v>
      </c>
      <c r="M28" s="21">
        <v>4</v>
      </c>
      <c r="N28" s="21" t="str">
        <v>BioLegend</v>
      </c>
      <c r="O28" s="21" t="str">
        <v>FOC Informed By Priya Madam and informed to SM Sir</v>
      </c>
      <c r="P28" s="21" t="str">
        <v>STOCK</v>
      </c>
      <c r="Q28" s="21" t="str">
        <v>Stock</v>
      </c>
      <c r="R28" s="21" t="str">
        <v>STOCK</v>
      </c>
      <c r="S28" s="21">
        <f t="shared" si="1"/>
        <v>3</v>
      </c>
    </row>
    <row r="29" spans="1:19" hidden="1" x14ac:dyDescent="0.25">
      <c r="A29" s="21" t="str">
        <v>L-019598-00-0005</v>
      </c>
      <c r="B29" s="21">
        <v>1</v>
      </c>
      <c r="C29" s="21" t="str">
        <v>ILS</v>
      </c>
      <c r="D29" s="21">
        <v>-20</v>
      </c>
      <c r="E29" s="21" t="str">
        <v>DHARMACON</v>
      </c>
      <c r="F29" s="21">
        <v>0</v>
      </c>
      <c r="G29" s="21" t="str">
        <v>Bhuvneshwar</v>
      </c>
      <c r="H29" s="21" t="str">
        <v>PO Awaited</v>
      </c>
      <c r="I29" s="21" t="str">
        <v>OutStation</v>
      </c>
      <c r="K29" s="21">
        <f t="shared" si="0"/>
        <v>14</v>
      </c>
      <c r="L29" s="21" t="str">
        <v>Stock</v>
      </c>
      <c r="M29" s="21">
        <v>-20</v>
      </c>
      <c r="N29" s="21" t="str">
        <v>Mp Bio</v>
      </c>
      <c r="O29" s="21">
        <v>0</v>
      </c>
      <c r="P29" s="21" t="str">
        <v>STOCK</v>
      </c>
      <c r="Q29" s="21" t="str">
        <v>Stock</v>
      </c>
      <c r="R29" s="21" t="str">
        <v>STOCK</v>
      </c>
      <c r="S29" s="21">
        <f t="shared" si="1"/>
        <v>14</v>
      </c>
    </row>
    <row r="30" spans="1:19" hidden="1" x14ac:dyDescent="0.25">
      <c r="A30" s="21" t="str">
        <v>L-013680-01-0005</v>
      </c>
      <c r="B30" s="21">
        <v>1</v>
      </c>
      <c r="C30" s="21" t="str">
        <v>ILS</v>
      </c>
      <c r="D30" s="21">
        <v>-20</v>
      </c>
      <c r="E30" s="21" t="str">
        <v>DHARMACON</v>
      </c>
      <c r="F30" s="21">
        <v>0</v>
      </c>
      <c r="G30" s="21" t="str">
        <v>Bhuvneshwar</v>
      </c>
      <c r="H30" s="21" t="str">
        <v>PO Awaited</v>
      </c>
      <c r="I30" s="21" t="str">
        <v>OutStation</v>
      </c>
      <c r="K30" s="21">
        <f t="shared" si="0"/>
        <v>2</v>
      </c>
      <c r="L30" s="21" t="str">
        <v>STOCK</v>
      </c>
      <c r="M30" s="21" t="str">
        <v>RT</v>
      </c>
      <c r="N30" s="21" t="str">
        <v>Revvity</v>
      </c>
      <c r="O30" s="21" t="str">
        <v>MACHINE (PRIYANKA MADAM)</v>
      </c>
      <c r="P30" s="21" t="str">
        <v>STOCK</v>
      </c>
      <c r="Q30" s="21" t="str">
        <v>Stock</v>
      </c>
      <c r="R30" s="21" t="str">
        <v>STOCK</v>
      </c>
      <c r="S30" s="21">
        <f t="shared" si="1"/>
        <v>2</v>
      </c>
    </row>
    <row r="31" spans="1:19" hidden="1" x14ac:dyDescent="0.25">
      <c r="A31" s="21" t="str">
        <v>L-012078-00-0005</v>
      </c>
      <c r="B31" s="21">
        <v>1</v>
      </c>
      <c r="C31" s="21" t="str">
        <v>ILS</v>
      </c>
      <c r="D31" s="21">
        <v>-20</v>
      </c>
      <c r="E31" s="21" t="str">
        <v>DHARMACON</v>
      </c>
      <c r="F31" s="21">
        <v>0</v>
      </c>
      <c r="G31" s="21" t="str">
        <v>Bhuvneshwar</v>
      </c>
      <c r="H31" s="21" t="str">
        <v>PO Awaited</v>
      </c>
      <c r="I31" s="21" t="str">
        <v>OutStation</v>
      </c>
      <c r="K31" s="21">
        <f t="shared" si="0"/>
        <v>1</v>
      </c>
      <c r="L31" s="21" t="str">
        <v>STOCK</v>
      </c>
      <c r="M31" s="21">
        <v>4</v>
      </c>
      <c r="N31" s="21" t="str">
        <v>BioLegend</v>
      </c>
      <c r="O31" s="21" t="str">
        <v>Return From Bio Health (Extra Purchase infromed by Priynka Madam)</v>
      </c>
      <c r="P31" s="21" t="str">
        <v>STOCK</v>
      </c>
      <c r="Q31" s="21" t="str">
        <v>Priyanka Madam</v>
      </c>
      <c r="R31" s="21" t="str">
        <v>STOCK</v>
      </c>
      <c r="S31" s="21">
        <f t="shared" si="1"/>
        <v>1</v>
      </c>
    </row>
    <row r="32" spans="1:19" hidden="1" x14ac:dyDescent="0.25">
      <c r="A32" s="21" t="str">
        <v>L-003030-00-0005</v>
      </c>
      <c r="B32" s="21">
        <v>1</v>
      </c>
      <c r="C32" s="21" t="str">
        <v>ILS</v>
      </c>
      <c r="D32" s="21">
        <v>-20</v>
      </c>
      <c r="E32" s="21" t="str">
        <v>DHARMACON</v>
      </c>
      <c r="F32" s="21">
        <v>0</v>
      </c>
      <c r="G32" s="21" t="str">
        <v>Bhuvneshwar</v>
      </c>
      <c r="H32" s="21" t="str">
        <v>PO Awaited</v>
      </c>
      <c r="I32" s="21" t="str">
        <v>OutStation</v>
      </c>
      <c r="K32" s="21">
        <f t="shared" si="0"/>
        <v>1</v>
      </c>
      <c r="L32" s="21" t="str">
        <v>STOCK</v>
      </c>
      <c r="M32" s="21">
        <v>4</v>
      </c>
      <c r="N32" s="21" t="str">
        <v>BioLegend</v>
      </c>
      <c r="O32" s="21" t="str">
        <v>Expired</v>
      </c>
      <c r="P32" s="21" t="str">
        <v>STOCK</v>
      </c>
      <c r="Q32" s="21" t="str">
        <v>Stock</v>
      </c>
      <c r="R32" s="21" t="str">
        <v>STOCK</v>
      </c>
      <c r="S32" s="21">
        <f t="shared" si="1"/>
        <v>1</v>
      </c>
    </row>
    <row r="33" spans="1:19" hidden="1" x14ac:dyDescent="0.25">
      <c r="A33" s="21" t="str">
        <v>L-004920-01-0005</v>
      </c>
      <c r="B33" s="21">
        <v>1</v>
      </c>
      <c r="C33" s="21" t="str">
        <v>ILS</v>
      </c>
      <c r="D33" s="21">
        <v>-20</v>
      </c>
      <c r="E33" s="21" t="str">
        <v>DHARMACON</v>
      </c>
      <c r="F33" s="21">
        <v>0</v>
      </c>
      <c r="G33" s="21" t="str">
        <v>Bhuvneshwar</v>
      </c>
      <c r="H33" s="21" t="str">
        <v>PO Awaited</v>
      </c>
      <c r="I33" s="21" t="str">
        <v>OutStation</v>
      </c>
      <c r="K33" s="21">
        <f t="shared" si="0"/>
        <v>1</v>
      </c>
      <c r="L33" s="21" t="str">
        <v>STOCK</v>
      </c>
      <c r="M33" s="21" t="str">
        <v>4</v>
      </c>
      <c r="N33" s="21" t="str">
        <v>BioLegend</v>
      </c>
      <c r="O33" s="21" t="str">
        <v>Extra Purchase By Priya Madam</v>
      </c>
      <c r="P33" s="21" t="str">
        <v>STOCK</v>
      </c>
      <c r="Q33" s="21" t="str">
        <v>Stock</v>
      </c>
      <c r="R33" s="21" t="str">
        <v>STOCK</v>
      </c>
      <c r="S33" s="21">
        <f t="shared" si="1"/>
        <v>1</v>
      </c>
    </row>
    <row r="34" spans="1:19" hidden="1" x14ac:dyDescent="0.25">
      <c r="A34" s="21" t="str">
        <v>L-003805-00-0005</v>
      </c>
      <c r="B34" s="21">
        <v>1</v>
      </c>
      <c r="C34" s="21" t="str">
        <v>ILS</v>
      </c>
      <c r="D34" s="21">
        <v>-20</v>
      </c>
      <c r="E34" s="21" t="str">
        <v>DHARMACON</v>
      </c>
      <c r="F34" s="21">
        <v>0</v>
      </c>
      <c r="G34" s="21" t="str">
        <v>Bhuvneshwar</v>
      </c>
      <c r="H34" s="21" t="str">
        <v>PO Awaited</v>
      </c>
      <c r="I34" s="21" t="str">
        <v>OutStation</v>
      </c>
      <c r="K34" s="21">
        <f t="shared" ref="K34:K65" si="2">SUMIFS(B:B,C:C, L34,D:D, M34,E:E, N34,F:F, O34,G:G, P34,H:H, Q34)</f>
        <v>5</v>
      </c>
      <c r="L34" s="21" t="str">
        <v>Stock</v>
      </c>
      <c r="M34" s="21" t="str">
        <v>RT</v>
      </c>
      <c r="N34" s="21" t="str">
        <v>Biotium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5</v>
      </c>
    </row>
    <row r="35" spans="1:19" hidden="1" x14ac:dyDescent="0.25">
      <c r="A35" s="21" t="str">
        <v>D-001810-10-05</v>
      </c>
      <c r="B35" s="21">
        <v>1</v>
      </c>
      <c r="C35" s="21" t="str">
        <v>ILS</v>
      </c>
      <c r="D35" s="21">
        <v>-20</v>
      </c>
      <c r="E35" s="21" t="str">
        <v>DHARMACON</v>
      </c>
      <c r="F35" s="21">
        <v>0</v>
      </c>
      <c r="G35" s="21" t="str">
        <v>Bhuvneshwar</v>
      </c>
      <c r="H35" s="21" t="str">
        <v>PO Awaited</v>
      </c>
      <c r="I35" s="21" t="str">
        <v>OutStation</v>
      </c>
      <c r="K35" s="59">
        <f t="shared" si="2"/>
        <v>2</v>
      </c>
      <c r="L35" s="59" t="str">
        <v>STOCK</v>
      </c>
      <c r="M35" s="59" t="str">
        <v>RT</v>
      </c>
      <c r="N35" s="59" t="str">
        <v>Genei Lab</v>
      </c>
      <c r="O35" s="59">
        <v>0</v>
      </c>
      <c r="P35" s="59" t="str">
        <v>STOCK</v>
      </c>
      <c r="Q35" s="59" t="str">
        <v>Stock</v>
      </c>
      <c r="R35" s="59" t="str">
        <v>STOCK</v>
      </c>
      <c r="S35" s="59">
        <f t="shared" si="3"/>
        <v>2</v>
      </c>
    </row>
    <row r="36" spans="1:19" hidden="1" x14ac:dyDescent="0.25">
      <c r="A36" s="21">
        <v>740809</v>
      </c>
      <c r="B36" s="21">
        <v>1</v>
      </c>
      <c r="C36" s="21" t="str">
        <v>IMMUNOCON</v>
      </c>
      <c r="D36" s="21">
        <v>4</v>
      </c>
      <c r="E36" s="21" t="str">
        <v>BioLegend</v>
      </c>
      <c r="F36" s="21" t="str">
        <v>Mohan Sir, (Demo kit for Immunocon)</v>
      </c>
      <c r="G36" s="21" t="str">
        <v>allahabad</v>
      </c>
      <c r="H36" s="21" t="str">
        <v>Immunocon</v>
      </c>
      <c r="I36" s="21" t="str">
        <v>OutStation</v>
      </c>
      <c r="K36" s="21">
        <f t="shared" si="2"/>
        <v>2</v>
      </c>
      <c r="L36" s="21" t="str">
        <v>STOCK</v>
      </c>
      <c r="M36" s="21">
        <v>-20</v>
      </c>
      <c r="N36" s="21" t="str">
        <v>Genei Lab</v>
      </c>
      <c r="O36" s="21" t="str">
        <v>One Piece Damaged received (Replacement received)</v>
      </c>
      <c r="P36" s="21" t="str">
        <v>STOCK</v>
      </c>
      <c r="Q36" s="21" t="str">
        <v>Stock</v>
      </c>
      <c r="R36" s="21" t="str">
        <v>STOCK</v>
      </c>
      <c r="S36" s="21">
        <f t="shared" si="3"/>
        <v>2</v>
      </c>
    </row>
    <row r="37" spans="1:19" hidden="1" x14ac:dyDescent="0.25">
      <c r="A37" s="21" t="str">
        <v>L-015121-00-0005</v>
      </c>
      <c r="B37" s="21">
        <v>1</v>
      </c>
      <c r="C37" s="21" t="str">
        <v>NCBS</v>
      </c>
      <c r="D37" s="21">
        <v>-20</v>
      </c>
      <c r="E37" s="21" t="str">
        <v>DHARMACON</v>
      </c>
      <c r="F37" s="21">
        <v>0</v>
      </c>
      <c r="G37" s="21" t="str">
        <v>Banglore</v>
      </c>
      <c r="H37" s="21" t="str">
        <v>PO Awaited</v>
      </c>
      <c r="I37" s="21" t="str">
        <v>OutStation</v>
      </c>
      <c r="K37" s="21">
        <f t="shared" si="2"/>
        <v>3</v>
      </c>
      <c r="L37" s="21" t="str">
        <v>STOCK</v>
      </c>
      <c r="M37" s="21">
        <v>-20</v>
      </c>
      <c r="N37" s="21" t="str">
        <v>Genei Lab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3</v>
      </c>
    </row>
    <row r="38" spans="1:19" hidden="1" x14ac:dyDescent="0.25">
      <c r="A38" s="21" t="str">
        <v>L-020165-00-0005</v>
      </c>
      <c r="B38" s="21">
        <v>1</v>
      </c>
      <c r="C38" s="21" t="str">
        <v>NCBS</v>
      </c>
      <c r="D38" s="21">
        <v>-20</v>
      </c>
      <c r="E38" s="21" t="str">
        <v>DHARMACON</v>
      </c>
      <c r="F38" s="21">
        <v>0</v>
      </c>
      <c r="G38" s="21" t="str">
        <v>Banglore</v>
      </c>
      <c r="H38" s="21" t="str">
        <v>PO Awaited</v>
      </c>
      <c r="I38" s="21" t="str">
        <v>OutStation</v>
      </c>
      <c r="K38" s="21">
        <f t="shared" si="2"/>
        <v>4</v>
      </c>
      <c r="L38" s="21" t="str">
        <v>STOCK</v>
      </c>
      <c r="M38" s="21">
        <v>4</v>
      </c>
      <c r="N38" s="21" t="str">
        <v>BioLegend</v>
      </c>
      <c r="O38" s="21" t="str">
        <v>Extra Received</v>
      </c>
      <c r="P38" s="21" t="str">
        <v>STOCK</v>
      </c>
      <c r="Q38" s="21" t="str">
        <v>Stock</v>
      </c>
      <c r="R38" s="21" t="str">
        <v>STOCK</v>
      </c>
      <c r="S38" s="21">
        <f t="shared" si="3"/>
        <v>4</v>
      </c>
    </row>
    <row r="39" spans="1:19" hidden="1" x14ac:dyDescent="0.25">
      <c r="A39" s="21" t="str">
        <v>T1785</v>
      </c>
      <c r="B39" s="21">
        <v>1</v>
      </c>
      <c r="C39" s="21" t="str">
        <v>NNF</v>
      </c>
      <c r="D39" s="21">
        <v>-20</v>
      </c>
      <c r="E39" s="21" t="str">
        <v>Targetmol</v>
      </c>
      <c r="F39" s="21">
        <v>0</v>
      </c>
      <c r="G39" s="21" t="str">
        <v>Banglore</v>
      </c>
      <c r="H39" s="21" t="str">
        <v>Sample / Back Order</v>
      </c>
      <c r="I39" s="21" t="str">
        <v>OutStation</v>
      </c>
      <c r="K39" s="21">
        <f t="shared" si="2"/>
        <v>1</v>
      </c>
      <c r="L39" s="21" t="str">
        <v>stock</v>
      </c>
      <c r="M39" s="21">
        <v>4</v>
      </c>
      <c r="N39" s="21" t="str">
        <v>BioLegend</v>
      </c>
      <c r="O39" s="21" t="str">
        <v>Retrun From IGIB , Invoice Number 1058</v>
      </c>
      <c r="P39" s="21" t="str">
        <v>STOCK</v>
      </c>
      <c r="Q39" s="21" t="str">
        <v>Open Item</v>
      </c>
      <c r="R39" s="21" t="str">
        <v>STOCK</v>
      </c>
      <c r="S39" s="21">
        <f t="shared" si="3"/>
        <v>1</v>
      </c>
    </row>
    <row r="40" spans="1:19" hidden="1" x14ac:dyDescent="0.25">
      <c r="A40" s="21">
        <v>556002</v>
      </c>
      <c r="B40" s="21">
        <v>5</v>
      </c>
      <c r="C40" s="21" t="str">
        <v>Opening Stock</v>
      </c>
      <c r="D40" s="21">
        <v>-20</v>
      </c>
      <c r="E40" s="21" t="str">
        <v>BioLegend</v>
      </c>
      <c r="F40" s="21">
        <v>0</v>
      </c>
      <c r="G40" s="21" t="str">
        <v>STOCK</v>
      </c>
      <c r="H40" s="21" t="str">
        <v>Stock</v>
      </c>
      <c r="I40" s="21" t="str">
        <v>STOCK</v>
      </c>
      <c r="K40" s="21">
        <f t="shared" si="2"/>
        <v>17</v>
      </c>
      <c r="L40" s="21" t="str">
        <v>STOCK</v>
      </c>
      <c r="M40" s="21">
        <v>-20</v>
      </c>
      <c r="N40" s="21" t="str">
        <v>Intron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17</v>
      </c>
    </row>
    <row r="41" spans="1:19" hidden="1" x14ac:dyDescent="0.25">
      <c r="A41" s="21">
        <v>570802</v>
      </c>
      <c r="B41" s="21">
        <v>2</v>
      </c>
      <c r="C41" s="21" t="str">
        <v>Opening Stock</v>
      </c>
      <c r="D41" s="21">
        <v>-20</v>
      </c>
      <c r="E41" s="21" t="str">
        <v>BioLegend</v>
      </c>
      <c r="F41" s="21">
        <v>0</v>
      </c>
      <c r="G41" s="21" t="str">
        <v>STOCK</v>
      </c>
      <c r="H41" s="21" t="str">
        <v>Stock</v>
      </c>
      <c r="I41" s="21" t="str">
        <v>STOCK</v>
      </c>
      <c r="K41" s="21">
        <f t="shared" si="2"/>
        <v>3</v>
      </c>
      <c r="L41" s="21" t="str">
        <v>stock</v>
      </c>
      <c r="M41" s="21">
        <v>4</v>
      </c>
      <c r="N41" s="21" t="str">
        <v>Genexis Biotech</v>
      </c>
      <c r="O41" s="21" t="str">
        <v>Sample Received (Priyanka madam)</v>
      </c>
      <c r="P41" s="21" t="str">
        <v>STOCK</v>
      </c>
      <c r="Q41" s="21" t="str">
        <v>Stock</v>
      </c>
      <c r="R41" s="21" t="str">
        <v>STOCK</v>
      </c>
      <c r="S41" s="21">
        <f t="shared" si="3"/>
        <v>3</v>
      </c>
    </row>
    <row r="42" spans="1:19" hidden="1" x14ac:dyDescent="0.25">
      <c r="A42" s="21">
        <v>423303</v>
      </c>
      <c r="B42" s="21">
        <v>1</v>
      </c>
      <c r="C42" s="21" t="str">
        <v>Opening Stock</v>
      </c>
      <c r="D42" s="21">
        <v>-20</v>
      </c>
      <c r="E42" s="21" t="str">
        <v>BioLegend</v>
      </c>
      <c r="F42" s="21">
        <v>0</v>
      </c>
      <c r="G42" s="21" t="str">
        <v>STOCK</v>
      </c>
      <c r="H42" s="21" t="str">
        <v>Stock</v>
      </c>
      <c r="I42" s="21" t="str">
        <v>STOCK</v>
      </c>
      <c r="K42" s="21">
        <f t="shared" si="2"/>
        <v>3</v>
      </c>
      <c r="L42" s="21" t="str">
        <v>Stock</v>
      </c>
      <c r="M42" s="21">
        <v>4</v>
      </c>
      <c r="N42" s="21" t="str">
        <v>BioLegend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3</v>
      </c>
    </row>
    <row r="43" spans="1:19" hidden="1" x14ac:dyDescent="0.25">
      <c r="A43" s="21">
        <v>421002</v>
      </c>
      <c r="B43" s="21">
        <v>2</v>
      </c>
      <c r="C43" s="21" t="str">
        <v>Opening Stock</v>
      </c>
      <c r="D43" s="21">
        <v>4</v>
      </c>
      <c r="E43" s="21" t="str">
        <v>BioLegend</v>
      </c>
      <c r="F43" s="21">
        <v>0</v>
      </c>
      <c r="G43" s="21" t="str">
        <v>STOCK</v>
      </c>
      <c r="H43" s="21" t="str">
        <v>Stock</v>
      </c>
      <c r="I43" s="21" t="str">
        <v>STOCK</v>
      </c>
      <c r="K43" s="21">
        <f t="shared" si="2"/>
        <v>1</v>
      </c>
      <c r="L43" s="21" t="str">
        <v>Stock</v>
      </c>
      <c r="M43" s="21">
        <v>4</v>
      </c>
      <c r="N43" s="21" t="str">
        <v>BioXcell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1</v>
      </c>
    </row>
    <row r="44" spans="1:19" hidden="1" x14ac:dyDescent="0.25">
      <c r="A44" s="21">
        <v>421403</v>
      </c>
      <c r="B44" s="21">
        <v>4</v>
      </c>
      <c r="C44" s="21" t="str">
        <v>Opening Stock</v>
      </c>
      <c r="D44" s="21">
        <v>4</v>
      </c>
      <c r="E44" s="21" t="str">
        <v>BioLegend</v>
      </c>
      <c r="F44" s="21">
        <v>0</v>
      </c>
      <c r="G44" s="21" t="str">
        <v>STOCK</v>
      </c>
      <c r="H44" s="21" t="str">
        <v>Stock</v>
      </c>
      <c r="I44" s="21" t="str">
        <v>STOCK</v>
      </c>
      <c r="K44" s="21">
        <f t="shared" si="2"/>
        <v>5</v>
      </c>
      <c r="L44" s="21" t="str">
        <v>STOCK</v>
      </c>
      <c r="M44" s="21" t="str">
        <v>RT</v>
      </c>
      <c r="N44" s="21" t="str">
        <v>MP BIO</v>
      </c>
      <c r="O44" s="21">
        <v>0</v>
      </c>
      <c r="P44" s="21">
        <v>0</v>
      </c>
      <c r="Q44" s="21">
        <v>0</v>
      </c>
      <c r="R44" s="21" t="str">
        <v>STOCK</v>
      </c>
      <c r="S44" s="21">
        <f t="shared" si="3"/>
        <v>5</v>
      </c>
    </row>
    <row r="45" spans="1:19" hidden="1" x14ac:dyDescent="0.25">
      <c r="A45" s="21">
        <v>100261</v>
      </c>
      <c r="B45" s="21">
        <v>1</v>
      </c>
      <c r="C45" s="21" t="str">
        <v>Opening Stock</v>
      </c>
      <c r="D45" s="21">
        <v>4</v>
      </c>
      <c r="E45" s="21" t="str">
        <v>BioLegend</v>
      </c>
      <c r="F45" s="21">
        <v>0</v>
      </c>
      <c r="G45" s="21" t="str">
        <v>STOCK</v>
      </c>
      <c r="H45" s="21" t="str">
        <v>Stock</v>
      </c>
      <c r="I45" s="21" t="str">
        <v>STOCK</v>
      </c>
      <c r="K45" s="21">
        <f t="shared" si="2"/>
        <v>8</v>
      </c>
      <c r="L45" s="21" t="str">
        <v>STOCK</v>
      </c>
      <c r="M45" s="21">
        <v>4</v>
      </c>
      <c r="N45" s="21" t="str">
        <v>MP BIO</v>
      </c>
      <c r="O45" s="21">
        <v>0</v>
      </c>
      <c r="P45" s="21">
        <v>0</v>
      </c>
      <c r="Q45" s="21">
        <v>0</v>
      </c>
      <c r="R45" s="21" t="str">
        <v>STOCK</v>
      </c>
      <c r="S45" s="21">
        <f t="shared" si="3"/>
        <v>8</v>
      </c>
    </row>
    <row r="46" spans="1:19" hidden="1" x14ac:dyDescent="0.25">
      <c r="A46" s="21">
        <v>108123</v>
      </c>
      <c r="B46" s="21">
        <v>1</v>
      </c>
      <c r="C46" s="21" t="str">
        <v>Opening Stock</v>
      </c>
      <c r="D46" s="21">
        <v>4</v>
      </c>
      <c r="E46" s="21" t="str">
        <v>BioLegend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8</v>
      </c>
      <c r="L46" s="21" t="str">
        <v>Stock</v>
      </c>
      <c r="M46" s="21">
        <v>4</v>
      </c>
      <c r="N46" s="21" t="str">
        <v>DHARMACON</v>
      </c>
      <c r="O46" s="21">
        <v>0</v>
      </c>
      <c r="P46" s="21" t="str">
        <v>STOCK</v>
      </c>
      <c r="Q46" s="21" t="str">
        <v>Stock</v>
      </c>
      <c r="R46" s="21" t="str">
        <v>STOCK</v>
      </c>
      <c r="S46" s="21">
        <f t="shared" si="3"/>
        <v>8</v>
      </c>
    </row>
    <row r="47" spans="1:19" hidden="1" x14ac:dyDescent="0.25">
      <c r="A47" s="21">
        <v>329702</v>
      </c>
      <c r="B47" s="21">
        <v>2</v>
      </c>
      <c r="C47" s="21" t="str">
        <v>Opening Stock</v>
      </c>
      <c r="D47" s="21">
        <v>4</v>
      </c>
      <c r="E47" s="21" t="str">
        <v>BioLegend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4</v>
      </c>
      <c r="L47" s="21" t="str">
        <v>Stock</v>
      </c>
      <c r="M47" s="21">
        <v>-20</v>
      </c>
      <c r="N47" s="21" t="str">
        <v>DHARMACON</v>
      </c>
      <c r="O47" s="21">
        <v>0</v>
      </c>
      <c r="P47" s="21" t="str">
        <v>STOCK</v>
      </c>
      <c r="Q47" s="21" t="str">
        <v>Stock</v>
      </c>
      <c r="R47" s="21" t="str">
        <v>STOCK</v>
      </c>
      <c r="S47" s="21">
        <f t="shared" si="3"/>
        <v>4</v>
      </c>
    </row>
    <row r="48" spans="1:19" hidden="1" x14ac:dyDescent="0.25">
      <c r="A48" s="21" t="str">
        <v>RU-187978-00-0020</v>
      </c>
      <c r="B48" s="21">
        <v>1</v>
      </c>
      <c r="C48" s="21" t="str">
        <v>Opening Stock</v>
      </c>
      <c r="D48" s="21">
        <v>-20</v>
      </c>
      <c r="E48" s="21" t="str">
        <v>Dharmacon</v>
      </c>
      <c r="F48" s="21" t="str">
        <v>Set of 4 item code (N-187978-01-0020, N-187978-02-0020, N-187978-03-0020, N-187978-04-0020)</v>
      </c>
      <c r="G48" s="21" t="str">
        <v>STOCK</v>
      </c>
      <c r="H48" s="21" t="str">
        <v>Stock</v>
      </c>
      <c r="I48" s="21" t="str">
        <v>STOCK</v>
      </c>
      <c r="K48" s="21">
        <f t="shared" si="2"/>
        <v>3</v>
      </c>
      <c r="L48" s="21" t="str">
        <v>Stock</v>
      </c>
      <c r="M48" s="21">
        <v>4</v>
      </c>
      <c r="N48" s="21" t="str">
        <v>MP BIO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3</v>
      </c>
    </row>
    <row r="49" spans="1:19" hidden="1" x14ac:dyDescent="0.25">
      <c r="A49" s="21">
        <v>16532</v>
      </c>
      <c r="B49" s="21">
        <v>21</v>
      </c>
      <c r="C49" s="21" t="str">
        <v>OPENING STOCK</v>
      </c>
      <c r="D49" s="21" t="str">
        <v>RT</v>
      </c>
      <c r="E49" s="21" t="str">
        <v>Sartorius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181</v>
      </c>
      <c r="L49" s="21" t="str">
        <v>STOCK</v>
      </c>
      <c r="M49" s="21" t="str">
        <v>RT</v>
      </c>
      <c r="N49" s="21" t="str">
        <v>BioLegend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181</v>
      </c>
    </row>
    <row r="50" spans="1:19" hidden="1" x14ac:dyDescent="0.25">
      <c r="A50" s="21">
        <v>424401</v>
      </c>
      <c r="B50" s="21">
        <v>1</v>
      </c>
      <c r="C50" s="21" t="str">
        <v>PRIYANKA MADAM</v>
      </c>
      <c r="D50" s="21">
        <v>4</v>
      </c>
      <c r="E50" s="21" t="str">
        <v>BioLegend</v>
      </c>
      <c r="F50" s="21">
        <v>0</v>
      </c>
      <c r="G50" s="21" t="str">
        <v>Delhi</v>
      </c>
      <c r="H50" s="21" t="str">
        <v>Priyanka Madam</v>
      </c>
      <c r="I50" s="21" t="str">
        <v>Local</v>
      </c>
      <c r="K50" s="59">
        <f t="shared" si="2"/>
        <v>1</v>
      </c>
      <c r="L50" s="59" t="str">
        <v>STOCK</v>
      </c>
      <c r="M50" s="59">
        <v>-20</v>
      </c>
      <c r="N50" s="59" t="str">
        <v>TargetMol</v>
      </c>
      <c r="O50" s="59" t="str">
        <v>EXTRA RECEIVED</v>
      </c>
      <c r="P50" s="59" t="str">
        <v>STOCK</v>
      </c>
      <c r="Q50" s="59" t="str">
        <v>Stock</v>
      </c>
      <c r="R50" s="59" t="str">
        <v>STOCK</v>
      </c>
      <c r="S50" s="59">
        <f t="shared" si="3"/>
        <v>1</v>
      </c>
    </row>
    <row r="51" spans="1:19" hidden="1" x14ac:dyDescent="0.25">
      <c r="A51" s="21" t="str">
        <v>HBM-EXP-B2.5</v>
      </c>
      <c r="B51" s="21">
        <v>5</v>
      </c>
      <c r="C51" s="21" t="str">
        <v>Sample (PM)</v>
      </c>
      <c r="D51" s="21">
        <v>4</v>
      </c>
      <c r="E51" s="21" t="str">
        <v>Hansa Biomed</v>
      </c>
      <c r="F51" s="21" t="str">
        <v>Priyanka Madam</v>
      </c>
      <c r="G51" s="21" t="str">
        <v>delhi</v>
      </c>
      <c r="H51" s="21" t="str">
        <v>Priyanka Madam</v>
      </c>
      <c r="I51" s="21" t="str">
        <v>Local</v>
      </c>
      <c r="K51" s="21">
        <f t="shared" si="2"/>
        <v>4</v>
      </c>
      <c r="L51" s="21" t="str">
        <v>UNKNOWN</v>
      </c>
      <c r="M51" s="21">
        <v>4</v>
      </c>
      <c r="N51" s="21" t="str">
        <v>BioLegend</v>
      </c>
      <c r="O51" s="21" t="str">
        <v>Demo Kit Mohan Sir (740811, 741146) 2 pcs Kit</v>
      </c>
      <c r="P51" s="21" t="str">
        <v>Unknown</v>
      </c>
      <c r="Q51" s="21" t="str">
        <v>Mohan Sir, (Demo)</v>
      </c>
      <c r="R51" s="21" t="str">
        <v>Unknown</v>
      </c>
      <c r="S51" s="21">
        <f t="shared" si="3"/>
        <v>4</v>
      </c>
    </row>
    <row r="52" spans="1:19" hidden="1" x14ac:dyDescent="0.25">
      <c r="A52" s="59" t="str">
        <v>SE2619T-2-1.5</v>
      </c>
      <c r="B52" s="59">
        <v>1</v>
      </c>
      <c r="C52" s="59" t="str">
        <v>SOUTH CAMPUS</v>
      </c>
      <c r="D52" s="59" t="str">
        <v>RT</v>
      </c>
      <c r="E52" s="59" t="str">
        <v>HOEFER</v>
      </c>
      <c r="F52" s="59">
        <v>0</v>
      </c>
      <c r="G52" s="59" t="str">
        <v>Delhi</v>
      </c>
      <c r="H52" s="59" t="str">
        <v>Sample</v>
      </c>
      <c r="I52" s="59" t="str">
        <v>Local</v>
      </c>
      <c r="K52" s="59">
        <f t="shared" si="2"/>
        <v>1</v>
      </c>
      <c r="L52" s="59" t="str">
        <v>Unknown</v>
      </c>
      <c r="M52" s="59" t="str">
        <v>RT</v>
      </c>
      <c r="N52" s="59" t="str">
        <v>BioLegend</v>
      </c>
      <c r="O52" s="59" t="str">
        <v>Mohn Sir (Sample) Aurigine Onco</v>
      </c>
      <c r="P52" s="59" t="str">
        <v>Unknown</v>
      </c>
      <c r="Q52" s="59" t="str">
        <v>Mohan sir,(Sample) Aurigine Onco</v>
      </c>
      <c r="R52" s="59" t="str">
        <v>Unknown</v>
      </c>
      <c r="S52" s="59">
        <f t="shared" si="3"/>
        <v>1</v>
      </c>
    </row>
    <row r="53" spans="1:19" hidden="1" x14ac:dyDescent="0.25">
      <c r="A53" s="21" t="str">
        <v>SE211A-10-1.5</v>
      </c>
      <c r="B53" s="21">
        <v>1</v>
      </c>
      <c r="C53" s="21" t="str">
        <v>SOUTH CAMPUS</v>
      </c>
      <c r="D53" s="21" t="str">
        <v>RT</v>
      </c>
      <c r="E53" s="21" t="str">
        <v>HOEFER</v>
      </c>
      <c r="F53" s="21">
        <v>0</v>
      </c>
      <c r="G53" s="21" t="str">
        <v>Delhi</v>
      </c>
      <c r="H53" s="21" t="str">
        <v>Sample</v>
      </c>
      <c r="I53" s="21" t="str">
        <v>Local</v>
      </c>
      <c r="K53" s="21">
        <f t="shared" si="2"/>
        <v>1</v>
      </c>
      <c r="L53" s="21" t="str">
        <v>Unknown</v>
      </c>
      <c r="M53" s="21">
        <v>4</v>
      </c>
      <c r="N53" s="21" t="str">
        <v>BioLegend</v>
      </c>
      <c r="O53" s="21" t="str">
        <v>Mohn Sir (Sample) Aurigine Onco</v>
      </c>
      <c r="P53" s="21" t="str">
        <v>Unknown</v>
      </c>
      <c r="Q53" s="21" t="str">
        <v>Mohan sir,(Sample) Aurigine Onco</v>
      </c>
      <c r="R53" s="21" t="str">
        <v>Unknown</v>
      </c>
      <c r="S53" s="21">
        <f t="shared" si="3"/>
        <v>1</v>
      </c>
    </row>
    <row r="54" spans="1:19" hidden="1" x14ac:dyDescent="0.25">
      <c r="A54" s="21">
        <v>316302</v>
      </c>
      <c r="B54" s="21">
        <v>2</v>
      </c>
      <c r="C54" s="21" t="str">
        <v>Stock</v>
      </c>
      <c r="D54" s="21">
        <v>4</v>
      </c>
      <c r="E54" s="21" t="str">
        <v>BioLegend</v>
      </c>
      <c r="F54" s="21" t="str">
        <v>Biocon Order Cancelled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>
        <v>0</v>
      </c>
      <c r="M54" s="21">
        <v>0</v>
      </c>
      <c r="N54" s="21">
        <v>0</v>
      </c>
      <c r="O54" s="21">
        <v>0</v>
      </c>
      <c r="P54" s="21">
        <v>0</v>
      </c>
      <c r="Q54" s="21">
        <v>0</v>
      </c>
      <c r="R54" s="21">
        <v>0</v>
      </c>
      <c r="S54" s="21">
        <f t="shared" si="3"/>
        <v>0</v>
      </c>
    </row>
    <row r="55" spans="1:19" hidden="1" x14ac:dyDescent="0.25">
      <c r="A55" s="21" t="str">
        <v>J-004924-06-0010</v>
      </c>
      <c r="B55" s="21">
        <v>1</v>
      </c>
      <c r="C55" s="21" t="str">
        <v>stock</v>
      </c>
      <c r="D55" s="21">
        <v>-20</v>
      </c>
      <c r="E55" s="21" t="str">
        <v>Dharmacon</v>
      </c>
      <c r="F55" s="21" t="str">
        <v>Extra Item Purchased (Informed by Dharmendra Sir)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hidden="1" x14ac:dyDescent="0.25">
      <c r="A56" s="21">
        <v>814326</v>
      </c>
      <c r="B56" s="21">
        <v>2</v>
      </c>
      <c r="C56" s="21" t="str">
        <v>Stock</v>
      </c>
      <c r="D56" s="21" t="str">
        <v>RT</v>
      </c>
      <c r="E56" s="21" t="str">
        <v>Mp Bio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hidden="1" x14ac:dyDescent="0.25">
      <c r="A57" s="21">
        <v>194825</v>
      </c>
      <c r="B57" s="21">
        <v>2</v>
      </c>
      <c r="C57" s="21" t="str">
        <v>Stock</v>
      </c>
      <c r="D57" s="21" t="str">
        <v>RT</v>
      </c>
      <c r="E57" s="21" t="str">
        <v>Mp Bio</v>
      </c>
      <c r="F57" s="21">
        <v>0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hidden="1" x14ac:dyDescent="0.25">
      <c r="A58" s="21">
        <v>104772</v>
      </c>
      <c r="B58" s="21">
        <v>2</v>
      </c>
      <c r="C58" s="21" t="str">
        <v>Stock</v>
      </c>
      <c r="D58" s="21" t="str">
        <v>RT</v>
      </c>
      <c r="E58" s="21" t="str">
        <v>Mp Bio</v>
      </c>
      <c r="F58" s="21">
        <v>0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hidden="1" x14ac:dyDescent="0.25">
      <c r="A59" s="21">
        <v>100570</v>
      </c>
      <c r="B59" s="21">
        <v>1</v>
      </c>
      <c r="C59" s="21" t="str">
        <v>Stock</v>
      </c>
      <c r="D59" s="21" t="str">
        <v>RT</v>
      </c>
      <c r="E59" s="21" t="str">
        <v>Mp Bio</v>
      </c>
      <c r="F59" s="21">
        <v>0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hidden="1" x14ac:dyDescent="0.25">
      <c r="A60" s="21">
        <v>152574</v>
      </c>
      <c r="B60" s="21">
        <v>1</v>
      </c>
      <c r="C60" s="21" t="str">
        <v>Stock</v>
      </c>
      <c r="D60" s="21" t="str">
        <v>RT</v>
      </c>
      <c r="E60" s="21" t="str">
        <v>Mp Bio</v>
      </c>
      <c r="F60" s="21">
        <v>0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hidden="1" x14ac:dyDescent="0.25">
      <c r="A61" s="21">
        <v>193982</v>
      </c>
      <c r="B61" s="21">
        <v>4</v>
      </c>
      <c r="C61" s="21" t="str">
        <v>Stock</v>
      </c>
      <c r="D61" s="21" t="str">
        <v>RT</v>
      </c>
      <c r="E61" s="21" t="str">
        <v>Mp Bio</v>
      </c>
      <c r="F61" s="21">
        <v>0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hidden="1" x14ac:dyDescent="0.25">
      <c r="A62" s="21">
        <v>1860454</v>
      </c>
      <c r="B62" s="21">
        <v>1</v>
      </c>
      <c r="C62" s="21" t="str">
        <v>Stock</v>
      </c>
      <c r="D62" s="21" t="str">
        <v>RT</v>
      </c>
      <c r="E62" s="21" t="str">
        <v>Mp Bio</v>
      </c>
      <c r="F62" s="21">
        <v>0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hidden="1" x14ac:dyDescent="0.25">
      <c r="A63" s="21">
        <v>6553050</v>
      </c>
      <c r="B63" s="21">
        <v>1</v>
      </c>
      <c r="C63" s="21" t="str">
        <v>Stock</v>
      </c>
      <c r="D63" s="21" t="str">
        <v>RT</v>
      </c>
      <c r="E63" s="21" t="str">
        <v>Mp Bio</v>
      </c>
      <c r="F63" s="21">
        <v>0</v>
      </c>
      <c r="G63" s="21" t="str">
        <v>STOCK</v>
      </c>
      <c r="H63" s="21" t="str">
        <v>Stock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hidden="1" x14ac:dyDescent="0.25">
      <c r="A64" s="21">
        <v>194002</v>
      </c>
      <c r="B64" s="21">
        <v>2</v>
      </c>
      <c r="C64" s="21" t="str">
        <v>Stock</v>
      </c>
      <c r="D64" s="21" t="str">
        <v>RT</v>
      </c>
      <c r="E64" s="21" t="str">
        <v>Mp Bio</v>
      </c>
      <c r="F64" s="21">
        <v>0</v>
      </c>
      <c r="G64" s="21" t="str">
        <v>STOCK</v>
      </c>
      <c r="H64" s="21" t="str">
        <v>Stock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hidden="1" x14ac:dyDescent="0.25">
      <c r="A65" s="21">
        <v>16532</v>
      </c>
      <c r="B65" s="21">
        <v>11</v>
      </c>
      <c r="C65" s="21" t="str">
        <v>Stock</v>
      </c>
      <c r="D65" s="21" t="str">
        <v>RT</v>
      </c>
      <c r="E65" s="21" t="str">
        <v>Sartorius</v>
      </c>
      <c r="F65" s="21">
        <v>0</v>
      </c>
      <c r="G65" s="21" t="str">
        <v>STOCK</v>
      </c>
      <c r="H65" s="21" t="str">
        <v>Stock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hidden="1" x14ac:dyDescent="0.25">
      <c r="A66" s="21">
        <v>16533</v>
      </c>
      <c r="B66" s="21">
        <v>9</v>
      </c>
      <c r="C66" s="21" t="str">
        <v>Stock</v>
      </c>
      <c r="D66" s="21" t="str">
        <v>RT</v>
      </c>
      <c r="E66" s="21" t="str">
        <v>Sartorius</v>
      </c>
      <c r="F66" s="21">
        <v>0</v>
      </c>
      <c r="G66" s="21" t="str">
        <v>STOCK</v>
      </c>
      <c r="H66" s="21" t="str">
        <v>Stock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hidden="1" x14ac:dyDescent="0.25">
      <c r="A67" s="21" t="str">
        <v>VS0191</v>
      </c>
      <c r="B67" s="21">
        <v>1</v>
      </c>
      <c r="C67" s="21" t="str">
        <v>Stock</v>
      </c>
      <c r="D67" s="21" t="str">
        <v>RT</v>
      </c>
      <c r="E67" s="21" t="str">
        <v>Sartorius</v>
      </c>
      <c r="F67" s="21">
        <v>0</v>
      </c>
      <c r="G67" s="21" t="str">
        <v>STOCK</v>
      </c>
      <c r="H67" s="21" t="str">
        <v>Stock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hidden="1" x14ac:dyDescent="0.25">
      <c r="A68" s="21" t="str">
        <v>VS0141</v>
      </c>
      <c r="B68" s="21">
        <v>1</v>
      </c>
      <c r="C68" s="21" t="str">
        <v>Stock</v>
      </c>
      <c r="D68" s="21" t="str">
        <v>RT</v>
      </c>
      <c r="E68" s="21" t="str">
        <v>Sartorius</v>
      </c>
      <c r="F68" s="21">
        <v>0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hidden="1" x14ac:dyDescent="0.25">
      <c r="A69" s="21" t="str">
        <v>15407-47-MIN</v>
      </c>
      <c r="B69" s="21">
        <v>2</v>
      </c>
      <c r="C69" s="21" t="str">
        <v>Stock</v>
      </c>
      <c r="D69" s="21" t="str">
        <v>RT</v>
      </c>
      <c r="E69" s="21" t="str">
        <v>Sartorius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hidden="1" x14ac:dyDescent="0.25">
      <c r="A70" s="21" t="str">
        <v>VS04T01</v>
      </c>
      <c r="B70" s="21">
        <v>2</v>
      </c>
      <c r="C70" s="21" t="str">
        <v>Stock</v>
      </c>
      <c r="D70" s="21" t="str">
        <v>RT</v>
      </c>
      <c r="E70" s="21" t="str">
        <v>Sartorius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hidden="1" x14ac:dyDescent="0.25">
      <c r="A71" s="21" t="str">
        <v>VS04T01</v>
      </c>
      <c r="B71" s="21">
        <v>4</v>
      </c>
      <c r="C71" s="21" t="str">
        <v>Stock</v>
      </c>
      <c r="D71" s="21" t="str">
        <v>RT</v>
      </c>
      <c r="E71" s="21" t="str">
        <v>Sartorius</v>
      </c>
      <c r="F71" s="21">
        <v>0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hidden="1" x14ac:dyDescent="0.25">
      <c r="A72" s="21" t="str">
        <v>VS15T91</v>
      </c>
      <c r="B72" s="21">
        <v>3</v>
      </c>
      <c r="C72" s="21" t="str">
        <v>Stock</v>
      </c>
      <c r="D72" s="21" t="str">
        <v>RT</v>
      </c>
      <c r="E72" s="21" t="str">
        <v>Sartorius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hidden="1" x14ac:dyDescent="0.25">
      <c r="A73" s="21" t="str">
        <v>VS15T21</v>
      </c>
      <c r="B73" s="21">
        <v>1</v>
      </c>
      <c r="C73" s="21" t="str">
        <v>Stock</v>
      </c>
      <c r="D73" s="21" t="str">
        <v>RT</v>
      </c>
      <c r="E73" s="21" t="str">
        <v>Sartorius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hidden="1" x14ac:dyDescent="0.25">
      <c r="A74" s="21" t="str">
        <v>VS2051</v>
      </c>
      <c r="B74" s="21">
        <v>1</v>
      </c>
      <c r="C74" s="21" t="str">
        <v>Stock</v>
      </c>
      <c r="D74" s="21" t="str">
        <v>RT</v>
      </c>
      <c r="E74" s="21" t="str">
        <v>Sartorius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hidden="1" x14ac:dyDescent="0.25">
      <c r="A75" s="21" t="str">
        <v>VS15TR21</v>
      </c>
      <c r="B75" s="21">
        <v>1</v>
      </c>
      <c r="C75" s="21" t="str">
        <v>Stock</v>
      </c>
      <c r="D75" s="21" t="str">
        <v>RT</v>
      </c>
      <c r="E75" s="21" t="str">
        <v>Sartorius</v>
      </c>
      <c r="F75" s="21">
        <v>0</v>
      </c>
      <c r="G75" s="21" t="str">
        <v>STOCK</v>
      </c>
      <c r="H75" s="21" t="str">
        <v>Stock</v>
      </c>
      <c r="I75" s="21" t="str">
        <v>STOCK</v>
      </c>
      <c r="K75" s="59">
        <f t="shared" si="4"/>
        <v>0</v>
      </c>
      <c r="L75" s="59"/>
      <c r="M75" s="59"/>
      <c r="N75" s="59"/>
      <c r="O75" s="59"/>
      <c r="P75" s="59"/>
      <c r="Q75" s="59"/>
      <c r="R75" s="59"/>
      <c r="S75" s="59">
        <f t="shared" si="5"/>
        <v>0</v>
      </c>
    </row>
    <row r="76" spans="1:19" hidden="1" x14ac:dyDescent="0.25">
      <c r="A76" s="21">
        <v>631151</v>
      </c>
      <c r="B76" s="21">
        <v>1</v>
      </c>
      <c r="C76" s="21" t="str">
        <v>STOCK</v>
      </c>
      <c r="D76" s="21">
        <v>4</v>
      </c>
      <c r="E76" s="21" t="str">
        <v>BioLegend</v>
      </c>
      <c r="F76" s="21" t="str">
        <v>FOC Informed By Priya Madam and informed to SM Sir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hidden="1" x14ac:dyDescent="0.25">
      <c r="A77" s="21">
        <v>656801</v>
      </c>
      <c r="B77" s="21">
        <v>1</v>
      </c>
      <c r="C77" s="21" t="str">
        <v>STOCK</v>
      </c>
      <c r="D77" s="21">
        <v>4</v>
      </c>
      <c r="E77" s="21" t="str">
        <v>BioLegend</v>
      </c>
      <c r="F77" s="21" t="str">
        <v>FOC Informed By Priya Madam and informed to SM Sir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hidden="1" x14ac:dyDescent="0.25">
      <c r="A78" s="21">
        <v>805002</v>
      </c>
      <c r="B78" s="21">
        <v>1</v>
      </c>
      <c r="C78" s="21" t="str">
        <v>STOCK</v>
      </c>
      <c r="D78" s="21">
        <v>4</v>
      </c>
      <c r="E78" s="21" t="str">
        <v>BioLegend</v>
      </c>
      <c r="F78" s="21" t="str">
        <v>FOC Informed By Priya Madam and informed to SM Sir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hidden="1" x14ac:dyDescent="0.25">
      <c r="A79" s="21" t="str">
        <v>092913726</v>
      </c>
      <c r="B79" s="21">
        <v>10</v>
      </c>
      <c r="C79" s="21" t="str">
        <v>Stock</v>
      </c>
      <c r="D79" s="21">
        <v>-20</v>
      </c>
      <c r="E79" s="21" t="str">
        <v>Mp Bio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hidden="1" x14ac:dyDescent="0.25">
      <c r="A80" s="21" t="str">
        <v>TM125-220</v>
      </c>
      <c r="B80" s="21">
        <v>1</v>
      </c>
      <c r="C80" s="21" t="str">
        <v>STOCK</v>
      </c>
      <c r="D80" s="21" t="str">
        <v>RT</v>
      </c>
      <c r="E80" s="21" t="str">
        <v>Revvity</v>
      </c>
      <c r="F80" s="21" t="str">
        <v>MACHINE (PRIYANKA MADAM)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hidden="1" x14ac:dyDescent="0.25">
      <c r="A81" s="21" t="str">
        <v>TM-125-220-05</v>
      </c>
      <c r="B81" s="21">
        <v>1</v>
      </c>
      <c r="C81" s="21" t="str">
        <v>STOCK</v>
      </c>
      <c r="D81" s="21" t="str">
        <v>RT</v>
      </c>
      <c r="E81" s="21" t="str">
        <v>Revvity</v>
      </c>
      <c r="F81" s="21" t="str">
        <v>MACHINE (PRIYANKA MADAM)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hidden="1" x14ac:dyDescent="0.25">
      <c r="A82" s="21">
        <v>344812</v>
      </c>
      <c r="B82" s="21">
        <v>1</v>
      </c>
      <c r="C82" s="21" t="str">
        <v>STOCK</v>
      </c>
      <c r="D82" s="21">
        <v>4</v>
      </c>
      <c r="E82" s="21" t="str">
        <v>BioLegend</v>
      </c>
      <c r="F82" s="21" t="str">
        <v>Return From Bio Health (Extra Purchase infromed by Priynka Madam)</v>
      </c>
      <c r="G82" s="21" t="str">
        <v>STOCK</v>
      </c>
      <c r="H82" s="21" t="str">
        <v>Priyanka Madam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hidden="1" x14ac:dyDescent="0.25">
      <c r="A83" s="21">
        <v>421403</v>
      </c>
      <c r="B83" s="21">
        <v>1</v>
      </c>
      <c r="C83" s="21" t="str">
        <v>STOCK</v>
      </c>
      <c r="D83" s="21">
        <v>4</v>
      </c>
      <c r="E83" s="21" t="str">
        <v>BioLegend</v>
      </c>
      <c r="F83" s="21" t="str">
        <v>Expired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hidden="1" x14ac:dyDescent="0.25">
      <c r="A84" s="21">
        <v>6542050</v>
      </c>
      <c r="B84" s="21">
        <v>1</v>
      </c>
      <c r="C84" s="21" t="str">
        <v>Stock</v>
      </c>
      <c r="D84" s="21" t="str">
        <v>RT</v>
      </c>
      <c r="E84" s="21" t="str">
        <v>Mp Bio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hidden="1" x14ac:dyDescent="0.25">
      <c r="A85" s="21">
        <v>6539025</v>
      </c>
      <c r="B85" s="21">
        <v>1</v>
      </c>
      <c r="C85" s="21" t="str">
        <v>Stock</v>
      </c>
      <c r="D85" s="21" t="str">
        <v>RT</v>
      </c>
      <c r="E85" s="21" t="str">
        <v>Mp Bio</v>
      </c>
      <c r="F85" s="21">
        <v>0</v>
      </c>
      <c r="G85" s="21" t="str">
        <v>STOCK</v>
      </c>
      <c r="H85" s="21" t="str">
        <v>Stock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hidden="1" x14ac:dyDescent="0.25">
      <c r="A86" s="21">
        <v>6552050</v>
      </c>
      <c r="B86" s="21">
        <v>6</v>
      </c>
      <c r="C86" s="21" t="str">
        <v>Stock</v>
      </c>
      <c r="D86" s="21" t="str">
        <v>RT</v>
      </c>
      <c r="E86" s="21" t="str">
        <v>Mp Bio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hidden="1" x14ac:dyDescent="0.25">
      <c r="A87" s="21">
        <v>300408</v>
      </c>
      <c r="B87" s="21">
        <v>1</v>
      </c>
      <c r="C87" s="21" t="str">
        <v>STOCK</v>
      </c>
      <c r="D87" s="21" t="str">
        <v>4</v>
      </c>
      <c r="E87" s="21" t="str">
        <v>BioLegend</v>
      </c>
      <c r="F87" s="21" t="str">
        <v>Extra Purchase By Priya Madam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hidden="1" x14ac:dyDescent="0.25">
      <c r="A88" s="21">
        <v>41003</v>
      </c>
      <c r="B88" s="21">
        <v>1</v>
      </c>
      <c r="C88" s="21" t="str">
        <v>Stock</v>
      </c>
      <c r="D88" s="21" t="str">
        <v>RT</v>
      </c>
      <c r="E88" s="21" t="str">
        <v>Biotium</v>
      </c>
      <c r="F88" s="21">
        <v>0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hidden="1" x14ac:dyDescent="0.25">
      <c r="A89" s="21">
        <v>116910001</v>
      </c>
      <c r="B89" s="21">
        <v>1</v>
      </c>
      <c r="C89" s="21" t="str">
        <v>Stock</v>
      </c>
      <c r="D89" s="21" t="str">
        <v>RT</v>
      </c>
      <c r="E89" s="21" t="str">
        <v>Mp Bio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hidden="1" x14ac:dyDescent="0.25">
      <c r="A90" s="21" t="str">
        <v>VS15T01</v>
      </c>
      <c r="B90" s="21">
        <v>1</v>
      </c>
      <c r="C90" s="21" t="str">
        <v>Stock</v>
      </c>
      <c r="D90" s="21" t="str">
        <v>RT</v>
      </c>
      <c r="E90" s="21" t="str">
        <v>Sartorius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hidden="1" x14ac:dyDescent="0.25">
      <c r="A91" s="21" t="str">
        <v>2600505001730</v>
      </c>
      <c r="B91" s="21">
        <v>2</v>
      </c>
      <c r="C91" s="21" t="str">
        <v>STOCK</v>
      </c>
      <c r="D91" s="21" t="str">
        <v>RT</v>
      </c>
      <c r="E91" s="21" t="str">
        <v>Genei Lab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hidden="1" x14ac:dyDescent="0.25">
      <c r="A92" s="21" t="str">
        <v>2662070501730</v>
      </c>
      <c r="B92" s="21">
        <v>2</v>
      </c>
      <c r="C92" s="21" t="str">
        <v>STOCK</v>
      </c>
      <c r="D92" s="21">
        <v>-20</v>
      </c>
      <c r="E92" s="21" t="str">
        <v>Genei Lab</v>
      </c>
      <c r="F92" s="21" t="str">
        <v>One Piece Damaged received (Replacement received)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hidden="1" x14ac:dyDescent="0.25">
      <c r="A93" s="21" t="str">
        <v>2662670501730</v>
      </c>
      <c r="B93" s="21">
        <v>2</v>
      </c>
      <c r="C93" s="21" t="str">
        <v>STOCK</v>
      </c>
      <c r="D93" s="21">
        <v>-20</v>
      </c>
      <c r="E93" s="21" t="str">
        <v>Genei Lab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hidden="1" x14ac:dyDescent="0.25">
      <c r="A94" s="21" t="str">
        <v>0210064710</v>
      </c>
      <c r="B94" s="21">
        <v>1</v>
      </c>
      <c r="C94" s="21" t="str">
        <v>Stock</v>
      </c>
      <c r="D94" s="21">
        <v>-20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hidden="1" x14ac:dyDescent="0.25">
      <c r="A95" s="21">
        <v>16532</v>
      </c>
      <c r="B95" s="21">
        <v>18</v>
      </c>
      <c r="C95" s="21" t="str">
        <v>Stock</v>
      </c>
      <c r="D95" s="21" t="str">
        <v>RT</v>
      </c>
      <c r="E95" s="21" t="str">
        <v>Sartorius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hidden="1" x14ac:dyDescent="0.25">
      <c r="A96" s="21" t="str">
        <v>VS15T21</v>
      </c>
      <c r="B96" s="21">
        <v>4</v>
      </c>
      <c r="C96" s="21" t="str">
        <v>Stock</v>
      </c>
      <c r="D96" s="21" t="str">
        <v>RT</v>
      </c>
      <c r="E96" s="21" t="str">
        <v>Sartorius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hidden="1" x14ac:dyDescent="0.25">
      <c r="A97" s="21">
        <v>432504</v>
      </c>
      <c r="B97" s="21">
        <v>1</v>
      </c>
      <c r="C97" s="21" t="str">
        <v>STOCK</v>
      </c>
      <c r="D97" s="21">
        <v>4</v>
      </c>
      <c r="E97" s="21" t="str">
        <v>BioLegend</v>
      </c>
      <c r="F97" s="21" t="str">
        <v>Extra Received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hidden="1" x14ac:dyDescent="0.25">
      <c r="A98" s="21">
        <v>431304</v>
      </c>
      <c r="B98" s="21">
        <v>1</v>
      </c>
      <c r="C98" s="21" t="str">
        <v>STOCK</v>
      </c>
      <c r="D98" s="21">
        <v>4</v>
      </c>
      <c r="E98" s="21" t="str">
        <v>BioLegend</v>
      </c>
      <c r="F98" s="21" t="str">
        <v>Extra Received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hidden="1" x14ac:dyDescent="0.25">
      <c r="A99" s="21">
        <v>430804</v>
      </c>
      <c r="B99" s="21">
        <v>1</v>
      </c>
      <c r="C99" s="21" t="str">
        <v>STOCK</v>
      </c>
      <c r="D99" s="21">
        <v>4</v>
      </c>
      <c r="E99" s="21" t="str">
        <v>BioLegend</v>
      </c>
      <c r="F99" s="21" t="str">
        <v>Extra Received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hidden="1" x14ac:dyDescent="0.25">
      <c r="A100" s="21">
        <v>430904</v>
      </c>
      <c r="B100" s="21">
        <v>1</v>
      </c>
      <c r="C100" s="21" t="str">
        <v>STOCK</v>
      </c>
      <c r="D100" s="21">
        <v>4</v>
      </c>
      <c r="E100" s="21" t="str">
        <v>BioLegend</v>
      </c>
      <c r="F100" s="21" t="str">
        <v>Extra Received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hidden="1" x14ac:dyDescent="0.25">
      <c r="A101" s="21">
        <v>850494</v>
      </c>
      <c r="B101" s="21">
        <v>1</v>
      </c>
      <c r="C101" s="21" t="str">
        <v>Stock</v>
      </c>
      <c r="D101" s="21" t="str">
        <v>RT</v>
      </c>
      <c r="E101" s="21" t="str">
        <v>Mp Bio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hidden="1" x14ac:dyDescent="0.25">
      <c r="A102" s="21">
        <v>424602</v>
      </c>
      <c r="B102" s="21">
        <v>1</v>
      </c>
      <c r="C102" s="21" t="str">
        <v>stock</v>
      </c>
      <c r="D102" s="21">
        <v>4</v>
      </c>
      <c r="E102" s="21" t="str">
        <v>BioLegend</v>
      </c>
      <c r="F102" s="21" t="str">
        <v>Retrun From IGIB , Invoice Number 1058</v>
      </c>
      <c r="G102" s="21" t="str">
        <v>STOCK</v>
      </c>
      <c r="H102" s="21" t="str">
        <v>Open Item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hidden="1" x14ac:dyDescent="0.25">
      <c r="A103" s="21">
        <v>25021.5</v>
      </c>
      <c r="B103" s="21">
        <v>10</v>
      </c>
      <c r="C103" s="21" t="str">
        <v>STOCK</v>
      </c>
      <c r="D103" s="21">
        <v>-20</v>
      </c>
      <c r="E103" s="21" t="str">
        <v>Intron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hidden="1" x14ac:dyDescent="0.25">
      <c r="A104" s="21">
        <v>25021.5</v>
      </c>
      <c r="B104" s="21">
        <v>7</v>
      </c>
      <c r="C104" s="21" t="str">
        <v>stock</v>
      </c>
      <c r="D104" s="21">
        <v>-20</v>
      </c>
      <c r="E104" s="21" t="str">
        <v>Intron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hidden="1" x14ac:dyDescent="0.25">
      <c r="A105" s="21" t="str">
        <v>LSM 1077</v>
      </c>
      <c r="B105" s="21">
        <v>3</v>
      </c>
      <c r="C105" s="21" t="str">
        <v>stock</v>
      </c>
      <c r="D105" s="21">
        <v>4</v>
      </c>
      <c r="E105" s="21" t="str">
        <v>Genexis Biotech</v>
      </c>
      <c r="F105" s="21" t="str">
        <v>Sample Received (Priyanka madam)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hidden="1" x14ac:dyDescent="0.25">
      <c r="A106" s="21">
        <v>152624</v>
      </c>
      <c r="B106" s="21">
        <v>1</v>
      </c>
      <c r="C106" s="21" t="str">
        <v>Stock</v>
      </c>
      <c r="D106" s="21" t="str">
        <v>RT</v>
      </c>
      <c r="E106" s="21" t="str">
        <v>Mp Bio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hidden="1" x14ac:dyDescent="0.25">
      <c r="A107" s="21" t="str">
        <v>0602100031730</v>
      </c>
      <c r="B107" s="21">
        <v>1</v>
      </c>
      <c r="C107" s="21" t="str">
        <v>STOCK</v>
      </c>
      <c r="D107" s="21">
        <v>-20</v>
      </c>
      <c r="E107" s="21" t="str">
        <v>Genei Lab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hidden="1" x14ac:dyDescent="0.25">
      <c r="A108" s="21">
        <v>421101</v>
      </c>
      <c r="B108" s="21">
        <v>3</v>
      </c>
      <c r="C108" s="21" t="str">
        <v>Stock</v>
      </c>
      <c r="D108" s="21">
        <v>4</v>
      </c>
      <c r="E108" s="21" t="str">
        <v>BioLegend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hidden="1" x14ac:dyDescent="0.25">
      <c r="A109" s="21">
        <v>41003</v>
      </c>
      <c r="B109" s="21">
        <v>4</v>
      </c>
      <c r="C109" s="21" t="str">
        <v>Stock</v>
      </c>
      <c r="D109" s="21" t="str">
        <v>RT</v>
      </c>
      <c r="E109" s="21" t="str">
        <v>Biotium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hidden="1" x14ac:dyDescent="0.25">
      <c r="A110" s="21" t="str">
        <v>BE0416</v>
      </c>
      <c r="B110" s="21">
        <v>1</v>
      </c>
      <c r="C110" s="21" t="str">
        <v>Stock</v>
      </c>
      <c r="D110" s="21">
        <v>4</v>
      </c>
      <c r="E110" s="21" t="str">
        <v>BioXcell</v>
      </c>
      <c r="F110" s="21">
        <v>0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hidden="1" x14ac:dyDescent="0.25">
      <c r="A111" s="21" t="str">
        <v>092913726</v>
      </c>
      <c r="B111" s="21">
        <v>3</v>
      </c>
      <c r="C111" s="21" t="str">
        <v>Stock</v>
      </c>
      <c r="D111" s="21">
        <v>-20</v>
      </c>
      <c r="E111" s="21" t="str">
        <v>MP Bio</v>
      </c>
      <c r="F111" s="21">
        <v>0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>
        <v>805615</v>
      </c>
      <c r="B112" s="21">
        <v>2</v>
      </c>
      <c r="C112" s="21" t="str">
        <v>STOCK</v>
      </c>
      <c r="D112" s="21" t="str">
        <v>RT</v>
      </c>
      <c r="E112" s="21" t="str">
        <v>MP BIO</v>
      </c>
      <c r="F112" s="21">
        <v>0</v>
      </c>
      <c r="G112" s="21">
        <v>0</v>
      </c>
      <c r="H112" s="21">
        <v>0</v>
      </c>
      <c r="I112" s="21" t="str">
        <v>STOCK</v>
      </c>
    </row>
    <row r="113" spans="1:9" x14ac:dyDescent="0.25">
      <c r="A113" s="21">
        <v>4064112</v>
      </c>
      <c r="B113" s="21">
        <v>4</v>
      </c>
      <c r="C113" s="21" t="str">
        <v>STOCK</v>
      </c>
      <c r="D113" s="21">
        <v>4</v>
      </c>
      <c r="E113" s="21" t="str">
        <v>MP BIO</v>
      </c>
      <c r="F113" s="21">
        <v>0</v>
      </c>
      <c r="G113" s="21">
        <v>0</v>
      </c>
      <c r="H113" s="21">
        <v>0</v>
      </c>
      <c r="I113" s="21" t="str">
        <v>STOCK</v>
      </c>
    </row>
    <row r="114" spans="1:9" x14ac:dyDescent="0.25">
      <c r="A114" s="21" t="str">
        <v>11TRIMPR01</v>
      </c>
      <c r="B114" s="21">
        <v>3</v>
      </c>
      <c r="C114" s="21" t="str">
        <v>STOCK</v>
      </c>
      <c r="D114" s="21" t="str">
        <v>RT</v>
      </c>
      <c r="E114" s="21" t="str">
        <v>MP BIO</v>
      </c>
      <c r="F114" s="21">
        <v>0</v>
      </c>
      <c r="G114" s="21">
        <v>0</v>
      </c>
      <c r="H114" s="21">
        <v>0</v>
      </c>
      <c r="I114" s="21" t="str">
        <v>STOCK</v>
      </c>
    </row>
    <row r="115" spans="1:9" x14ac:dyDescent="0.25">
      <c r="A115" s="21">
        <v>16006925</v>
      </c>
      <c r="B115" s="21">
        <v>4</v>
      </c>
      <c r="C115" s="21" t="str">
        <v>STOCK</v>
      </c>
      <c r="D115" s="21">
        <v>4</v>
      </c>
      <c r="E115" s="21" t="str">
        <v>MP BIO</v>
      </c>
      <c r="F115" s="21">
        <v>0</v>
      </c>
      <c r="G115" s="21">
        <v>0</v>
      </c>
      <c r="H115" s="21">
        <v>0</v>
      </c>
      <c r="I115" s="21" t="str">
        <v>STOCK</v>
      </c>
    </row>
    <row r="116" spans="1:9" x14ac:dyDescent="0.25">
      <c r="A116" s="21" t="str">
        <v>B-003000-WB-100</v>
      </c>
      <c r="B116" s="21">
        <v>5</v>
      </c>
      <c r="C116" s="21" t="str">
        <v>Stock</v>
      </c>
      <c r="D116" s="21">
        <v>4</v>
      </c>
      <c r="E116" s="21" t="str">
        <v>DHARMACON</v>
      </c>
      <c r="F116" s="21">
        <v>0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 t="str">
        <v>D-001810-10-05</v>
      </c>
      <c r="B117" s="21">
        <v>4</v>
      </c>
      <c r="C117" s="21" t="str">
        <v>Stock</v>
      </c>
      <c r="D117" s="21">
        <v>-20</v>
      </c>
      <c r="E117" s="21" t="str">
        <v>DHARMACON</v>
      </c>
      <c r="F117" s="21">
        <v>0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 t="str">
        <v>T-2001-02</v>
      </c>
      <c r="B118" s="21">
        <v>3</v>
      </c>
      <c r="C118" s="21" t="str">
        <v>Stock</v>
      </c>
      <c r="D118" s="21">
        <v>4</v>
      </c>
      <c r="E118" s="21" t="str">
        <v>DHARMACON</v>
      </c>
      <c r="F118" s="21">
        <v>0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>
        <v>1261254</v>
      </c>
      <c r="B119" s="21">
        <v>3</v>
      </c>
      <c r="C119" s="21" t="str">
        <v>Stock</v>
      </c>
      <c r="D119" s="21">
        <v>4</v>
      </c>
      <c r="E119" s="21" t="str">
        <v>MP BIO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>
        <v>740379</v>
      </c>
      <c r="B120" s="21">
        <v>181</v>
      </c>
      <c r="C120" s="21" t="str">
        <v>STOCK</v>
      </c>
      <c r="D120" s="21" t="str">
        <v>RT</v>
      </c>
      <c r="E120" s="21" t="str">
        <v>BioLegend</v>
      </c>
      <c r="F120" s="21">
        <v>0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 t="str">
        <v>T-0928</v>
      </c>
      <c r="B121" s="21">
        <v>1</v>
      </c>
      <c r="C121" s="21" t="str">
        <v>STOCK</v>
      </c>
      <c r="D121" s="21">
        <v>-20</v>
      </c>
      <c r="E121" s="21" t="str">
        <v>TargetMol</v>
      </c>
      <c r="F121" s="21" t="str">
        <v>EXTRA RECEIVED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 t="str">
        <v>11TRIMPR01</v>
      </c>
      <c r="B122" s="21">
        <v>1</v>
      </c>
      <c r="C122" s="21" t="str">
        <v>STOCK</v>
      </c>
      <c r="D122" s="21" t="str">
        <v>RT</v>
      </c>
      <c r="E122" s="21" t="str">
        <v>MP BIO</v>
      </c>
      <c r="F122" s="21">
        <v>0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>
        <v>740811</v>
      </c>
      <c r="B123" s="21">
        <v>2</v>
      </c>
      <c r="C123" s="21" t="str">
        <v>UNKNOWN</v>
      </c>
      <c r="D123" s="21">
        <v>4</v>
      </c>
      <c r="E123" s="21" t="str">
        <v>BioLegend</v>
      </c>
      <c r="F123" s="21" t="str">
        <v>Demo Kit Mohan Sir (740811, 741146) 2 pcs Kit</v>
      </c>
      <c r="G123" s="21" t="str">
        <v>Unknown</v>
      </c>
      <c r="H123" s="21" t="str">
        <v>Mohan Sir, (Demo)</v>
      </c>
      <c r="I123" s="21" t="str">
        <v>Unknown</v>
      </c>
    </row>
    <row r="124" spans="1:9" x14ac:dyDescent="0.25">
      <c r="A124" s="21">
        <v>741146</v>
      </c>
      <c r="B124" s="21">
        <v>2</v>
      </c>
      <c r="C124" s="21" t="str">
        <v>UNKNOWN</v>
      </c>
      <c r="D124" s="21">
        <v>4</v>
      </c>
      <c r="E124" s="21" t="str">
        <v>BioLegend</v>
      </c>
      <c r="F124" s="21" t="str">
        <v>Demo Kit Mohan Sir (740811, 741146) 2 pcs Kit</v>
      </c>
      <c r="G124" s="21" t="str">
        <v>Unknown</v>
      </c>
      <c r="H124" s="21" t="str">
        <v>Mohan Sir, (Demo)</v>
      </c>
      <c r="I124" s="21" t="str">
        <v>Unknown</v>
      </c>
    </row>
    <row r="125" spans="1:9" x14ac:dyDescent="0.25">
      <c r="A125" s="21">
        <v>740379</v>
      </c>
      <c r="B125" s="21">
        <v>1</v>
      </c>
      <c r="C125" s="21" t="str">
        <v>Unknown</v>
      </c>
      <c r="D125" s="21" t="str">
        <v>RT</v>
      </c>
      <c r="E125" s="21" t="str">
        <v>BioLegend</v>
      </c>
      <c r="F125" s="21" t="str">
        <v>Mohn Sir (Sample) Aurigine Onco</v>
      </c>
      <c r="G125" s="21" t="str">
        <v>Unknown</v>
      </c>
      <c r="H125" s="21" t="str">
        <v>Mohan sir,(Sample) Aurigine Onco</v>
      </c>
      <c r="I125" s="21" t="str">
        <v>Unknown</v>
      </c>
    </row>
    <row r="126" spans="1:9" x14ac:dyDescent="0.25">
      <c r="A126" s="21">
        <v>741110</v>
      </c>
      <c r="B126" s="21">
        <v>1</v>
      </c>
      <c r="C126" s="21" t="str">
        <v>Unknown</v>
      </c>
      <c r="D126" s="21">
        <v>4</v>
      </c>
      <c r="E126" s="21" t="str">
        <v>BioLegend</v>
      </c>
      <c r="F126" s="21" t="str">
        <v>Mohn Sir (Sample) Aurigine Onco</v>
      </c>
      <c r="G126" s="21" t="str">
        <v>Unknown</v>
      </c>
      <c r="H126" s="21" t="str">
        <v>Mohan sir,(Sample) Aurigine Onco</v>
      </c>
      <c r="I126" s="21" t="str">
        <v>Unknown</v>
      </c>
    </row>
    <row r="127" spans="1:9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</sheetData>
  <autoFilter ref="L1:R111" xr:uid="{00000000-0001-0000-0500-000000000000}">
    <filterColumn colId="6">
      <filters>
        <filter val="OutStation"/>
      </filters>
    </filterColumn>
  </autoFilter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53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11</v>
      </c>
      <c r="E2" s="1" t="str">
        <v>Local</v>
      </c>
      <c r="F2" s="1">
        <v>0</v>
      </c>
    </row>
    <row r="3" spans="1:6" x14ac:dyDescent="0.25">
      <c r="A3" s="1" t="str">
        <v>APOLLO CHENNAI</v>
      </c>
      <c r="B3" s="1">
        <v>4</v>
      </c>
      <c r="C3" s="1" t="str">
        <v>BioLegend</v>
      </c>
      <c r="D3" s="1">
        <v>1</v>
      </c>
      <c r="E3" s="1" t="str">
        <v>OutStation</v>
      </c>
      <c r="F3" s="1" t="str">
        <v>PO Awaited</v>
      </c>
    </row>
    <row r="4" spans="1:6" x14ac:dyDescent="0.25">
      <c r="A4" s="1" t="str">
        <v>ARAGEN</v>
      </c>
      <c r="B4" s="1">
        <v>4</v>
      </c>
      <c r="C4" s="1" t="str">
        <v>DHARMACON</v>
      </c>
      <c r="D4" s="1">
        <v>1</v>
      </c>
      <c r="E4" s="1" t="str">
        <v>OutStation</v>
      </c>
      <c r="F4" s="1" t="str">
        <v>Back Order</v>
      </c>
    </row>
    <row r="5" spans="1:6" x14ac:dyDescent="0.25">
      <c r="A5" s="1" t="str">
        <v>ASHOKA</v>
      </c>
      <c r="B5" s="1">
        <v>4</v>
      </c>
      <c r="C5" s="1" t="str">
        <v>BioLegend</v>
      </c>
      <c r="D5" s="1">
        <v>3</v>
      </c>
      <c r="E5" s="1" t="str">
        <v>Local</v>
      </c>
      <c r="F5" s="1" t="str">
        <v>Deepak / Priyanka Madam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BIO SOLUTION</v>
      </c>
      <c r="B8" s="1">
        <v>-20</v>
      </c>
      <c r="C8" s="1" t="str">
        <v>TARGETMOL</v>
      </c>
      <c r="D8" s="1">
        <v>3</v>
      </c>
      <c r="E8" s="1" t="str">
        <v>OutStation</v>
      </c>
      <c r="F8" s="1">
        <v>0</v>
      </c>
    </row>
    <row r="9" spans="1:6" x14ac:dyDescent="0.25">
      <c r="A9" s="1" t="str">
        <v>BITS PILANI</v>
      </c>
      <c r="B9" s="1">
        <v>-20</v>
      </c>
      <c r="C9" s="1" t="str">
        <v>TARGETMOL</v>
      </c>
      <c r="D9" s="1">
        <v>5</v>
      </c>
      <c r="E9" s="1" t="str">
        <v>OutStation</v>
      </c>
      <c r="F9" s="1">
        <v>0</v>
      </c>
    </row>
    <row r="10" spans="1:6" x14ac:dyDescent="0.25">
      <c r="A10" s="1" t="str">
        <v>GK BIO</v>
      </c>
      <c r="B10" s="1">
        <v>-20</v>
      </c>
      <c r="C10" s="1" t="str">
        <v>TARGETMOL</v>
      </c>
      <c r="D10" s="1">
        <v>1</v>
      </c>
      <c r="E10" s="1" t="str">
        <v>OutStation</v>
      </c>
      <c r="F10" s="1">
        <v>0</v>
      </c>
    </row>
    <row r="11" spans="1:6" x14ac:dyDescent="0.25">
      <c r="A11" s="1" t="str">
        <v>GOLDLAKE</v>
      </c>
      <c r="B11" s="1">
        <v>4</v>
      </c>
      <c r="C11" s="1" t="str">
        <v>CYTOSKELETON</v>
      </c>
      <c r="D11" s="1">
        <v>1</v>
      </c>
      <c r="E11" s="1" t="str">
        <v>OutStation</v>
      </c>
      <c r="F11" s="1" t="str">
        <v>PAYMENT PENDING</v>
      </c>
    </row>
    <row r="12" spans="1:6" x14ac:dyDescent="0.25">
      <c r="A12" s="1" t="str">
        <v>IIT KANPUR</v>
      </c>
      <c r="B12" s="1">
        <v>-20</v>
      </c>
      <c r="C12" s="1" t="str">
        <v>DHARMACON</v>
      </c>
      <c r="D12" s="1">
        <v>1</v>
      </c>
      <c r="E12" s="1" t="str">
        <v>OutStation</v>
      </c>
      <c r="F12" s="1" t="str">
        <v>Back Order</v>
      </c>
    </row>
    <row r="13" spans="1:6" x14ac:dyDescent="0.25">
      <c r="A13" s="1" t="str">
        <v>ILS</v>
      </c>
      <c r="B13" s="1">
        <v>-20</v>
      </c>
      <c r="C13" s="1" t="str">
        <v>DHARMACON</v>
      </c>
      <c r="D13" s="1">
        <v>7</v>
      </c>
      <c r="E13" s="1" t="str">
        <v>OutStation</v>
      </c>
      <c r="F13" s="1" t="str">
        <v>PO Awaited</v>
      </c>
    </row>
    <row r="14" spans="1:6" x14ac:dyDescent="0.25">
      <c r="A14" s="1" t="str">
        <v>IMMUNOCON</v>
      </c>
      <c r="B14" s="1">
        <v>4</v>
      </c>
      <c r="C14" s="1" t="str">
        <v>BioLegend</v>
      </c>
      <c r="D14" s="1">
        <v>1</v>
      </c>
      <c r="E14" s="1" t="str">
        <v>OutStation</v>
      </c>
      <c r="F14" s="1" t="str">
        <v>Immunocon</v>
      </c>
    </row>
    <row r="15" spans="1:6" x14ac:dyDescent="0.25">
      <c r="A15" s="1" t="str">
        <v>NCBS</v>
      </c>
      <c r="B15" s="1">
        <v>-20</v>
      </c>
      <c r="C15" s="1" t="str">
        <v>DHARMACON</v>
      </c>
      <c r="D15" s="1">
        <v>2</v>
      </c>
      <c r="E15" s="1" t="str">
        <v>OutStation</v>
      </c>
      <c r="F15" s="1" t="str">
        <v>PO Awaited</v>
      </c>
    </row>
    <row r="16" spans="1:6" x14ac:dyDescent="0.25">
      <c r="A16" s="1" t="str">
        <v>NNF</v>
      </c>
      <c r="B16" s="1">
        <v>-20</v>
      </c>
      <c r="C16" s="1" t="str">
        <v>Targetmol</v>
      </c>
      <c r="D16" s="1">
        <v>1</v>
      </c>
      <c r="E16" s="1" t="str">
        <v>OutStation</v>
      </c>
      <c r="F16" s="1" t="str">
        <v>Sample / Back Order</v>
      </c>
    </row>
    <row r="17" spans="1:6" x14ac:dyDescent="0.25">
      <c r="A17" s="1" t="str">
        <v>Opening Stock</v>
      </c>
      <c r="B17" s="1">
        <v>-20</v>
      </c>
      <c r="C17" s="1" t="str">
        <v>BioLegend</v>
      </c>
      <c r="D17" s="1">
        <v>8</v>
      </c>
      <c r="E17" s="1" t="str">
        <v>STOCK</v>
      </c>
      <c r="F17" s="1" t="str">
        <v>Stock</v>
      </c>
    </row>
    <row r="18" spans="1:6" x14ac:dyDescent="0.25">
      <c r="A18" s="1" t="str">
        <v>Opening Stock</v>
      </c>
      <c r="B18" s="1">
        <v>4</v>
      </c>
      <c r="C18" s="1" t="str">
        <v>BioLegend</v>
      </c>
      <c r="D18" s="1">
        <v>10</v>
      </c>
      <c r="E18" s="1" t="str">
        <v>STOCK</v>
      </c>
      <c r="F18" s="1" t="str">
        <v>Stock</v>
      </c>
    </row>
    <row r="19" spans="1:6" x14ac:dyDescent="0.25">
      <c r="A19" s="1" t="str">
        <v>Opening Stock</v>
      </c>
      <c r="B19" s="1">
        <v>-20</v>
      </c>
      <c r="C19" s="1" t="str">
        <v>Dharmacon</v>
      </c>
      <c r="D19" s="1">
        <v>1</v>
      </c>
      <c r="E19" s="1" t="str">
        <v>STOCK</v>
      </c>
      <c r="F19" s="1" t="str">
        <v>Stock</v>
      </c>
    </row>
    <row r="20" spans="1:6" x14ac:dyDescent="0.25">
      <c r="A20" s="1" t="str">
        <v>OPENING STOCK</v>
      </c>
      <c r="B20" s="1" t="str">
        <v>RT</v>
      </c>
      <c r="C20" s="1" t="str">
        <v>Sartorius</v>
      </c>
      <c r="D20" s="1">
        <v>21</v>
      </c>
      <c r="E20" s="1" t="str">
        <v>STOCK</v>
      </c>
      <c r="F20" s="1" t="str">
        <v>Stock</v>
      </c>
    </row>
    <row r="21" spans="1:6" x14ac:dyDescent="0.25">
      <c r="A21" s="1" t="str">
        <v>PRIYANKA MADAM</v>
      </c>
      <c r="B21" s="1">
        <v>4</v>
      </c>
      <c r="C21" s="1" t="str">
        <v>BioLegend</v>
      </c>
      <c r="D21" s="1">
        <v>1</v>
      </c>
      <c r="E21" s="1" t="str">
        <v>Local</v>
      </c>
      <c r="F21" s="1" t="str">
        <v>Priyanka Madam</v>
      </c>
    </row>
    <row r="22" spans="1:6" x14ac:dyDescent="0.25">
      <c r="A22" s="1" t="str">
        <v>Sample (PM)</v>
      </c>
      <c r="B22" s="1">
        <v>4</v>
      </c>
      <c r="C22" s="1" t="str">
        <v>Hansa Biomed</v>
      </c>
      <c r="D22" s="1">
        <v>5</v>
      </c>
      <c r="E22" s="1" t="str">
        <v>Local</v>
      </c>
      <c r="F22" s="1" t="str">
        <v>Priyanka Madam</v>
      </c>
    </row>
    <row r="23" spans="1:6" x14ac:dyDescent="0.25">
      <c r="A23" s="1" t="str">
        <v>SOUTH CAMPUS</v>
      </c>
      <c r="B23" s="1" t="str">
        <v>RT</v>
      </c>
      <c r="C23" s="1" t="str">
        <v>HOEFER</v>
      </c>
      <c r="D23" s="1">
        <v>2</v>
      </c>
      <c r="E23" s="1" t="str">
        <v>Local</v>
      </c>
      <c r="F23" s="1" t="str">
        <v>Sample</v>
      </c>
    </row>
    <row r="24" spans="1:6" x14ac:dyDescent="0.25">
      <c r="A24" s="1" t="str">
        <v>Stock</v>
      </c>
      <c r="B24" s="1">
        <v>4</v>
      </c>
      <c r="C24" s="1" t="str">
        <v>BioLegend</v>
      </c>
      <c r="D24" s="1">
        <v>2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-20</v>
      </c>
      <c r="C25" s="1" t="str">
        <v>Dharmacon</v>
      </c>
      <c r="D25" s="1">
        <v>1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 t="str">
        <v>RT</v>
      </c>
      <c r="C26" s="1" t="str">
        <v>Mp Bio</v>
      </c>
      <c r="D26" s="1">
        <v>28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 t="str">
        <v>RT</v>
      </c>
      <c r="C27" s="1" t="str">
        <v>Sartorius</v>
      </c>
      <c r="D27" s="1">
        <v>59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3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-20</v>
      </c>
      <c r="C29" s="1" t="str">
        <v>Mp Bio</v>
      </c>
      <c r="D29" s="1">
        <v>14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Revvity</v>
      </c>
      <c r="D30" s="1">
        <v>2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4</v>
      </c>
      <c r="C31" s="1" t="str">
        <v>BioLegend</v>
      </c>
      <c r="D31" s="1">
        <v>1</v>
      </c>
      <c r="E31" s="1" t="str">
        <v>STOCK</v>
      </c>
      <c r="F31" s="1" t="str">
        <v>Priyanka Madam</v>
      </c>
    </row>
    <row r="32" spans="1:6" x14ac:dyDescent="0.25">
      <c r="A32" s="1" t="str">
        <v>STOCK</v>
      </c>
      <c r="B32" s="1">
        <v>4</v>
      </c>
      <c r="C32" s="1" t="str">
        <v>BioLegend</v>
      </c>
      <c r="D32" s="1">
        <v>1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 t="str">
        <v>4</v>
      </c>
      <c r="C33" s="1" t="str">
        <v>BioLegend</v>
      </c>
      <c r="D33" s="1">
        <v>1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 t="str">
        <v>RT</v>
      </c>
      <c r="C34" s="1" t="str">
        <v>Biotium</v>
      </c>
      <c r="D34" s="1">
        <v>5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 t="str">
        <v>RT</v>
      </c>
      <c r="C35" s="1" t="str">
        <v>Genei Lab</v>
      </c>
      <c r="D35" s="1">
        <v>2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-20</v>
      </c>
      <c r="C36" s="1" t="str">
        <v>Genei Lab</v>
      </c>
      <c r="D36" s="1">
        <v>2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-20</v>
      </c>
      <c r="C37" s="1" t="str">
        <v>Genei Lab</v>
      </c>
      <c r="D37" s="1">
        <v>3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BioLegend</v>
      </c>
      <c r="D38" s="1">
        <v>4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BioLegend</v>
      </c>
      <c r="D39" s="1">
        <v>1</v>
      </c>
      <c r="E39" s="1" t="str">
        <v>STOCK</v>
      </c>
      <c r="F39" s="1" t="str">
        <v>Open Item</v>
      </c>
    </row>
    <row r="40" spans="1:6" x14ac:dyDescent="0.25">
      <c r="A40" s="1" t="str">
        <v>STOCK</v>
      </c>
      <c r="B40" s="1">
        <v>-20</v>
      </c>
      <c r="C40" s="1" t="str">
        <v>Intron</v>
      </c>
      <c r="D40" s="1">
        <v>17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4</v>
      </c>
      <c r="C41" s="1" t="str">
        <v>Genexis Biotech</v>
      </c>
      <c r="D41" s="1">
        <v>3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BioXcell</v>
      </c>
      <c r="D42" s="1">
        <v>1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 t="str">
        <v>RT</v>
      </c>
      <c r="C43" s="1" t="str">
        <v>MP BIO</v>
      </c>
      <c r="D43" s="1">
        <v>5</v>
      </c>
      <c r="E43" s="1" t="str">
        <v>STOCK</v>
      </c>
      <c r="F43" s="1">
        <v>0</v>
      </c>
    </row>
    <row r="44" spans="1:6" x14ac:dyDescent="0.25">
      <c r="A44" s="1" t="str">
        <v>STOCK</v>
      </c>
      <c r="B44" s="1">
        <v>4</v>
      </c>
      <c r="C44" s="1" t="str">
        <v>MP BIO</v>
      </c>
      <c r="D44" s="1">
        <v>8</v>
      </c>
      <c r="E44" s="1" t="str">
        <v>STOCK</v>
      </c>
      <c r="F44" s="1">
        <v>0</v>
      </c>
    </row>
    <row r="45" spans="1:6" x14ac:dyDescent="0.25">
      <c r="A45" s="1" t="str">
        <v>Stock</v>
      </c>
      <c r="B45" s="1">
        <v>4</v>
      </c>
      <c r="C45" s="1" t="str">
        <v>DHARMACON</v>
      </c>
      <c r="D45" s="1">
        <v>8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-20</v>
      </c>
      <c r="C46" s="1" t="str">
        <v>DHARMACON</v>
      </c>
      <c r="D46" s="1">
        <v>4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>
        <v>4</v>
      </c>
      <c r="C47" s="1" t="str">
        <v>MP BIO</v>
      </c>
      <c r="D47" s="1">
        <v>3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 t="str">
        <v>RT</v>
      </c>
      <c r="C48" s="1" t="str">
        <v>BioLegend</v>
      </c>
      <c r="D48" s="1">
        <v>181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-20</v>
      </c>
      <c r="C49" s="1" t="str">
        <v>TargetMol</v>
      </c>
      <c r="D49" s="1">
        <v>1</v>
      </c>
      <c r="E49" s="1" t="str">
        <v>STOCK</v>
      </c>
      <c r="F49" s="1" t="str">
        <v>Stock</v>
      </c>
    </row>
    <row r="50" spans="1:6" x14ac:dyDescent="0.25">
      <c r="A50" s="1" t="str">
        <v>UNKNOWN</v>
      </c>
      <c r="B50" s="1">
        <v>4</v>
      </c>
      <c r="C50" s="1" t="str">
        <v>BioLegend</v>
      </c>
      <c r="D50" s="1">
        <v>4</v>
      </c>
      <c r="E50" s="1" t="str">
        <v>Unknown</v>
      </c>
      <c r="F50" s="1" t="str">
        <v>Mohan Sir, (Demo)</v>
      </c>
    </row>
    <row r="51" spans="1:6" x14ac:dyDescent="0.25">
      <c r="A51" s="1" t="str">
        <v>Unknown</v>
      </c>
      <c r="B51" s="1" t="str">
        <v>RT</v>
      </c>
      <c r="C51" s="1" t="str">
        <v>BioLegend</v>
      </c>
      <c r="D51" s="1">
        <v>1</v>
      </c>
      <c r="E51" s="1" t="str">
        <v>Unknown</v>
      </c>
      <c r="F51" s="1" t="str">
        <v>Mohan sir,(Sample) Aurigine Onco</v>
      </c>
    </row>
    <row r="52" spans="1:6" x14ac:dyDescent="0.25">
      <c r="A52" s="1" t="str">
        <v>Unknown</v>
      </c>
      <c r="B52" s="1">
        <v>4</v>
      </c>
      <c r="C52" s="1" t="str">
        <v>BioLegend</v>
      </c>
      <c r="D52" s="1">
        <v>1</v>
      </c>
      <c r="E52" s="1" t="str">
        <v>Unknown</v>
      </c>
      <c r="F52" s="1" t="str">
        <v>Mohan sir,(Sample) Aurigine Onco</v>
      </c>
    </row>
    <row r="53" spans="1:6" x14ac:dyDescent="0.25">
      <c r="A53" s="1">
        <v>0</v>
      </c>
      <c r="B53" s="1">
        <v>0</v>
      </c>
      <c r="C53" s="1">
        <v>0</v>
      </c>
      <c r="D53" s="1">
        <v>0</v>
      </c>
      <c r="E53" s="1">
        <v>0</v>
      </c>
      <c r="F53" s="1">
        <v>0</v>
      </c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7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45969</v>
      </c>
      <c r="B2" s="1">
        <v>58157937600</v>
      </c>
      <c r="C2" s="1">
        <v>0</v>
      </c>
      <c r="D2" s="1" t="str">
        <v>SAI LIFE</v>
      </c>
    </row>
    <row r="3" spans="1:4" x14ac:dyDescent="0.25">
      <c r="A3" s="2">
        <v>45969</v>
      </c>
      <c r="B3" s="1">
        <v>58157937961</v>
      </c>
      <c r="C3" s="1">
        <v>0</v>
      </c>
      <c r="D3" s="1" t="str">
        <v>IISER MOHALI</v>
      </c>
    </row>
    <row r="4" spans="1:4" x14ac:dyDescent="0.25">
      <c r="A4" s="2">
        <v>45969</v>
      </c>
      <c r="B4" s="1">
        <v>58157938252</v>
      </c>
      <c r="C4" s="1">
        <v>0</v>
      </c>
      <c r="D4" s="1" t="str">
        <v>BECKMAN</v>
      </c>
    </row>
    <row r="5" spans="1:4" x14ac:dyDescent="0.25">
      <c r="A5" s="2">
        <v>45969</v>
      </c>
      <c r="B5" s="1">
        <v>58157938403</v>
      </c>
      <c r="C5" s="1">
        <v>0</v>
      </c>
      <c r="D5" s="1" t="str">
        <v>OMNI PROTECT</v>
      </c>
    </row>
    <row r="6" spans="1:4" x14ac:dyDescent="0.25">
      <c r="A6" s="2">
        <v>45969</v>
      </c>
      <c r="B6" s="1">
        <v>58157938554</v>
      </c>
      <c r="C6" s="1">
        <v>0</v>
      </c>
      <c r="D6" s="1" t="str">
        <v>AURIGINE ONCO</v>
      </c>
    </row>
    <row r="7" spans="1:4" x14ac:dyDescent="0.25">
      <c r="A7" s="2">
        <v>0</v>
      </c>
      <c r="B7" s="1">
        <v>0</v>
      </c>
      <c r="C7" s="1">
        <v>0</v>
      </c>
      <c r="D7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3718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26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Opening 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 t="str">
        <v>T1785</v>
      </c>
      <c r="B42" s="1" t="str">
        <v xml:space="preserve"> Palbociclib 571190-30-2 Spec 5 mg</v>
      </c>
      <c r="C42" s="1">
        <v>1</v>
      </c>
      <c r="D42" s="1" t="str">
        <v>NNF</v>
      </c>
      <c r="E42" s="1">
        <v>-20</v>
      </c>
      <c r="F42" s="1" t="str">
        <v>Targetmol</v>
      </c>
      <c r="G42" s="1" t="str">
        <v>Banglore</v>
      </c>
      <c r="H42" s="1" t="str">
        <v>Sample / Back Order</v>
      </c>
      <c r="I42" s="1" t="str">
        <v>OutStation</v>
      </c>
    </row>
    <row r="43" spans="1:9" x14ac:dyDescent="0.25">
      <c r="A43" s="1">
        <v>424401</v>
      </c>
      <c r="B43" s="1" t="str">
        <v>True-Nuclear™ Transcription Factor Buffer Set  120tests</v>
      </c>
      <c r="C43" s="1">
        <v>1</v>
      </c>
      <c r="D43" s="1" t="str">
        <v>PRIYANKA MADAM</v>
      </c>
      <c r="E43" s="1">
        <v>4</v>
      </c>
      <c r="F43" s="1" t="str">
        <v>BioLegend</v>
      </c>
      <c r="G43" s="1" t="str">
        <v>Delhi</v>
      </c>
      <c r="H43" s="1" t="str">
        <v>Priyanka Madam</v>
      </c>
      <c r="I43" s="1" t="str">
        <v>Local</v>
      </c>
    </row>
    <row r="44" spans="1:9" x14ac:dyDescent="0.25">
      <c r="A44" s="1">
        <v>740379</v>
      </c>
      <c r="B44" s="1" t="str">
        <v>V-bottom Plate for LEGENDplex™ Assay  1plate</v>
      </c>
      <c r="C44" s="1">
        <v>1</v>
      </c>
      <c r="D44" s="1" t="str">
        <v>Unknown</v>
      </c>
      <c r="E44" s="1" t="str">
        <v>RT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>
        <v>741110</v>
      </c>
      <c r="B45" s="1" t="str">
        <v>LEGENDplex™ Buffer Set A2  100 tests</v>
      </c>
      <c r="C45" s="1">
        <v>1</v>
      </c>
      <c r="D45" s="1" t="str">
        <v>Unknown</v>
      </c>
      <c r="E45" s="1">
        <v>4</v>
      </c>
      <c r="F45" s="1" t="str">
        <v>BioLegend</v>
      </c>
      <c r="G45" s="1" t="str">
        <v>Unknown</v>
      </c>
      <c r="H45" s="1" t="str">
        <v>Mohan sir,(Sample) Aurigine Onco</v>
      </c>
      <c r="I45" s="1" t="str">
        <v>Unknown</v>
      </c>
    </row>
    <row r="46" spans="1:9" x14ac:dyDescent="0.25">
      <c r="A46" s="1" t="str">
        <v>L-019598-00-0005</v>
      </c>
      <c r="B46" s="1" t="str">
        <v xml:space="preserve">ON-TARGETplus Human PABPC1 (26986)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L-013680-01-0005</v>
      </c>
      <c r="B47" s="1" t="str">
        <v xml:space="preserve">ON-TARGETplus Human NXF1 (10482)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L-012078-00-0005</v>
      </c>
      <c r="B48" s="1" t="str">
        <v xml:space="preserve">ON-TARGETplus Human ALYREF (10189)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L-003030-00-0005</v>
      </c>
      <c r="B49" s="1" t="str">
        <v xml:space="preserve">ON-TARGETplus Human XPO1 (7514) siRNA - SMARTpool, 5_x000D_
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L-004920-01-0005</v>
      </c>
      <c r="B50" s="1" t="str">
        <v xml:space="preserve">ON-TARGETplus Human DDX39A (10212)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L-003805-00-0005</v>
      </c>
      <c r="B51" s="1" t="str">
        <v xml:space="preserve">ON-TARGETplus Human DDX39B (7919) siRNA -_x000D_
SMARTpool, 5 nmol 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D-001810-10-05</v>
      </c>
      <c r="B52" s="1" t="str">
        <v>ON-TARGETplus Non-targeting Pool  5nmol</v>
      </c>
      <c r="C52" s="1">
        <v>1</v>
      </c>
      <c r="D52" s="1" t="str">
        <v>ILS</v>
      </c>
      <c r="E52" s="1">
        <v>-20</v>
      </c>
      <c r="F52" s="1" t="str">
        <v>DHARMACON</v>
      </c>
      <c r="G52" s="1" t="str">
        <v>Bhuvneshwar</v>
      </c>
      <c r="H52" s="1" t="str">
        <v>PO Awaited</v>
      </c>
      <c r="I52" s="1" t="str">
        <v>OutStation</v>
      </c>
    </row>
    <row r="53" spans="1:9" x14ac:dyDescent="0.25">
      <c r="A53" s="1" t="str">
        <v>L-015121-00-0005</v>
      </c>
      <c r="B53" s="1" t="str">
        <v>ON-TARGETplus Human MYO1C (4641)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L-020165-00-0005</v>
      </c>
      <c r="B54" s="1" t="str">
        <v>ON-TARGETplus Human CTCF (10664) siRNA - SMARTpool  5nmol</v>
      </c>
      <c r="C54" s="1">
        <v>1</v>
      </c>
      <c r="D54" s="1" t="str">
        <v>NCBS</v>
      </c>
      <c r="E54" s="1">
        <v>-20</v>
      </c>
      <c r="F54" s="1" t="str">
        <v>DHARMACON</v>
      </c>
      <c r="G54" s="1" t="str">
        <v>Banglore</v>
      </c>
      <c r="H54" s="1" t="str">
        <v>PO Awaited</v>
      </c>
      <c r="I54" s="1" t="str">
        <v>OutStation</v>
      </c>
    </row>
    <row r="55" spans="1:9" x14ac:dyDescent="0.25">
      <c r="A55" s="1" t="str">
        <v>D-001810-10-05</v>
      </c>
      <c r="B55" s="1" t="str">
        <v>ON-TARGETplus Non-targeting Pool  5nmol</v>
      </c>
      <c r="C55" s="1">
        <v>1</v>
      </c>
      <c r="D55" s="1" t="str">
        <v>AURIGINE ONCO</v>
      </c>
      <c r="E55" s="1">
        <v>-20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B-002000-UB-100</v>
      </c>
      <c r="B56" s="1" t="str">
        <v>5X siRNA Buffer  100ml</v>
      </c>
      <c r="C56" s="1">
        <v>1</v>
      </c>
      <c r="D56" s="1" t="str">
        <v>ARAGEN</v>
      </c>
      <c r="E56" s="1">
        <v>4</v>
      </c>
      <c r="F56" s="1" t="str">
        <v>DHARMACON</v>
      </c>
      <c r="G56" s="1" t="str">
        <v>Hyderabad</v>
      </c>
      <c r="H56" s="1" t="str">
        <v>Back Order</v>
      </c>
      <c r="I56" s="1" t="str">
        <v>OutStation</v>
      </c>
    </row>
    <row r="57" spans="1:9" x14ac:dyDescent="0.25">
      <c r="A57" s="1" t="str">
        <v>T-2001-03</v>
      </c>
      <c r="B57" s="1" t="str">
        <v>DharmaFECT 1 Transfection Reagent  1.5ml</v>
      </c>
      <c r="C57" s="1">
        <v>1</v>
      </c>
      <c r="D57" s="1" t="str">
        <v>AURIGINE ONCO</v>
      </c>
      <c r="E57" s="1">
        <v>4</v>
      </c>
      <c r="F57" s="1" t="str">
        <v>DHARMACON</v>
      </c>
      <c r="G57" s="1" t="str">
        <v>Banglore</v>
      </c>
      <c r="H57" s="1" t="str">
        <v>From Stock / Back Order</v>
      </c>
      <c r="I57" s="1" t="str">
        <v>OutStation</v>
      </c>
    </row>
    <row r="58" spans="1:9" x14ac:dyDescent="0.25">
      <c r="A58" s="1">
        <v>301305</v>
      </c>
      <c r="B58" s="1" t="str">
        <v>anti-human CD11b</v>
      </c>
      <c r="C58" s="1">
        <v>1</v>
      </c>
      <c r="D58" s="1" t="str">
        <v>ASHOKA</v>
      </c>
      <c r="E58" s="1">
        <v>4</v>
      </c>
      <c r="F58" s="1" t="str">
        <v>BioLegend</v>
      </c>
      <c r="G58" s="1" t="str">
        <v>Sonipat</v>
      </c>
      <c r="H58" s="1" t="str">
        <v>Deepak / Priyanka Madam</v>
      </c>
      <c r="I58" s="1" t="str">
        <v>Local</v>
      </c>
    </row>
    <row r="59" spans="1:9" x14ac:dyDescent="0.25">
      <c r="A59" s="1">
        <v>305413</v>
      </c>
      <c r="B59" s="1" t="str">
        <v>anti-human CD86</v>
      </c>
      <c r="C59" s="1">
        <v>1</v>
      </c>
      <c r="D59" s="1" t="str">
        <v>ASHOKA</v>
      </c>
      <c r="E59" s="1">
        <v>4</v>
      </c>
      <c r="F59" s="1" t="str">
        <v>BioLegend</v>
      </c>
      <c r="G59" s="1" t="str">
        <v>Sonipat</v>
      </c>
      <c r="H59" s="1" t="str">
        <v>Deepak / Priyanka Madam</v>
      </c>
      <c r="I59" s="1" t="str">
        <v>Local</v>
      </c>
    </row>
    <row r="60" spans="1:9" x14ac:dyDescent="0.25">
      <c r="A60" s="1">
        <v>369703</v>
      </c>
      <c r="B60" s="1" t="str">
        <v>anti-human Arginase I</v>
      </c>
      <c r="C60" s="1">
        <v>1</v>
      </c>
      <c r="D60" s="1" t="str">
        <v>ASHOKA</v>
      </c>
      <c r="E60" s="1">
        <v>4</v>
      </c>
      <c r="F60" s="1" t="str">
        <v>BioLegend</v>
      </c>
      <c r="G60" s="1" t="str">
        <v>Sonipat</v>
      </c>
      <c r="H60" s="1" t="str">
        <v>Deepak / Priyanka Madam</v>
      </c>
      <c r="I60" s="1" t="str">
        <v>Local</v>
      </c>
    </row>
    <row r="61" spans="1:9" x14ac:dyDescent="0.25">
      <c r="A61" s="1" t="str">
        <v>T-0928</v>
      </c>
      <c r="B61" s="1">
        <v>0</v>
      </c>
      <c r="C61" s="1">
        <v>1</v>
      </c>
      <c r="D61" s="1" t="str">
        <v>STOCK</v>
      </c>
      <c r="E61" s="1">
        <v>-20</v>
      </c>
      <c r="F61" s="1" t="str">
        <v>TargetMol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11TRIMPR01</v>
      </c>
      <c r="B62" s="1">
        <v>0</v>
      </c>
      <c r="C62" s="1">
        <v>1</v>
      </c>
      <c r="D62" s="1" t="str">
        <v>STOCK</v>
      </c>
      <c r="E62" s="1" t="str">
        <v>RT</v>
      </c>
      <c r="F62" s="1" t="str">
        <v>MP BIO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BK011P</v>
      </c>
      <c r="B63" s="1">
        <v>0</v>
      </c>
      <c r="C63" s="1">
        <v>1</v>
      </c>
      <c r="D63" s="1" t="str">
        <v>GOLDLAKE</v>
      </c>
      <c r="E63" s="1">
        <v>4</v>
      </c>
      <c r="F63" s="1" t="str">
        <v>CYTOSKELETON</v>
      </c>
      <c r="G63" s="1" t="str">
        <v>PUNE</v>
      </c>
      <c r="H63" s="1" t="str">
        <v>PAYMENT PENDING</v>
      </c>
      <c r="I63" s="1" t="str">
        <v>OutStation</v>
      </c>
    </row>
    <row r="64" spans="1:9" x14ac:dyDescent="0.25">
      <c r="A64" s="1" t="str">
        <v>SB-P-LV-101-10</v>
      </c>
      <c r="B64" s="1" t="str">
        <v xml:space="preserve">LentiBOOST Lentivirus
Transduction Enhancer, Pharma- Grade, 0.2 mL
</v>
      </c>
      <c r="C64" s="1">
        <v>1</v>
      </c>
      <c r="D64" s="1" t="str">
        <v>IIT KANPUR</v>
      </c>
      <c r="E64" s="1">
        <v>-20</v>
      </c>
      <c r="F64" s="1" t="str">
        <v>DHARMACON</v>
      </c>
      <c r="G64" s="1" t="str">
        <v>Kanpur</v>
      </c>
      <c r="H64" s="1" t="str">
        <v>Back Order</v>
      </c>
      <c r="I64" s="1" t="str">
        <v>OutStation</v>
      </c>
    </row>
    <row r="65" spans="1:9" x14ac:dyDescent="0.25">
      <c r="A65" s="1" t="str">
        <v>T5530</v>
      </c>
      <c r="B65" s="1">
        <v>0</v>
      </c>
      <c r="C65" s="1">
        <v>1</v>
      </c>
      <c r="D65" s="1" t="str">
        <v>AIIMS</v>
      </c>
      <c r="E65" s="1">
        <v>-20</v>
      </c>
      <c r="F65" s="1" t="str">
        <v>TARGETMOL</v>
      </c>
      <c r="G65" s="1" t="str">
        <v>Delhi</v>
      </c>
      <c r="H65" s="1">
        <v>0</v>
      </c>
      <c r="I65" s="1" t="str">
        <v>Local</v>
      </c>
    </row>
    <row r="66" spans="1:9" x14ac:dyDescent="0.25">
      <c r="A66" s="1" t="str">
        <v>T15582</v>
      </c>
      <c r="B66" s="1">
        <v>0</v>
      </c>
      <c r="C66" s="1">
        <v>1</v>
      </c>
      <c r="D66" s="1" t="str">
        <v>AIIMS</v>
      </c>
      <c r="E66" s="1">
        <v>-20</v>
      </c>
      <c r="F66" s="1" t="str">
        <v>TARGETMOL</v>
      </c>
      <c r="G66" s="1" t="str">
        <v>Delhi</v>
      </c>
      <c r="H66" s="1">
        <v>0</v>
      </c>
      <c r="I66" s="1" t="str">
        <v>Local</v>
      </c>
    </row>
    <row r="67" spans="1:9" x14ac:dyDescent="0.25">
      <c r="A67" s="1" t="str">
        <v>T3686</v>
      </c>
      <c r="B67" s="1">
        <v>0</v>
      </c>
      <c r="C67" s="1">
        <v>1</v>
      </c>
      <c r="D67" s="1" t="str">
        <v>AIIMS</v>
      </c>
      <c r="E67" s="1">
        <v>-20</v>
      </c>
      <c r="F67" s="1" t="str">
        <v>TARGETMOL</v>
      </c>
      <c r="G67" s="1" t="str">
        <v>Delhi</v>
      </c>
      <c r="H67" s="1">
        <v>0</v>
      </c>
      <c r="I67" s="1" t="str">
        <v>Local</v>
      </c>
    </row>
    <row r="68" spans="1:9" x14ac:dyDescent="0.25">
      <c r="A68" s="1" t="str">
        <v>T14073</v>
      </c>
      <c r="B68" s="1">
        <v>0</v>
      </c>
      <c r="C68" s="1">
        <v>1</v>
      </c>
      <c r="D68" s="1" t="str">
        <v>AIIMS</v>
      </c>
      <c r="E68" s="1">
        <v>-20</v>
      </c>
      <c r="F68" s="1" t="str">
        <v>TARGETMOL</v>
      </c>
      <c r="G68" s="1" t="str">
        <v>Delhi</v>
      </c>
      <c r="H68" s="1">
        <v>0</v>
      </c>
      <c r="I68" s="1" t="str">
        <v>Local</v>
      </c>
    </row>
    <row r="69" spans="1:9" x14ac:dyDescent="0.25">
      <c r="A69" s="1" t="str">
        <v>T2452</v>
      </c>
      <c r="B69" s="1">
        <v>0</v>
      </c>
      <c r="C69" s="1">
        <v>1</v>
      </c>
      <c r="D69" s="1" t="str">
        <v>AIIMS</v>
      </c>
      <c r="E69" s="1">
        <v>-20</v>
      </c>
      <c r="F69" s="1" t="str">
        <v>TARGETMOL</v>
      </c>
      <c r="G69" s="1" t="str">
        <v>Delhi</v>
      </c>
      <c r="H69" s="1">
        <v>0</v>
      </c>
      <c r="I69" s="1" t="str">
        <v>Local</v>
      </c>
    </row>
    <row r="70" spans="1:9" x14ac:dyDescent="0.25">
      <c r="A70" s="1" t="str">
        <v>T15735</v>
      </c>
      <c r="B70" s="1">
        <v>0</v>
      </c>
      <c r="C70" s="1">
        <v>1</v>
      </c>
      <c r="D70" s="1" t="str">
        <v>AIIMS</v>
      </c>
      <c r="E70" s="1">
        <v>-20</v>
      </c>
      <c r="F70" s="1" t="str">
        <v>TARGETMOL</v>
      </c>
      <c r="G70" s="1" t="str">
        <v>Delhi</v>
      </c>
      <c r="H70" s="1">
        <v>0</v>
      </c>
      <c r="I70" s="1" t="str">
        <v>Local</v>
      </c>
    </row>
    <row r="71" spans="1:9" x14ac:dyDescent="0.25">
      <c r="A71" s="1" t="str">
        <v>T1022</v>
      </c>
      <c r="B71" s="1">
        <v>0</v>
      </c>
      <c r="C71" s="1">
        <v>1</v>
      </c>
      <c r="D71" s="1" t="str">
        <v>AIIMS</v>
      </c>
      <c r="E71" s="1">
        <v>-20</v>
      </c>
      <c r="F71" s="1" t="str">
        <v>TARGETMOL</v>
      </c>
      <c r="G71" s="1" t="str">
        <v>Delhi</v>
      </c>
      <c r="H71" s="1">
        <v>0</v>
      </c>
      <c r="I71" s="1" t="str">
        <v>Local</v>
      </c>
    </row>
    <row r="72" spans="1:9" x14ac:dyDescent="0.25">
      <c r="A72" s="1" t="str">
        <v>T1408</v>
      </c>
      <c r="B72" s="1">
        <v>0</v>
      </c>
      <c r="C72" s="1">
        <v>1</v>
      </c>
      <c r="D72" s="1" t="str">
        <v>AIIMS</v>
      </c>
      <c r="E72" s="1">
        <v>-20</v>
      </c>
      <c r="F72" s="1" t="str">
        <v>TARGETMOL</v>
      </c>
      <c r="G72" s="1" t="str">
        <v>Delhi</v>
      </c>
      <c r="H72" s="1">
        <v>0</v>
      </c>
      <c r="I72" s="1" t="str">
        <v>Local</v>
      </c>
    </row>
    <row r="73" spans="1:9" x14ac:dyDescent="0.25">
      <c r="A73" s="1" t="str">
        <v>T21405</v>
      </c>
      <c r="B73" s="1">
        <v>0</v>
      </c>
      <c r="C73" s="1">
        <v>1</v>
      </c>
      <c r="D73" s="1" t="str">
        <v>BITS PILANI</v>
      </c>
      <c r="E73" s="1">
        <v>-20</v>
      </c>
      <c r="F73" s="1" t="str">
        <v>TARGETMOL</v>
      </c>
      <c r="G73" s="1" t="str">
        <v>Hyderabad</v>
      </c>
      <c r="H73" s="1">
        <v>0</v>
      </c>
      <c r="I73" s="1" t="str">
        <v>OutStation</v>
      </c>
    </row>
    <row r="74" spans="1:9" x14ac:dyDescent="0.25">
      <c r="A74" s="1" t="str">
        <v>T0477</v>
      </c>
      <c r="B74" s="1">
        <v>0</v>
      </c>
      <c r="C74" s="1">
        <v>1</v>
      </c>
      <c r="D74" s="1" t="str">
        <v>BITS PILANI</v>
      </c>
      <c r="E74" s="1">
        <v>-20</v>
      </c>
      <c r="F74" s="1" t="str">
        <v>TARGETMOL</v>
      </c>
      <c r="G74" s="1" t="str">
        <v>Hyderabad</v>
      </c>
      <c r="H74" s="1">
        <v>0</v>
      </c>
      <c r="I74" s="1" t="str">
        <v>OutStation</v>
      </c>
    </row>
    <row r="75" spans="1:9" x14ac:dyDescent="0.25">
      <c r="A75" s="1" t="str">
        <v>T1485</v>
      </c>
      <c r="B75" s="1">
        <v>0</v>
      </c>
      <c r="C75" s="1">
        <v>1</v>
      </c>
      <c r="D75" s="1" t="str">
        <v>BITS PILANI</v>
      </c>
      <c r="E75" s="1">
        <v>-20</v>
      </c>
      <c r="F75" s="1" t="str">
        <v>TARGETMOL</v>
      </c>
      <c r="G75" s="1" t="str">
        <v>Hyderabad</v>
      </c>
      <c r="H75" s="1">
        <v>0</v>
      </c>
      <c r="I75" s="1" t="str">
        <v>OutStation</v>
      </c>
    </row>
    <row r="76" spans="1:9" x14ac:dyDescent="0.25">
      <c r="A76" s="1" t="str">
        <v>T3015</v>
      </c>
      <c r="B76" s="1">
        <v>0</v>
      </c>
      <c r="C76" s="1">
        <v>1</v>
      </c>
      <c r="D76" s="1" t="str">
        <v>BITS PILANI</v>
      </c>
      <c r="E76" s="1">
        <v>-20</v>
      </c>
      <c r="F76" s="1" t="str">
        <v>TARGETMOL</v>
      </c>
      <c r="G76" s="1" t="str">
        <v>Hyderabad</v>
      </c>
      <c r="H76" s="1">
        <v>0</v>
      </c>
      <c r="I76" s="1" t="str">
        <v>OutStation</v>
      </c>
    </row>
    <row r="77" spans="1:9" x14ac:dyDescent="0.25">
      <c r="A77" s="1" t="str">
        <v>T1661</v>
      </c>
      <c r="B77" s="1">
        <v>0</v>
      </c>
      <c r="C77" s="1">
        <v>1</v>
      </c>
      <c r="D77" s="1" t="str">
        <v>BITS PILANI</v>
      </c>
      <c r="E77" s="1">
        <v>-20</v>
      </c>
      <c r="F77" s="1" t="str">
        <v>TARGETMOL</v>
      </c>
      <c r="G77" s="1" t="str">
        <v>Hyderabad</v>
      </c>
      <c r="H77" s="1">
        <v>0</v>
      </c>
      <c r="I77" s="1" t="str">
        <v>OutStation</v>
      </c>
    </row>
    <row r="78" spans="1:9" x14ac:dyDescent="0.25">
      <c r="A78" s="1" t="str">
        <v>TN1650</v>
      </c>
      <c r="B78" s="1">
        <v>0</v>
      </c>
      <c r="C78" s="1">
        <v>1</v>
      </c>
      <c r="D78" s="1" t="str">
        <v>BIO SOLUTION</v>
      </c>
      <c r="E78" s="1">
        <v>-20</v>
      </c>
      <c r="F78" s="1" t="str">
        <v>TARGETMOL</v>
      </c>
      <c r="G78" s="1" t="str">
        <v>Hyderabad</v>
      </c>
      <c r="H78" s="1">
        <v>0</v>
      </c>
      <c r="I78" s="1" t="str">
        <v>OutStation</v>
      </c>
    </row>
    <row r="79" spans="1:9" x14ac:dyDescent="0.25">
      <c r="A79" s="1" t="str">
        <v>T0875</v>
      </c>
      <c r="B79" s="1">
        <v>0</v>
      </c>
      <c r="C79" s="1">
        <v>1</v>
      </c>
      <c r="D79" s="1" t="str">
        <v>BIO SOLUTION</v>
      </c>
      <c r="E79" s="1">
        <v>-20</v>
      </c>
      <c r="F79" s="1" t="str">
        <v>TARGETMOL</v>
      </c>
      <c r="G79" s="1" t="str">
        <v>Hyderabad</v>
      </c>
      <c r="H79" s="1">
        <v>0</v>
      </c>
      <c r="I79" s="1" t="str">
        <v>OutStation</v>
      </c>
    </row>
    <row r="80" spans="1:9" x14ac:dyDescent="0.25">
      <c r="A80" s="1" t="str">
        <v>T2193</v>
      </c>
      <c r="B80" s="1">
        <v>0</v>
      </c>
      <c r="C80" s="1">
        <v>1</v>
      </c>
      <c r="D80" s="1" t="str">
        <v>BIO SOLUTION</v>
      </c>
      <c r="E80" s="1">
        <v>-20</v>
      </c>
      <c r="F80" s="1" t="str">
        <v>TARGETMOL</v>
      </c>
      <c r="G80" s="1" t="str">
        <v>Hyderabad</v>
      </c>
      <c r="H80" s="1">
        <v>0</v>
      </c>
      <c r="I80" s="1" t="str">
        <v>OutStation</v>
      </c>
    </row>
    <row r="81" spans="1:9" x14ac:dyDescent="0.25">
      <c r="A81" s="1" t="str">
        <v>STL043124</v>
      </c>
      <c r="B81" s="1">
        <v>0</v>
      </c>
      <c r="C81" s="1">
        <v>1</v>
      </c>
      <c r="D81" s="1" t="str">
        <v>GK BIO</v>
      </c>
      <c r="E81" s="1">
        <v>-20</v>
      </c>
      <c r="F81" s="1" t="str">
        <v>TARGETMOL</v>
      </c>
      <c r="G81" s="1" t="str">
        <v>Pune</v>
      </c>
      <c r="H81" s="1">
        <v>0</v>
      </c>
      <c r="I81" s="1" t="str">
        <v>OutStation</v>
      </c>
    </row>
    <row r="82" spans="1:9" x14ac:dyDescent="0.25">
      <c r="A82" s="1">
        <v>740809</v>
      </c>
      <c r="B82" s="1" t="str">
        <v>LEGENDplex™ Human Inflammation Panel 1 (13-plex) with V-bottom Plate  100tests</v>
      </c>
      <c r="C82" s="1">
        <v>1</v>
      </c>
      <c r="D82" s="1" t="str">
        <v>IMMUNOCON</v>
      </c>
      <c r="E82" s="1">
        <v>4</v>
      </c>
      <c r="F82" s="1" t="str">
        <v>BioLegend</v>
      </c>
      <c r="G82" s="1" t="str">
        <v>allahabad</v>
      </c>
      <c r="H82" s="1" t="str">
        <v>Immunocon</v>
      </c>
      <c r="I82" s="1" t="str">
        <v>OutStation</v>
      </c>
    </row>
    <row r="83" spans="1:9" x14ac:dyDescent="0.25">
      <c r="A83" s="1">
        <v>316302</v>
      </c>
      <c r="B83" s="1" t="str">
        <v>Purified anti-human β2-microglobulin Antibody</v>
      </c>
      <c r="C83" s="1">
        <v>2</v>
      </c>
      <c r="D83" s="1" t="str">
        <v>Stock</v>
      </c>
      <c r="E83" s="1">
        <v>4</v>
      </c>
      <c r="F83" s="1" t="str">
        <v>BioLegend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>
        <v>570802</v>
      </c>
      <c r="B84" s="1" t="str">
        <v xml:space="preserve">Recombinant Human IL-6 </v>
      </c>
      <c r="C84" s="1">
        <v>2</v>
      </c>
      <c r="D84" s="1" t="str">
        <v>Opening Stock</v>
      </c>
      <c r="E84" s="1">
        <v>-20</v>
      </c>
      <c r="F84" s="1" t="str">
        <v>BioLegend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>
        <v>421002</v>
      </c>
      <c r="B85" s="1" t="str">
        <v xml:space="preserve">Intracellular Staining Permeabilization Wash Buffer </v>
      </c>
      <c r="C85" s="1">
        <v>2</v>
      </c>
      <c r="D85" s="1" t="str">
        <v>Opening Stock</v>
      </c>
      <c r="E85" s="1">
        <v>4</v>
      </c>
      <c r="F85" s="1" t="str">
        <v>BioLegend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>
        <v>329702</v>
      </c>
      <c r="B86" s="1" t="str">
        <v xml:space="preserve">Purified anti-human CD274 </v>
      </c>
      <c r="C86" s="1">
        <v>2</v>
      </c>
      <c r="D86" s="1" t="str">
        <v>Opening Stock</v>
      </c>
      <c r="E86" s="1">
        <v>4</v>
      </c>
      <c r="F86" s="1" t="str">
        <v>BioLegend</v>
      </c>
      <c r="G86" s="1" t="str">
        <v>STOCK</v>
      </c>
      <c r="H86" s="1" t="str">
        <v>Stock</v>
      </c>
      <c r="I86" s="1" t="str">
        <v>STOCK</v>
      </c>
    </row>
    <row r="87" spans="1:9" x14ac:dyDescent="0.25">
      <c r="A87" s="1">
        <v>814326</v>
      </c>
      <c r="B87" s="1" t="str">
        <v>Acrylamide, Ultra Pure 500 KG</v>
      </c>
      <c r="C87" s="1">
        <v>2</v>
      </c>
      <c r="D87" s="1" t="str">
        <v>Stock</v>
      </c>
      <c r="E87" s="1" t="str">
        <v>RT</v>
      </c>
      <c r="F87" s="1" t="str">
        <v>Mp Bio</v>
      </c>
      <c r="G87" s="1" t="str">
        <v>STOCK</v>
      </c>
      <c r="H87" s="1" t="str">
        <v>Stock</v>
      </c>
      <c r="I87" s="1" t="str">
        <v>STOCK</v>
      </c>
    </row>
    <row r="88" spans="1:9" x14ac:dyDescent="0.25">
      <c r="A88" s="1">
        <v>194825</v>
      </c>
      <c r="B88" s="1" t="str">
        <v>Glycine, Molecular Biology Reagent 1 KG</v>
      </c>
      <c r="C88" s="1">
        <v>2</v>
      </c>
      <c r="D88" s="1" t="str">
        <v>Stock</v>
      </c>
      <c r="E88" s="1" t="str">
        <v>RT</v>
      </c>
      <c r="F88" s="1" t="str">
        <v>Mp Bio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>
        <v>104772</v>
      </c>
      <c r="B89" s="1" t="str">
        <v>Ammonium Sulfate, Technical Pure 500 GM</v>
      </c>
      <c r="C89" s="1">
        <v>2</v>
      </c>
      <c r="D89" s="1" t="str">
        <v>Stock</v>
      </c>
      <c r="E89" s="1" t="str">
        <v>RT</v>
      </c>
      <c r="F89" s="1" t="str">
        <v>Mp Bio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>
        <v>194002</v>
      </c>
      <c r="B90" s="1" t="str">
        <v>Chloroform, Molecular Biology Reagent</v>
      </c>
      <c r="C90" s="1">
        <v>2</v>
      </c>
      <c r="D90" s="1" t="str">
        <v>Stock</v>
      </c>
      <c r="E90" s="1" t="str">
        <v>RT</v>
      </c>
      <c r="F90" s="1" t="str">
        <v>Mp Bio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 t="str">
        <v>15407-47-MIN</v>
      </c>
      <c r="B91" s="1" t="str">
        <v>Polyethersulfone 0.22 µm</v>
      </c>
      <c r="C91" s="1">
        <v>2</v>
      </c>
      <c r="D91" s="1" t="str">
        <v>Stock</v>
      </c>
      <c r="E91" s="1" t="str">
        <v>RT</v>
      </c>
      <c r="F91" s="1" t="str">
        <v>Sartorius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 t="str">
        <v>VS04T01</v>
      </c>
      <c r="B92" s="1" t="str">
        <v>VivaSpin Turbo 4 10000 MWCO</v>
      </c>
      <c r="C92" s="1">
        <v>2</v>
      </c>
      <c r="D92" s="1" t="str">
        <v>Stock</v>
      </c>
      <c r="E92" s="1" t="str">
        <v>RT</v>
      </c>
      <c r="F92" s="1" t="str">
        <v>Sartorius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2600505001730</v>
      </c>
      <c r="B93" s="1" t="str">
        <v>(Agarose for Nucleic Acid Electrophoresis-500g)</v>
      </c>
      <c r="C93" s="1">
        <v>2</v>
      </c>
      <c r="D93" s="1" t="str">
        <v>STOCK</v>
      </c>
      <c r="E93" s="1" t="str">
        <v>RT</v>
      </c>
      <c r="F93" s="1" t="str">
        <v>Genei Lab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 t="str">
        <v>2662070501730</v>
      </c>
      <c r="B94" s="1" t="str">
        <v>(StepUp 1 Kb DNA Ladder RTU, 50 µg)</v>
      </c>
      <c r="C94" s="1">
        <v>2</v>
      </c>
      <c r="D94" s="1" t="str">
        <v>STOCK</v>
      </c>
      <c r="E94" s="1">
        <v>-20</v>
      </c>
      <c r="F94" s="1" t="str">
        <v>Genei Lab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 t="str">
        <v>2662670501730</v>
      </c>
      <c r="B95" s="1" t="str">
        <v>RMBD13 (StepUp 100 Bp DNA Ladder RTU, 50 µg)</v>
      </c>
      <c r="C95" s="1">
        <v>2</v>
      </c>
      <c r="D95" s="1" t="str">
        <v>STOCK</v>
      </c>
      <c r="E95" s="1">
        <v>-20</v>
      </c>
      <c r="F95" s="1" t="str">
        <v>Genei Lab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740811</v>
      </c>
      <c r="B96" s="1" t="str">
        <v>LEGENDplex™ Human Inflammation Panel 1 Standard  1 vial</v>
      </c>
      <c r="C96" s="1">
        <v>2</v>
      </c>
      <c r="D96" s="1" t="str">
        <v>UNKNOWN</v>
      </c>
      <c r="E96" s="1">
        <v>4</v>
      </c>
      <c r="F96" s="1" t="str">
        <v>BioLegend</v>
      </c>
      <c r="G96" s="1" t="str">
        <v>Unknown</v>
      </c>
      <c r="H96" s="1" t="str">
        <v>Mohan Sir, (Demo)</v>
      </c>
      <c r="I96" s="1" t="str">
        <v>Unknown</v>
      </c>
    </row>
    <row r="97" spans="1:9" x14ac:dyDescent="0.25">
      <c r="A97" s="1">
        <v>741146</v>
      </c>
      <c r="B97" s="1" t="str">
        <v>LEGENDplex™ Buffer Set A3  100tests</v>
      </c>
      <c r="C97" s="1">
        <v>2</v>
      </c>
      <c r="D97" s="1" t="str">
        <v>UNKNOWN</v>
      </c>
      <c r="E97" s="1">
        <v>4</v>
      </c>
      <c r="F97" s="1" t="str">
        <v>BioLegend</v>
      </c>
      <c r="G97" s="1" t="str">
        <v>Unknown</v>
      </c>
      <c r="H97" s="1" t="str">
        <v>Mohan Sir, (Demo)</v>
      </c>
      <c r="I97" s="1" t="str">
        <v>Unknown</v>
      </c>
    </row>
    <row r="98" spans="1:9" x14ac:dyDescent="0.25">
      <c r="A98" s="1">
        <v>805615</v>
      </c>
      <c r="B98" s="1">
        <v>0</v>
      </c>
      <c r="C98" s="1">
        <v>2</v>
      </c>
      <c r="D98" s="1" t="str">
        <v>STOCK</v>
      </c>
      <c r="E98" s="1" t="str">
        <v>RT</v>
      </c>
      <c r="F98" s="1" t="str">
        <v>MP BIO</v>
      </c>
      <c r="G98" s="1">
        <v>0</v>
      </c>
      <c r="H98" s="1">
        <v>0</v>
      </c>
      <c r="I98" s="1" t="str">
        <v>STOCK</v>
      </c>
    </row>
    <row r="99" spans="1:9" x14ac:dyDescent="0.25">
      <c r="A99" s="1" t="str">
        <v>VS15T91</v>
      </c>
      <c r="B99" s="1" t="str">
        <v>VivaSpin Turbo 15 3000 MWCO</v>
      </c>
      <c r="C99" s="1">
        <v>3</v>
      </c>
      <c r="D99" s="1" t="str">
        <v>Stock</v>
      </c>
      <c r="E99" s="1" t="str">
        <v>RT</v>
      </c>
      <c r="F99" s="1" t="str">
        <v>Sartorius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 t="str">
        <v>LSM 1077</v>
      </c>
      <c r="B100" s="1">
        <v>0</v>
      </c>
      <c r="C100" s="1">
        <v>3</v>
      </c>
      <c r="D100" s="1" t="str">
        <v>stock</v>
      </c>
      <c r="E100" s="1">
        <v>4</v>
      </c>
      <c r="F100" s="1" t="str">
        <v>Genexis Biotech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>
        <v>421101</v>
      </c>
      <c r="B101" s="1" t="str">
        <v>TMB substrate set  110mlx2</v>
      </c>
      <c r="C101" s="1">
        <v>3</v>
      </c>
      <c r="D101" s="1" t="str">
        <v>Stock</v>
      </c>
      <c r="E101" s="1">
        <v>4</v>
      </c>
      <c r="F101" s="1" t="str">
        <v>BioLegend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 t="str">
        <v>092913726</v>
      </c>
      <c r="B102" s="1" t="str">
        <v>Adult Bovine Serum, Sterile Filtered, New Zealand Origin 1kg (970ML)</v>
      </c>
      <c r="C102" s="1">
        <v>3</v>
      </c>
      <c r="D102" s="1" t="str">
        <v>Stock</v>
      </c>
      <c r="E102" s="1">
        <v>-20</v>
      </c>
      <c r="F102" s="1" t="str">
        <v>MP Bio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 t="str">
        <v>11TRIMPR01</v>
      </c>
      <c r="B103" s="1">
        <v>0</v>
      </c>
      <c r="C103" s="1">
        <v>3</v>
      </c>
      <c r="D103" s="1" t="str">
        <v>STOCK</v>
      </c>
      <c r="E103" s="1" t="str">
        <v>RT</v>
      </c>
      <c r="F103" s="1" t="str">
        <v>MP BIO</v>
      </c>
      <c r="G103" s="1">
        <v>0</v>
      </c>
      <c r="H103" s="1">
        <v>0</v>
      </c>
      <c r="I103" s="1" t="str">
        <v>STOCK</v>
      </c>
    </row>
    <row r="104" spans="1:9" x14ac:dyDescent="0.25">
      <c r="A104" s="1" t="str">
        <v>T-2001-02</v>
      </c>
      <c r="B104" s="1" t="str">
        <v>DharmaFECT 1 Transfection Reagent  0.75 mL</v>
      </c>
      <c r="C104" s="1">
        <v>3</v>
      </c>
      <c r="D104" s="1" t="str">
        <v>Stock</v>
      </c>
      <c r="E104" s="1">
        <v>4</v>
      </c>
      <c r="F104" s="1" t="str">
        <v>DHARMACON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1261254</v>
      </c>
      <c r="B105" s="1" t="str">
        <v>RPMI 1640, 1x, w/o glutamine, 500 mL</v>
      </c>
      <c r="C105" s="1">
        <v>3</v>
      </c>
      <c r="D105" s="1" t="str">
        <v>Stock</v>
      </c>
      <c r="E105" s="1">
        <v>4</v>
      </c>
      <c r="F105" s="1" t="str">
        <v>MP BIO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 t="str">
        <v>C0001</v>
      </c>
      <c r="B106" s="1">
        <v>0</v>
      </c>
      <c r="C106" s="1">
        <v>3</v>
      </c>
      <c r="D106" s="1" t="str">
        <v>AIIMS</v>
      </c>
      <c r="E106" s="1">
        <v>-20</v>
      </c>
      <c r="F106" s="1" t="str">
        <v>TARGETMOL</v>
      </c>
      <c r="G106" s="1" t="str">
        <v>Delhi</v>
      </c>
      <c r="H106" s="1">
        <v>0</v>
      </c>
      <c r="I106" s="1" t="str">
        <v>Local</v>
      </c>
    </row>
    <row r="107" spans="1:9" x14ac:dyDescent="0.25">
      <c r="A107" s="1">
        <v>421403</v>
      </c>
      <c r="B107" s="1" t="str">
        <v>FOXP3 Fix/Perm Buffer Set</v>
      </c>
      <c r="C107" s="1">
        <v>4</v>
      </c>
      <c r="D107" s="1" t="str">
        <v>Opening Stock</v>
      </c>
      <c r="E107" s="1">
        <v>4</v>
      </c>
      <c r="F107" s="1" t="str">
        <v>BioLegend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>
        <v>193982</v>
      </c>
      <c r="B108" s="1" t="str">
        <v>Acrylamide, Molecular Biology Reagent 1 KG</v>
      </c>
      <c r="C108" s="1">
        <v>4</v>
      </c>
      <c r="D108" s="1" t="str">
        <v>Stock</v>
      </c>
      <c r="E108" s="1" t="str">
        <v>RT</v>
      </c>
      <c r="F108" s="1" t="str">
        <v>Mp Bio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 t="str">
        <v>VS04T01</v>
      </c>
      <c r="B109" s="1" t="str">
        <v>VivaSpin Turbo 4 10000 MWCO</v>
      </c>
      <c r="C109" s="1">
        <v>4</v>
      </c>
      <c r="D109" s="1" t="str">
        <v>Stock</v>
      </c>
      <c r="E109" s="1" t="str">
        <v>RT</v>
      </c>
      <c r="F109" s="1" t="str">
        <v>Sartorius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 t="str">
        <v>VS15T21</v>
      </c>
      <c r="B110" s="1" t="str">
        <v>Vivaspin® Turbo 15 Centrifugal Concentrator Polyethersulfone, 12 pc</v>
      </c>
      <c r="C110" s="1">
        <v>4</v>
      </c>
      <c r="D110" s="1" t="str">
        <v>Stock</v>
      </c>
      <c r="E110" s="1" t="str">
        <v>RT</v>
      </c>
      <c r="F110" s="1" t="str">
        <v>Sartorius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41003</v>
      </c>
      <c r="B111" s="1" t="str">
        <v>GelRed® Nucleic Acid Stain, 10,000X in water (trial size): (0.1mL)</v>
      </c>
      <c r="C111" s="1">
        <v>4</v>
      </c>
      <c r="D111" s="1" t="str">
        <v>Stock</v>
      </c>
      <c r="E111" s="1" t="str">
        <v>RT</v>
      </c>
      <c r="F111" s="1" t="str">
        <v>Biotium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>
        <v>4064112</v>
      </c>
      <c r="B112" s="1">
        <v>0</v>
      </c>
      <c r="C112" s="1">
        <v>4</v>
      </c>
      <c r="D112" s="1" t="str">
        <v>STOCK</v>
      </c>
      <c r="E112" s="1">
        <v>4</v>
      </c>
      <c r="F112" s="1" t="str">
        <v>MP BIO</v>
      </c>
      <c r="G112" s="1">
        <v>0</v>
      </c>
      <c r="H112" s="1">
        <v>0</v>
      </c>
      <c r="I112" s="1" t="str">
        <v>STOCK</v>
      </c>
    </row>
    <row r="113" spans="1:9" x14ac:dyDescent="0.25">
      <c r="A113" s="1">
        <v>16006925</v>
      </c>
      <c r="B113" s="1">
        <v>0</v>
      </c>
      <c r="C113" s="1">
        <v>4</v>
      </c>
      <c r="D113" s="1" t="str">
        <v>STOCK</v>
      </c>
      <c r="E113" s="1">
        <v>4</v>
      </c>
      <c r="F113" s="1" t="str">
        <v>MP BIO</v>
      </c>
      <c r="G113" s="1">
        <v>0</v>
      </c>
      <c r="H113" s="1">
        <v>0</v>
      </c>
      <c r="I113" s="1" t="str">
        <v>STOCK</v>
      </c>
    </row>
    <row r="114" spans="1:9" x14ac:dyDescent="0.25">
      <c r="A114" s="1" t="str">
        <v>D-001810-10-05</v>
      </c>
      <c r="B114" s="1" t="str">
        <v>ON-TARGETplus Non-targeting Pool  5nmol</v>
      </c>
      <c r="C114" s="1">
        <v>4</v>
      </c>
      <c r="D114" s="1" t="str">
        <v>Stock</v>
      </c>
      <c r="E114" s="1">
        <v>-20</v>
      </c>
      <c r="F114" s="1" t="str">
        <v>DHARMACON</v>
      </c>
      <c r="G114" s="1" t="str">
        <v>STOCK</v>
      </c>
      <c r="H114" s="1" t="str">
        <v>Stock</v>
      </c>
      <c r="I114" s="1" t="str">
        <v>STOCK</v>
      </c>
    </row>
    <row r="115" spans="1:9" x14ac:dyDescent="0.25">
      <c r="A115" s="1">
        <v>556002</v>
      </c>
      <c r="B115" s="1" t="str">
        <v xml:space="preserve">Recombinant Mouse IL-9 </v>
      </c>
      <c r="C115" s="1">
        <v>5</v>
      </c>
      <c r="D115" s="1" t="str">
        <v>Opening Stock</v>
      </c>
      <c r="E115" s="1">
        <v>-20</v>
      </c>
      <c r="F115" s="1" t="str">
        <v>BioLegend</v>
      </c>
      <c r="G115" s="1" t="str">
        <v>STOCK</v>
      </c>
      <c r="H115" s="1" t="str">
        <v>Stock</v>
      </c>
      <c r="I115" s="1" t="str">
        <v>STOCK</v>
      </c>
    </row>
    <row r="116" spans="1:9" x14ac:dyDescent="0.25">
      <c r="A116" s="1" t="str">
        <v>HBM-EXP-B2.5</v>
      </c>
      <c r="B116" s="1" t="str">
        <v>Test-Exosomes one step isolation from plasma and serum 2.5ml</v>
      </c>
      <c r="C116" s="1">
        <v>5</v>
      </c>
      <c r="D116" s="1" t="str">
        <v>Sample (PM)</v>
      </c>
      <c r="E116" s="1">
        <v>4</v>
      </c>
      <c r="F116" s="1" t="str">
        <v>Hansa Biomed</v>
      </c>
      <c r="G116" s="1" t="str">
        <v>delhi</v>
      </c>
      <c r="H116" s="1" t="str">
        <v>Priyanka Madam</v>
      </c>
      <c r="I116" s="1" t="str">
        <v>Local</v>
      </c>
    </row>
    <row r="117" spans="1:9" x14ac:dyDescent="0.25">
      <c r="A117" s="1" t="str">
        <v>B-003000-WB-100</v>
      </c>
      <c r="B117" s="1" t="str">
        <v>Molecular Grade RNase-free water  100ml</v>
      </c>
      <c r="C117" s="1">
        <v>5</v>
      </c>
      <c r="D117" s="1" t="str">
        <v>Stock</v>
      </c>
      <c r="E117" s="1">
        <v>4</v>
      </c>
      <c r="F117" s="1" t="str">
        <v>DHARMACON</v>
      </c>
      <c r="G117" s="1" t="str">
        <v>STOCK</v>
      </c>
      <c r="H117" s="1" t="str">
        <v>Stock</v>
      </c>
      <c r="I117" s="1" t="str">
        <v>STOCK</v>
      </c>
    </row>
    <row r="118" spans="1:9" x14ac:dyDescent="0.25">
      <c r="A118" s="1">
        <v>6552050</v>
      </c>
      <c r="B118" s="1" t="str">
        <v xml:space="preserve">SPINeasy DNA Kit for Blood  </v>
      </c>
      <c r="C118" s="1">
        <v>6</v>
      </c>
      <c r="D118" s="1" t="str">
        <v>Stock</v>
      </c>
      <c r="E118" s="1" t="str">
        <v>RT</v>
      </c>
      <c r="F118" s="1" t="str">
        <v>Mp Bio</v>
      </c>
      <c r="G118" s="1" t="str">
        <v>STOCK</v>
      </c>
      <c r="H118" s="1" t="str">
        <v>Stock</v>
      </c>
      <c r="I118" s="1" t="str">
        <v>STOCK</v>
      </c>
    </row>
    <row r="119" spans="1:9" x14ac:dyDescent="0.25">
      <c r="A119" s="1">
        <v>25021.5</v>
      </c>
      <c r="B119" s="1" t="str">
        <v>i-Taq (W/O dNTP) DNA Polymerase</v>
      </c>
      <c r="C119" s="1">
        <v>7</v>
      </c>
      <c r="D119" s="1" t="str">
        <v>stock</v>
      </c>
      <c r="E119" s="1">
        <v>-20</v>
      </c>
      <c r="F119" s="1" t="str">
        <v>Intron</v>
      </c>
      <c r="G119" s="1" t="str">
        <v>STOCK</v>
      </c>
      <c r="H119" s="1" t="str">
        <v>Stock</v>
      </c>
      <c r="I119" s="1" t="str">
        <v>STOCK</v>
      </c>
    </row>
    <row r="120" spans="1:9" x14ac:dyDescent="0.25">
      <c r="A120" s="1">
        <v>16533</v>
      </c>
      <c r="B120" s="1" t="str">
        <v>MiniSart High Flow 0.45 µm</v>
      </c>
      <c r="C120" s="1">
        <v>9</v>
      </c>
      <c r="D120" s="1" t="str">
        <v>Stock</v>
      </c>
      <c r="E120" s="1" t="str">
        <v>RT</v>
      </c>
      <c r="F120" s="1" t="str">
        <v>Sartorius</v>
      </c>
      <c r="G120" s="1" t="str">
        <v>STOCK</v>
      </c>
      <c r="H120" s="1" t="str">
        <v>Stock</v>
      </c>
      <c r="I120" s="1" t="str">
        <v>STOCK</v>
      </c>
    </row>
    <row r="121" spans="1:9" x14ac:dyDescent="0.25">
      <c r="A121" s="1" t="str">
        <v>092913726</v>
      </c>
      <c r="B121" s="1" t="str">
        <v>Adult Bovine Serum, Sterile Filtered, New Zealand Origin 1kg (970ML)</v>
      </c>
      <c r="C121" s="1">
        <v>10</v>
      </c>
      <c r="D121" s="1" t="str">
        <v>Stock</v>
      </c>
      <c r="E121" s="1">
        <v>-20</v>
      </c>
      <c r="F121" s="1" t="str">
        <v>Mp Bio</v>
      </c>
      <c r="G121" s="1" t="str">
        <v>STOCK</v>
      </c>
      <c r="H121" s="1" t="str">
        <v>Stock</v>
      </c>
      <c r="I121" s="1" t="str">
        <v>STOCK</v>
      </c>
    </row>
    <row r="122" spans="1:9" x14ac:dyDescent="0.25">
      <c r="A122" s="1">
        <v>25021.5</v>
      </c>
      <c r="B122" s="1" t="str">
        <v>i-Taq (W/O dNTP) DNA Polymerase</v>
      </c>
      <c r="C122" s="1">
        <v>10</v>
      </c>
      <c r="D122" s="1" t="str">
        <v>STOCK</v>
      </c>
      <c r="E122" s="1">
        <v>-20</v>
      </c>
      <c r="F122" s="1" t="str">
        <v>Intron</v>
      </c>
      <c r="G122" s="1" t="str">
        <v>STOCK</v>
      </c>
      <c r="H122" s="1" t="str">
        <v>Stock</v>
      </c>
      <c r="I122" s="1" t="str">
        <v>STOCK</v>
      </c>
    </row>
    <row r="123" spans="1:9" x14ac:dyDescent="0.25">
      <c r="A123" s="1">
        <v>16532</v>
      </c>
      <c r="B123" s="1" t="str">
        <v>MiniSart High Flow 0.22 µm</v>
      </c>
      <c r="C123" s="1">
        <v>11</v>
      </c>
      <c r="D123" s="1" t="str">
        <v>Stock</v>
      </c>
      <c r="E123" s="1" t="str">
        <v>RT</v>
      </c>
      <c r="F123" s="1" t="str">
        <v>Sartorius</v>
      </c>
      <c r="G123" s="1" t="str">
        <v>STOCK</v>
      </c>
      <c r="H123" s="1" t="str">
        <v>Stock</v>
      </c>
      <c r="I123" s="1" t="str">
        <v>STOCK</v>
      </c>
    </row>
    <row r="124" spans="1:9" x14ac:dyDescent="0.25">
      <c r="A124" s="1">
        <v>16532</v>
      </c>
      <c r="B124" s="1" t="str">
        <v>MiniSart High Flow 0.22 µm</v>
      </c>
      <c r="C124" s="1">
        <v>18</v>
      </c>
      <c r="D124" s="1" t="str">
        <v>Stock</v>
      </c>
      <c r="E124" s="1" t="str">
        <v>RT</v>
      </c>
      <c r="F124" s="1" t="str">
        <v>Sartorius</v>
      </c>
      <c r="G124" s="1" t="str">
        <v>STOCK</v>
      </c>
      <c r="H124" s="1" t="str">
        <v>Stock</v>
      </c>
      <c r="I124" s="1" t="str">
        <v>STOCK</v>
      </c>
    </row>
    <row r="125" spans="1:9" x14ac:dyDescent="0.25">
      <c r="A125" s="1">
        <v>16532</v>
      </c>
      <c r="B125" s="1" t="str">
        <v>MiniSart High Flow 0.22 µm</v>
      </c>
      <c r="C125" s="1">
        <v>21</v>
      </c>
      <c r="D125" s="1" t="str">
        <v>OPENING STOCK</v>
      </c>
      <c r="E125" s="1" t="str">
        <v>RT</v>
      </c>
      <c r="F125" s="1" t="str">
        <v>Sartorius</v>
      </c>
      <c r="G125" s="1" t="str">
        <v>STOCK</v>
      </c>
      <c r="H125" s="1" t="str">
        <v>Stock</v>
      </c>
      <c r="I125" s="1" t="str">
        <v>STOCK</v>
      </c>
    </row>
    <row r="126" spans="1:9" x14ac:dyDescent="0.25">
      <c r="A126" s="1">
        <v>740379</v>
      </c>
      <c r="B126" s="1" t="str">
        <v>V-bottom Plate for LEGENDplex™ Assay</v>
      </c>
      <c r="C126" s="1">
        <v>181</v>
      </c>
      <c r="D126" s="1" t="str">
        <v>STOCK</v>
      </c>
      <c r="E126" s="1" t="str">
        <v>RT</v>
      </c>
      <c r="F126" s="1" t="str">
        <v>BioLegend</v>
      </c>
      <c r="G126" s="1" t="str">
        <v>STOCK</v>
      </c>
      <c r="H126" s="1" t="str">
        <v>Stock</v>
      </c>
      <c r="I126" s="1" t="str">
        <v>STOCK</v>
      </c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89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89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3427</v>
      </c>
      <c r="N1" s="1" t="s">
        <v>3428</v>
      </c>
      <c r="O1" s="1" t="s">
        <v>3429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0</v>
      </c>
      <c r="I780" s="1">
        <v>10</v>
      </c>
      <c r="J780" s="1" t="str">
        <v>STOCK</v>
      </c>
      <c r="K780" s="1" t="str">
        <v>Stock</v>
      </c>
      <c r="L780" s="1"/>
      <c r="M780" s="1">
        <f t="shared" si="36"/>
        <v>160000</v>
      </c>
      <c r="N780" s="1">
        <f t="shared" si="37"/>
        <v>0</v>
      </c>
      <c r="O780" s="1">
        <f t="shared" si="38"/>
        <v>160000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2</v>
      </c>
      <c r="H1802" s="1">
        <v>0</v>
      </c>
      <c r="I1802" s="1">
        <v>2</v>
      </c>
      <c r="J1802" s="1" t="str">
        <v>STOCK</v>
      </c>
      <c r="K1802" s="1" t="str">
        <v>Stock</v>
      </c>
      <c r="L1802" s="1"/>
      <c r="M1802" s="1">
        <f t="shared" si="84"/>
        <v>24000</v>
      </c>
      <c r="N1802" s="1">
        <f t="shared" si="85"/>
        <v>0</v>
      </c>
      <c r="O1802" s="1">
        <f t="shared" si="86"/>
        <v>24000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>
        <v>0</v>
      </c>
      <c r="K2896" s="1">
        <v>0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>
        <v>0</v>
      </c>
      <c r="K2897" s="1">
        <v>0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>
        <v>0</v>
      </c>
      <c r="K2898" s="1">
        <v>0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>
        <v>0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>
        <v>0</v>
      </c>
      <c r="K2900" s="1">
        <v>0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0</v>
      </c>
      <c r="I3037" s="1">
        <v>1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 t="str">
        <v>Priyanka Madam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0</v>
      </c>
      <c r="I3274" s="1">
        <v>1</v>
      </c>
      <c r="J3274" s="1" t="str">
        <v>Hyderabad</v>
      </c>
      <c r="K3274" s="1" t="str">
        <v>Back Order</v>
      </c>
      <c r="L3274" s="1"/>
      <c r="M3274" s="1">
        <f t="shared" si="162"/>
        <v>6072</v>
      </c>
      <c r="N3274" s="1">
        <f t="shared" si="163"/>
        <v>0</v>
      </c>
      <c r="O3274" s="1">
        <f t="shared" si="164"/>
        <v>6072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0</v>
      </c>
      <c r="I3544" s="1">
        <v>1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0</v>
      </c>
      <c r="O3544" s="1">
        <f t="shared" si="176"/>
        <v>2710.4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0</v>
      </c>
      <c r="I3552" s="1">
        <v>1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0</v>
      </c>
      <c r="O3552" s="1">
        <f t="shared" si="176"/>
        <v>7638.4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0</v>
      </c>
      <c r="I3576" s="1">
        <v>1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0</v>
      </c>
      <c r="O3576" s="1">
        <f t="shared" si="179"/>
        <v>9424.7999999999993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181</v>
      </c>
      <c r="H3780" s="1">
        <v>0</v>
      </c>
      <c r="I3780" s="1">
        <v>181</v>
      </c>
      <c r="J3780" s="1" t="str">
        <v>STOCK</v>
      </c>
      <c r="K3780" s="1" t="str">
        <v>Stock</v>
      </c>
      <c r="L3780" s="1"/>
      <c r="M3780" s="1">
        <f t="shared" si="186"/>
        <v>66897.600000000006</v>
      </c>
      <c r="N3780" s="1">
        <f t="shared" si="187"/>
        <v>0</v>
      </c>
      <c r="O3780" s="1">
        <f t="shared" si="188"/>
        <v>66897.600000000006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15</v>
      </c>
      <c r="H3781" s="1">
        <v>15</v>
      </c>
      <c r="I3781" s="1">
        <v>0</v>
      </c>
      <c r="J3781" s="1" t="str">
        <v>Banglore</v>
      </c>
      <c r="K3781" s="1">
        <v>0</v>
      </c>
      <c r="L3781" s="1"/>
      <c r="M3781" s="1">
        <f t="shared" si="186"/>
        <v>5544</v>
      </c>
      <c r="N3781" s="1">
        <f t="shared" si="187"/>
        <v>5544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4</v>
      </c>
      <c r="H3782" s="1">
        <v>4</v>
      </c>
      <c r="I3782" s="1">
        <v>0</v>
      </c>
      <c r="J3782" s="1" t="str">
        <v>Pune</v>
      </c>
      <c r="K3782" s="1">
        <v>0</v>
      </c>
      <c r="L3782" s="1"/>
      <c r="M3782" s="1">
        <f t="shared" si="186"/>
        <v>1478.4</v>
      </c>
      <c r="N3782" s="1">
        <f t="shared" si="187"/>
        <v>1478.4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Gujrat</v>
      </c>
      <c r="K3783" s="1">
        <v>0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18110.400000000001</v>
      </c>
      <c r="C3784" s="1" t="str">
        <v>EED120223</v>
      </c>
      <c r="D3784" s="2">
        <v>45951</v>
      </c>
      <c r="E3784" s="2">
        <v>45958</v>
      </c>
      <c r="F3784" s="1">
        <v>741399</v>
      </c>
      <c r="G3784" s="1">
        <v>1</v>
      </c>
      <c r="H3784" s="1">
        <v>1</v>
      </c>
      <c r="I3784" s="1">
        <v>0</v>
      </c>
      <c r="J3784" s="1" t="str">
        <v>Gujrat</v>
      </c>
      <c r="K3784" s="1">
        <v>0</v>
      </c>
      <c r="L3784" s="1"/>
      <c r="M3784" s="1">
        <f t="shared" si="186"/>
        <v>18110.400000000001</v>
      </c>
      <c r="N3784" s="1">
        <f t="shared" si="187"/>
        <v>18110.400000000001</v>
      </c>
      <c r="O3784" s="1">
        <f t="shared" si="188"/>
        <v>0</v>
      </c>
    </row>
    <row r="3785" spans="1:15" x14ac:dyDescent="0.25">
      <c r="A3785" s="1" t="str">
        <v>BioLegend</v>
      </c>
      <c r="B3785" s="1">
        <v>3634.3999999999996</v>
      </c>
      <c r="C3785" s="1" t="str">
        <v>EED120223</v>
      </c>
      <c r="D3785" s="2">
        <v>45951</v>
      </c>
      <c r="E3785" s="2">
        <v>45958</v>
      </c>
      <c r="F3785" s="1">
        <v>741400</v>
      </c>
      <c r="G3785" s="1">
        <v>1</v>
      </c>
      <c r="H3785" s="1">
        <v>1</v>
      </c>
      <c r="I3785" s="1">
        <v>0</v>
      </c>
      <c r="J3785" s="1" t="str">
        <v>Gujrat</v>
      </c>
      <c r="K3785" s="1">
        <v>0</v>
      </c>
      <c r="L3785" s="1"/>
      <c r="M3785" s="1">
        <f t="shared" si="186"/>
        <v>3634.3999999999996</v>
      </c>
      <c r="N3785" s="1">
        <f t="shared" si="187"/>
        <v>3634.3999999999996</v>
      </c>
      <c r="O3785" s="1">
        <f t="shared" si="188"/>
        <v>0</v>
      </c>
    </row>
    <row r="3786" spans="1:15" x14ac:dyDescent="0.25">
      <c r="A3786" s="1" t="str">
        <v>BioLegend</v>
      </c>
      <c r="B3786" s="1">
        <v>7268.7999999999993</v>
      </c>
      <c r="C3786" s="1" t="str">
        <v>EED120223</v>
      </c>
      <c r="D3786" s="2">
        <v>45951</v>
      </c>
      <c r="E3786" s="2">
        <v>45958</v>
      </c>
      <c r="F3786" s="1">
        <v>741404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7268.7999999999993</v>
      </c>
      <c r="N3786" s="1">
        <f t="shared" si="187"/>
        <v>7268.7999999999993</v>
      </c>
      <c r="O3786" s="1">
        <f t="shared" si="188"/>
        <v>0</v>
      </c>
    </row>
    <row r="3787" spans="1:15" x14ac:dyDescent="0.25">
      <c r="A3787" s="1" t="str">
        <v>BioLegend</v>
      </c>
      <c r="B3787" s="1">
        <v>7268.7999999999993</v>
      </c>
      <c r="C3787" s="1" t="str">
        <v>EED120223</v>
      </c>
      <c r="D3787" s="2">
        <v>45951</v>
      </c>
      <c r="E3787" s="2">
        <v>45958</v>
      </c>
      <c r="F3787" s="1">
        <v>741407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7268.7999999999993</v>
      </c>
      <c r="N3787" s="1">
        <f t="shared" si="187"/>
        <v>7268.7999999999993</v>
      </c>
      <c r="O3787" s="1">
        <f t="shared" si="188"/>
        <v>0</v>
      </c>
    </row>
    <row r="3788" spans="1:15" x14ac:dyDescent="0.25">
      <c r="A3788" s="1" t="str">
        <v>BioLegend</v>
      </c>
      <c r="B3788" s="1">
        <v>7268.7999999999993</v>
      </c>
      <c r="C3788" s="1" t="str">
        <v>EED120223</v>
      </c>
      <c r="D3788" s="2">
        <v>45951</v>
      </c>
      <c r="E3788" s="2">
        <v>45958</v>
      </c>
      <c r="F3788" s="1">
        <v>741408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7268.7999999999993</v>
      </c>
      <c r="N3788" s="1">
        <f t="shared" si="187"/>
        <v>7268.7999999999993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741411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741446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7180.7999999999993</v>
      </c>
      <c r="C3792" s="1" t="str">
        <v>EED120223</v>
      </c>
      <c r="D3792" s="2">
        <v>45951</v>
      </c>
      <c r="E3792" s="2">
        <v>45958</v>
      </c>
      <c r="F3792" s="1">
        <v>901302</v>
      </c>
      <c r="G3792" s="1">
        <v>1</v>
      </c>
      <c r="H3792" s="1">
        <v>1</v>
      </c>
      <c r="I3792" s="1">
        <v>0</v>
      </c>
      <c r="J3792" s="1" t="str">
        <v>Pune</v>
      </c>
      <c r="K3792" s="1">
        <v>0</v>
      </c>
      <c r="L3792" s="1"/>
      <c r="M3792" s="1">
        <f t="shared" si="186"/>
        <v>7180.7999999999993</v>
      </c>
      <c r="N3792" s="1">
        <f t="shared" si="187"/>
        <v>7180.7999999999993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5913.6</v>
      </c>
      <c r="C3793" s="1" t="str">
        <v>Invoice Not Received</v>
      </c>
      <c r="D3793" s="2" t="str">
        <v>Invoice Not Received</v>
      </c>
      <c r="E3793" s="2">
        <v>45958</v>
      </c>
      <c r="F3793" s="1">
        <v>367402</v>
      </c>
      <c r="G3793" s="1">
        <v>1</v>
      </c>
      <c r="H3793" s="1">
        <v>1</v>
      </c>
      <c r="I3793" s="1">
        <v>0</v>
      </c>
      <c r="J3793" s="1" t="str">
        <v>Kerala</v>
      </c>
      <c r="K3793" s="1">
        <v>0</v>
      </c>
      <c r="L3793" s="1"/>
      <c r="M3793" s="1">
        <f t="shared" si="186"/>
        <v>5913.6</v>
      </c>
      <c r="N3793" s="1">
        <f t="shared" si="187"/>
        <v>5913.6</v>
      </c>
      <c r="O3793" s="1">
        <f t="shared" si="188"/>
        <v>0</v>
      </c>
    </row>
    <row r="3794" spans="1:15" x14ac:dyDescent="0.25">
      <c r="A3794" s="1" t="str">
        <v>BIOLEGEND</v>
      </c>
      <c r="B3794" s="1">
        <v>15206.400000000001</v>
      </c>
      <c r="C3794" s="1" t="str">
        <v>Invoice Not Received</v>
      </c>
      <c r="D3794" s="2" t="str">
        <v>Invoice Not Received</v>
      </c>
      <c r="E3794" s="2">
        <v>45958</v>
      </c>
      <c r="F3794" s="1">
        <v>353704</v>
      </c>
      <c r="G3794" s="1">
        <v>1</v>
      </c>
      <c r="H3794" s="1">
        <v>1</v>
      </c>
      <c r="I3794" s="1">
        <v>0</v>
      </c>
      <c r="J3794" s="1" t="str">
        <v>Kerala</v>
      </c>
      <c r="K3794" s="1">
        <v>0</v>
      </c>
      <c r="L3794" s="1"/>
      <c r="M3794" s="1">
        <f t="shared" si="186"/>
        <v>15206.400000000001</v>
      </c>
      <c r="N3794" s="1">
        <f t="shared" si="187"/>
        <v>15206.400000000001</v>
      </c>
      <c r="O3794" s="1">
        <f t="shared" si="188"/>
        <v>0</v>
      </c>
    </row>
    <row r="3795" spans="1:15" x14ac:dyDescent="0.25">
      <c r="A3795" s="1" t="str">
        <v>BIOLEGEND</v>
      </c>
      <c r="B3795" s="1">
        <v>19272</v>
      </c>
      <c r="C3795" s="1" t="str">
        <v>Invoice Not Received</v>
      </c>
      <c r="D3795" s="2" t="str">
        <v>Invoice Not Received</v>
      </c>
      <c r="E3795" s="2">
        <v>45958</v>
      </c>
      <c r="F3795" s="1">
        <v>355704</v>
      </c>
      <c r="G3795" s="1">
        <v>1</v>
      </c>
      <c r="H3795" s="1">
        <v>1</v>
      </c>
      <c r="I3795" s="1">
        <v>0</v>
      </c>
      <c r="J3795" s="1" t="str">
        <v>Kerala</v>
      </c>
      <c r="K3795" s="1">
        <v>0</v>
      </c>
      <c r="L3795" s="1"/>
      <c r="M3795" s="1">
        <f t="shared" si="186"/>
        <v>19272</v>
      </c>
      <c r="N3795" s="1">
        <f t="shared" si="187"/>
        <v>19272</v>
      </c>
      <c r="O3795" s="1">
        <f t="shared" si="188"/>
        <v>0</v>
      </c>
    </row>
    <row r="3796" spans="1:15" x14ac:dyDescent="0.25">
      <c r="A3796" s="1" t="str">
        <v>BIOLEGEND</v>
      </c>
      <c r="B3796" s="1">
        <v>35692.800000000003</v>
      </c>
      <c r="C3796" s="1" t="str">
        <v>Invoice Not Received</v>
      </c>
      <c r="D3796" s="2" t="str">
        <v>Invoice Not Received</v>
      </c>
      <c r="E3796" s="2">
        <v>45958</v>
      </c>
      <c r="F3796" s="1">
        <v>353606</v>
      </c>
      <c r="G3796" s="1">
        <v>2</v>
      </c>
      <c r="H3796" s="1">
        <v>2</v>
      </c>
      <c r="I3796" s="1">
        <v>0</v>
      </c>
      <c r="J3796" s="1" t="str">
        <v>Mumbai</v>
      </c>
      <c r="K3796" s="1">
        <v>0</v>
      </c>
      <c r="L3796" s="1"/>
      <c r="M3796" s="1">
        <f t="shared" si="186"/>
        <v>71385.600000000006</v>
      </c>
      <c r="N3796" s="1">
        <f t="shared" si="187"/>
        <v>71385.600000000006</v>
      </c>
      <c r="O3796" s="1">
        <f t="shared" si="188"/>
        <v>0</v>
      </c>
    </row>
    <row r="3797" spans="1:15" x14ac:dyDescent="0.25">
      <c r="A3797" s="1" t="str">
        <v>BIOLEGEND</v>
      </c>
      <c r="B3797" s="1">
        <v>53592</v>
      </c>
      <c r="C3797" s="1" t="str">
        <v>Invoice Not Received</v>
      </c>
      <c r="D3797" s="2" t="str">
        <v>Invoice Not Received</v>
      </c>
      <c r="E3797" s="2">
        <v>45958</v>
      </c>
      <c r="F3797" s="1">
        <v>313238</v>
      </c>
      <c r="G3797" s="1">
        <v>2</v>
      </c>
      <c r="H3797" s="1">
        <v>2</v>
      </c>
      <c r="I3797" s="1">
        <v>0</v>
      </c>
      <c r="J3797" s="1" t="str">
        <v>Mumbai</v>
      </c>
      <c r="K3797" s="1">
        <v>0</v>
      </c>
      <c r="L3797" s="1"/>
      <c r="M3797" s="1">
        <f t="shared" si="186"/>
        <v>107184</v>
      </c>
      <c r="N3797" s="1">
        <f t="shared" si="187"/>
        <v>107184</v>
      </c>
      <c r="O3797" s="1">
        <f t="shared" si="188"/>
        <v>0</v>
      </c>
    </row>
    <row r="3798" spans="1:15" x14ac:dyDescent="0.25">
      <c r="A3798" s="1" t="str">
        <v>BIOLEGEND</v>
      </c>
      <c r="B3798" s="1">
        <v>17688</v>
      </c>
      <c r="C3798" s="1" t="str">
        <v>Invoice Not Received</v>
      </c>
      <c r="D3798" s="2" t="str">
        <v>Invoice Not Received</v>
      </c>
      <c r="E3798" s="2">
        <v>45958</v>
      </c>
      <c r="F3798" s="1">
        <v>372208</v>
      </c>
      <c r="G3798" s="1">
        <v>1</v>
      </c>
      <c r="H3798" s="1">
        <v>1</v>
      </c>
      <c r="I3798" s="1">
        <v>0</v>
      </c>
      <c r="J3798" s="1" t="str">
        <v>Kolkata</v>
      </c>
      <c r="K3798" s="1">
        <v>0</v>
      </c>
      <c r="L3798" s="1"/>
      <c r="M3798" s="1">
        <f t="shared" si="186"/>
        <v>17688</v>
      </c>
      <c r="N3798" s="1">
        <f t="shared" si="187"/>
        <v>17688</v>
      </c>
      <c r="O3798" s="1">
        <f t="shared" si="188"/>
        <v>0</v>
      </c>
    </row>
    <row r="3799" spans="1:15" x14ac:dyDescent="0.25">
      <c r="A3799" s="1" t="str">
        <v>BIOLEGEND</v>
      </c>
      <c r="B3799" s="1">
        <v>25748.800000000003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344740</v>
      </c>
      <c r="G3799" s="1">
        <v>1</v>
      </c>
      <c r="H3799" s="1">
        <v>1</v>
      </c>
      <c r="I3799" s="1">
        <v>0</v>
      </c>
      <c r="J3799" s="1" t="str">
        <v>Kolkata</v>
      </c>
      <c r="K3799" s="1">
        <v>0</v>
      </c>
      <c r="L3799" s="1"/>
      <c r="M3799" s="1">
        <f t="shared" si="186"/>
        <v>25748.800000000003</v>
      </c>
      <c r="N3799" s="1">
        <f t="shared" si="187"/>
        <v>25748.800000000003</v>
      </c>
      <c r="O3799" s="1">
        <f t="shared" si="188"/>
        <v>0</v>
      </c>
    </row>
    <row r="3800" spans="1:15" x14ac:dyDescent="0.25">
      <c r="A3800" s="1" t="str">
        <v>BIOLEGEND</v>
      </c>
      <c r="B3800" s="1">
        <v>19536</v>
      </c>
      <c r="C3800" s="1" t="str">
        <v>Invoice Not Received</v>
      </c>
      <c r="D3800" s="2" t="str">
        <v>Invoice Not Received</v>
      </c>
      <c r="E3800" s="2">
        <v>45958</v>
      </c>
      <c r="F3800" s="1">
        <v>621616</v>
      </c>
      <c r="G3800" s="1">
        <v>1</v>
      </c>
      <c r="H3800" s="1">
        <v>1</v>
      </c>
      <c r="I3800" s="1">
        <v>0</v>
      </c>
      <c r="J3800" s="1" t="str">
        <v>Kolkata</v>
      </c>
      <c r="K3800" s="1">
        <v>0</v>
      </c>
      <c r="L3800" s="1"/>
      <c r="M3800" s="1">
        <f t="shared" si="186"/>
        <v>19536</v>
      </c>
      <c r="N3800" s="1">
        <f t="shared" si="187"/>
        <v>19536</v>
      </c>
      <c r="O3800" s="1">
        <f t="shared" si="188"/>
        <v>0</v>
      </c>
    </row>
    <row r="3801" spans="1:15" x14ac:dyDescent="0.25">
      <c r="A3801" s="1" t="str">
        <v>BIOLEGEND</v>
      </c>
      <c r="B3801" s="1">
        <v>7497.6</v>
      </c>
      <c r="C3801" s="1" t="str">
        <v>Invoice Not Received</v>
      </c>
      <c r="D3801" s="2" t="str">
        <v>Invoice Not Received</v>
      </c>
      <c r="E3801" s="2">
        <v>45958</v>
      </c>
      <c r="F3801" s="1">
        <v>134609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7497.6</v>
      </c>
      <c r="N3801" s="1">
        <f t="shared" si="187"/>
        <v>7497.6</v>
      </c>
      <c r="O3801" s="1">
        <f t="shared" si="188"/>
        <v>0</v>
      </c>
    </row>
    <row r="3802" spans="1:15" x14ac:dyDescent="0.25">
      <c r="A3802" s="1" t="str">
        <v>BIOLEGEND</v>
      </c>
      <c r="B3802" s="1">
        <v>8395.2000000000007</v>
      </c>
      <c r="C3802" s="1" t="str">
        <v>Invoice Not Received</v>
      </c>
      <c r="D3802" s="2" t="str">
        <v>Invoice Not Received</v>
      </c>
      <c r="E3802" s="2">
        <v>45958</v>
      </c>
      <c r="F3802" s="1">
        <v>425401</v>
      </c>
      <c r="G3802" s="1">
        <v>1</v>
      </c>
      <c r="H3802" s="1">
        <v>1</v>
      </c>
      <c r="I3802" s="1">
        <v>0</v>
      </c>
      <c r="J3802" s="1" t="str">
        <v>DELHI</v>
      </c>
      <c r="K3802" s="1">
        <v>0</v>
      </c>
      <c r="L3802" s="1"/>
      <c r="M3802" s="1">
        <f t="shared" si="186"/>
        <v>8395.2000000000007</v>
      </c>
      <c r="N3802" s="1">
        <f t="shared" si="187"/>
        <v>8395.2000000000007</v>
      </c>
      <c r="O3802" s="1">
        <f t="shared" si="188"/>
        <v>0</v>
      </c>
    </row>
    <row r="3803" spans="1:15" x14ac:dyDescent="0.25">
      <c r="A3803" s="1" t="str">
        <v>BIOLEGEND</v>
      </c>
      <c r="B3803" s="1">
        <v>7444.7999999999993</v>
      </c>
      <c r="C3803" s="1" t="str">
        <v>Invoice Not Received</v>
      </c>
      <c r="D3803" s="2" t="str">
        <v>Invoice Not Received</v>
      </c>
      <c r="E3803" s="2">
        <v>45958</v>
      </c>
      <c r="F3803" s="1">
        <v>422401</v>
      </c>
      <c r="G3803" s="1">
        <v>1</v>
      </c>
      <c r="H3803" s="1">
        <v>1</v>
      </c>
      <c r="I3803" s="1">
        <v>0</v>
      </c>
      <c r="J3803" s="1" t="str">
        <v>DELHI</v>
      </c>
      <c r="K3803" s="1">
        <v>0</v>
      </c>
      <c r="L3803" s="1"/>
      <c r="M3803" s="1">
        <f t="shared" si="186"/>
        <v>7444.7999999999993</v>
      </c>
      <c r="N3803" s="1">
        <f t="shared" si="187"/>
        <v>7444.7999999999993</v>
      </c>
      <c r="O3803" s="1">
        <f t="shared" si="188"/>
        <v>0</v>
      </c>
    </row>
    <row r="3804" spans="1:15" x14ac:dyDescent="0.25">
      <c r="A3804" s="1" t="str">
        <v>BIOLEGEND</v>
      </c>
      <c r="B3804" s="1">
        <v>24182.400000000001</v>
      </c>
      <c r="C3804" s="1" t="str">
        <v>Invoice Not Received</v>
      </c>
      <c r="D3804" s="2" t="str">
        <v>Invoice Not Received</v>
      </c>
      <c r="E3804" s="2">
        <v>45958</v>
      </c>
      <c r="F3804" s="1">
        <v>422302</v>
      </c>
      <c r="G3804" s="1">
        <v>2</v>
      </c>
      <c r="H3804" s="1">
        <v>2</v>
      </c>
      <c r="I3804" s="1">
        <v>0</v>
      </c>
      <c r="J3804" s="1" t="str">
        <v>Banglore</v>
      </c>
      <c r="K3804" s="1">
        <v>0</v>
      </c>
      <c r="L3804" s="1"/>
      <c r="M3804" s="1">
        <f t="shared" si="186"/>
        <v>48364.800000000003</v>
      </c>
      <c r="N3804" s="1">
        <f t="shared" si="187"/>
        <v>48364.800000000003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2481.6</v>
      </c>
      <c r="C3805" s="1" t="str">
        <v>Invoice Not Received</v>
      </c>
      <c r="D3805" s="2" t="str">
        <v>Invoice Not Received</v>
      </c>
      <c r="E3805" s="2">
        <v>45958</v>
      </c>
      <c r="F3805" s="1">
        <v>400405</v>
      </c>
      <c r="G3805" s="1">
        <v>1</v>
      </c>
      <c r="H3805" s="1">
        <v>1</v>
      </c>
      <c r="I3805" s="1">
        <v>0</v>
      </c>
      <c r="J3805" s="1" t="str">
        <v>Hyderabad</v>
      </c>
      <c r="K3805" s="1">
        <v>0</v>
      </c>
      <c r="L3805" s="1"/>
      <c r="M3805" s="1">
        <f t="shared" si="186"/>
        <v>2481.6</v>
      </c>
      <c r="N3805" s="1">
        <f t="shared" si="187"/>
        <v>2481.6</v>
      </c>
      <c r="O3805" s="1">
        <f t="shared" si="188"/>
        <v>0</v>
      </c>
    </row>
    <row r="3806" spans="1:15" x14ac:dyDescent="0.25">
      <c r="A3806" s="1" t="str">
        <v>BIOLEGEND</v>
      </c>
      <c r="B3806" s="1">
        <v>25748.800000000003</v>
      </c>
      <c r="C3806" s="1" t="str">
        <v>Invoice Not Received</v>
      </c>
      <c r="D3806" s="2" t="str">
        <v>Invoice Not Received</v>
      </c>
      <c r="E3806" s="2">
        <v>45958</v>
      </c>
      <c r="F3806" s="1">
        <v>300554</v>
      </c>
      <c r="G3806" s="1">
        <v>1</v>
      </c>
      <c r="H3806" s="1">
        <v>1</v>
      </c>
      <c r="I3806" s="1">
        <v>0</v>
      </c>
      <c r="J3806" s="1" t="str">
        <v>Kerala</v>
      </c>
      <c r="K3806" s="1">
        <v>0</v>
      </c>
      <c r="L3806" s="1"/>
      <c r="M3806" s="1">
        <f t="shared" si="186"/>
        <v>25748.800000000003</v>
      </c>
      <c r="N3806" s="1">
        <f t="shared" si="187"/>
        <v>25748.800000000003</v>
      </c>
      <c r="O3806" s="1">
        <f t="shared" si="188"/>
        <v>0</v>
      </c>
    </row>
    <row r="3807" spans="1:15" x14ac:dyDescent="0.25">
      <c r="A3807" s="1" t="str">
        <v>BIOLEGEND</v>
      </c>
      <c r="B3807" s="1">
        <v>13992</v>
      </c>
      <c r="C3807" s="1" t="str">
        <v>Invoice Not Received</v>
      </c>
      <c r="D3807" s="2" t="str">
        <v>Invoice Not Received</v>
      </c>
      <c r="E3807" s="2">
        <v>45958</v>
      </c>
      <c r="F3807" s="1">
        <v>502516</v>
      </c>
      <c r="G3807" s="1">
        <v>1</v>
      </c>
      <c r="H3807" s="1">
        <v>1</v>
      </c>
      <c r="I3807" s="1">
        <v>0</v>
      </c>
      <c r="J3807" s="1" t="str">
        <v>Kerala</v>
      </c>
      <c r="K3807" s="1">
        <v>0</v>
      </c>
      <c r="L3807" s="1"/>
      <c r="M3807" s="1">
        <f t="shared" si="186"/>
        <v>13992</v>
      </c>
      <c r="N3807" s="1">
        <f t="shared" si="187"/>
        <v>13992</v>
      </c>
      <c r="O3807" s="1">
        <f t="shared" si="188"/>
        <v>0</v>
      </c>
    </row>
    <row r="3808" spans="1:15" x14ac:dyDescent="0.25">
      <c r="A3808" s="1" t="str">
        <v>BIOLEGEND</v>
      </c>
      <c r="B3808" s="1">
        <v>14256</v>
      </c>
      <c r="C3808" s="1" t="str">
        <v>Invoice Not Received</v>
      </c>
      <c r="D3808" s="2" t="str">
        <v>Invoice Not Received</v>
      </c>
      <c r="E3808" s="2">
        <v>45958</v>
      </c>
      <c r="F3808" s="1">
        <v>379210</v>
      </c>
      <c r="G3808" s="1">
        <v>1</v>
      </c>
      <c r="H3808" s="1">
        <v>1</v>
      </c>
      <c r="I3808" s="1">
        <v>0</v>
      </c>
      <c r="J3808" s="1" t="str">
        <v>Kerala</v>
      </c>
      <c r="K3808" s="1">
        <v>0</v>
      </c>
      <c r="L3808" s="1"/>
      <c r="M3808" s="1">
        <f t="shared" si="186"/>
        <v>14256</v>
      </c>
      <c r="N3808" s="1">
        <f t="shared" si="187"/>
        <v>14256</v>
      </c>
      <c r="O3808" s="1">
        <f t="shared" si="188"/>
        <v>0</v>
      </c>
    </row>
    <row r="3809" spans="1:15" x14ac:dyDescent="0.25">
      <c r="A3809" s="1" t="str">
        <v>BIOLEGEND</v>
      </c>
      <c r="B3809" s="1">
        <v>18902.400000000001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328630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18902.400000000001</v>
      </c>
      <c r="N3809" s="1">
        <f t="shared" si="187"/>
        <v>18902.400000000001</v>
      </c>
      <c r="O3809" s="1">
        <f t="shared" si="188"/>
        <v>0</v>
      </c>
    </row>
    <row r="3810" spans="1:15" x14ac:dyDescent="0.25">
      <c r="A3810" s="1" t="str">
        <v>BIOLEGEND</v>
      </c>
      <c r="B3810" s="1">
        <v>22017.599999999999</v>
      </c>
      <c r="C3810" s="1" t="str">
        <v>Invoice Not Received</v>
      </c>
      <c r="D3810" s="2" t="str">
        <v>Invoice Not Received</v>
      </c>
      <c r="E3810" s="2">
        <v>45958</v>
      </c>
      <c r="F3810" s="1">
        <v>331328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22017.599999999999</v>
      </c>
      <c r="N3810" s="1">
        <f t="shared" si="187"/>
        <v>22017.599999999999</v>
      </c>
      <c r="O3810" s="1">
        <f t="shared" si="188"/>
        <v>0</v>
      </c>
    </row>
    <row r="3811" spans="1:15" x14ac:dyDescent="0.25">
      <c r="A3811" s="1" t="str">
        <v>BIOLEGEND</v>
      </c>
      <c r="B3811" s="1">
        <v>14150.400000000001</v>
      </c>
      <c r="C3811" s="1" t="str">
        <v>Invoice Not Received</v>
      </c>
      <c r="D3811" s="2" t="str">
        <v>Invoice Not Received</v>
      </c>
      <c r="E3811" s="2">
        <v>45958</v>
      </c>
      <c r="F3811" s="1">
        <v>331408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14150.400000000001</v>
      </c>
      <c r="N3811" s="1">
        <f t="shared" si="187"/>
        <v>14150.400000000001</v>
      </c>
      <c r="O3811" s="1">
        <f t="shared" si="188"/>
        <v>0</v>
      </c>
    </row>
    <row r="3812" spans="1:15" x14ac:dyDescent="0.25">
      <c r="A3812" s="1" t="str">
        <v>BPS</v>
      </c>
      <c r="B3812" s="1">
        <v>55176</v>
      </c>
      <c r="C3812" s="1" t="str">
        <v>INV8150</v>
      </c>
      <c r="D3812" s="2">
        <v>45954</v>
      </c>
      <c r="E3812" s="2">
        <v>45958</v>
      </c>
      <c r="F3812" s="1" t="str">
        <v>60690-2</v>
      </c>
      <c r="G3812" s="1">
        <v>1</v>
      </c>
      <c r="H3812" s="1">
        <v>1</v>
      </c>
      <c r="I3812" s="1">
        <v>0</v>
      </c>
      <c r="J3812" s="1" t="str">
        <v>Chandigarh</v>
      </c>
      <c r="K3812" s="1">
        <v>0</v>
      </c>
      <c r="L3812" s="1"/>
      <c r="M3812" s="1">
        <f t="shared" si="186"/>
        <v>55176</v>
      </c>
      <c r="N3812" s="1">
        <f t="shared" si="187"/>
        <v>55176</v>
      </c>
      <c r="O3812" s="1">
        <f t="shared" si="188"/>
        <v>0</v>
      </c>
    </row>
    <row r="3813" spans="1:15" x14ac:dyDescent="0.25">
      <c r="A3813" s="1" t="str">
        <v>BPS</v>
      </c>
      <c r="B3813" s="1">
        <v>8184</v>
      </c>
      <c r="C3813" s="1" t="str">
        <v>INV8150</v>
      </c>
      <c r="D3813" s="2">
        <v>45954</v>
      </c>
      <c r="E3813" s="2">
        <v>45958</v>
      </c>
      <c r="F3813" s="1" t="str">
        <v>60185-1</v>
      </c>
      <c r="G3813" s="1">
        <v>1</v>
      </c>
      <c r="H3813" s="1">
        <v>1</v>
      </c>
      <c r="I3813" s="1">
        <v>0</v>
      </c>
      <c r="J3813" s="1" t="str">
        <v>Chandigarh</v>
      </c>
      <c r="K3813" s="1">
        <v>0</v>
      </c>
      <c r="L3813" s="1"/>
      <c r="M3813" s="1">
        <f t="shared" si="186"/>
        <v>8184</v>
      </c>
      <c r="N3813" s="1">
        <f t="shared" si="187"/>
        <v>8184</v>
      </c>
      <c r="O3813" s="1">
        <f t="shared" si="188"/>
        <v>0</v>
      </c>
    </row>
    <row r="3814" spans="1:15" x14ac:dyDescent="0.25">
      <c r="A3814" s="1" t="str">
        <v>Dharmacon</v>
      </c>
      <c r="B3814" s="1">
        <v>51656</v>
      </c>
      <c r="C3814" s="1" t="str">
        <v>O102025IN3328176G</v>
      </c>
      <c r="D3814" s="2">
        <v>45951</v>
      </c>
      <c r="E3814" s="2">
        <v>45958</v>
      </c>
      <c r="F3814" s="1" t="str">
        <v>L-006585-00-0010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51656</v>
      </c>
      <c r="N3814" s="1">
        <f t="shared" si="187"/>
        <v>51656</v>
      </c>
      <c r="O3814" s="1">
        <f t="shared" si="188"/>
        <v>0</v>
      </c>
    </row>
    <row r="3815" spans="1:15" x14ac:dyDescent="0.25">
      <c r="A3815" s="1" t="str">
        <v>Dharmacon</v>
      </c>
      <c r="B3815" s="1">
        <v>32912</v>
      </c>
      <c r="C3815" s="1" t="str">
        <v>O102025IN3328176G</v>
      </c>
      <c r="D3815" s="2">
        <v>45951</v>
      </c>
      <c r="E3815" s="2">
        <v>45958</v>
      </c>
      <c r="F3815" s="1" t="str">
        <v>L-042659-00-0005</v>
      </c>
      <c r="G3815" s="1">
        <v>1</v>
      </c>
      <c r="H3815" s="1">
        <v>1</v>
      </c>
      <c r="I3815" s="1">
        <v>0</v>
      </c>
      <c r="J3815" s="1" t="str">
        <v>Kolkata</v>
      </c>
      <c r="K3815" s="1">
        <v>0</v>
      </c>
      <c r="L3815" s="1"/>
      <c r="M3815" s="1">
        <f t="shared" si="186"/>
        <v>32912</v>
      </c>
      <c r="N3815" s="1">
        <f t="shared" si="187"/>
        <v>32912</v>
      </c>
      <c r="O3815" s="1">
        <f t="shared" si="188"/>
        <v>0</v>
      </c>
    </row>
    <row r="3816" spans="1:15" x14ac:dyDescent="0.25">
      <c r="A3816" s="1" t="str">
        <v>Dharmacon</v>
      </c>
      <c r="B3816" s="1">
        <v>32912</v>
      </c>
      <c r="C3816" s="1" t="str">
        <v>O102025IN3328176G</v>
      </c>
      <c r="D3816" s="2">
        <v>45951</v>
      </c>
      <c r="E3816" s="2">
        <v>45958</v>
      </c>
      <c r="F3816" s="1" t="str">
        <v>L-065332-00-0005</v>
      </c>
      <c r="G3816" s="1">
        <v>1</v>
      </c>
      <c r="H3816" s="1">
        <v>1</v>
      </c>
      <c r="I3816" s="1">
        <v>0</v>
      </c>
      <c r="J3816" s="1" t="str">
        <v>Kolkata</v>
      </c>
      <c r="K3816" s="1">
        <v>0</v>
      </c>
      <c r="L3816" s="1"/>
      <c r="M3816" s="1">
        <f t="shared" si="186"/>
        <v>32912</v>
      </c>
      <c r="N3816" s="1">
        <f t="shared" si="187"/>
        <v>32912</v>
      </c>
      <c r="O3816" s="1">
        <f t="shared" si="188"/>
        <v>0</v>
      </c>
    </row>
    <row r="3817" spans="1:15" x14ac:dyDescent="0.25">
      <c r="A3817" s="1" t="str">
        <v>Dharmacon</v>
      </c>
      <c r="B3817" s="1">
        <v>32912</v>
      </c>
      <c r="C3817" s="1" t="str">
        <v>O102025IN3328176G</v>
      </c>
      <c r="D3817" s="2">
        <v>45951</v>
      </c>
      <c r="E3817" s="2">
        <v>45958</v>
      </c>
      <c r="F3817" s="1" t="str">
        <v>L-004374-00-0005</v>
      </c>
      <c r="G3817" s="1">
        <v>1</v>
      </c>
      <c r="H3817" s="1">
        <v>1</v>
      </c>
      <c r="I3817" s="1">
        <v>0</v>
      </c>
      <c r="J3817" s="1" t="str">
        <v>Kolkata</v>
      </c>
      <c r="K3817" s="1">
        <v>0</v>
      </c>
      <c r="L3817" s="1"/>
      <c r="M3817" s="1">
        <f t="shared" si="186"/>
        <v>32912</v>
      </c>
      <c r="N3817" s="1">
        <f t="shared" si="187"/>
        <v>32912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L-012092-00-0005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6336</v>
      </c>
      <c r="C3819" s="1" t="str">
        <v>O102025IN3328176G</v>
      </c>
      <c r="D3819" s="2">
        <v>45951</v>
      </c>
      <c r="E3819" s="2">
        <v>45958</v>
      </c>
      <c r="F3819" s="1" t="str">
        <v>OEC4987-200829605</v>
      </c>
      <c r="G3819" s="1">
        <v>1</v>
      </c>
      <c r="H3819" s="1">
        <v>1</v>
      </c>
      <c r="I3819" s="1">
        <v>0</v>
      </c>
      <c r="J3819" s="1" t="str">
        <v>Bhopal</v>
      </c>
      <c r="K3819" s="1">
        <v>0</v>
      </c>
      <c r="L3819" s="1"/>
      <c r="M3819" s="1">
        <f t="shared" si="186"/>
        <v>6336</v>
      </c>
      <c r="N3819" s="1">
        <f t="shared" si="187"/>
        <v>6336</v>
      </c>
      <c r="O3819" s="1">
        <f t="shared" si="188"/>
        <v>0</v>
      </c>
    </row>
    <row r="3820" spans="1:15" x14ac:dyDescent="0.25">
      <c r="A3820" s="1" t="str">
        <v>Dharmacon</v>
      </c>
      <c r="B3820" s="1">
        <v>20856</v>
      </c>
      <c r="C3820" s="1" t="str">
        <v>O102025IN3328176G</v>
      </c>
      <c r="D3820" s="2">
        <v>45951</v>
      </c>
      <c r="E3820" s="2">
        <v>45958</v>
      </c>
      <c r="F3820" s="1" t="str">
        <v>T-2002-02</v>
      </c>
      <c r="G3820" s="1">
        <v>1</v>
      </c>
      <c r="H3820" s="1">
        <v>1</v>
      </c>
      <c r="I3820" s="1">
        <v>0</v>
      </c>
      <c r="J3820" s="1" t="str">
        <v>BANGLORE</v>
      </c>
      <c r="K3820" s="1">
        <v>0</v>
      </c>
      <c r="L3820" s="1"/>
      <c r="M3820" s="1">
        <f t="shared" si="186"/>
        <v>20856</v>
      </c>
      <c r="N3820" s="1">
        <f t="shared" si="187"/>
        <v>20856</v>
      </c>
      <c r="O3820" s="1">
        <f t="shared" si="188"/>
        <v>0</v>
      </c>
    </row>
    <row r="3821" spans="1:15" x14ac:dyDescent="0.25">
      <c r="A3821" s="1" t="str">
        <v>Dharmacon</v>
      </c>
      <c r="B3821" s="1">
        <v>34584</v>
      </c>
      <c r="C3821" s="1" t="str">
        <v>O102025IN3328176G</v>
      </c>
      <c r="D3821" s="2">
        <v>45951</v>
      </c>
      <c r="E3821" s="2">
        <v>45958</v>
      </c>
      <c r="F3821" s="1" t="str">
        <v>T-2002-03</v>
      </c>
      <c r="G3821" s="1">
        <v>1</v>
      </c>
      <c r="H3821" s="1">
        <v>1</v>
      </c>
      <c r="I3821" s="1">
        <v>0</v>
      </c>
      <c r="J3821" s="1" t="str">
        <v>Delhi</v>
      </c>
      <c r="K3821" s="1">
        <v>0</v>
      </c>
      <c r="L3821" s="1"/>
      <c r="M3821" s="1">
        <f t="shared" si="186"/>
        <v>34584</v>
      </c>
      <c r="N3821" s="1">
        <f t="shared" si="187"/>
        <v>34584</v>
      </c>
      <c r="O3821" s="1">
        <f t="shared" si="188"/>
        <v>0</v>
      </c>
    </row>
    <row r="3822" spans="1:15" x14ac:dyDescent="0.25">
      <c r="A3822" s="1" t="str">
        <v>Dharmacon</v>
      </c>
      <c r="B3822" s="1">
        <v>34584</v>
      </c>
      <c r="C3822" s="1" t="str">
        <v>O102025IN3328176G</v>
      </c>
      <c r="D3822" s="2">
        <v>45951</v>
      </c>
      <c r="E3822" s="2">
        <v>45958</v>
      </c>
      <c r="F3822" s="1" t="str">
        <v>T-2003-03</v>
      </c>
      <c r="G3822" s="1">
        <v>1</v>
      </c>
      <c r="H3822" s="1">
        <v>1</v>
      </c>
      <c r="I3822" s="1">
        <v>0</v>
      </c>
      <c r="J3822" s="1" t="str">
        <v>Delhi</v>
      </c>
      <c r="K3822" s="1">
        <v>0</v>
      </c>
      <c r="L3822" s="1"/>
      <c r="M3822" s="1">
        <f t="shared" ref="M3822:M3885" si="189">G3822*B3822</f>
        <v>34584</v>
      </c>
      <c r="N3822" s="1">
        <f t="shared" ref="N3822:N3885" si="190">H3822*B3822</f>
        <v>34584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1584</v>
      </c>
      <c r="C3823" s="1" t="str">
        <v>INV251024-066</v>
      </c>
      <c r="D3823" s="2">
        <v>45954</v>
      </c>
      <c r="E3823" s="2">
        <v>45958</v>
      </c>
      <c r="F3823" s="1" t="str">
        <v>T7991</v>
      </c>
      <c r="G3823" s="1">
        <v>1</v>
      </c>
      <c r="H3823" s="1">
        <v>1</v>
      </c>
      <c r="I3823" s="1">
        <v>0</v>
      </c>
      <c r="J3823" s="1" t="str">
        <v>Delhi</v>
      </c>
      <c r="K3823" s="1">
        <v>0</v>
      </c>
      <c r="L3823" s="1"/>
      <c r="M3823" s="1">
        <f t="shared" si="189"/>
        <v>1584</v>
      </c>
      <c r="N3823" s="1">
        <f t="shared" si="190"/>
        <v>1584</v>
      </c>
      <c r="O3823" s="1">
        <f t="shared" si="191"/>
        <v>0</v>
      </c>
    </row>
    <row r="3824" spans="1:15" x14ac:dyDescent="0.25">
      <c r="A3824" s="1" t="str">
        <v>TargetMol</v>
      </c>
      <c r="B3824" s="1">
        <v>9134.4</v>
      </c>
      <c r="C3824" s="1" t="str">
        <v>INV251024-066</v>
      </c>
      <c r="D3824" s="2">
        <v>45954</v>
      </c>
      <c r="E3824" s="2">
        <v>45958</v>
      </c>
      <c r="F3824" s="1" t="str">
        <v>TN3575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9134.4</v>
      </c>
      <c r="N3824" s="1">
        <f t="shared" si="190"/>
        <v>9134.4</v>
      </c>
      <c r="O3824" s="1">
        <f t="shared" si="191"/>
        <v>0</v>
      </c>
    </row>
    <row r="3825" spans="1:15" x14ac:dyDescent="0.25">
      <c r="A3825" s="1" t="str">
        <v>TargetMol</v>
      </c>
      <c r="B3825" s="1">
        <v>3854.3999999999996</v>
      </c>
      <c r="C3825" s="1" t="str">
        <v>INV251024-066</v>
      </c>
      <c r="D3825" s="2">
        <v>45954</v>
      </c>
      <c r="E3825" s="2">
        <v>45958</v>
      </c>
      <c r="F3825" s="1" t="str">
        <v>T19528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3854.3999999999996</v>
      </c>
      <c r="N3825" s="1">
        <f t="shared" si="190"/>
        <v>3854.3999999999996</v>
      </c>
      <c r="O3825" s="1">
        <f t="shared" si="191"/>
        <v>0</v>
      </c>
    </row>
    <row r="3826" spans="1:15" x14ac:dyDescent="0.25">
      <c r="A3826" s="1" t="str">
        <v>TargetMol</v>
      </c>
      <c r="B3826" s="1">
        <v>1636.8000000000002</v>
      </c>
      <c r="C3826" s="1" t="str">
        <v>INV251024-066</v>
      </c>
      <c r="D3826" s="2">
        <v>45954</v>
      </c>
      <c r="E3826" s="2">
        <v>45958</v>
      </c>
      <c r="F3826" s="1" t="str">
        <v>T19418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1636.8000000000002</v>
      </c>
      <c r="N3826" s="1">
        <f t="shared" si="190"/>
        <v>1636.8000000000002</v>
      </c>
      <c r="O3826" s="1">
        <f t="shared" si="191"/>
        <v>0</v>
      </c>
    </row>
    <row r="3827" spans="1:15" x14ac:dyDescent="0.25">
      <c r="A3827" s="1" t="str">
        <v>TargetMol</v>
      </c>
      <c r="B3827" s="1">
        <v>1531.1999999999998</v>
      </c>
      <c r="C3827" s="1" t="str">
        <v>INV251024-066</v>
      </c>
      <c r="D3827" s="2">
        <v>45954</v>
      </c>
      <c r="E3827" s="2">
        <v>45958</v>
      </c>
      <c r="F3827" s="1" t="str">
        <v>Fr14273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1531.1999999999998</v>
      </c>
      <c r="N3827" s="1">
        <f t="shared" si="190"/>
        <v>1531.1999999999998</v>
      </c>
      <c r="O3827" s="1">
        <f t="shared" si="191"/>
        <v>0</v>
      </c>
    </row>
    <row r="3828" spans="1:15" x14ac:dyDescent="0.25">
      <c r="A3828" s="1" t="str">
        <v>TargetMol</v>
      </c>
      <c r="B3828" s="1">
        <v>10401.6</v>
      </c>
      <c r="C3828" s="1" t="str">
        <v>INV251024-066</v>
      </c>
      <c r="D3828" s="2">
        <v>45954</v>
      </c>
      <c r="E3828" s="2">
        <v>45958</v>
      </c>
      <c r="F3828" s="1" t="str">
        <v>T37170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10401.6</v>
      </c>
      <c r="N3828" s="1">
        <f t="shared" si="190"/>
        <v>10401.6</v>
      </c>
      <c r="O3828" s="1">
        <f t="shared" si="191"/>
        <v>0</v>
      </c>
    </row>
    <row r="3829" spans="1:15" x14ac:dyDescent="0.25">
      <c r="A3829" s="1" t="str">
        <v>TargetMol</v>
      </c>
      <c r="B3829" s="1">
        <v>11721.599999999999</v>
      </c>
      <c r="C3829" s="1" t="str">
        <v>INV251024-067</v>
      </c>
      <c r="D3829" s="2">
        <v>45954</v>
      </c>
      <c r="E3829" s="2">
        <v>45958</v>
      </c>
      <c r="F3829" s="1" t="str">
        <v>TMAB-01533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11721.599999999999</v>
      </c>
      <c r="N3829" s="1">
        <f t="shared" si="190"/>
        <v>11721.599999999999</v>
      </c>
      <c r="O3829" s="1">
        <f t="shared" si="191"/>
        <v>0</v>
      </c>
    </row>
    <row r="3830" spans="1:15" x14ac:dyDescent="0.25">
      <c r="A3830" s="1" t="str">
        <v>TargetMol</v>
      </c>
      <c r="B3830" s="1">
        <v>1848</v>
      </c>
      <c r="C3830" s="1" t="str">
        <v>INV251024-065</v>
      </c>
      <c r="D3830" s="2">
        <v>45954</v>
      </c>
      <c r="E3830" s="2">
        <v>45958</v>
      </c>
      <c r="F3830" s="1" t="str">
        <v>T12617</v>
      </c>
      <c r="G3830" s="1">
        <v>1</v>
      </c>
      <c r="H3830" s="1">
        <v>1</v>
      </c>
      <c r="I3830" s="1">
        <v>0</v>
      </c>
      <c r="J3830" s="1" t="str">
        <v>Hyderabad</v>
      </c>
      <c r="K3830" s="1">
        <v>0</v>
      </c>
      <c r="L3830" s="1"/>
      <c r="M3830" s="1">
        <f t="shared" si="189"/>
        <v>1848</v>
      </c>
      <c r="N3830" s="1">
        <f t="shared" si="190"/>
        <v>1848</v>
      </c>
      <c r="O3830" s="1">
        <f t="shared" si="191"/>
        <v>0</v>
      </c>
    </row>
    <row r="3831" spans="1:15" x14ac:dyDescent="0.25">
      <c r="A3831" s="1" t="str">
        <v>TargetMol</v>
      </c>
      <c r="B3831" s="1">
        <v>2745.6</v>
      </c>
      <c r="C3831" s="1" t="str">
        <v>INV251024-065</v>
      </c>
      <c r="D3831" s="2">
        <v>45954</v>
      </c>
      <c r="E3831" s="2">
        <v>45958</v>
      </c>
      <c r="F3831" s="1" t="str">
        <v>T1778</v>
      </c>
      <c r="G3831" s="1">
        <v>1</v>
      </c>
      <c r="H3831" s="1">
        <v>1</v>
      </c>
      <c r="I3831" s="1">
        <v>0</v>
      </c>
      <c r="J3831" s="1" t="str">
        <v>Hyderabad</v>
      </c>
      <c r="K3831" s="1">
        <v>0</v>
      </c>
      <c r="L3831" s="1"/>
      <c r="M3831" s="1">
        <f t="shared" si="189"/>
        <v>2745.6</v>
      </c>
      <c r="N3831" s="1">
        <f t="shared" si="190"/>
        <v>2745.6</v>
      </c>
      <c r="O3831" s="1">
        <f t="shared" si="191"/>
        <v>0</v>
      </c>
    </row>
    <row r="3832" spans="1:15" x14ac:dyDescent="0.25">
      <c r="A3832" s="1" t="str">
        <v>TargetMol</v>
      </c>
      <c r="B3832" s="1">
        <v>2059.1999999999998</v>
      </c>
      <c r="C3832" s="1" t="str">
        <v>INV251024-065</v>
      </c>
      <c r="D3832" s="2">
        <v>45954</v>
      </c>
      <c r="E3832" s="2">
        <v>45958</v>
      </c>
      <c r="F3832" s="1" t="str">
        <v>T2032</v>
      </c>
      <c r="G3832" s="1">
        <v>1</v>
      </c>
      <c r="H3832" s="1">
        <v>1</v>
      </c>
      <c r="I3832" s="1">
        <v>0</v>
      </c>
      <c r="J3832" s="1" t="str">
        <v>Hyderabad</v>
      </c>
      <c r="K3832" s="1">
        <v>0</v>
      </c>
      <c r="L3832" s="1"/>
      <c r="M3832" s="1">
        <f t="shared" si="189"/>
        <v>2059.1999999999998</v>
      </c>
      <c r="N3832" s="1">
        <f t="shared" si="190"/>
        <v>2059.1999999999998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1742.4</v>
      </c>
      <c r="C3833" s="1" t="str">
        <v>INV251024-065</v>
      </c>
      <c r="D3833" s="2">
        <v>45954</v>
      </c>
      <c r="E3833" s="2">
        <v>45958</v>
      </c>
      <c r="F3833" s="1" t="str">
        <v>T2059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1742.4</v>
      </c>
      <c r="N3833" s="1">
        <f t="shared" si="190"/>
        <v>1742.4</v>
      </c>
      <c r="O3833" s="1">
        <f t="shared" si="191"/>
        <v>0</v>
      </c>
    </row>
    <row r="3834" spans="1:15" x14ac:dyDescent="0.25">
      <c r="A3834" s="1" t="str">
        <v>TargetMol</v>
      </c>
      <c r="B3834" s="1">
        <v>1584</v>
      </c>
      <c r="C3834" s="1" t="str">
        <v>INV251024-065</v>
      </c>
      <c r="D3834" s="2">
        <v>45954</v>
      </c>
      <c r="E3834" s="2">
        <v>45958</v>
      </c>
      <c r="F3834" s="1" t="str">
        <v>T2113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1584</v>
      </c>
      <c r="N3834" s="1">
        <f t="shared" si="190"/>
        <v>1584</v>
      </c>
      <c r="O3834" s="1">
        <f t="shared" si="191"/>
        <v>0</v>
      </c>
    </row>
    <row r="3835" spans="1:15" x14ac:dyDescent="0.25">
      <c r="A3835" s="1" t="str">
        <v>TargetMol</v>
      </c>
      <c r="B3835" s="1">
        <v>1531.1999999999998</v>
      </c>
      <c r="C3835" s="1" t="str">
        <v>INV251024-065</v>
      </c>
      <c r="D3835" s="2">
        <v>45954</v>
      </c>
      <c r="E3835" s="2">
        <v>45958</v>
      </c>
      <c r="F3835" s="1" t="str">
        <v>T2193</v>
      </c>
      <c r="G3835" s="1">
        <v>0</v>
      </c>
      <c r="H3835" s="1">
        <v>0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0</v>
      </c>
      <c r="N3835" s="1">
        <f t="shared" si="190"/>
        <v>0</v>
      </c>
      <c r="O3835" s="1">
        <f t="shared" si="191"/>
        <v>0</v>
      </c>
    </row>
    <row r="3836" spans="1:15" x14ac:dyDescent="0.25">
      <c r="A3836" s="1" t="str">
        <v>TargetMol</v>
      </c>
      <c r="B3836" s="1">
        <v>2059.1999999999998</v>
      </c>
      <c r="C3836" s="1" t="str">
        <v>INV251024-065</v>
      </c>
      <c r="D3836" s="2">
        <v>45954</v>
      </c>
      <c r="E3836" s="2">
        <v>45958</v>
      </c>
      <c r="F3836" s="1" t="str">
        <v>T2378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2059.1999999999998</v>
      </c>
      <c r="N3836" s="1">
        <f t="shared" si="190"/>
        <v>2059.1999999999998</v>
      </c>
      <c r="O3836" s="1">
        <f t="shared" si="191"/>
        <v>0</v>
      </c>
    </row>
    <row r="3837" spans="1:15" x14ac:dyDescent="0.25">
      <c r="A3837" s="1" t="str">
        <v>TargetMol</v>
      </c>
      <c r="B3837" s="1">
        <v>2323.1999999999998</v>
      </c>
      <c r="C3837" s="1" t="str">
        <v>INV251024-065</v>
      </c>
      <c r="D3837" s="2">
        <v>45954</v>
      </c>
      <c r="E3837" s="2">
        <v>45958</v>
      </c>
      <c r="F3837" s="1" t="str">
        <v>T2506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2323.1999999999998</v>
      </c>
      <c r="N3837" s="1">
        <f t="shared" si="190"/>
        <v>2323.1999999999998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1689.6</v>
      </c>
      <c r="C3838" s="1" t="str">
        <v>INV251024-065</v>
      </c>
      <c r="D3838" s="2">
        <v>45954</v>
      </c>
      <c r="E3838" s="2">
        <v>45958</v>
      </c>
      <c r="F3838" s="1" t="str">
        <v>T2247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1689.6</v>
      </c>
      <c r="N3838" s="1">
        <f t="shared" si="190"/>
        <v>1689.6</v>
      </c>
      <c r="O3838" s="1">
        <f t="shared" si="191"/>
        <v>0</v>
      </c>
    </row>
    <row r="3839" spans="1:15" x14ac:dyDescent="0.25">
      <c r="A3839" s="1" t="str">
        <v>TargetMol</v>
      </c>
      <c r="B3839" s="1">
        <v>2323.1999999999998</v>
      </c>
      <c r="C3839" s="1" t="str">
        <v>INV251024-065</v>
      </c>
      <c r="D3839" s="2">
        <v>45954</v>
      </c>
      <c r="E3839" s="2">
        <v>45958</v>
      </c>
      <c r="F3839" s="1" t="str">
        <v>T2615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2323.1999999999998</v>
      </c>
      <c r="N3839" s="1">
        <f t="shared" si="190"/>
        <v>2323.1999999999998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T2670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1531.1999999999998</v>
      </c>
      <c r="N3840" s="1">
        <f t="shared" si="190"/>
        <v>1531.1999999999998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1584</v>
      </c>
      <c r="C3841" s="1" t="str">
        <v>INV251024-065</v>
      </c>
      <c r="D3841" s="2">
        <v>45954</v>
      </c>
      <c r="E3841" s="2">
        <v>45958</v>
      </c>
      <c r="F3841" s="1" t="str">
        <v>T2679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1584</v>
      </c>
      <c r="N3841" s="1">
        <f t="shared" si="190"/>
        <v>1584</v>
      </c>
      <c r="O3841" s="1">
        <f t="shared" si="191"/>
        <v>0</v>
      </c>
    </row>
    <row r="3842" spans="1:15" x14ac:dyDescent="0.25">
      <c r="A3842" s="1" t="str">
        <v>TargetMol</v>
      </c>
      <c r="B3842" s="1">
        <v>1953.6</v>
      </c>
      <c r="C3842" s="1" t="str">
        <v>INV251024-065</v>
      </c>
      <c r="D3842" s="2">
        <v>45954</v>
      </c>
      <c r="E3842" s="2">
        <v>45958</v>
      </c>
      <c r="F3842" s="1" t="str">
        <v>T3195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1953.6</v>
      </c>
      <c r="N3842" s="1">
        <f t="shared" si="190"/>
        <v>1953.6</v>
      </c>
      <c r="O3842" s="1">
        <f t="shared" si="191"/>
        <v>0</v>
      </c>
    </row>
    <row r="3843" spans="1:15" x14ac:dyDescent="0.25">
      <c r="A3843" s="1" t="str">
        <v>TargetMol</v>
      </c>
      <c r="B3843" s="1">
        <v>2376</v>
      </c>
      <c r="C3843" s="1" t="str">
        <v>INV251024-065</v>
      </c>
      <c r="D3843" s="2">
        <v>45954</v>
      </c>
      <c r="E3843" s="2">
        <v>45958</v>
      </c>
      <c r="F3843" s="1" t="str">
        <v>T4227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2376</v>
      </c>
      <c r="N3843" s="1">
        <f t="shared" si="190"/>
        <v>2376</v>
      </c>
      <c r="O3843" s="1">
        <f t="shared" si="191"/>
        <v>0</v>
      </c>
    </row>
    <row r="3844" spans="1:15" x14ac:dyDescent="0.25">
      <c r="A3844" s="1" t="str">
        <v>TargetMol</v>
      </c>
      <c r="B3844" s="1">
        <v>2270.4</v>
      </c>
      <c r="C3844" s="1" t="str">
        <v>INV251024-065</v>
      </c>
      <c r="D3844" s="2">
        <v>45954</v>
      </c>
      <c r="E3844" s="2">
        <v>45958</v>
      </c>
      <c r="F3844" s="1" t="str">
        <v>T6049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2270.4</v>
      </c>
      <c r="N3844" s="1">
        <f t="shared" si="190"/>
        <v>2270.4</v>
      </c>
      <c r="O3844" s="1">
        <f t="shared" si="191"/>
        <v>0</v>
      </c>
    </row>
    <row r="3845" spans="1:15" x14ac:dyDescent="0.25">
      <c r="A3845" s="1" t="str">
        <v>TargetMol</v>
      </c>
      <c r="B3845" s="1">
        <v>2481.6</v>
      </c>
      <c r="C3845" s="1" t="str">
        <v>INV251024-065</v>
      </c>
      <c r="D3845" s="2">
        <v>45954</v>
      </c>
      <c r="E3845" s="2">
        <v>45958</v>
      </c>
      <c r="F3845" s="1" t="str">
        <v>T6081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2481.6</v>
      </c>
      <c r="N3845" s="1">
        <f t="shared" si="190"/>
        <v>2481.6</v>
      </c>
      <c r="O3845" s="1">
        <f t="shared" si="191"/>
        <v>0</v>
      </c>
    </row>
    <row r="3846" spans="1:15" x14ac:dyDescent="0.25">
      <c r="A3846" s="1" t="str">
        <v>TargetMol</v>
      </c>
      <c r="B3846" s="1">
        <v>1672</v>
      </c>
      <c r="C3846" s="1" t="str">
        <v>INV251024-065</v>
      </c>
      <c r="D3846" s="2">
        <v>45954</v>
      </c>
      <c r="E3846" s="2">
        <v>45958</v>
      </c>
      <c r="F3846" s="1" t="str">
        <v>T6167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1672</v>
      </c>
      <c r="N3846" s="1">
        <f t="shared" si="190"/>
        <v>1672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T6612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2270.4</v>
      </c>
      <c r="C3848" s="1" t="str">
        <v>INV251024-065</v>
      </c>
      <c r="D3848" s="2">
        <v>45954</v>
      </c>
      <c r="E3848" s="2">
        <v>45958</v>
      </c>
      <c r="F3848" s="1" t="str">
        <v>T6866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2270.4</v>
      </c>
      <c r="N3848" s="1">
        <f t="shared" si="190"/>
        <v>2270.4</v>
      </c>
      <c r="O3848" s="1">
        <f t="shared" si="191"/>
        <v>0</v>
      </c>
    </row>
    <row r="3849" spans="1:15" x14ac:dyDescent="0.25">
      <c r="A3849" s="1" t="str">
        <v>TargetMol</v>
      </c>
      <c r="B3849" s="1">
        <v>2006.4</v>
      </c>
      <c r="C3849" s="1" t="str">
        <v>INV251024-065</v>
      </c>
      <c r="D3849" s="2">
        <v>45954</v>
      </c>
      <c r="E3849" s="2">
        <v>45958</v>
      </c>
      <c r="F3849" s="1" t="str">
        <v>T21503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2006.4</v>
      </c>
      <c r="N3849" s="1">
        <f t="shared" si="190"/>
        <v>2006.4</v>
      </c>
      <c r="O3849" s="1">
        <f t="shared" si="191"/>
        <v>0</v>
      </c>
    </row>
    <row r="3850" spans="1:15" x14ac:dyDescent="0.25">
      <c r="A3850" s="1" t="str">
        <v>TargetMol</v>
      </c>
      <c r="B3850" s="1">
        <v>2112</v>
      </c>
      <c r="C3850" s="1" t="str">
        <v>INV251024-065</v>
      </c>
      <c r="D3850" s="2">
        <v>45954</v>
      </c>
      <c r="E3850" s="2">
        <v>45958</v>
      </c>
      <c r="F3850" s="1" t="str">
        <v>TQ0068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2112</v>
      </c>
      <c r="N3850" s="1">
        <f t="shared" si="190"/>
        <v>2112</v>
      </c>
      <c r="O3850" s="1">
        <f t="shared" si="191"/>
        <v>0</v>
      </c>
    </row>
    <row r="3851" spans="1:15" x14ac:dyDescent="0.25">
      <c r="A3851" s="1" t="str">
        <v>TargetMol</v>
      </c>
      <c r="B3851" s="1">
        <v>3168</v>
      </c>
      <c r="C3851" s="1" t="str">
        <v>INV251024-065</v>
      </c>
      <c r="D3851" s="2">
        <v>45954</v>
      </c>
      <c r="E3851" s="2">
        <v>45958</v>
      </c>
      <c r="F3851" s="1" t="str">
        <v>T21588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3168</v>
      </c>
      <c r="N3851" s="1">
        <f t="shared" si="190"/>
        <v>3168</v>
      </c>
      <c r="O3851" s="1">
        <f t="shared" si="191"/>
        <v>0</v>
      </c>
    </row>
    <row r="3852" spans="1:15" x14ac:dyDescent="0.25">
      <c r="A3852" s="1" t="str">
        <v>TargetMol</v>
      </c>
      <c r="B3852" s="1">
        <v>2270.4</v>
      </c>
      <c r="C3852" s="1" t="str">
        <v>INV251024-065</v>
      </c>
      <c r="D3852" s="2">
        <v>45954</v>
      </c>
      <c r="E3852" s="2">
        <v>45958</v>
      </c>
      <c r="F3852" s="1" t="str">
        <v>T36964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2270.4</v>
      </c>
      <c r="N3852" s="1">
        <f t="shared" si="190"/>
        <v>2270.4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T28218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2481.6</v>
      </c>
      <c r="C3854" s="1" t="str">
        <v>INV251024-065</v>
      </c>
      <c r="D3854" s="2">
        <v>45954</v>
      </c>
      <c r="E3854" s="2">
        <v>45958</v>
      </c>
      <c r="F3854" s="1" t="str">
        <v>T1912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2481.6</v>
      </c>
      <c r="N3854" s="1">
        <f t="shared" si="190"/>
        <v>2481.6</v>
      </c>
      <c r="O3854" s="1">
        <f t="shared" si="191"/>
        <v>0</v>
      </c>
    </row>
    <row r="3855" spans="1:15" x14ac:dyDescent="0.25">
      <c r="A3855" s="1" t="str">
        <v>TargetMol</v>
      </c>
      <c r="B3855" s="1">
        <v>0</v>
      </c>
      <c r="C3855" s="1" t="str">
        <v>EXTRA RECEIVED</v>
      </c>
      <c r="D3855" s="2" t="str">
        <v>EXTRA RECEIVED</v>
      </c>
      <c r="E3855" s="2">
        <v>45958</v>
      </c>
      <c r="F3855" s="1" t="str">
        <v>T-0928</v>
      </c>
      <c r="G3855" s="1">
        <v>1</v>
      </c>
      <c r="H3855" s="1">
        <v>0</v>
      </c>
      <c r="I3855" s="1">
        <v>1</v>
      </c>
      <c r="J3855" s="1" t="str">
        <v>STOCK</v>
      </c>
      <c r="K3855" s="1" t="str">
        <v>Stock</v>
      </c>
      <c r="L3855" s="1"/>
      <c r="M3855" s="1">
        <f t="shared" si="189"/>
        <v>0</v>
      </c>
      <c r="N3855" s="1">
        <f t="shared" si="190"/>
        <v>0</v>
      </c>
      <c r="O3855" s="1">
        <f t="shared" si="191"/>
        <v>0</v>
      </c>
    </row>
    <row r="3856" spans="1:15" x14ac:dyDescent="0.25">
      <c r="A3856" s="1" t="str">
        <v>BioLegend</v>
      </c>
      <c r="B3856" s="1">
        <v>1742.4</v>
      </c>
      <c r="C3856" s="1" t="str">
        <v>EED120337</v>
      </c>
      <c r="D3856" s="2">
        <v>45954</v>
      </c>
      <c r="E3856" s="2">
        <v>45960</v>
      </c>
      <c r="F3856" s="1">
        <v>100311</v>
      </c>
      <c r="G3856" s="1">
        <v>1</v>
      </c>
      <c r="H3856" s="1">
        <v>1</v>
      </c>
      <c r="I3856" s="1">
        <v>0</v>
      </c>
      <c r="J3856" s="1" t="str">
        <v>Delhi</v>
      </c>
      <c r="K3856" s="1">
        <v>0</v>
      </c>
      <c r="L3856" s="1"/>
      <c r="M3856" s="1">
        <f t="shared" si="189"/>
        <v>1742.4</v>
      </c>
      <c r="N3856" s="1">
        <f t="shared" si="190"/>
        <v>1742.4</v>
      </c>
      <c r="O3856" s="1">
        <f t="shared" si="191"/>
        <v>0</v>
      </c>
    </row>
    <row r="3857" spans="1:15" x14ac:dyDescent="0.25">
      <c r="A3857" s="1" t="str">
        <v>BioLegend</v>
      </c>
      <c r="B3857" s="1">
        <v>5227.2</v>
      </c>
      <c r="C3857" s="1" t="str">
        <v>EED120337</v>
      </c>
      <c r="D3857" s="2">
        <v>45954</v>
      </c>
      <c r="E3857" s="2">
        <v>45960</v>
      </c>
      <c r="F3857" s="1">
        <v>100406</v>
      </c>
      <c r="G3857" s="1">
        <v>1</v>
      </c>
      <c r="H3857" s="1">
        <v>1</v>
      </c>
      <c r="I3857" s="1">
        <v>0</v>
      </c>
      <c r="J3857" s="1" t="str">
        <v>Kharagpur</v>
      </c>
      <c r="K3857" s="1">
        <v>0</v>
      </c>
      <c r="L3857" s="1"/>
      <c r="M3857" s="1">
        <f t="shared" si="189"/>
        <v>5227.2</v>
      </c>
      <c r="N3857" s="1">
        <f t="shared" si="190"/>
        <v>5227.2</v>
      </c>
      <c r="O3857" s="1">
        <f t="shared" si="191"/>
        <v>0</v>
      </c>
    </row>
    <row r="3858" spans="1:15" x14ac:dyDescent="0.25">
      <c r="A3858" s="1" t="str">
        <v>BioLegend</v>
      </c>
      <c r="B3858" s="1">
        <v>16878.400000000001</v>
      </c>
      <c r="C3858" s="1" t="str">
        <v>EED120337</v>
      </c>
      <c r="D3858" s="2">
        <v>45954</v>
      </c>
      <c r="E3858" s="2">
        <v>45960</v>
      </c>
      <c r="F3858" s="1">
        <v>100449</v>
      </c>
      <c r="G3858" s="1">
        <v>2</v>
      </c>
      <c r="H3858" s="1">
        <v>2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33756.800000000003</v>
      </c>
      <c r="N3858" s="1">
        <f t="shared" si="190"/>
        <v>33756.800000000003</v>
      </c>
      <c r="O3858" s="1">
        <f t="shared" si="191"/>
        <v>0</v>
      </c>
    </row>
    <row r="3859" spans="1:15" x14ac:dyDescent="0.25">
      <c r="A3859" s="1" t="str">
        <v>BioLegend</v>
      </c>
      <c r="B3859" s="1">
        <v>4963.2</v>
      </c>
      <c r="C3859" s="1" t="str">
        <v>EED120337</v>
      </c>
      <c r="D3859" s="2">
        <v>45954</v>
      </c>
      <c r="E3859" s="2">
        <v>45960</v>
      </c>
      <c r="F3859" s="1">
        <v>100534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4963.2</v>
      </c>
      <c r="N3859" s="1">
        <f t="shared" si="190"/>
        <v>4963.2</v>
      </c>
      <c r="O3859" s="1">
        <f t="shared" si="191"/>
        <v>0</v>
      </c>
    </row>
    <row r="3860" spans="1:15" x14ac:dyDescent="0.25">
      <c r="A3860" s="1" t="str">
        <v>BioLegend</v>
      </c>
      <c r="B3860" s="1">
        <v>16816.8</v>
      </c>
      <c r="C3860" s="1" t="str">
        <v>EED120337</v>
      </c>
      <c r="D3860" s="2">
        <v>45954</v>
      </c>
      <c r="E3860" s="2">
        <v>45960</v>
      </c>
      <c r="F3860" s="1">
        <v>103059</v>
      </c>
      <c r="G3860" s="1">
        <v>2</v>
      </c>
      <c r="H3860" s="1">
        <v>2</v>
      </c>
      <c r="I3860" s="1">
        <v>0</v>
      </c>
      <c r="J3860" s="1" t="str">
        <v>Delhi</v>
      </c>
      <c r="K3860" s="1">
        <v>0</v>
      </c>
      <c r="L3860" s="1"/>
      <c r="M3860" s="1">
        <f t="shared" si="189"/>
        <v>33633.599999999999</v>
      </c>
      <c r="N3860" s="1">
        <f t="shared" si="190"/>
        <v>33633.599999999999</v>
      </c>
      <c r="O3860" s="1">
        <f t="shared" si="191"/>
        <v>0</v>
      </c>
    </row>
    <row r="3861" spans="1:15" x14ac:dyDescent="0.25">
      <c r="A3861" s="1" t="str">
        <v>BioLegend</v>
      </c>
      <c r="B3861" s="1">
        <v>16579.2</v>
      </c>
      <c r="C3861" s="1" t="str">
        <v>EED120337</v>
      </c>
      <c r="D3861" s="2">
        <v>45954</v>
      </c>
      <c r="E3861" s="2">
        <v>45960</v>
      </c>
      <c r="F3861" s="1">
        <v>344814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33158.400000000001</v>
      </c>
      <c r="N3861" s="1">
        <f t="shared" si="190"/>
        <v>33158.400000000001</v>
      </c>
      <c r="O3861" s="1">
        <f t="shared" si="191"/>
        <v>0</v>
      </c>
    </row>
    <row r="3862" spans="1:15" x14ac:dyDescent="0.25">
      <c r="A3862" s="1" t="str">
        <v>BioLegend</v>
      </c>
      <c r="B3862" s="1">
        <v>4752</v>
      </c>
      <c r="C3862" s="1" t="str">
        <v>EED120337</v>
      </c>
      <c r="D3862" s="2">
        <v>45954</v>
      </c>
      <c r="E3862" s="2">
        <v>45960</v>
      </c>
      <c r="F3862" s="1">
        <v>103319</v>
      </c>
      <c r="G3862" s="1">
        <v>1</v>
      </c>
      <c r="H3862" s="1">
        <v>1</v>
      </c>
      <c r="I3862" s="1">
        <v>0</v>
      </c>
      <c r="J3862" s="1" t="str">
        <v>Pune</v>
      </c>
      <c r="K3862" s="1">
        <v>0</v>
      </c>
      <c r="L3862" s="1"/>
      <c r="M3862" s="1">
        <f t="shared" si="189"/>
        <v>4752</v>
      </c>
      <c r="N3862" s="1">
        <f t="shared" si="190"/>
        <v>4752</v>
      </c>
      <c r="O3862" s="1">
        <f t="shared" si="191"/>
        <v>0</v>
      </c>
    </row>
    <row r="3863" spans="1:15" x14ac:dyDescent="0.25">
      <c r="A3863" s="1" t="str">
        <v>BioLegend</v>
      </c>
      <c r="B3863" s="1">
        <v>15470.400000000001</v>
      </c>
      <c r="C3863" s="1" t="str">
        <v>EED120337</v>
      </c>
      <c r="D3863" s="2">
        <v>45954</v>
      </c>
      <c r="E3863" s="2">
        <v>45960</v>
      </c>
      <c r="F3863" s="1">
        <v>104506</v>
      </c>
      <c r="G3863" s="1">
        <v>1</v>
      </c>
      <c r="H3863" s="1">
        <v>1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15470.400000000001</v>
      </c>
      <c r="N3863" s="1">
        <f t="shared" si="190"/>
        <v>15470.400000000001</v>
      </c>
      <c r="O3863" s="1">
        <f t="shared" si="191"/>
        <v>0</v>
      </c>
    </row>
    <row r="3864" spans="1:15" x14ac:dyDescent="0.25">
      <c r="A3864" s="1" t="str">
        <v>BioLegend</v>
      </c>
      <c r="B3864" s="1">
        <v>17054.400000000001</v>
      </c>
      <c r="C3864" s="1" t="str">
        <v>EED120337</v>
      </c>
      <c r="D3864" s="2">
        <v>45954</v>
      </c>
      <c r="E3864" s="2">
        <v>45960</v>
      </c>
      <c r="F3864" s="1">
        <v>108748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17054.400000000001</v>
      </c>
      <c r="N3864" s="1">
        <f t="shared" si="190"/>
        <v>17054.400000000001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5808</v>
      </c>
      <c r="C3865" s="1" t="str">
        <v>EED120337</v>
      </c>
      <c r="D3865" s="2">
        <v>45954</v>
      </c>
      <c r="E3865" s="2">
        <v>45960</v>
      </c>
      <c r="F3865" s="1">
        <v>119307</v>
      </c>
      <c r="G3865" s="1">
        <v>1</v>
      </c>
      <c r="H3865" s="1">
        <v>1</v>
      </c>
      <c r="I3865" s="1">
        <v>0</v>
      </c>
      <c r="J3865" s="1" t="str">
        <v>Hyderabad</v>
      </c>
      <c r="K3865" s="1">
        <v>0</v>
      </c>
      <c r="L3865" s="1"/>
      <c r="M3865" s="1">
        <f t="shared" si="189"/>
        <v>5808</v>
      </c>
      <c r="N3865" s="1">
        <f t="shared" si="190"/>
        <v>5808</v>
      </c>
      <c r="O3865" s="1">
        <f t="shared" si="191"/>
        <v>0</v>
      </c>
    </row>
    <row r="3866" spans="1:15" x14ac:dyDescent="0.25">
      <c r="A3866" s="1" t="str">
        <v>BioLegend</v>
      </c>
      <c r="B3866" s="1">
        <v>19536</v>
      </c>
      <c r="C3866" s="1" t="str">
        <v>EED120337</v>
      </c>
      <c r="D3866" s="2">
        <v>45954</v>
      </c>
      <c r="E3866" s="2">
        <v>45960</v>
      </c>
      <c r="F3866" s="1">
        <v>123146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19536</v>
      </c>
      <c r="N3866" s="1">
        <f t="shared" si="190"/>
        <v>19536</v>
      </c>
      <c r="O3866" s="1">
        <f t="shared" si="191"/>
        <v>0</v>
      </c>
    </row>
    <row r="3867" spans="1:15" x14ac:dyDescent="0.25">
      <c r="A3867" s="1" t="str">
        <v>BioLegend</v>
      </c>
      <c r="B3867" s="1">
        <v>5544</v>
      </c>
      <c r="C3867" s="1" t="str">
        <v>EED120337</v>
      </c>
      <c r="D3867" s="2">
        <v>45954</v>
      </c>
      <c r="E3867" s="2">
        <v>45960</v>
      </c>
      <c r="F3867" s="1">
        <v>127611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5544</v>
      </c>
      <c r="N3867" s="1">
        <f t="shared" si="190"/>
        <v>5544</v>
      </c>
      <c r="O3867" s="1">
        <f t="shared" si="191"/>
        <v>0</v>
      </c>
    </row>
    <row r="3868" spans="1:15" x14ac:dyDescent="0.25">
      <c r="A3868" s="1" t="str">
        <v>BioLegend</v>
      </c>
      <c r="B3868" s="1">
        <v>18295.2</v>
      </c>
      <c r="C3868" s="1" t="str">
        <v>EED120337</v>
      </c>
      <c r="D3868" s="2">
        <v>45954</v>
      </c>
      <c r="E3868" s="2">
        <v>45960</v>
      </c>
      <c r="F3868" s="1">
        <v>127641</v>
      </c>
      <c r="G3868" s="1">
        <v>2</v>
      </c>
      <c r="H3868" s="1">
        <v>2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36590.400000000001</v>
      </c>
      <c r="N3868" s="1">
        <f t="shared" si="190"/>
        <v>36590.400000000001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27473.599999999999</v>
      </c>
      <c r="C3869" s="1" t="str">
        <v>EED120337</v>
      </c>
      <c r="D3869" s="2">
        <v>45954</v>
      </c>
      <c r="E3869" s="2">
        <v>45960</v>
      </c>
      <c r="F3869" s="1">
        <v>500346</v>
      </c>
      <c r="G3869" s="1">
        <v>2</v>
      </c>
      <c r="H3869" s="1">
        <v>2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54947.199999999997</v>
      </c>
      <c r="N3869" s="1">
        <f t="shared" si="190"/>
        <v>54947.199999999997</v>
      </c>
      <c r="O3869" s="1">
        <f t="shared" si="191"/>
        <v>0</v>
      </c>
    </row>
    <row r="3870" spans="1:15" x14ac:dyDescent="0.25">
      <c r="A3870" s="1" t="str">
        <v>BioLegend</v>
      </c>
      <c r="B3870" s="1">
        <v>11140.800000000001</v>
      </c>
      <c r="C3870" s="1" t="str">
        <v>EED120337</v>
      </c>
      <c r="D3870" s="2">
        <v>45954</v>
      </c>
      <c r="E3870" s="2">
        <v>45960</v>
      </c>
      <c r="F3870" s="1">
        <v>152316</v>
      </c>
      <c r="G3870" s="1">
        <v>2</v>
      </c>
      <c r="H3870" s="1">
        <v>2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22281.600000000002</v>
      </c>
      <c r="N3870" s="1">
        <f t="shared" si="190"/>
        <v>22281.600000000002</v>
      </c>
      <c r="O3870" s="1">
        <f t="shared" si="191"/>
        <v>0</v>
      </c>
    </row>
    <row r="3871" spans="1:15" x14ac:dyDescent="0.25">
      <c r="A3871" s="1" t="str">
        <v>BioLegend</v>
      </c>
      <c r="B3871" s="1">
        <v>11140.800000000001</v>
      </c>
      <c r="C3871" s="1" t="str">
        <v>EED120337</v>
      </c>
      <c r="D3871" s="2">
        <v>45954</v>
      </c>
      <c r="E3871" s="2">
        <v>45960</v>
      </c>
      <c r="F3871" s="1">
        <v>152316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11140.800000000001</v>
      </c>
      <c r="N3871" s="1">
        <f t="shared" si="190"/>
        <v>11140.800000000001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16632</v>
      </c>
      <c r="C3872" s="1" t="str">
        <v>EED120337</v>
      </c>
      <c r="D3872" s="2">
        <v>45954</v>
      </c>
      <c r="E3872" s="2">
        <v>45960</v>
      </c>
      <c r="F3872" s="1">
        <v>152423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16632</v>
      </c>
      <c r="N3872" s="1">
        <f t="shared" si="190"/>
        <v>16632</v>
      </c>
      <c r="O3872" s="1">
        <f t="shared" si="191"/>
        <v>0</v>
      </c>
    </row>
    <row r="3873" spans="1:15" x14ac:dyDescent="0.25">
      <c r="A3873" s="1" t="str">
        <v>BioLegend</v>
      </c>
      <c r="B3873" s="1">
        <v>20820.8</v>
      </c>
      <c r="C3873" s="1" t="str">
        <v>EED120337</v>
      </c>
      <c r="D3873" s="2">
        <v>45954</v>
      </c>
      <c r="E3873" s="2">
        <v>45960</v>
      </c>
      <c r="F3873" s="1">
        <v>155545</v>
      </c>
      <c r="G3873" s="1">
        <v>1</v>
      </c>
      <c r="H3873" s="1">
        <v>1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20820.8</v>
      </c>
      <c r="N3873" s="1">
        <f t="shared" si="190"/>
        <v>20820.8</v>
      </c>
      <c r="O3873" s="1">
        <f t="shared" si="191"/>
        <v>0</v>
      </c>
    </row>
    <row r="3874" spans="1:15" x14ac:dyDescent="0.25">
      <c r="A3874" s="1" t="str">
        <v>BioLegend</v>
      </c>
      <c r="B3874" s="1">
        <v>2640</v>
      </c>
      <c r="C3874" s="1" t="str">
        <v>EED120337</v>
      </c>
      <c r="D3874" s="2">
        <v>45954</v>
      </c>
      <c r="E3874" s="2">
        <v>45960</v>
      </c>
      <c r="F3874" s="1">
        <v>300406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2640</v>
      </c>
      <c r="N3874" s="1">
        <f t="shared" si="190"/>
        <v>2640</v>
      </c>
      <c r="O3874" s="1">
        <f t="shared" si="191"/>
        <v>0</v>
      </c>
    </row>
    <row r="3875" spans="1:15" x14ac:dyDescent="0.25">
      <c r="A3875" s="1" t="str">
        <v>BioLegend</v>
      </c>
      <c r="B3875" s="1">
        <v>14150.400000000001</v>
      </c>
      <c r="C3875" s="1" t="str">
        <v>EED120337</v>
      </c>
      <c r="D3875" s="2">
        <v>45954</v>
      </c>
      <c r="E3875" s="2">
        <v>45960</v>
      </c>
      <c r="F3875" s="1">
        <v>301028</v>
      </c>
      <c r="G3875" s="1">
        <v>2</v>
      </c>
      <c r="H3875" s="1">
        <v>2</v>
      </c>
      <c r="I3875" s="1">
        <v>0</v>
      </c>
      <c r="J3875" s="1" t="str">
        <v>ASSAM</v>
      </c>
      <c r="K3875" s="1">
        <v>0</v>
      </c>
      <c r="L3875" s="1"/>
      <c r="M3875" s="1">
        <f t="shared" si="189"/>
        <v>28300.800000000003</v>
      </c>
      <c r="N3875" s="1">
        <f t="shared" si="190"/>
        <v>28300.800000000003</v>
      </c>
      <c r="O3875" s="1">
        <f t="shared" si="191"/>
        <v>0</v>
      </c>
    </row>
    <row r="3876" spans="1:15" x14ac:dyDescent="0.25">
      <c r="A3876" s="1" t="str">
        <v>BioLegend</v>
      </c>
      <c r="B3876" s="1">
        <v>26796</v>
      </c>
      <c r="C3876" s="1" t="str">
        <v>EED120337</v>
      </c>
      <c r="D3876" s="2">
        <v>45954</v>
      </c>
      <c r="E3876" s="2">
        <v>45960</v>
      </c>
      <c r="F3876" s="1">
        <v>301334</v>
      </c>
      <c r="G3876" s="1">
        <v>1</v>
      </c>
      <c r="H3876" s="1">
        <v>1</v>
      </c>
      <c r="I3876" s="1">
        <v>0</v>
      </c>
      <c r="J3876" s="1" t="str">
        <v>Hyderabad</v>
      </c>
      <c r="K3876" s="1">
        <v>0</v>
      </c>
      <c r="L3876" s="1"/>
      <c r="M3876" s="1">
        <f t="shared" si="189"/>
        <v>26796</v>
      </c>
      <c r="N3876" s="1">
        <f t="shared" si="190"/>
        <v>26796</v>
      </c>
      <c r="O3876" s="1">
        <f t="shared" si="191"/>
        <v>0</v>
      </c>
    </row>
    <row r="3877" spans="1:15" x14ac:dyDescent="0.25">
      <c r="A3877" s="1" t="str">
        <v>BioLegend</v>
      </c>
      <c r="B3877" s="1">
        <v>5438.4</v>
      </c>
      <c r="C3877" s="1" t="str">
        <v>EED120337</v>
      </c>
      <c r="D3877" s="2">
        <v>45954</v>
      </c>
      <c r="E3877" s="2">
        <v>45960</v>
      </c>
      <c r="F3877" s="1">
        <v>302206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5438.4</v>
      </c>
      <c r="N3877" s="1">
        <f t="shared" si="190"/>
        <v>5438.4</v>
      </c>
      <c r="O3877" s="1">
        <f t="shared" si="191"/>
        <v>0</v>
      </c>
    </row>
    <row r="3878" spans="1:15" x14ac:dyDescent="0.25">
      <c r="A3878" s="1" t="str">
        <v>BioLegend</v>
      </c>
      <c r="B3878" s="1">
        <v>7550.4</v>
      </c>
      <c r="C3878" s="1" t="str">
        <v>EED120337</v>
      </c>
      <c r="D3878" s="2">
        <v>45954</v>
      </c>
      <c r="E3878" s="2">
        <v>45960</v>
      </c>
      <c r="F3878" s="1">
        <v>302347</v>
      </c>
      <c r="G3878" s="1">
        <v>1</v>
      </c>
      <c r="H3878" s="1">
        <v>1</v>
      </c>
      <c r="I3878" s="1">
        <v>0</v>
      </c>
      <c r="J3878" s="1" t="str">
        <v>Kanpur</v>
      </c>
      <c r="K3878" s="1">
        <v>0</v>
      </c>
      <c r="L3878" s="1"/>
      <c r="M3878" s="1">
        <f t="shared" si="189"/>
        <v>7550.4</v>
      </c>
      <c r="N3878" s="1">
        <f t="shared" si="190"/>
        <v>7550.4</v>
      </c>
      <c r="O3878" s="1">
        <f t="shared" si="191"/>
        <v>0</v>
      </c>
    </row>
    <row r="3879" spans="1:15" x14ac:dyDescent="0.25">
      <c r="A3879" s="1" t="str">
        <v>BioLegend</v>
      </c>
      <c r="B3879" s="1">
        <v>16816.8</v>
      </c>
      <c r="C3879" s="1" t="str">
        <v>EED120337</v>
      </c>
      <c r="D3879" s="2">
        <v>45954</v>
      </c>
      <c r="E3879" s="2">
        <v>45960</v>
      </c>
      <c r="F3879" s="1">
        <v>506349</v>
      </c>
      <c r="G3879" s="1">
        <v>2</v>
      </c>
      <c r="H3879" s="1">
        <v>2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33633.599999999999</v>
      </c>
      <c r="N3879" s="1">
        <f t="shared" si="190"/>
        <v>33633.599999999999</v>
      </c>
      <c r="O3879" s="1">
        <f t="shared" si="191"/>
        <v>0</v>
      </c>
    </row>
    <row r="3880" spans="1:15" x14ac:dyDescent="0.25">
      <c r="A3880" s="1" t="str">
        <v>BioLegend</v>
      </c>
      <c r="B3880" s="1">
        <v>7761.6</v>
      </c>
      <c r="C3880" s="1" t="str">
        <v>EED120337</v>
      </c>
      <c r="D3880" s="2">
        <v>45954</v>
      </c>
      <c r="E3880" s="2">
        <v>45960</v>
      </c>
      <c r="F3880" s="1">
        <v>306014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7761.6</v>
      </c>
      <c r="N3880" s="1">
        <f t="shared" si="190"/>
        <v>7761.6</v>
      </c>
      <c r="O3880" s="1">
        <f t="shared" si="191"/>
        <v>0</v>
      </c>
    </row>
    <row r="3881" spans="1:15" x14ac:dyDescent="0.25">
      <c r="A3881" s="1" t="str">
        <v>BioLegend</v>
      </c>
      <c r="B3881" s="1">
        <v>24763.199999999997</v>
      </c>
      <c r="C3881" s="1" t="str">
        <v>EED120337</v>
      </c>
      <c r="D3881" s="2">
        <v>45954</v>
      </c>
      <c r="E3881" s="2">
        <v>45960</v>
      </c>
      <c r="F3881" s="1">
        <v>506538</v>
      </c>
      <c r="G3881" s="1">
        <v>2</v>
      </c>
      <c r="H3881" s="1">
        <v>2</v>
      </c>
      <c r="I3881" s="1">
        <v>0</v>
      </c>
      <c r="J3881" s="1" t="str">
        <v>Delhi</v>
      </c>
      <c r="K3881" s="1">
        <v>0</v>
      </c>
      <c r="L3881" s="1"/>
      <c r="M3881" s="1">
        <f t="shared" si="189"/>
        <v>49526.399999999994</v>
      </c>
      <c r="N3881" s="1">
        <f t="shared" si="190"/>
        <v>49526.399999999994</v>
      </c>
      <c r="O3881" s="1">
        <f t="shared" si="191"/>
        <v>0</v>
      </c>
    </row>
    <row r="3882" spans="1:15" x14ac:dyDescent="0.25">
      <c r="A3882" s="1" t="str">
        <v>BioLegend</v>
      </c>
      <c r="B3882" s="1">
        <v>15417.599999999999</v>
      </c>
      <c r="C3882" s="1" t="str">
        <v>EED120337</v>
      </c>
      <c r="D3882" s="2">
        <v>45954</v>
      </c>
      <c r="E3882" s="2">
        <v>45960</v>
      </c>
      <c r="F3882" s="1">
        <v>307618</v>
      </c>
      <c r="G3882" s="1">
        <v>2</v>
      </c>
      <c r="H3882" s="1">
        <v>2</v>
      </c>
      <c r="I3882" s="1">
        <v>0</v>
      </c>
      <c r="J3882" s="1" t="str">
        <v>Banglore</v>
      </c>
      <c r="K3882" s="1">
        <v>0</v>
      </c>
      <c r="L3882" s="1"/>
      <c r="M3882" s="1">
        <f t="shared" si="189"/>
        <v>30835.199999999997</v>
      </c>
      <c r="N3882" s="1">
        <f t="shared" si="190"/>
        <v>30835.199999999997</v>
      </c>
      <c r="O3882" s="1">
        <f t="shared" si="191"/>
        <v>0</v>
      </c>
    </row>
    <row r="3883" spans="1:15" x14ac:dyDescent="0.25">
      <c r="A3883" s="1" t="str">
        <v>BioLegend</v>
      </c>
      <c r="B3883" s="1">
        <v>16816.8</v>
      </c>
      <c r="C3883" s="1" t="str">
        <v>EED120337</v>
      </c>
      <c r="D3883" s="2">
        <v>45954</v>
      </c>
      <c r="E3883" s="2">
        <v>45960</v>
      </c>
      <c r="F3883" s="1">
        <v>103246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16816.8</v>
      </c>
      <c r="N3883" s="1">
        <f t="shared" si="190"/>
        <v>16816.8</v>
      </c>
      <c r="O3883" s="1">
        <f t="shared" si="191"/>
        <v>0</v>
      </c>
    </row>
    <row r="3884" spans="1:15" x14ac:dyDescent="0.25">
      <c r="A3884" s="1" t="str">
        <v>BioLegend</v>
      </c>
      <c r="B3884" s="1">
        <v>26303.199999999997</v>
      </c>
      <c r="C3884" s="1" t="str">
        <v>EED120337</v>
      </c>
      <c r="D3884" s="2">
        <v>45954</v>
      </c>
      <c r="E3884" s="2">
        <v>45960</v>
      </c>
      <c r="F3884" s="1">
        <v>304236</v>
      </c>
      <c r="G3884" s="1">
        <v>1</v>
      </c>
      <c r="H3884" s="1">
        <v>1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26303.199999999997</v>
      </c>
      <c r="N3884" s="1">
        <f t="shared" si="190"/>
        <v>26303.199999999997</v>
      </c>
      <c r="O3884" s="1">
        <f t="shared" si="191"/>
        <v>0</v>
      </c>
    </row>
    <row r="3885" spans="1:15" x14ac:dyDescent="0.25">
      <c r="A3885" s="1" t="str">
        <v>BioLegend</v>
      </c>
      <c r="B3885" s="1">
        <v>19536</v>
      </c>
      <c r="C3885" s="1" t="str">
        <v>EED120337</v>
      </c>
      <c r="D3885" s="2">
        <v>45954</v>
      </c>
      <c r="E3885" s="2">
        <v>45960</v>
      </c>
      <c r="F3885" s="1">
        <v>313226</v>
      </c>
      <c r="G3885" s="1">
        <v>1</v>
      </c>
      <c r="H3885" s="1">
        <v>1</v>
      </c>
      <c r="I3885" s="1">
        <v>0</v>
      </c>
      <c r="J3885" s="1" t="str">
        <v>ASSAM</v>
      </c>
      <c r="K3885" s="1">
        <v>0</v>
      </c>
      <c r="L3885" s="1"/>
      <c r="M3885" s="1">
        <f t="shared" si="189"/>
        <v>19536</v>
      </c>
      <c r="N3885" s="1">
        <f t="shared" si="190"/>
        <v>19536</v>
      </c>
      <c r="O3885" s="1">
        <f t="shared" si="191"/>
        <v>0</v>
      </c>
    </row>
    <row r="3886" spans="1:15" x14ac:dyDescent="0.25">
      <c r="A3886" s="1" t="str">
        <v>BioLegend</v>
      </c>
      <c r="B3886" s="1">
        <v>2904</v>
      </c>
      <c r="C3886" s="1" t="str">
        <v>EED120337</v>
      </c>
      <c r="D3886" s="2">
        <v>45954</v>
      </c>
      <c r="E3886" s="2">
        <v>45960</v>
      </c>
      <c r="F3886" s="1">
        <v>317306</v>
      </c>
      <c r="G3886" s="1">
        <v>1</v>
      </c>
      <c r="H3886" s="1">
        <v>1</v>
      </c>
      <c r="I3886" s="1">
        <v>0</v>
      </c>
      <c r="J3886" s="1" t="str">
        <v>Kanpur</v>
      </c>
      <c r="K3886" s="1">
        <v>0</v>
      </c>
      <c r="L3886" s="1"/>
      <c r="M3886" s="1">
        <f t="shared" ref="M3886:M3934" si="192">G3886*B3886</f>
        <v>2904</v>
      </c>
      <c r="N3886" s="1">
        <f t="shared" ref="N3886:N3934" si="193">H3886*B3886</f>
        <v>2904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3484.8</v>
      </c>
      <c r="C3887" s="1" t="str">
        <v>EED120337</v>
      </c>
      <c r="D3887" s="2">
        <v>45954</v>
      </c>
      <c r="E3887" s="2">
        <v>45960</v>
      </c>
      <c r="F3887" s="1">
        <v>317410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3484.8</v>
      </c>
      <c r="N3887" s="1">
        <f t="shared" si="193"/>
        <v>3484.8</v>
      </c>
      <c r="O3887" s="1">
        <f t="shared" si="194"/>
        <v>0</v>
      </c>
    </row>
    <row r="3888" spans="1:15" x14ac:dyDescent="0.25">
      <c r="A3888" s="1" t="str">
        <v>BioLegend</v>
      </c>
      <c r="B3888" s="1">
        <v>26118.400000000001</v>
      </c>
      <c r="C3888" s="1" t="str">
        <v>EED120337</v>
      </c>
      <c r="D3888" s="2">
        <v>45954</v>
      </c>
      <c r="E3888" s="2">
        <v>45960</v>
      </c>
      <c r="F3888" s="1">
        <v>317438</v>
      </c>
      <c r="G3888" s="1">
        <v>1</v>
      </c>
      <c r="H3888" s="1">
        <v>1</v>
      </c>
      <c r="I3888" s="1">
        <v>0</v>
      </c>
      <c r="J3888" s="1" t="str">
        <v>Banglore</v>
      </c>
      <c r="K3888" s="1">
        <v>0</v>
      </c>
      <c r="L3888" s="1"/>
      <c r="M3888" s="1">
        <f t="shared" si="192"/>
        <v>26118.400000000001</v>
      </c>
      <c r="N3888" s="1">
        <f t="shared" si="193"/>
        <v>26118.400000000001</v>
      </c>
      <c r="O3888" s="1">
        <f t="shared" si="194"/>
        <v>0</v>
      </c>
    </row>
    <row r="3889" spans="1:15" x14ac:dyDescent="0.25">
      <c r="A3889" s="1" t="str">
        <v>BioLegend</v>
      </c>
      <c r="B3889" s="1">
        <v>11140.8</v>
      </c>
      <c r="C3889" s="1" t="str">
        <v>EED120337</v>
      </c>
      <c r="D3889" s="2">
        <v>45954</v>
      </c>
      <c r="E3889" s="2">
        <v>45960</v>
      </c>
      <c r="F3889" s="1">
        <v>318304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11140.8</v>
      </c>
      <c r="N3889" s="1">
        <f t="shared" si="193"/>
        <v>11140.8</v>
      </c>
      <c r="O3889" s="1">
        <f t="shared" si="194"/>
        <v>0</v>
      </c>
    </row>
    <row r="3890" spans="1:15" x14ac:dyDescent="0.25">
      <c r="A3890" s="1" t="str">
        <v>BioLegend</v>
      </c>
      <c r="B3890" s="1">
        <v>11580.8</v>
      </c>
      <c r="C3890" s="1" t="str">
        <v>EED120337</v>
      </c>
      <c r="D3890" s="2">
        <v>45954</v>
      </c>
      <c r="E3890" s="2">
        <v>45960</v>
      </c>
      <c r="F3890" s="1">
        <v>320011</v>
      </c>
      <c r="G3890" s="1">
        <v>1</v>
      </c>
      <c r="H3890" s="1">
        <v>1</v>
      </c>
      <c r="I3890" s="1">
        <v>0</v>
      </c>
      <c r="J3890" s="1" t="str">
        <v>Kolkata</v>
      </c>
      <c r="K3890" s="1">
        <v>0</v>
      </c>
      <c r="L3890" s="1"/>
      <c r="M3890" s="1">
        <f t="shared" si="192"/>
        <v>11580.8</v>
      </c>
      <c r="N3890" s="1">
        <f t="shared" si="193"/>
        <v>11580.8</v>
      </c>
      <c r="O3890" s="1">
        <f t="shared" si="194"/>
        <v>0</v>
      </c>
    </row>
    <row r="3891" spans="1:15" x14ac:dyDescent="0.25">
      <c r="A3891" s="1" t="str">
        <v>BioLegend</v>
      </c>
      <c r="B3891" s="1">
        <v>11140.8</v>
      </c>
      <c r="C3891" s="1" t="str">
        <v>EED120337</v>
      </c>
      <c r="D3891" s="2">
        <v>45954</v>
      </c>
      <c r="E3891" s="2">
        <v>45960</v>
      </c>
      <c r="F3891" s="1">
        <v>325604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11140.8</v>
      </c>
      <c r="N3891" s="1">
        <f t="shared" si="193"/>
        <v>11140.8</v>
      </c>
      <c r="O3891" s="1">
        <f t="shared" si="194"/>
        <v>0</v>
      </c>
    </row>
    <row r="3892" spans="1:15" x14ac:dyDescent="0.25">
      <c r="A3892" s="1" t="str">
        <v>BioLegend</v>
      </c>
      <c r="B3892" s="1">
        <v>15470.400000000001</v>
      </c>
      <c r="C3892" s="1" t="str">
        <v>EED120337</v>
      </c>
      <c r="D3892" s="2">
        <v>45954</v>
      </c>
      <c r="E3892" s="2">
        <v>45960</v>
      </c>
      <c r="F3892" s="1">
        <v>328612</v>
      </c>
      <c r="G3892" s="1">
        <v>1</v>
      </c>
      <c r="H3892" s="1">
        <v>1</v>
      </c>
      <c r="I3892" s="1">
        <v>0</v>
      </c>
      <c r="J3892" s="1" t="str">
        <v>MOHALI (PUNJAB)</v>
      </c>
      <c r="K3892" s="1">
        <v>0</v>
      </c>
      <c r="L3892" s="1"/>
      <c r="M3892" s="1">
        <f t="shared" si="192"/>
        <v>15470.400000000001</v>
      </c>
      <c r="N3892" s="1">
        <f t="shared" si="193"/>
        <v>15470.400000000001</v>
      </c>
      <c r="O3892" s="1">
        <f t="shared" si="194"/>
        <v>0</v>
      </c>
    </row>
    <row r="3893" spans="1:15" x14ac:dyDescent="0.25">
      <c r="A3893" s="1" t="str">
        <v>BioLegend</v>
      </c>
      <c r="B3893" s="1">
        <v>17054.400000000001</v>
      </c>
      <c r="C3893" s="1" t="str">
        <v>EED120337</v>
      </c>
      <c r="D3893" s="2">
        <v>45954</v>
      </c>
      <c r="E3893" s="2">
        <v>45960</v>
      </c>
      <c r="F3893" s="1">
        <v>333618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17054.400000000001</v>
      </c>
      <c r="N3893" s="1">
        <f t="shared" si="193"/>
        <v>17054.400000000001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14889.599999999999</v>
      </c>
      <c r="C3894" s="1" t="str">
        <v>EED120337</v>
      </c>
      <c r="D3894" s="2">
        <v>45954</v>
      </c>
      <c r="E3894" s="2">
        <v>45960</v>
      </c>
      <c r="F3894" s="1">
        <v>334608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14889.599999999999</v>
      </c>
      <c r="N3894" s="1">
        <f t="shared" si="193"/>
        <v>14889.599999999999</v>
      </c>
      <c r="O3894" s="1">
        <f t="shared" si="194"/>
        <v>0</v>
      </c>
    </row>
    <row r="3895" spans="1:15" x14ac:dyDescent="0.25">
      <c r="A3895" s="1" t="str">
        <v>BioLegend</v>
      </c>
      <c r="B3895" s="1">
        <v>26118.400000000001</v>
      </c>
      <c r="C3895" s="1" t="str">
        <v>EED120337</v>
      </c>
      <c r="D3895" s="2">
        <v>45954</v>
      </c>
      <c r="E3895" s="2">
        <v>45960</v>
      </c>
      <c r="F3895" s="1">
        <v>309820</v>
      </c>
      <c r="G3895" s="1">
        <v>1</v>
      </c>
      <c r="H3895" s="1">
        <v>1</v>
      </c>
      <c r="I3895" s="1">
        <v>0</v>
      </c>
      <c r="J3895" s="1" t="str">
        <v>Delhi</v>
      </c>
      <c r="K3895" s="1">
        <v>0</v>
      </c>
      <c r="L3895" s="1"/>
      <c r="M3895" s="1">
        <f t="shared" si="192"/>
        <v>26118.400000000001</v>
      </c>
      <c r="N3895" s="1">
        <f t="shared" si="193"/>
        <v>26118.400000000001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19536</v>
      </c>
      <c r="C3896" s="1" t="str">
        <v>EED120337</v>
      </c>
      <c r="D3896" s="2">
        <v>45954</v>
      </c>
      <c r="E3896" s="2">
        <v>45960</v>
      </c>
      <c r="F3896" s="1">
        <v>338816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19536</v>
      </c>
      <c r="N3896" s="1">
        <f t="shared" si="193"/>
        <v>19536</v>
      </c>
      <c r="O3896" s="1">
        <f t="shared" si="194"/>
        <v>0</v>
      </c>
    </row>
    <row r="3897" spans="1:15" x14ac:dyDescent="0.25">
      <c r="A3897" s="1" t="str">
        <v>BioLegend</v>
      </c>
      <c r="B3897" s="1">
        <v>24393.599999999999</v>
      </c>
      <c r="C3897" s="1" t="str">
        <v>EED120337</v>
      </c>
      <c r="D3897" s="2">
        <v>45954</v>
      </c>
      <c r="E3897" s="2">
        <v>45960</v>
      </c>
      <c r="F3897" s="1">
        <v>310932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24393.599999999999</v>
      </c>
      <c r="N3897" s="1">
        <f t="shared" si="193"/>
        <v>24393.599999999999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7550.4</v>
      </c>
      <c r="C3898" s="1" t="str">
        <v>EED120337</v>
      </c>
      <c r="D3898" s="2">
        <v>45954</v>
      </c>
      <c r="E3898" s="2">
        <v>45960</v>
      </c>
      <c r="F3898" s="1">
        <v>344815</v>
      </c>
      <c r="G3898" s="1">
        <v>1</v>
      </c>
      <c r="H3898" s="1">
        <v>1</v>
      </c>
      <c r="I3898" s="1">
        <v>0</v>
      </c>
      <c r="J3898" s="1" t="str">
        <v>Kanpur</v>
      </c>
      <c r="K3898" s="1">
        <v>0</v>
      </c>
      <c r="L3898" s="1"/>
      <c r="M3898" s="1">
        <f t="shared" si="192"/>
        <v>7550.4</v>
      </c>
      <c r="N3898" s="1">
        <f t="shared" si="193"/>
        <v>7550.4</v>
      </c>
      <c r="O3898" s="1">
        <f t="shared" si="194"/>
        <v>0</v>
      </c>
    </row>
    <row r="3899" spans="1:15" x14ac:dyDescent="0.25">
      <c r="A3899" s="1" t="str">
        <v>BioLegend</v>
      </c>
      <c r="B3899" s="1">
        <v>24763.199999999997</v>
      </c>
      <c r="C3899" s="1" t="str">
        <v>EED120337</v>
      </c>
      <c r="D3899" s="2">
        <v>45954</v>
      </c>
      <c r="E3899" s="2">
        <v>45960</v>
      </c>
      <c r="F3899" s="1">
        <v>337226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24763.199999999997</v>
      </c>
      <c r="N3899" s="1">
        <f t="shared" si="193"/>
        <v>24763.199999999997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348920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26796</v>
      </c>
      <c r="C3901" s="1" t="str">
        <v>EED120337</v>
      </c>
      <c r="D3901" s="2">
        <v>45954</v>
      </c>
      <c r="E3901" s="2">
        <v>45960</v>
      </c>
      <c r="F3901" s="1">
        <v>350120</v>
      </c>
      <c r="G3901" s="1">
        <v>1</v>
      </c>
      <c r="H3901" s="1">
        <v>1</v>
      </c>
      <c r="I3901" s="1">
        <v>0</v>
      </c>
      <c r="J3901" s="1" t="str">
        <v>Delhi</v>
      </c>
      <c r="K3901" s="1">
        <v>0</v>
      </c>
      <c r="L3901" s="1"/>
      <c r="M3901" s="1">
        <f t="shared" si="192"/>
        <v>26796</v>
      </c>
      <c r="N3901" s="1">
        <f t="shared" si="193"/>
        <v>26796</v>
      </c>
      <c r="O3901" s="1">
        <f t="shared" si="194"/>
        <v>0</v>
      </c>
    </row>
    <row r="3902" spans="1:15" x14ac:dyDescent="0.25">
      <c r="A3902" s="1" t="str">
        <v>BioLegend</v>
      </c>
      <c r="B3902" s="1">
        <v>16579.2</v>
      </c>
      <c r="C3902" s="1" t="str">
        <v>EED120337</v>
      </c>
      <c r="D3902" s="2">
        <v>45954</v>
      </c>
      <c r="E3902" s="2">
        <v>45960</v>
      </c>
      <c r="F3902" s="1">
        <v>351316</v>
      </c>
      <c r="G3902" s="1">
        <v>2</v>
      </c>
      <c r="H3902" s="1">
        <v>2</v>
      </c>
      <c r="I3902" s="1">
        <v>0</v>
      </c>
      <c r="J3902" s="1" t="str">
        <v>ASSAM</v>
      </c>
      <c r="K3902" s="1">
        <v>0</v>
      </c>
      <c r="L3902" s="1"/>
      <c r="M3902" s="1">
        <f t="shared" si="192"/>
        <v>33158.400000000001</v>
      </c>
      <c r="N3902" s="1">
        <f t="shared" si="193"/>
        <v>33158.400000000001</v>
      </c>
      <c r="O3902" s="1">
        <f t="shared" si="194"/>
        <v>0</v>
      </c>
    </row>
    <row r="3903" spans="1:15" x14ac:dyDescent="0.25">
      <c r="A3903" s="1" t="str">
        <v>BioLegend</v>
      </c>
      <c r="B3903" s="1">
        <v>21384</v>
      </c>
      <c r="C3903" s="1" t="str">
        <v>EED120337</v>
      </c>
      <c r="D3903" s="2">
        <v>45954</v>
      </c>
      <c r="E3903" s="2">
        <v>45960</v>
      </c>
      <c r="F3903" s="1">
        <v>351348</v>
      </c>
      <c r="G3903" s="1">
        <v>1</v>
      </c>
      <c r="H3903" s="1">
        <v>1</v>
      </c>
      <c r="I3903" s="1">
        <v>0</v>
      </c>
      <c r="J3903" s="1" t="str">
        <v>ASSAM</v>
      </c>
      <c r="K3903" s="1">
        <v>0</v>
      </c>
      <c r="L3903" s="1"/>
      <c r="M3903" s="1">
        <f t="shared" si="192"/>
        <v>21384</v>
      </c>
      <c r="N3903" s="1">
        <f t="shared" si="193"/>
        <v>21384</v>
      </c>
      <c r="O3903" s="1">
        <f t="shared" si="194"/>
        <v>0</v>
      </c>
    </row>
    <row r="3904" spans="1:15" x14ac:dyDescent="0.25">
      <c r="A3904" s="1" t="str">
        <v>BioLegend</v>
      </c>
      <c r="B3904" s="1">
        <v>17160</v>
      </c>
      <c r="C3904" s="1" t="str">
        <v>EED120337</v>
      </c>
      <c r="D3904" s="2">
        <v>45954</v>
      </c>
      <c r="E3904" s="2">
        <v>45960</v>
      </c>
      <c r="F3904" s="1">
        <v>353280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17160</v>
      </c>
      <c r="N3904" s="1">
        <f t="shared" si="193"/>
        <v>17160</v>
      </c>
      <c r="O3904" s="1">
        <f t="shared" si="194"/>
        <v>0</v>
      </c>
    </row>
    <row r="3905" spans="1:15" x14ac:dyDescent="0.25">
      <c r="A3905" s="1" t="str">
        <v>BioLegend</v>
      </c>
      <c r="B3905" s="1">
        <v>15470.400000000001</v>
      </c>
      <c r="C3905" s="1" t="str">
        <v>EED120337</v>
      </c>
      <c r="D3905" s="2">
        <v>45954</v>
      </c>
      <c r="E3905" s="2">
        <v>45960</v>
      </c>
      <c r="F3905" s="1">
        <v>354312</v>
      </c>
      <c r="G3905" s="1">
        <v>1</v>
      </c>
      <c r="H3905" s="1">
        <v>1</v>
      </c>
      <c r="I3905" s="1">
        <v>0</v>
      </c>
      <c r="J3905" s="1" t="str">
        <v>MOHALI (PUNJAB)</v>
      </c>
      <c r="K3905" s="1">
        <v>0</v>
      </c>
      <c r="L3905" s="1"/>
      <c r="M3905" s="1">
        <f t="shared" si="192"/>
        <v>15470.400000000001</v>
      </c>
      <c r="N3905" s="1">
        <f t="shared" si="193"/>
        <v>15470.400000000001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17212.8</v>
      </c>
      <c r="C3906" s="1" t="str">
        <v>EED120337</v>
      </c>
      <c r="D3906" s="2">
        <v>45954</v>
      </c>
      <c r="E3906" s="2">
        <v>45960</v>
      </c>
      <c r="F3906" s="1">
        <v>360706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17212.8</v>
      </c>
      <c r="N3906" s="1">
        <f t="shared" si="193"/>
        <v>17212.8</v>
      </c>
      <c r="O3906" s="1">
        <f t="shared" si="194"/>
        <v>0</v>
      </c>
    </row>
    <row r="3907" spans="1:15" x14ac:dyDescent="0.25">
      <c r="A3907" s="1" t="str">
        <v>BioLegend</v>
      </c>
      <c r="B3907" s="1">
        <v>11404.8</v>
      </c>
      <c r="C3907" s="1" t="str">
        <v>EED120337</v>
      </c>
      <c r="D3907" s="2">
        <v>45954</v>
      </c>
      <c r="E3907" s="2">
        <v>45960</v>
      </c>
      <c r="F3907" s="1">
        <v>350004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11404.8</v>
      </c>
      <c r="N3907" s="1">
        <f t="shared" si="193"/>
        <v>11404.8</v>
      </c>
      <c r="O3907" s="1">
        <f t="shared" si="194"/>
        <v>0</v>
      </c>
    </row>
    <row r="3908" spans="1:15" x14ac:dyDescent="0.25">
      <c r="A3908" s="1" t="str">
        <v>BioLegend</v>
      </c>
      <c r="B3908" s="1">
        <v>24332</v>
      </c>
      <c r="C3908" s="1" t="str">
        <v>EED120337</v>
      </c>
      <c r="D3908" s="2">
        <v>45954</v>
      </c>
      <c r="E3908" s="2">
        <v>45960</v>
      </c>
      <c r="F3908" s="1">
        <v>364808</v>
      </c>
      <c r="G3908" s="1">
        <v>1</v>
      </c>
      <c r="H3908" s="1">
        <v>1</v>
      </c>
      <c r="I3908" s="1">
        <v>0</v>
      </c>
      <c r="J3908" s="1" t="str">
        <v>Delhi</v>
      </c>
      <c r="K3908" s="1">
        <v>0</v>
      </c>
      <c r="L3908" s="1"/>
      <c r="M3908" s="1">
        <f t="shared" si="192"/>
        <v>24332</v>
      </c>
      <c r="N3908" s="1">
        <f t="shared" si="193"/>
        <v>24332</v>
      </c>
      <c r="O3908" s="1">
        <f t="shared" si="194"/>
        <v>0</v>
      </c>
    </row>
    <row r="3909" spans="1:15" x14ac:dyDescent="0.25">
      <c r="A3909" s="1" t="str">
        <v>BioLegend</v>
      </c>
      <c r="B3909" s="1">
        <v>26426.400000000001</v>
      </c>
      <c r="C3909" s="1" t="str">
        <v>EED120337</v>
      </c>
      <c r="D3909" s="2">
        <v>45954</v>
      </c>
      <c r="E3909" s="2">
        <v>45960</v>
      </c>
      <c r="F3909" s="1">
        <v>367140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26426.400000000001</v>
      </c>
      <c r="N3909" s="1">
        <f t="shared" si="193"/>
        <v>26426.400000000001</v>
      </c>
      <c r="O3909" s="1">
        <f t="shared" si="194"/>
        <v>0</v>
      </c>
    </row>
    <row r="3910" spans="1:15" x14ac:dyDescent="0.25">
      <c r="A3910" s="1" t="str">
        <v>BioLegend</v>
      </c>
      <c r="B3910" s="1">
        <v>20750.400000000001</v>
      </c>
      <c r="C3910" s="1" t="str">
        <v>EED120337</v>
      </c>
      <c r="D3910" s="2">
        <v>45954</v>
      </c>
      <c r="E3910" s="2">
        <v>45960</v>
      </c>
      <c r="F3910" s="1">
        <v>369308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20750.400000000001</v>
      </c>
      <c r="N3910" s="1">
        <f t="shared" si="193"/>
        <v>20750.400000000001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19536</v>
      </c>
      <c r="C3911" s="1" t="str">
        <v>EED120337</v>
      </c>
      <c r="D3911" s="2">
        <v>45954</v>
      </c>
      <c r="E3911" s="2">
        <v>45960</v>
      </c>
      <c r="F3911" s="1">
        <v>372214</v>
      </c>
      <c r="G3911" s="1">
        <v>1</v>
      </c>
      <c r="H3911" s="1">
        <v>1</v>
      </c>
      <c r="I3911" s="1">
        <v>0</v>
      </c>
      <c r="J3911" s="1" t="str">
        <v>Banglore</v>
      </c>
      <c r="K3911" s="1">
        <v>0</v>
      </c>
      <c r="L3911" s="1"/>
      <c r="M3911" s="1">
        <f t="shared" si="192"/>
        <v>19536</v>
      </c>
      <c r="N3911" s="1">
        <f t="shared" si="193"/>
        <v>19536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369606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22176</v>
      </c>
      <c r="C3913" s="1" t="str">
        <v>EED120337</v>
      </c>
      <c r="D3913" s="2">
        <v>45954</v>
      </c>
      <c r="E3913" s="2">
        <v>45960</v>
      </c>
      <c r="F3913" s="1">
        <v>372704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22176</v>
      </c>
      <c r="N3913" s="1">
        <f t="shared" si="193"/>
        <v>22176</v>
      </c>
      <c r="O3913" s="1">
        <f t="shared" si="194"/>
        <v>0</v>
      </c>
    </row>
    <row r="3914" spans="1:15" x14ac:dyDescent="0.25">
      <c r="A3914" s="1" t="str">
        <v>BioLegend</v>
      </c>
      <c r="B3914" s="1">
        <v>21067.200000000001</v>
      </c>
      <c r="C3914" s="1" t="str">
        <v>EED120337</v>
      </c>
      <c r="D3914" s="2">
        <v>45954</v>
      </c>
      <c r="E3914" s="2">
        <v>45960</v>
      </c>
      <c r="F3914" s="1">
        <v>381506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21067.200000000001</v>
      </c>
      <c r="N3914" s="1">
        <f t="shared" si="193"/>
        <v>21067.200000000001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15092</v>
      </c>
      <c r="C3915" s="1" t="str">
        <v>EED120337</v>
      </c>
      <c r="D3915" s="2">
        <v>45954</v>
      </c>
      <c r="E3915" s="2">
        <v>45960</v>
      </c>
      <c r="F3915" s="1">
        <v>399218</v>
      </c>
      <c r="G3915" s="1">
        <v>1</v>
      </c>
      <c r="H3915" s="1">
        <v>1</v>
      </c>
      <c r="I3915" s="1">
        <v>0</v>
      </c>
      <c r="J3915" s="1" t="str">
        <v>VADODARA</v>
      </c>
      <c r="K3915" s="1">
        <v>0</v>
      </c>
      <c r="L3915" s="1"/>
      <c r="M3915" s="1">
        <f t="shared" si="192"/>
        <v>15092</v>
      </c>
      <c r="N3915" s="1">
        <f t="shared" si="193"/>
        <v>15092</v>
      </c>
      <c r="O3915" s="1">
        <f t="shared" si="194"/>
        <v>0</v>
      </c>
    </row>
    <row r="3916" spans="1:15" x14ac:dyDescent="0.25">
      <c r="A3916" s="1" t="str">
        <v>BioLegend</v>
      </c>
      <c r="B3916" s="1">
        <v>4963.2</v>
      </c>
      <c r="C3916" s="1" t="str">
        <v>EED120337</v>
      </c>
      <c r="D3916" s="2">
        <v>45954</v>
      </c>
      <c r="E3916" s="2">
        <v>45960</v>
      </c>
      <c r="F3916" s="1">
        <v>377612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4963.2</v>
      </c>
      <c r="N3916" s="1">
        <f t="shared" si="193"/>
        <v>4963.2</v>
      </c>
      <c r="O3916" s="1">
        <f t="shared" si="194"/>
        <v>0</v>
      </c>
    </row>
    <row r="3917" spans="1:15" x14ac:dyDescent="0.25">
      <c r="A3917" s="1" t="str">
        <v>BioLegend</v>
      </c>
      <c r="B3917" s="1">
        <v>4699.2</v>
      </c>
      <c r="C3917" s="1" t="str">
        <v>EED120337</v>
      </c>
      <c r="D3917" s="2">
        <v>45954</v>
      </c>
      <c r="E3917" s="2">
        <v>45960</v>
      </c>
      <c r="F3917" s="1">
        <v>423101</v>
      </c>
      <c r="G3917" s="1">
        <v>1</v>
      </c>
      <c r="H3917" s="1">
        <v>1</v>
      </c>
      <c r="I3917" s="1">
        <v>0</v>
      </c>
      <c r="J3917" s="1" t="str">
        <v>Pune</v>
      </c>
      <c r="K3917" s="1">
        <v>0</v>
      </c>
      <c r="L3917" s="1"/>
      <c r="M3917" s="1">
        <f t="shared" si="192"/>
        <v>4699.2</v>
      </c>
      <c r="N3917" s="1">
        <f t="shared" si="193"/>
        <v>4699.2</v>
      </c>
      <c r="O3917" s="1">
        <f t="shared" si="194"/>
        <v>0</v>
      </c>
    </row>
    <row r="3918" spans="1:15" x14ac:dyDescent="0.25">
      <c r="A3918" s="1" t="str">
        <v>BioLegend</v>
      </c>
      <c r="B3918" s="1">
        <v>4382.3999999999996</v>
      </c>
      <c r="C3918" s="1" t="str">
        <v>EED120337</v>
      </c>
      <c r="D3918" s="2">
        <v>45954</v>
      </c>
      <c r="E3918" s="2">
        <v>45960</v>
      </c>
      <c r="F3918" s="1">
        <v>423113</v>
      </c>
      <c r="G3918" s="1">
        <v>4</v>
      </c>
      <c r="H3918" s="1">
        <v>4</v>
      </c>
      <c r="I3918" s="1">
        <v>0</v>
      </c>
      <c r="J3918" s="1" t="str">
        <v>ASSAM</v>
      </c>
      <c r="K3918" s="1">
        <v>0</v>
      </c>
      <c r="L3918" s="1"/>
      <c r="M3918" s="1">
        <f t="shared" si="192"/>
        <v>17529.599999999999</v>
      </c>
      <c r="N3918" s="1">
        <f t="shared" si="193"/>
        <v>17529.599999999999</v>
      </c>
      <c r="O3918" s="1">
        <f t="shared" si="194"/>
        <v>0</v>
      </c>
    </row>
    <row r="3919" spans="1:15" x14ac:dyDescent="0.25">
      <c r="A3919" s="1" t="str">
        <v>BioLegend</v>
      </c>
      <c r="B3919" s="1">
        <v>13992</v>
      </c>
      <c r="C3919" s="1" t="str">
        <v>EED120337</v>
      </c>
      <c r="D3919" s="2">
        <v>45954</v>
      </c>
      <c r="E3919" s="2">
        <v>45960</v>
      </c>
      <c r="F3919" s="1">
        <v>430901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13992</v>
      </c>
      <c r="N3919" s="1">
        <f t="shared" si="193"/>
        <v>13992</v>
      </c>
      <c r="O3919" s="1">
        <f t="shared" si="194"/>
        <v>0</v>
      </c>
    </row>
    <row r="3920" spans="1:15" x14ac:dyDescent="0.25">
      <c r="A3920" s="1" t="str">
        <v>BioLegend</v>
      </c>
      <c r="B3920" s="1">
        <v>13992</v>
      </c>
      <c r="C3920" s="1" t="str">
        <v>EED120337</v>
      </c>
      <c r="D3920" s="2">
        <v>45954</v>
      </c>
      <c r="E3920" s="2">
        <v>45960</v>
      </c>
      <c r="F3920" s="1">
        <v>431301</v>
      </c>
      <c r="G3920" s="1">
        <v>1</v>
      </c>
      <c r="H3920" s="1">
        <v>1</v>
      </c>
      <c r="I3920" s="1">
        <v>0</v>
      </c>
      <c r="J3920" s="1" t="str">
        <v>Delhi</v>
      </c>
      <c r="K3920" s="1">
        <v>0</v>
      </c>
      <c r="L3920" s="1"/>
      <c r="M3920" s="1">
        <f t="shared" si="192"/>
        <v>13992</v>
      </c>
      <c r="N3920" s="1">
        <f t="shared" si="193"/>
        <v>13992</v>
      </c>
      <c r="O3920" s="1">
        <f t="shared" si="194"/>
        <v>0</v>
      </c>
    </row>
    <row r="3921" spans="1:15" x14ac:dyDescent="0.25">
      <c r="A3921" s="1" t="str">
        <v>BioLegend</v>
      </c>
      <c r="B3921" s="1">
        <v>13992</v>
      </c>
      <c r="C3921" s="1" t="str">
        <v>EED120337</v>
      </c>
      <c r="D3921" s="2">
        <v>45954</v>
      </c>
      <c r="E3921" s="2">
        <v>45960</v>
      </c>
      <c r="F3921" s="1">
        <v>431601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13992</v>
      </c>
      <c r="N3921" s="1">
        <f t="shared" si="193"/>
        <v>13992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432501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17371.2</v>
      </c>
      <c r="C3923" s="1" t="str">
        <v>EED120337</v>
      </c>
      <c r="D3923" s="2">
        <v>45954</v>
      </c>
      <c r="E3923" s="2">
        <v>45960</v>
      </c>
      <c r="F3923" s="1">
        <v>432601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17371.2</v>
      </c>
      <c r="N3923" s="1">
        <f t="shared" si="193"/>
        <v>17371.2</v>
      </c>
      <c r="O3923" s="1">
        <f t="shared" si="194"/>
        <v>0</v>
      </c>
    </row>
    <row r="3924" spans="1:15" x14ac:dyDescent="0.25">
      <c r="A3924" s="1" t="str">
        <v>BioLegend</v>
      </c>
      <c r="B3924" s="1">
        <v>2851.2</v>
      </c>
      <c r="C3924" s="1" t="str">
        <v>EED120337</v>
      </c>
      <c r="D3924" s="2">
        <v>45954</v>
      </c>
      <c r="E3924" s="2">
        <v>45960</v>
      </c>
      <c r="F3924" s="1">
        <v>420701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2851.2</v>
      </c>
      <c r="N3924" s="1">
        <f t="shared" si="193"/>
        <v>2851.2</v>
      </c>
      <c r="O3924" s="1">
        <f t="shared" si="194"/>
        <v>0</v>
      </c>
    </row>
    <row r="3925" spans="1:15" x14ac:dyDescent="0.25">
      <c r="A3925" s="1" t="str">
        <v>BioLegend</v>
      </c>
      <c r="B3925" s="1">
        <v>24024</v>
      </c>
      <c r="C3925" s="1" t="str">
        <v>EED120337</v>
      </c>
      <c r="D3925" s="2">
        <v>45954</v>
      </c>
      <c r="E3925" s="2">
        <v>45960</v>
      </c>
      <c r="F3925" s="1">
        <v>501434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24024</v>
      </c>
      <c r="N3925" s="1">
        <f t="shared" si="193"/>
        <v>24024</v>
      </c>
      <c r="O3925" s="1">
        <f t="shared" si="194"/>
        <v>0</v>
      </c>
    </row>
    <row r="3926" spans="1:15" x14ac:dyDescent="0.25">
      <c r="A3926" s="1" t="str">
        <v>BioLegend</v>
      </c>
      <c r="B3926" s="1">
        <v>21225.599999999999</v>
      </c>
      <c r="C3926" s="1" t="str">
        <v>EED120337</v>
      </c>
      <c r="D3926" s="2">
        <v>45954</v>
      </c>
      <c r="E3926" s="2">
        <v>45960</v>
      </c>
      <c r="F3926" s="1">
        <v>510006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21225.599999999999</v>
      </c>
      <c r="N3926" s="1">
        <f t="shared" si="193"/>
        <v>21225.599999999999</v>
      </c>
      <c r="O3926" s="1">
        <f t="shared" si="194"/>
        <v>0</v>
      </c>
    </row>
    <row r="3927" spans="1:15" x14ac:dyDescent="0.25">
      <c r="A3927" s="1" t="str">
        <v>BioLegend</v>
      </c>
      <c r="B3927" s="1">
        <v>15206.400000000001</v>
      </c>
      <c r="C3927" s="1" t="str">
        <v>EED120337</v>
      </c>
      <c r="D3927" s="2">
        <v>45954</v>
      </c>
      <c r="E3927" s="2">
        <v>45960</v>
      </c>
      <c r="F3927" s="1">
        <v>138406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15206.400000000001</v>
      </c>
      <c r="N3927" s="1">
        <f t="shared" si="193"/>
        <v>15206.400000000001</v>
      </c>
      <c r="O3927" s="1">
        <f t="shared" si="194"/>
        <v>0</v>
      </c>
    </row>
    <row r="3928" spans="1:15" x14ac:dyDescent="0.25">
      <c r="A3928" s="1" t="str">
        <v>BioLegend</v>
      </c>
      <c r="B3928" s="1">
        <v>24393.599999999999</v>
      </c>
      <c r="C3928" s="1" t="str">
        <v>EED120337</v>
      </c>
      <c r="D3928" s="2">
        <v>45954</v>
      </c>
      <c r="E3928" s="2">
        <v>45960</v>
      </c>
      <c r="F3928" s="1">
        <v>306022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24393.599999999999</v>
      </c>
      <c r="N3928" s="1">
        <f t="shared" si="193"/>
        <v>24393.599999999999</v>
      </c>
      <c r="O3928" s="1">
        <f t="shared" si="194"/>
        <v>0</v>
      </c>
    </row>
    <row r="3929" spans="1:15" x14ac:dyDescent="0.25">
      <c r="A3929" s="1" t="str">
        <v>BioLegend</v>
      </c>
      <c r="B3929" s="1">
        <v>20169.599999999999</v>
      </c>
      <c r="C3929" s="1" t="str">
        <v>EED120337</v>
      </c>
      <c r="D3929" s="2">
        <v>45954</v>
      </c>
      <c r="E3929" s="2">
        <v>45960</v>
      </c>
      <c r="F3929" s="1">
        <v>506948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20169.599999999999</v>
      </c>
      <c r="N3929" s="1">
        <f t="shared" si="193"/>
        <v>20169.599999999999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17054.400000000001</v>
      </c>
      <c r="C3930" s="1" t="str">
        <v>EED120337</v>
      </c>
      <c r="D3930" s="2">
        <v>45954</v>
      </c>
      <c r="E3930" s="2">
        <v>45960</v>
      </c>
      <c r="F3930" s="1">
        <v>507612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17054.400000000001</v>
      </c>
      <c r="N3930" s="1">
        <f t="shared" si="193"/>
        <v>17054.400000000001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25440.800000000003</v>
      </c>
      <c r="C3931" s="1" t="str">
        <v>EED120337</v>
      </c>
      <c r="D3931" s="2">
        <v>45954</v>
      </c>
      <c r="E3931" s="2">
        <v>45960</v>
      </c>
      <c r="F3931" s="1">
        <v>501422</v>
      </c>
      <c r="G3931" s="1">
        <v>2</v>
      </c>
      <c r="H3931" s="1">
        <v>2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50881.600000000006</v>
      </c>
      <c r="N3931" s="1">
        <f t="shared" si="193"/>
        <v>50881.600000000006</v>
      </c>
      <c r="O3931" s="1">
        <f t="shared" si="194"/>
        <v>0</v>
      </c>
    </row>
    <row r="3932" spans="1:15" x14ac:dyDescent="0.25">
      <c r="A3932" s="1" t="str">
        <v>BioLegend</v>
      </c>
      <c r="B3932" s="1">
        <v>27473.599999999999</v>
      </c>
      <c r="C3932" s="1" t="str">
        <v>EED120337</v>
      </c>
      <c r="D3932" s="2">
        <v>45954</v>
      </c>
      <c r="E3932" s="2">
        <v>45960</v>
      </c>
      <c r="F3932" s="1">
        <v>512338</v>
      </c>
      <c r="G3932" s="1">
        <v>2</v>
      </c>
      <c r="H3932" s="1">
        <v>2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54947.199999999997</v>
      </c>
      <c r="N3932" s="1">
        <f t="shared" si="193"/>
        <v>54947.199999999997</v>
      </c>
      <c r="O3932" s="1">
        <f t="shared" si="194"/>
        <v>0</v>
      </c>
    </row>
    <row r="3933" spans="1:15" x14ac:dyDescent="0.25">
      <c r="A3933" s="1" t="str">
        <v>BioLegend</v>
      </c>
      <c r="B3933" s="1">
        <v>18295.2</v>
      </c>
      <c r="C3933" s="1" t="str">
        <v>EED120337</v>
      </c>
      <c r="D3933" s="2">
        <v>45954</v>
      </c>
      <c r="E3933" s="2">
        <v>45960</v>
      </c>
      <c r="F3933" s="1">
        <v>644820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18295.2</v>
      </c>
      <c r="N3933" s="1">
        <f t="shared" si="193"/>
        <v>18295.2</v>
      </c>
      <c r="O3933" s="1">
        <f t="shared" si="194"/>
        <v>0</v>
      </c>
    </row>
    <row r="3934" spans="1:15" x14ac:dyDescent="0.25">
      <c r="A3934" s="1" t="str">
        <v>BioLegend</v>
      </c>
      <c r="B3934" s="1">
        <v>8078.4</v>
      </c>
      <c r="C3934" s="1" t="str">
        <v>EED120337</v>
      </c>
      <c r="D3934" s="2">
        <v>45954</v>
      </c>
      <c r="E3934" s="2">
        <v>45960</v>
      </c>
      <c r="F3934" s="1">
        <v>653003</v>
      </c>
      <c r="G3934" s="1">
        <v>1</v>
      </c>
      <c r="H3934" s="1">
        <v>1</v>
      </c>
      <c r="I3934" s="1">
        <v>0</v>
      </c>
      <c r="J3934" s="1" t="str">
        <v>Hyderabad</v>
      </c>
      <c r="K3934" s="1">
        <v>0</v>
      </c>
      <c r="L3934" s="1"/>
      <c r="M3934" s="1">
        <f t="shared" si="192"/>
        <v>8078.4</v>
      </c>
      <c r="N3934" s="1">
        <f t="shared" si="193"/>
        <v>8078.4</v>
      </c>
      <c r="O3934" s="1">
        <f t="shared" si="194"/>
        <v>0</v>
      </c>
    </row>
    <row r="3935" spans="1:15" x14ac:dyDescent="0.25">
      <c r="A3935" t="str">
        <v>BioLegend</v>
      </c>
      <c r="B3935">
        <v>11211.2</v>
      </c>
      <c r="C3935" t="str">
        <v>EED120337</v>
      </c>
      <c r="D3935" s="6">
        <v>45954</v>
      </c>
      <c r="E3935" s="6">
        <v>45960</v>
      </c>
      <c r="F3935">
        <v>662409</v>
      </c>
      <c r="G3935">
        <v>1</v>
      </c>
      <c r="H3935">
        <v>1</v>
      </c>
      <c r="I3935">
        <v>0</v>
      </c>
      <c r="J3935" t="str">
        <v>Hyderabad</v>
      </c>
      <c r="K3935">
        <v>0</v>
      </c>
    </row>
    <row r="3936" spans="1:15" x14ac:dyDescent="0.25">
      <c r="A3936" t="str">
        <v>BioLegend</v>
      </c>
      <c r="B3936">
        <v>92980.799999999988</v>
      </c>
      <c r="C3936" t="str">
        <v>EED120337</v>
      </c>
      <c r="D3936" s="6">
        <v>45954</v>
      </c>
      <c r="E3936" s="6">
        <v>45960</v>
      </c>
      <c r="F3936">
        <v>740930</v>
      </c>
      <c r="G3936">
        <v>1</v>
      </c>
      <c r="H3936">
        <v>1</v>
      </c>
      <c r="I3936">
        <v>0</v>
      </c>
      <c r="J3936" t="str">
        <v>Pune</v>
      </c>
      <c r="K3936">
        <v>0</v>
      </c>
    </row>
    <row r="3937" spans="1:11" x14ac:dyDescent="0.25">
      <c r="A3937" t="str">
        <v>BioLegend</v>
      </c>
      <c r="B3937">
        <v>92980.799999999988</v>
      </c>
      <c r="C3937" t="str">
        <v>EED120337</v>
      </c>
      <c r="D3937" s="6">
        <v>45954</v>
      </c>
      <c r="E3937" s="6">
        <v>45960</v>
      </c>
      <c r="F3937">
        <v>741282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17054.400000000001</v>
      </c>
      <c r="C3938" t="str">
        <v>EED120337</v>
      </c>
      <c r="D3938" s="6">
        <v>45954</v>
      </c>
      <c r="E3938" s="6">
        <v>45960</v>
      </c>
      <c r="F3938">
        <v>801807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6811.2000000000007</v>
      </c>
      <c r="C3939" t="str">
        <v>EED120337</v>
      </c>
      <c r="D3939" s="6">
        <v>45954</v>
      </c>
      <c r="E3939" s="6">
        <v>45960</v>
      </c>
      <c r="F3939">
        <v>825702</v>
      </c>
      <c r="G3939">
        <v>2</v>
      </c>
      <c r="H3939">
        <v>2</v>
      </c>
      <c r="I3939">
        <v>0</v>
      </c>
      <c r="J3939" t="str">
        <v>Banglore</v>
      </c>
      <c r="K3939">
        <v>0</v>
      </c>
    </row>
    <row r="3940" spans="1:11" x14ac:dyDescent="0.25">
      <c r="A3940" t="str">
        <v>Labex</v>
      </c>
      <c r="B3940">
        <v>62367</v>
      </c>
      <c r="C3940" t="str">
        <v>3267-W</v>
      </c>
      <c r="D3940" s="6">
        <v>45954</v>
      </c>
      <c r="E3940" s="6">
        <v>45960</v>
      </c>
      <c r="F3940" t="str">
        <v>Tlrl-2006-1</v>
      </c>
      <c r="G3940">
        <v>1</v>
      </c>
      <c r="H3940">
        <v>1</v>
      </c>
      <c r="I3940">
        <v>0</v>
      </c>
      <c r="J3940" t="str">
        <v>Delhi</v>
      </c>
      <c r="K3940">
        <v>0</v>
      </c>
    </row>
    <row r="3941" spans="1:11" x14ac:dyDescent="0.25">
      <c r="A3941" t="str">
        <v>MP BIO</v>
      </c>
      <c r="B3941">
        <v>2016.57</v>
      </c>
      <c r="C3941" t="str">
        <v>MP/LS/25-26/1507</v>
      </c>
      <c r="D3941" s="6">
        <v>45946</v>
      </c>
      <c r="E3941" s="6">
        <v>45960</v>
      </c>
      <c r="F3941">
        <v>100543</v>
      </c>
      <c r="G3941">
        <v>2</v>
      </c>
      <c r="H3941">
        <v>2</v>
      </c>
      <c r="I3941">
        <v>0</v>
      </c>
      <c r="J3941" t="str">
        <v>DELHI</v>
      </c>
      <c r="K3941">
        <v>0</v>
      </c>
    </row>
    <row r="3942" spans="1:11" x14ac:dyDescent="0.25">
      <c r="A3942" t="str">
        <v>MP BIO</v>
      </c>
      <c r="B3942">
        <v>6840</v>
      </c>
      <c r="C3942" t="str">
        <v>MP/LS/25-26/1507</v>
      </c>
      <c r="D3942" s="6">
        <v>45946</v>
      </c>
      <c r="E3942" s="6">
        <v>45960</v>
      </c>
      <c r="F3942" t="str">
        <v>11TRIMPR01</v>
      </c>
      <c r="G3942">
        <v>1</v>
      </c>
      <c r="H3942">
        <v>0</v>
      </c>
      <c r="I3942">
        <v>1</v>
      </c>
      <c r="J3942" t="str">
        <v>STOCK</v>
      </c>
      <c r="K3942" t="str">
        <v>Stock</v>
      </c>
    </row>
    <row r="3943" spans="1:11" x14ac:dyDescent="0.25">
      <c r="A3943" t="str">
        <v>MP BIO</v>
      </c>
      <c r="B3943">
        <v>7207.5</v>
      </c>
      <c r="C3943" t="str">
        <v>MP/LS/25-26/1543</v>
      </c>
      <c r="D3943" s="6">
        <v>45948</v>
      </c>
      <c r="E3943" s="6">
        <v>45960</v>
      </c>
      <c r="F3943">
        <v>191418</v>
      </c>
      <c r="G3943">
        <v>4</v>
      </c>
      <c r="H3943">
        <v>4</v>
      </c>
      <c r="I3943">
        <v>0</v>
      </c>
      <c r="J3943" t="str">
        <v>Hyderabad</v>
      </c>
      <c r="K3943">
        <v>0</v>
      </c>
    </row>
    <row r="3944" spans="1:11" x14ac:dyDescent="0.25">
      <c r="A3944" t="str">
        <v>MABTECH</v>
      </c>
      <c r="B3944">
        <v>22484</v>
      </c>
      <c r="C3944">
        <v>45211</v>
      </c>
      <c r="D3944" s="6">
        <v>45958</v>
      </c>
      <c r="E3944" s="6">
        <v>45961</v>
      </c>
      <c r="F3944" t="str">
        <v>3860-1AD-6</v>
      </c>
      <c r="G3944">
        <v>3</v>
      </c>
      <c r="H3944">
        <v>3</v>
      </c>
      <c r="I3944">
        <v>0</v>
      </c>
      <c r="J3944" t="str">
        <v>Vishakhapatnam</v>
      </c>
      <c r="K3944">
        <v>0</v>
      </c>
    </row>
    <row r="3945" spans="1:11" x14ac:dyDescent="0.25">
      <c r="A3945" t="str">
        <v>BIOXCELL</v>
      </c>
      <c r="B3945">
        <v>7330.4</v>
      </c>
      <c r="C3945">
        <v>181248</v>
      </c>
      <c r="D3945" s="6">
        <v>45961</v>
      </c>
      <c r="E3945" s="6">
        <v>45964</v>
      </c>
      <c r="F3945" t="str">
        <v>BE0146</v>
      </c>
      <c r="G3945">
        <v>1</v>
      </c>
      <c r="H3945">
        <v>1</v>
      </c>
      <c r="I3945">
        <v>0</v>
      </c>
      <c r="J3945" t="str">
        <v>Kerala</v>
      </c>
      <c r="K3945">
        <v>0</v>
      </c>
    </row>
    <row r="3946" spans="1:11" x14ac:dyDescent="0.25">
      <c r="A3946" t="str">
        <v>BIOXCELL</v>
      </c>
      <c r="B3946">
        <v>36388</v>
      </c>
      <c r="C3946">
        <v>181248</v>
      </c>
      <c r="D3946" s="6">
        <v>45961</v>
      </c>
      <c r="E3946" s="6">
        <v>45964</v>
      </c>
      <c r="F3946" t="str">
        <v>BE0146</v>
      </c>
      <c r="G3946">
        <v>1</v>
      </c>
      <c r="H3946">
        <v>1</v>
      </c>
      <c r="I3946">
        <v>0</v>
      </c>
      <c r="J3946" t="str">
        <v>Kerala</v>
      </c>
      <c r="K3946">
        <v>0</v>
      </c>
    </row>
    <row r="3947" spans="1:11" x14ac:dyDescent="0.25">
      <c r="A3947" t="str">
        <v>CYTOSKELETON</v>
      </c>
      <c r="B3947">
        <v>76646.240000000005</v>
      </c>
      <c r="C3947">
        <v>21614</v>
      </c>
      <c r="D3947" s="6">
        <v>45964</v>
      </c>
      <c r="E3947" s="6">
        <v>45967</v>
      </c>
      <c r="F3947" t="str">
        <v>BK011P</v>
      </c>
      <c r="G3947">
        <v>1</v>
      </c>
      <c r="H3947">
        <v>0</v>
      </c>
      <c r="I3947">
        <v>1</v>
      </c>
      <c r="J3947" t="str">
        <v>PUNE</v>
      </c>
      <c r="K3947" t="str">
        <v>PAYMENT PENDING</v>
      </c>
    </row>
    <row r="3948" spans="1:11" x14ac:dyDescent="0.25">
      <c r="A3948" t="str">
        <v>BIOTIUM</v>
      </c>
      <c r="B3948">
        <v>22035.200000000001</v>
      </c>
      <c r="C3948" t="str">
        <v>I244502</v>
      </c>
      <c r="D3948" s="6">
        <v>45964</v>
      </c>
      <c r="E3948" s="6">
        <v>45968</v>
      </c>
      <c r="F3948">
        <v>92117</v>
      </c>
      <c r="G3948">
        <v>1</v>
      </c>
      <c r="H3948">
        <v>1</v>
      </c>
      <c r="I3948">
        <v>0</v>
      </c>
      <c r="J3948" t="str">
        <v>BANGLORE</v>
      </c>
      <c r="K3948" t="str">
        <v>Saturday (8-11-25)</v>
      </c>
    </row>
    <row r="3949" spans="1:11" x14ac:dyDescent="0.25">
      <c r="A3949" t="str">
        <v>DHARMACON</v>
      </c>
      <c r="B3949">
        <v>16858.16</v>
      </c>
      <c r="C3949" t="str">
        <v>O103025IN3324753G</v>
      </c>
      <c r="D3949" s="6">
        <v>45961</v>
      </c>
      <c r="E3949" s="6">
        <v>45969</v>
      </c>
      <c r="F3949" t="str">
        <v>CTM-1204657</v>
      </c>
      <c r="G3949">
        <v>1</v>
      </c>
      <c r="H3949">
        <v>1</v>
      </c>
      <c r="I3949">
        <v>0</v>
      </c>
      <c r="J3949" t="str">
        <v>MOHALI (PUNJAB)</v>
      </c>
      <c r="K3949" t="str">
        <v>Saturday (8-11-25)</v>
      </c>
    </row>
    <row r="3950" spans="1:11" x14ac:dyDescent="0.25">
      <c r="A3950" t="str">
        <v>DHARMACON</v>
      </c>
      <c r="B3950">
        <v>9280.48</v>
      </c>
      <c r="C3950" t="str">
        <v>O103025IN3324753G</v>
      </c>
      <c r="D3950" s="6">
        <v>45961</v>
      </c>
      <c r="E3950" s="6">
        <v>45969</v>
      </c>
      <c r="F3950" t="str">
        <v>CTM-1204658</v>
      </c>
      <c r="G3950">
        <v>1</v>
      </c>
      <c r="H3950">
        <v>1</v>
      </c>
      <c r="I3950">
        <v>0</v>
      </c>
      <c r="J3950" t="str">
        <v>MOHALI (PUNJAB)</v>
      </c>
      <c r="K3950" t="str">
        <v>Saturday (8-11-25)</v>
      </c>
    </row>
    <row r="3951" spans="1:11" x14ac:dyDescent="0.25">
      <c r="A3951" t="str">
        <v>DHARMACON</v>
      </c>
      <c r="B3951">
        <v>9280.48</v>
      </c>
      <c r="C3951" t="str">
        <v>O103025IN3324753G</v>
      </c>
      <c r="D3951" s="6">
        <v>45961</v>
      </c>
      <c r="E3951" s="6">
        <v>45969</v>
      </c>
      <c r="F3951" t="str">
        <v>CTM-1204659</v>
      </c>
      <c r="G3951">
        <v>1</v>
      </c>
      <c r="H3951">
        <v>1</v>
      </c>
      <c r="I3951">
        <v>0</v>
      </c>
      <c r="J3951" t="str">
        <v>MOHALI (PUNJAB)</v>
      </c>
      <c r="K3951" t="str">
        <v>Saturday (8-11-25)</v>
      </c>
    </row>
    <row r="3952" spans="1:11" x14ac:dyDescent="0.25">
      <c r="A3952" t="str">
        <v>DHARMACON</v>
      </c>
      <c r="B3952">
        <v>35640</v>
      </c>
      <c r="C3952" t="str">
        <v>O103025IN3324753G</v>
      </c>
      <c r="D3952" s="6">
        <v>45961</v>
      </c>
      <c r="E3952" s="6">
        <v>45969</v>
      </c>
      <c r="F3952" t="str">
        <v>GSGH12642-256800687</v>
      </c>
      <c r="G3952">
        <v>1</v>
      </c>
      <c r="H3952">
        <v>1</v>
      </c>
      <c r="I3952">
        <v>0</v>
      </c>
      <c r="J3952" t="str">
        <v>Hyderabad</v>
      </c>
      <c r="K3952" t="str">
        <v>Saturday (8-11-25)</v>
      </c>
    </row>
    <row r="3953" spans="1:11" x14ac:dyDescent="0.25">
      <c r="A3953" t="str">
        <v>DHARMACON</v>
      </c>
      <c r="B3953">
        <v>35640</v>
      </c>
      <c r="C3953" t="str">
        <v>O103025IN3324753G</v>
      </c>
      <c r="D3953" s="6">
        <v>45961</v>
      </c>
      <c r="E3953" s="6">
        <v>45969</v>
      </c>
      <c r="F3953" t="str">
        <v>GSGH12642-256800692</v>
      </c>
      <c r="G3953">
        <v>1</v>
      </c>
      <c r="H3953">
        <v>1</v>
      </c>
      <c r="I3953">
        <v>0</v>
      </c>
      <c r="J3953" t="str">
        <v>Hyderabad</v>
      </c>
      <c r="K3953" t="str">
        <v>Saturday (8-11-25)</v>
      </c>
    </row>
    <row r="3954" spans="1:11" x14ac:dyDescent="0.25">
      <c r="A3954" t="str">
        <v>DHARMACON</v>
      </c>
      <c r="B3954">
        <v>35640</v>
      </c>
      <c r="C3954" t="str">
        <v>O103025IN3324753G</v>
      </c>
      <c r="D3954" s="6">
        <v>45961</v>
      </c>
      <c r="E3954" s="6">
        <v>45969</v>
      </c>
      <c r="F3954" t="str">
        <v>GSGH12642-256800697</v>
      </c>
      <c r="G3954">
        <v>1</v>
      </c>
      <c r="H3954">
        <v>1</v>
      </c>
      <c r="I3954">
        <v>0</v>
      </c>
      <c r="J3954" t="str">
        <v>Hyderabad</v>
      </c>
      <c r="K3954" t="str">
        <v>Saturday (8-11-25)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GSGH12642-256800702</v>
      </c>
      <c r="G3955">
        <v>1</v>
      </c>
      <c r="H3955">
        <v>1</v>
      </c>
      <c r="I3955">
        <v>0</v>
      </c>
      <c r="J3955" t="str">
        <v>Hyderabad</v>
      </c>
      <c r="K3955" t="str">
        <v>Saturday (8-11-25)</v>
      </c>
    </row>
    <row r="3956" spans="1:11" x14ac:dyDescent="0.25">
      <c r="A3956" t="str">
        <v>DHARMACON</v>
      </c>
      <c r="B3956">
        <v>24640</v>
      </c>
      <c r="C3956" t="str">
        <v>O103025IN3324753G</v>
      </c>
      <c r="D3956" s="6">
        <v>45961</v>
      </c>
      <c r="E3956" s="6">
        <v>45969</v>
      </c>
      <c r="F3956" t="str">
        <v>GSGH11975</v>
      </c>
      <c r="G3956">
        <v>1</v>
      </c>
      <c r="H3956">
        <v>1</v>
      </c>
      <c r="I3956">
        <v>0</v>
      </c>
      <c r="J3956" t="str">
        <v>Hyderabad</v>
      </c>
      <c r="K3956" t="str">
        <v>Saturday (8-11-25)</v>
      </c>
    </row>
    <row r="3957" spans="1:11" x14ac:dyDescent="0.25">
      <c r="A3957" t="str">
        <v>DHARMACON</v>
      </c>
      <c r="B3957">
        <v>24640</v>
      </c>
      <c r="C3957" t="str">
        <v>O103025IN3324753G</v>
      </c>
      <c r="D3957" s="6">
        <v>45961</v>
      </c>
      <c r="E3957" s="6">
        <v>45969</v>
      </c>
      <c r="F3957" t="str">
        <v>GSGH11979</v>
      </c>
      <c r="G3957">
        <v>1</v>
      </c>
      <c r="H3957">
        <v>1</v>
      </c>
      <c r="I3957">
        <v>0</v>
      </c>
      <c r="J3957" t="str">
        <v>Hyderabad</v>
      </c>
      <c r="K3957" t="str">
        <v>Saturday (8-11-25)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GSGH12642-256946142</v>
      </c>
      <c r="G3958">
        <v>1</v>
      </c>
      <c r="H3958">
        <v>1</v>
      </c>
      <c r="I3958">
        <v>0</v>
      </c>
      <c r="J3958" t="str">
        <v>Hyderabad</v>
      </c>
      <c r="K3958" t="str">
        <v>Saturday (8-11-25)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GSGH12642-256946147</v>
      </c>
      <c r="G3959">
        <v>1</v>
      </c>
      <c r="H3959">
        <v>1</v>
      </c>
      <c r="I3959">
        <v>0</v>
      </c>
      <c r="J3959" t="str">
        <v>Hyderabad</v>
      </c>
      <c r="K3959" t="str">
        <v>Saturday (8-11-25)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GSGH12642-256946152</v>
      </c>
      <c r="G3960">
        <v>1</v>
      </c>
      <c r="H3960">
        <v>1</v>
      </c>
      <c r="I3960">
        <v>0</v>
      </c>
      <c r="J3960" t="str">
        <v>Hyderabad</v>
      </c>
      <c r="K3960" t="str">
        <v>Saturday (8-11-25)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GSGH12642-256946157</v>
      </c>
      <c r="G3961">
        <v>1</v>
      </c>
      <c r="H3961">
        <v>1</v>
      </c>
      <c r="I3961">
        <v>0</v>
      </c>
      <c r="J3961" t="str">
        <v>Hyderabad</v>
      </c>
      <c r="K3961" t="str">
        <v>Saturday (8-11-25)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GSGH12178-256449955</v>
      </c>
      <c r="G3962">
        <v>1</v>
      </c>
      <c r="H3962">
        <v>1</v>
      </c>
      <c r="I3962">
        <v>0</v>
      </c>
      <c r="J3962" t="str">
        <v>Hyderabad</v>
      </c>
      <c r="K3962" t="str">
        <v>Saturday (8-11-25)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GSGH12178-256449960</v>
      </c>
      <c r="G3963">
        <v>1</v>
      </c>
      <c r="H3963">
        <v>1</v>
      </c>
      <c r="I3963">
        <v>0</v>
      </c>
      <c r="J3963" t="str">
        <v>Hyderabad</v>
      </c>
      <c r="K3963" t="str">
        <v>Saturday (8-11-25)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GSGH12178-256449965</v>
      </c>
      <c r="G3964">
        <v>1</v>
      </c>
      <c r="H3964">
        <v>1</v>
      </c>
      <c r="I3964">
        <v>0</v>
      </c>
      <c r="J3964" t="str">
        <v>Hyderabad</v>
      </c>
      <c r="K3964" t="str">
        <v>Saturday (8-11-25)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GSGH12178-256449970</v>
      </c>
      <c r="G3965">
        <v>1</v>
      </c>
      <c r="H3965">
        <v>1</v>
      </c>
      <c r="I3965">
        <v>0</v>
      </c>
      <c r="J3965" t="str">
        <v>Hyderabad</v>
      </c>
      <c r="K3965" t="str">
        <v>Saturday (8-11-25)</v>
      </c>
    </row>
    <row r="3966" spans="1:11" x14ac:dyDescent="0.25">
      <c r="A3966" t="str">
        <v>DHARMACON</v>
      </c>
      <c r="B3966">
        <v>24654.080000000002</v>
      </c>
      <c r="C3966" t="str">
        <v>O103025IN3324753G</v>
      </c>
      <c r="D3966" s="6">
        <v>45961</v>
      </c>
      <c r="E3966" s="6">
        <v>45969</v>
      </c>
      <c r="F3966" t="str">
        <v>GSGC11963</v>
      </c>
      <c r="G3966">
        <v>1</v>
      </c>
      <c r="H3966">
        <v>1</v>
      </c>
      <c r="I3966">
        <v>0</v>
      </c>
      <c r="J3966" t="str">
        <v>Hyderabad</v>
      </c>
      <c r="K3966" t="str">
        <v>Saturday (8-11-25)</v>
      </c>
    </row>
    <row r="3967" spans="1:11" x14ac:dyDescent="0.25">
      <c r="A3967" t="str">
        <v>DHARMACON</v>
      </c>
      <c r="B3967">
        <v>24654.080000000002</v>
      </c>
      <c r="C3967" t="str">
        <v>O103025IN3324753G</v>
      </c>
      <c r="D3967" s="6">
        <v>45961</v>
      </c>
      <c r="E3967" s="6">
        <v>45969</v>
      </c>
      <c r="F3967" t="str">
        <v>GSGC11965</v>
      </c>
      <c r="G3967">
        <v>1</v>
      </c>
      <c r="H3967">
        <v>1</v>
      </c>
      <c r="I3967">
        <v>0</v>
      </c>
      <c r="J3967" t="str">
        <v>Hyderabad</v>
      </c>
      <c r="K3967" t="str">
        <v>Saturday (8-11-25)</v>
      </c>
    </row>
    <row r="3968" spans="1:11" x14ac:dyDescent="0.25">
      <c r="A3968" t="str">
        <v>DHARMACON</v>
      </c>
      <c r="B3968">
        <v>16984</v>
      </c>
      <c r="C3968" t="str">
        <v>O103025IN3324753G</v>
      </c>
      <c r="D3968" s="6">
        <v>45961</v>
      </c>
      <c r="E3968" s="6">
        <v>45969</v>
      </c>
      <c r="F3968" t="str">
        <v>SB-P-LV-101-10</v>
      </c>
      <c r="G3968">
        <v>1</v>
      </c>
      <c r="H3968">
        <v>0</v>
      </c>
      <c r="I3968">
        <v>1</v>
      </c>
      <c r="J3968" t="str">
        <v>Kanpur</v>
      </c>
      <c r="K3968" t="str">
        <v>Back Order</v>
      </c>
    </row>
    <row r="3969" spans="1:11" x14ac:dyDescent="0.25">
      <c r="A3969" t="str">
        <v>US BIOLOGICAL</v>
      </c>
      <c r="B3969">
        <v>0</v>
      </c>
      <c r="C3969">
        <v>0</v>
      </c>
      <c r="D3969" s="6">
        <v>0</v>
      </c>
      <c r="E3969" s="6">
        <v>45969</v>
      </c>
      <c r="F3969">
        <v>0</v>
      </c>
      <c r="G3969">
        <v>1</v>
      </c>
      <c r="H3969">
        <v>1</v>
      </c>
      <c r="I3969">
        <v>0</v>
      </c>
      <c r="J3969" t="str">
        <v>pune</v>
      </c>
      <c r="K3969">
        <v>0</v>
      </c>
    </row>
    <row r="3970" spans="1:11" x14ac:dyDescent="0.25">
      <c r="A3970" t="str">
        <v>TARGETMOL</v>
      </c>
      <c r="B3970">
        <v>5504.4</v>
      </c>
      <c r="C3970" t="str">
        <v>INV251107-003</v>
      </c>
      <c r="D3970" s="6">
        <v>45968</v>
      </c>
      <c r="E3970" s="6">
        <v>45971</v>
      </c>
      <c r="F3970" t="str">
        <v>T5530</v>
      </c>
      <c r="G3970">
        <v>1</v>
      </c>
      <c r="H3970">
        <v>0</v>
      </c>
      <c r="I3970">
        <v>1</v>
      </c>
      <c r="J3970" t="str">
        <v>Delhi</v>
      </c>
      <c r="K3970">
        <v>0</v>
      </c>
    </row>
    <row r="3971" spans="1:11" x14ac:dyDescent="0.25">
      <c r="A3971" t="str">
        <v>TARGETMOL</v>
      </c>
      <c r="B3971">
        <v>1386</v>
      </c>
      <c r="C3971" t="str">
        <v>INV251107-003</v>
      </c>
      <c r="D3971" s="6">
        <v>45968</v>
      </c>
      <c r="E3971" s="6">
        <v>45971</v>
      </c>
      <c r="F3971" t="str">
        <v>T15582</v>
      </c>
      <c r="G3971">
        <v>1</v>
      </c>
      <c r="H3971">
        <v>0</v>
      </c>
      <c r="I3971">
        <v>1</v>
      </c>
      <c r="J3971" t="str">
        <v>Delhi</v>
      </c>
      <c r="K3971">
        <v>0</v>
      </c>
    </row>
    <row r="3972" spans="1:11" x14ac:dyDescent="0.25">
      <c r="A3972" t="str">
        <v>TARGETMOL</v>
      </c>
      <c r="B3972">
        <v>1386</v>
      </c>
      <c r="C3972" t="str">
        <v>INV251107-003</v>
      </c>
      <c r="D3972" s="6">
        <v>45968</v>
      </c>
      <c r="E3972" s="6">
        <v>45971</v>
      </c>
      <c r="F3972" t="str">
        <v>T3686</v>
      </c>
      <c r="G3972">
        <v>1</v>
      </c>
      <c r="H3972">
        <v>0</v>
      </c>
      <c r="I3972">
        <v>1</v>
      </c>
      <c r="J3972" t="str">
        <v>Delhi</v>
      </c>
      <c r="K3972">
        <v>0</v>
      </c>
    </row>
    <row r="3973" spans="1:11" x14ac:dyDescent="0.25">
      <c r="A3973" t="str">
        <v>TARGETMOL</v>
      </c>
      <c r="B3973">
        <v>3524.3999999999996</v>
      </c>
      <c r="C3973" t="str">
        <v>INV251107-003</v>
      </c>
      <c r="D3973" s="6">
        <v>45968</v>
      </c>
      <c r="E3973" s="6">
        <v>45971</v>
      </c>
      <c r="F3973" t="str">
        <v>T14073</v>
      </c>
      <c r="G3973">
        <v>1</v>
      </c>
      <c r="H3973">
        <v>0</v>
      </c>
      <c r="I3973">
        <v>1</v>
      </c>
      <c r="J3973" t="str">
        <v>Delhi</v>
      </c>
      <c r="K3973">
        <v>0</v>
      </c>
    </row>
    <row r="3974" spans="1:11" x14ac:dyDescent="0.25">
      <c r="A3974" t="str">
        <v>TARGETMOL</v>
      </c>
      <c r="B3974">
        <v>1623.6</v>
      </c>
      <c r="C3974" t="str">
        <v>INV251107-003</v>
      </c>
      <c r="D3974" s="6">
        <v>45968</v>
      </c>
      <c r="E3974" s="6">
        <v>45971</v>
      </c>
      <c r="F3974" t="str">
        <v>T2452</v>
      </c>
      <c r="G3974">
        <v>1</v>
      </c>
      <c r="H3974">
        <v>0</v>
      </c>
      <c r="I3974">
        <v>1</v>
      </c>
      <c r="J3974" t="str">
        <v>Delhi</v>
      </c>
      <c r="K3974">
        <v>0</v>
      </c>
    </row>
    <row r="3975" spans="1:11" x14ac:dyDescent="0.25">
      <c r="A3975" t="str">
        <v>TARGETMOL</v>
      </c>
      <c r="B3975">
        <v>8434.7999999999993</v>
      </c>
      <c r="C3975" t="str">
        <v>INV251107-003</v>
      </c>
      <c r="D3975" s="6">
        <v>45968</v>
      </c>
      <c r="E3975" s="6">
        <v>45971</v>
      </c>
      <c r="F3975" t="str">
        <v>T15735</v>
      </c>
      <c r="G3975">
        <v>1</v>
      </c>
      <c r="H3975">
        <v>0</v>
      </c>
      <c r="I3975">
        <v>1</v>
      </c>
      <c r="J3975" t="str">
        <v>Delhi</v>
      </c>
      <c r="K3975">
        <v>0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T1022</v>
      </c>
      <c r="G3976">
        <v>1</v>
      </c>
      <c r="H3976">
        <v>0</v>
      </c>
      <c r="I3976">
        <v>1</v>
      </c>
      <c r="J3976" t="str">
        <v>Delhi</v>
      </c>
      <c r="K3976">
        <v>0</v>
      </c>
    </row>
    <row r="3977" spans="1:11" x14ac:dyDescent="0.25">
      <c r="A3977" t="str">
        <v>TARGETMOL</v>
      </c>
      <c r="B3977">
        <v>1069.2</v>
      </c>
      <c r="C3977" t="str">
        <v>INV251107-003</v>
      </c>
      <c r="D3977" s="6">
        <v>45968</v>
      </c>
      <c r="E3977" s="6">
        <v>45971</v>
      </c>
      <c r="F3977" t="str">
        <v>C0001</v>
      </c>
      <c r="G3977">
        <v>3</v>
      </c>
      <c r="H3977">
        <v>0</v>
      </c>
      <c r="I3977">
        <v>3</v>
      </c>
      <c r="J3977" t="str">
        <v>Delhi</v>
      </c>
      <c r="K3977">
        <v>0</v>
      </c>
    </row>
    <row r="3978" spans="1:11" x14ac:dyDescent="0.25">
      <c r="A3978" t="str">
        <v>TARGETMOL</v>
      </c>
      <c r="B3978">
        <v>2428.8000000000002</v>
      </c>
      <c r="C3978" t="str">
        <v>INV251107-003</v>
      </c>
      <c r="D3978" s="6">
        <v>45968</v>
      </c>
      <c r="E3978" s="6">
        <v>45971</v>
      </c>
      <c r="F3978" t="str">
        <v>T1408</v>
      </c>
      <c r="G3978">
        <v>1</v>
      </c>
      <c r="H3978">
        <v>0</v>
      </c>
      <c r="I3978">
        <v>1</v>
      </c>
      <c r="J3978" t="str">
        <v>Delhi</v>
      </c>
      <c r="K3978">
        <v>0</v>
      </c>
    </row>
    <row r="3979" spans="1:11" x14ac:dyDescent="0.25">
      <c r="A3979" t="str">
        <v>TARGETMOL</v>
      </c>
      <c r="B3979">
        <v>1584</v>
      </c>
      <c r="C3979" t="str">
        <v>INV251107-002</v>
      </c>
      <c r="D3979" s="6">
        <v>45968</v>
      </c>
      <c r="E3979" s="6">
        <v>45971</v>
      </c>
      <c r="F3979" t="str">
        <v>T21405</v>
      </c>
      <c r="G3979">
        <v>1</v>
      </c>
      <c r="H3979">
        <v>0</v>
      </c>
      <c r="I3979">
        <v>1</v>
      </c>
      <c r="J3979" t="str">
        <v>Hyderabad</v>
      </c>
      <c r="K3979">
        <v>0</v>
      </c>
    </row>
    <row r="3980" spans="1:11" x14ac:dyDescent="0.25">
      <c r="A3980" t="str">
        <v>TARGETMOL</v>
      </c>
      <c r="B3980">
        <v>1584</v>
      </c>
      <c r="C3980" t="str">
        <v>INV251107-002</v>
      </c>
      <c r="D3980" s="6">
        <v>45968</v>
      </c>
      <c r="E3980" s="6">
        <v>45971</v>
      </c>
      <c r="F3980" t="str">
        <v>T0477</v>
      </c>
      <c r="G3980">
        <v>1</v>
      </c>
      <c r="H3980">
        <v>0</v>
      </c>
      <c r="I3980">
        <v>1</v>
      </c>
      <c r="J3980" t="str">
        <v>Hyderabad</v>
      </c>
      <c r="K3980">
        <v>0</v>
      </c>
    </row>
    <row r="3981" spans="1:11" x14ac:dyDescent="0.25">
      <c r="A3981" t="str">
        <v>TARGETMOL</v>
      </c>
      <c r="B3981">
        <v>1584</v>
      </c>
      <c r="C3981" t="str">
        <v>INV251107-002</v>
      </c>
      <c r="D3981" s="6">
        <v>45968</v>
      </c>
      <c r="E3981" s="6">
        <v>45971</v>
      </c>
      <c r="F3981" t="str">
        <v>T1485</v>
      </c>
      <c r="G3981">
        <v>1</v>
      </c>
      <c r="H3981">
        <v>0</v>
      </c>
      <c r="I3981">
        <v>1</v>
      </c>
      <c r="J3981" t="str">
        <v>Hyderabad</v>
      </c>
      <c r="K3981">
        <v>0</v>
      </c>
    </row>
    <row r="3982" spans="1:11" x14ac:dyDescent="0.25">
      <c r="A3982" t="str">
        <v>TARGETMOL</v>
      </c>
      <c r="B3982">
        <v>2534.4</v>
      </c>
      <c r="C3982" t="str">
        <v>INV251107-002</v>
      </c>
      <c r="D3982" s="6">
        <v>45968</v>
      </c>
      <c r="E3982" s="6">
        <v>45971</v>
      </c>
      <c r="F3982" t="str">
        <v>T3015</v>
      </c>
      <c r="G3982">
        <v>1</v>
      </c>
      <c r="H3982">
        <v>0</v>
      </c>
      <c r="I3982">
        <v>1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2323.1999999999998</v>
      </c>
      <c r="C3983" t="str">
        <v>INV251107-002</v>
      </c>
      <c r="D3983" s="6">
        <v>45968</v>
      </c>
      <c r="E3983" s="6">
        <v>45971</v>
      </c>
      <c r="F3983" t="str">
        <v>T1661</v>
      </c>
      <c r="G3983">
        <v>1</v>
      </c>
      <c r="H3983">
        <v>0</v>
      </c>
      <c r="I3983">
        <v>1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4276.8</v>
      </c>
      <c r="C3984" t="str">
        <v>INV251107-002</v>
      </c>
      <c r="D3984" s="6">
        <v>45968</v>
      </c>
      <c r="E3984" s="6">
        <v>45971</v>
      </c>
      <c r="F3984" t="str">
        <v>TN1650</v>
      </c>
      <c r="G3984">
        <v>1</v>
      </c>
      <c r="H3984">
        <v>0</v>
      </c>
      <c r="I3984">
        <v>1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1742.4</v>
      </c>
      <c r="C3985" t="str">
        <v>INV251024-064</v>
      </c>
      <c r="D3985" s="6">
        <v>45954</v>
      </c>
      <c r="E3985" s="6">
        <v>45971</v>
      </c>
      <c r="F3985" t="str">
        <v>T0875</v>
      </c>
      <c r="G3985">
        <v>1</v>
      </c>
      <c r="H3985">
        <v>0</v>
      </c>
      <c r="I3985">
        <v>1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440</v>
      </c>
      <c r="C3986" t="str">
        <v>INV251024-065</v>
      </c>
      <c r="D3986" s="6">
        <v>45954</v>
      </c>
      <c r="E3986" s="6">
        <v>45971</v>
      </c>
      <c r="F3986" t="str">
        <v>T2193</v>
      </c>
      <c r="G3986">
        <v>1</v>
      </c>
      <c r="H3986">
        <v>0</v>
      </c>
      <c r="I3986">
        <v>1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7040</v>
      </c>
      <c r="C3987" t="str">
        <v>INV251107-001</v>
      </c>
      <c r="D3987" s="6">
        <v>45968</v>
      </c>
      <c r="E3987" s="6">
        <v>45971</v>
      </c>
      <c r="F3987" t="str">
        <v>STL043124</v>
      </c>
      <c r="G3987">
        <v>1</v>
      </c>
      <c r="H3987">
        <v>0</v>
      </c>
      <c r="I3987">
        <v>1</v>
      </c>
      <c r="J3987" t="str">
        <v>Pune</v>
      </c>
      <c r="K3987">
        <v>0</v>
      </c>
    </row>
    <row r="3988" spans="1:11" x14ac:dyDescent="0.25">
      <c r="A3988" t="str">
        <v>BioLegend</v>
      </c>
      <c r="B3988">
        <v>0</v>
      </c>
      <c r="C3988" t="str">
        <v>Return from Ikesia</v>
      </c>
      <c r="D3988" s="6" t="str">
        <v>NA</v>
      </c>
      <c r="E3988" s="6">
        <v>45971</v>
      </c>
      <c r="F3988">
        <v>740809</v>
      </c>
      <c r="G3988">
        <v>1</v>
      </c>
      <c r="H3988">
        <v>0</v>
      </c>
      <c r="I3988">
        <v>1</v>
      </c>
      <c r="J3988" t="str">
        <v>allahabad</v>
      </c>
      <c r="K3988" t="str">
        <v>Immunocon</v>
      </c>
    </row>
    <row r="3989" spans="1:11" x14ac:dyDescent="0.25">
      <c r="A3989">
        <v>0</v>
      </c>
      <c r="B3989">
        <v>0</v>
      </c>
      <c r="C3989">
        <v>0</v>
      </c>
      <c r="D3989" s="6">
        <v>0</v>
      </c>
      <c r="E3989" s="6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39">_xlfn.UNIQUE(_xlfn._xlws.FILTER('Report 2'!A:A,('Report 2'!A:A&lt;&gt;"")*('Report 2'!A:A&lt;&gt;0)))</f>
        <v>Brand</v>
      </c>
      <c r="B1" s="35" t="s">
        <v>5</v>
      </c>
      <c r="C1" s="35" t="s">
        <v>3430</v>
      </c>
      <c r="D1" s="35" t="s">
        <v>6</v>
      </c>
      <c r="E1" s="35" t="s">
        <v>3431</v>
      </c>
      <c r="F1" s="35" t="s">
        <v>2527</v>
      </c>
      <c r="G1" s="35" t="s">
        <v>3432</v>
      </c>
      <c r="H1" s="35"/>
      <c r="I1" s="35" t="s">
        <v>3433</v>
      </c>
      <c r="J1" s="35" t="s">
        <v>3435</v>
      </c>
      <c r="K1" s="35" t="s">
        <v>3434</v>
      </c>
      <c r="L1" s="35" t="s">
        <v>3436</v>
      </c>
    </row>
    <row r="2" spans="1:12" x14ac:dyDescent="0.25">
      <c r="A2" s="21" t="str">
        <v>BioLegend</v>
      </c>
      <c r="B2" s="21">
        <f ca="1">SUMIF('Report 2'!A:O,'Brand Wise Report'!A2,'Report 2'!G:G)</f>
        <v>4255</v>
      </c>
      <c r="C2" s="21">
        <f ca="1">SUMIF('Report 2'!A:O,'Brand Wise Report'!A2,'Report 2'!M:M)</f>
        <v>64166055.359999776</v>
      </c>
      <c r="D2" s="21">
        <f ca="1">SUMIF('Report 2'!A:O,'Brand Wise Report'!A2,'Report 2'!H:H)</f>
        <v>4028</v>
      </c>
      <c r="E2" s="21">
        <f ca="1">SUMIF('Report 2'!A:O,'Brand Wise Report'!A2,'Report 2'!N:N)</f>
        <v>63715712.426666461</v>
      </c>
      <c r="F2" s="21">
        <f ca="1">SUMIF('Report 2'!A:O,'Brand Wise Report'!A2,'Report 2'!I:I)</f>
        <v>227</v>
      </c>
      <c r="G2" s="21">
        <f ca="1">SUMIF('Report 2'!A:O,'Brand Wise Report'!A2,'Report 2'!O:O)</f>
        <v>450342.93333333335</v>
      </c>
      <c r="H2" s="21"/>
      <c r="I2" s="21">
        <f>SUMIFS('Report 2'!I:I,'Report 2'!A:A,A2,'Report 2'!J:J,"stock")</f>
        <v>215</v>
      </c>
      <c r="J2" s="21">
        <f>SUMIFS('Report 2'!O:O,'Report 2'!A:A,A2,'Report 2'!J:J,"stock")</f>
        <v>277948</v>
      </c>
      <c r="K2" s="21">
        <f>SUMIFS('Report 2'!I:I,'Report 2'!A:A,A2,'Report 2'!J:J,"&lt;&gt;stock")</f>
        <v>12</v>
      </c>
      <c r="L2" s="21">
        <f>SUMIFS('Report 2'!O:O,'Report 2'!A:A,A2,'Report 2'!J:J,"&lt;&gt;stock")</f>
        <v>172394.93333333329</v>
      </c>
    </row>
    <row r="3" spans="1:12" x14ac:dyDescent="0.25">
      <c r="A3" s="21" t="str">
        <v>Biotium</v>
      </c>
      <c r="B3" s="21">
        <f ca="1">SUMIF('Report 2'!A:O,'Brand Wise Report'!A3,'Report 2'!G:G)</f>
        <v>56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51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329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302</v>
      </c>
      <c r="E4" s="21">
        <f ca="1">SUMIF('Report 2'!A:O,'Brand Wise Report'!A4,'Report 2'!N:N)</f>
        <v>9596414.0800000113</v>
      </c>
      <c r="F4" s="21">
        <f ca="1">SUMIF('Report 2'!A:O,'Brand Wise Report'!A4,'Report 2'!I:I)</f>
        <v>27</v>
      </c>
      <c r="G4" s="21">
        <f ca="1">SUMIF('Report 2'!A:O,'Brand Wise Report'!A4,'Report 2'!O:O)</f>
        <v>498256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13</v>
      </c>
      <c r="L4" s="21">
        <f>SUMIFS('Report 2'!O:O,'Report 2'!A:A,A4,'Report 2'!J:J,"&lt;&gt;stock")</f>
        <v>337040</v>
      </c>
    </row>
    <row r="5" spans="1:12" x14ac:dyDescent="0.25">
      <c r="A5" s="21" t="str">
        <v>Mp Bio</v>
      </c>
      <c r="B5" s="21">
        <f ca="1">SUMIF('Report 2'!A:O,'Brand Wise Report'!A5,'Report 2'!G:G)</f>
        <v>135</v>
      </c>
      <c r="C5" s="21">
        <f ca="1">SUMIF('Report 2'!A:O,'Brand Wise Report'!A5,'Report 2'!M:M)</f>
        <v>1021669.94</v>
      </c>
      <c r="D5" s="21">
        <f ca="1">SUMIF('Report 2'!A:O,'Brand Wise Report'!A5,'Report 2'!H:H)</f>
        <v>77</v>
      </c>
      <c r="E5" s="21">
        <f ca="1">SUMIF('Report 2'!A:O,'Brand Wise Report'!A5,'Report 2'!N:N)</f>
        <v>629710.4800000001</v>
      </c>
      <c r="F5" s="21">
        <f ca="1">SUMIF('Report 2'!A:O,'Brand Wise Report'!A5,'Report 2'!I:I)</f>
        <v>58</v>
      </c>
      <c r="G5" s="21">
        <f ca="1">SUMIF('Report 2'!A:O,'Brand Wise Report'!A5,'Report 2'!O:O)</f>
        <v>391959.46</v>
      </c>
      <c r="H5" s="21"/>
      <c r="I5" s="21">
        <f>SUMIFS('Report 2'!I:I,'Report 2'!A:A,A5,'Report 2'!J:J,"stock")</f>
        <v>45</v>
      </c>
      <c r="J5" s="21">
        <f>SUMIFS('Report 2'!O:O,'Report 2'!A:A,A5,'Report 2'!J:J,"stock")</f>
        <v>323663.63</v>
      </c>
      <c r="K5" s="21">
        <f>SUMIFS('Report 2'!I:I,'Report 2'!A:A,A5,'Report 2'!J:J,"&lt;&gt;stock")</f>
        <v>13</v>
      </c>
      <c r="L5" s="21">
        <f>SUMIFS('Report 2'!O:O,'Report 2'!A:A,A5,'Report 2'!J:J,"&lt;&gt;stock")</f>
        <v>68295.83</v>
      </c>
    </row>
    <row r="6" spans="1:12" x14ac:dyDescent="0.25">
      <c r="A6" s="21" t="str">
        <v>MyBioSource</v>
      </c>
      <c r="B6" s="21">
        <f ca="1">SUMIF('Report 2'!A:O,'Brand Wise Report'!A6,'Report 2'!G:G)</f>
        <v>30</v>
      </c>
      <c r="C6" s="21">
        <f ca="1">SUMIF('Report 2'!A:O,'Brand Wise Report'!A6,'Report 2'!M:M)</f>
        <v>1382744</v>
      </c>
      <c r="D6" s="21">
        <f ca="1">SUMIF('Report 2'!A:O,'Brand Wise Report'!A6,'Report 2'!H:H)</f>
        <v>30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151</v>
      </c>
      <c r="C7" s="21">
        <f ca="1">SUMIF('Report 2'!A:O,'Brand Wise Report'!A7,'Report 2'!M:M)</f>
        <v>881030</v>
      </c>
      <c r="D7" s="21">
        <f ca="1">SUMIF('Report 2'!A:O,'Brand Wise Report'!A7,'Report 2'!H:H)</f>
        <v>71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176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154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22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21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100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99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12</v>
      </c>
      <c r="C13" s="21">
        <f ca="1">SUMIF('Report 2'!A:O,'Brand Wise Report'!A13,'Report 2'!M:M)</f>
        <v>131538</v>
      </c>
      <c r="D13" s="21">
        <f ca="1">SUMIF('Report 2'!A:O,'Brand Wise Report'!A13,'Report 2'!H:H)</f>
        <v>12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111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111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0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0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11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1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1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11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11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31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0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0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8</v>
      </c>
      <c r="C28" s="21">
        <f ca="1">SUMIF('Report 2'!A:O,'Brand Wise Report'!A28,'Report 2'!M:M)</f>
        <v>181720</v>
      </c>
      <c r="D28" s="21">
        <f ca="1">SUMIF('Report 2'!A:O,'Brand Wise Report'!A28,'Report 2'!H:H)</f>
        <v>8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7</v>
      </c>
      <c r="C29" s="21">
        <f ca="1">SUMIF('Report 2'!A:O,'Brand Wise Report'!A29,'Report 2'!M:M)</f>
        <v>47052</v>
      </c>
      <c r="D29" s="21">
        <f ca="1">SUMIF('Report 2'!A:O,'Brand Wise Report'!A29,'Report 2'!H:H)</f>
        <v>0</v>
      </c>
      <c r="E29" s="21">
        <f ca="1">SUMIF('Report 2'!A:O,'Brand Wise Report'!A29,'Report 2'!N:N)</f>
        <v>0</v>
      </c>
      <c r="F29" s="21">
        <f ca="1">SUMIF('Report 2'!A:O,'Brand Wise Report'!A29,'Report 2'!I:I)</f>
        <v>7</v>
      </c>
      <c r="G29" s="21">
        <f ca="1">SUMIF('Report 2'!A:O,'Brand Wise Report'!A29,'Report 2'!O:O)</f>
        <v>47052</v>
      </c>
      <c r="H29" s="21"/>
      <c r="I29" s="21">
        <f>SUMIFS('Report 2'!I:I,'Report 2'!A:A,A29,'Report 2'!J:J,"stock")</f>
        <v>7</v>
      </c>
      <c r="J29" s="21">
        <f>SUMIFS('Report 2'!O:O,'Report 2'!A:A,A29,'Report 2'!J:J,"stock")</f>
        <v>47052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1" spans="1:12" x14ac:dyDescent="0.25">
      <c r="A41" s="35" t="s">
        <v>3437</v>
      </c>
      <c r="B41" s="35">
        <f t="shared" ref="B41:G41" ca="1" si="0">SUM(B2:B40)</f>
        <v>5675</v>
      </c>
      <c r="C41" s="35">
        <f t="shared" ca="1" si="0"/>
        <v>102326183.13999979</v>
      </c>
      <c r="D41" s="35">
        <f t="shared" ca="1" si="0"/>
        <v>5218</v>
      </c>
      <c r="E41" s="35">
        <f t="shared" ca="1" si="0"/>
        <v>99636645.296666488</v>
      </c>
      <c r="F41" s="35">
        <f t="shared" ca="1" si="0"/>
        <v>457</v>
      </c>
      <c r="G41" s="35">
        <f t="shared" ca="1" si="0"/>
        <v>2689537.8433333333</v>
      </c>
      <c r="H41" s="35"/>
      <c r="I41" s="35">
        <f>SUM(I2:I40)</f>
        <v>390</v>
      </c>
      <c r="J41" s="35">
        <f>SUM(J2:J40)</f>
        <v>2111807.08</v>
      </c>
      <c r="K41" s="35">
        <f>SUM(K2:K40)</f>
        <v>67</v>
      </c>
      <c r="L41" s="35">
        <f>SUM(L2:L40)</f>
        <v>577730.76333333331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61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61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>
        <v>0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>
        <v>0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>
        <v>0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>
        <v>0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>
        <v>0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 t="str">
        <v>Dispatch Date</v>
      </c>
      <c r="B509" t="str">
        <v>Awb Number</v>
      </c>
      <c r="C509" t="str">
        <v>Docket Status</v>
      </c>
      <c r="D509" t="str">
        <v>Customer name</v>
      </c>
      <c r="E509" t="str">
        <v>Other</v>
      </c>
      <c r="F509" t="str">
        <v>Dispatch Date</v>
      </c>
    </row>
    <row r="510" spans="1:6" x14ac:dyDescent="0.25">
      <c r="A510" s="6">
        <v>45955</v>
      </c>
      <c r="B510" t="str">
        <v>BY  HAND</v>
      </c>
      <c r="C510" t="str">
        <v>COMPANY PERSON</v>
      </c>
      <c r="D510" t="str">
        <v>SYMBIO SCEINTIFIC</v>
      </c>
      <c r="E510" t="str">
        <v>Other</v>
      </c>
      <c r="F510" t="str">
        <v>Saturday</v>
      </c>
    </row>
    <row r="511" spans="1:6" x14ac:dyDescent="0.25">
      <c r="A511" s="6">
        <v>45812</v>
      </c>
      <c r="B511" t="str">
        <v>BY HAND</v>
      </c>
      <c r="C511" t="str">
        <v>PRIYANKA MADAM</v>
      </c>
      <c r="D511" t="str">
        <v>ICGEB</v>
      </c>
      <c r="E511" t="str">
        <v>Other</v>
      </c>
      <c r="F511" t="str">
        <v>Wednesday</v>
      </c>
    </row>
    <row r="512" spans="1:6" x14ac:dyDescent="0.25">
      <c r="A512" s="6">
        <v>45840</v>
      </c>
      <c r="B512" t="str">
        <v>BY PORTER</v>
      </c>
      <c r="C512" t="str">
        <v>BY PORTER</v>
      </c>
      <c r="D512" t="str">
        <v>NDTL</v>
      </c>
      <c r="E512" t="str">
        <v>Other</v>
      </c>
      <c r="F512" t="str">
        <v>Wednesday</v>
      </c>
    </row>
    <row r="513" spans="1:6" x14ac:dyDescent="0.25">
      <c r="A513" s="6">
        <v>45894</v>
      </c>
      <c r="B513" t="str">
        <v>D3001955194</v>
      </c>
      <c r="C513" t="str">
        <v>Delivered</v>
      </c>
      <c r="D513" t="str">
        <v>IISER MOHALI</v>
      </c>
      <c r="E513" t="str">
        <v>DTDC</v>
      </c>
      <c r="F513" t="str">
        <v>Monday</v>
      </c>
    </row>
    <row r="514" spans="1:6" x14ac:dyDescent="0.25">
      <c r="A514" s="6">
        <v>45846</v>
      </c>
      <c r="B514" t="str">
        <v>D3001996933</v>
      </c>
      <c r="C514" t="str">
        <v>Delivered</v>
      </c>
      <c r="D514" t="str">
        <v>VECTOR</v>
      </c>
      <c r="E514" t="str">
        <v>DTDC</v>
      </c>
      <c r="F514" t="str">
        <v>Tuesday</v>
      </c>
    </row>
    <row r="515" spans="1:6" x14ac:dyDescent="0.25">
      <c r="A515" s="6">
        <v>45846</v>
      </c>
      <c r="B515" t="str">
        <v>D3001996934</v>
      </c>
      <c r="C515" t="str">
        <v>Delivered</v>
      </c>
      <c r="D515" t="str">
        <v>BIO SYSTEMS</v>
      </c>
      <c r="E515" t="str">
        <v>DTDC</v>
      </c>
      <c r="F515" t="str">
        <v>Tuesday</v>
      </c>
    </row>
    <row r="516" spans="1:6" x14ac:dyDescent="0.25">
      <c r="A516" s="6">
        <v>45846</v>
      </c>
      <c r="B516" t="str">
        <v>D3001996935</v>
      </c>
      <c r="C516" t="str">
        <v>Delivered</v>
      </c>
      <c r="D516" t="str">
        <v>Medlife</v>
      </c>
      <c r="E516" t="str">
        <v>DTDC</v>
      </c>
      <c r="F516" t="str">
        <v>Tuesday</v>
      </c>
    </row>
    <row r="517" spans="1:6" x14ac:dyDescent="0.25">
      <c r="A517" s="6">
        <v>45880</v>
      </c>
      <c r="B517" t="str">
        <v>D3001997013</v>
      </c>
      <c r="C517" t="str">
        <v>Delivered</v>
      </c>
      <c r="D517" t="str">
        <v>RESEARCH WORLD</v>
      </c>
      <c r="E517" t="str">
        <v>DTDC</v>
      </c>
      <c r="F517" t="str">
        <v>Monday</v>
      </c>
    </row>
    <row r="518" spans="1:6" x14ac:dyDescent="0.25">
      <c r="A518" s="6">
        <v>45880</v>
      </c>
      <c r="B518" t="str">
        <v>D3001997014</v>
      </c>
      <c r="C518" t="str">
        <v>Delivered</v>
      </c>
      <c r="D518" t="str">
        <v>IMTECH</v>
      </c>
      <c r="E518" t="str">
        <v>DTDC</v>
      </c>
      <c r="F518" t="str">
        <v>Monday</v>
      </c>
    </row>
    <row r="519" spans="1:6" x14ac:dyDescent="0.25">
      <c r="A519" s="6">
        <v>45880</v>
      </c>
      <c r="B519" t="str">
        <v>D3001997015</v>
      </c>
      <c r="C519" t="str">
        <v>Delivered</v>
      </c>
      <c r="D519" t="str">
        <v>IIT-ROORKE</v>
      </c>
      <c r="E519" t="str">
        <v>DTDC</v>
      </c>
      <c r="F519" t="str">
        <v>Monday</v>
      </c>
    </row>
    <row r="520" spans="1:6" x14ac:dyDescent="0.25">
      <c r="A520" s="6">
        <v>45887</v>
      </c>
      <c r="B520" t="str">
        <v>D3001997017</v>
      </c>
      <c r="C520" t="str">
        <v>Delivered</v>
      </c>
      <c r="D520" t="str">
        <v>Essence</v>
      </c>
      <c r="E520" t="str">
        <v>DTDC</v>
      </c>
      <c r="F520" t="str">
        <v>Monday</v>
      </c>
    </row>
    <row r="521" spans="1:6" x14ac:dyDescent="0.25">
      <c r="A521" s="6">
        <v>45887</v>
      </c>
      <c r="B521" t="str">
        <v>D3001997018</v>
      </c>
      <c r="C521" t="str">
        <v>Delivered</v>
      </c>
      <c r="D521" t="str">
        <v>MEDLIFE</v>
      </c>
      <c r="E521" t="str">
        <v>DTDC</v>
      </c>
      <c r="F521" t="str">
        <v>Monday</v>
      </c>
    </row>
    <row r="522" spans="1:6" x14ac:dyDescent="0.25">
      <c r="A522" s="6">
        <v>45836</v>
      </c>
      <c r="B522" t="str">
        <v>D3002213696</v>
      </c>
      <c r="C522" t="str">
        <v>Delivered</v>
      </c>
      <c r="D522" t="str">
        <v>SOHST</v>
      </c>
      <c r="E522" t="str">
        <v>DTDC</v>
      </c>
      <c r="F522" t="str">
        <v>Saturday</v>
      </c>
    </row>
    <row r="523" spans="1:6" x14ac:dyDescent="0.25">
      <c r="A523" s="6">
        <v>45846</v>
      </c>
      <c r="B523" t="str">
        <v>D3002213697</v>
      </c>
      <c r="C523" t="str">
        <v>Delivered</v>
      </c>
      <c r="D523" t="str">
        <v>RESEARCH</v>
      </c>
      <c r="E523" t="str">
        <v>DTDC</v>
      </c>
      <c r="F523" t="str">
        <v>Tuesday</v>
      </c>
    </row>
    <row r="524" spans="1:6" x14ac:dyDescent="0.25">
      <c r="A524" s="6">
        <v>45832</v>
      </c>
      <c r="B524" t="str">
        <v>D3002213704</v>
      </c>
      <c r="C524" t="str">
        <v>Delivered</v>
      </c>
      <c r="D524" t="str">
        <v>MEDLIFE</v>
      </c>
      <c r="E524" t="str">
        <v>DTDC</v>
      </c>
      <c r="F524" t="str">
        <v>Tuesday</v>
      </c>
    </row>
    <row r="525" spans="1:6" x14ac:dyDescent="0.25">
      <c r="A525" s="6">
        <v>45829</v>
      </c>
      <c r="B525" t="str">
        <v>D3002213705</v>
      </c>
      <c r="C525" t="str">
        <v>Delivered</v>
      </c>
      <c r="D525" t="str">
        <v>Imtech</v>
      </c>
      <c r="E525" t="str">
        <v>DTDC</v>
      </c>
      <c r="F525" t="str">
        <v>Saturday</v>
      </c>
    </row>
    <row r="526" spans="1:6" x14ac:dyDescent="0.25">
      <c r="A526" s="6">
        <v>45867</v>
      </c>
      <c r="B526" t="str">
        <v>D3002709220</v>
      </c>
      <c r="C526" t="str">
        <v>Delivered</v>
      </c>
      <c r="D526" t="str">
        <v>IMTECH</v>
      </c>
      <c r="E526" t="str">
        <v>DTDC</v>
      </c>
      <c r="F526" t="str">
        <v>Tuesday</v>
      </c>
    </row>
    <row r="527" spans="1:6" x14ac:dyDescent="0.25">
      <c r="A527" s="6">
        <v>45852</v>
      </c>
      <c r="B527" t="str">
        <v>D3002709675</v>
      </c>
      <c r="C527" t="str">
        <v>Delivered</v>
      </c>
      <c r="D527" t="str">
        <v>Medlife</v>
      </c>
      <c r="E527" t="str">
        <v>DTDC</v>
      </c>
      <c r="F527" t="str">
        <v>Monday</v>
      </c>
    </row>
    <row r="528" spans="1:6" x14ac:dyDescent="0.25">
      <c r="A528" s="6">
        <v>45852</v>
      </c>
      <c r="B528" t="str">
        <v>D3002709676</v>
      </c>
      <c r="C528" t="str">
        <v>Delivered</v>
      </c>
      <c r="D528" t="str">
        <v>IMTECH</v>
      </c>
      <c r="E528" t="str">
        <v>DTDC</v>
      </c>
      <c r="F528" t="str">
        <v>Monday</v>
      </c>
    </row>
    <row r="529" spans="1:6" x14ac:dyDescent="0.25">
      <c r="A529" s="6">
        <v>45860</v>
      </c>
      <c r="B529" t="str">
        <v>D3002709684</v>
      </c>
      <c r="C529" t="str">
        <v>Delivered</v>
      </c>
      <c r="D529" t="str">
        <v>IMTECH</v>
      </c>
      <c r="E529" t="str">
        <v>DTDC</v>
      </c>
      <c r="F529" t="str">
        <v>Tuesday</v>
      </c>
    </row>
    <row r="530" spans="1:6" x14ac:dyDescent="0.25">
      <c r="A530" s="6">
        <v>45860</v>
      </c>
      <c r="B530" t="str">
        <v>D3002709685</v>
      </c>
      <c r="C530" t="str">
        <v>Delivered</v>
      </c>
      <c r="D530" t="str">
        <v>Essence</v>
      </c>
      <c r="E530" t="str">
        <v>DTDC</v>
      </c>
      <c r="F530" t="str">
        <v>Tuesday</v>
      </c>
    </row>
    <row r="531" spans="1:6" x14ac:dyDescent="0.25">
      <c r="A531" s="6">
        <v>45867</v>
      </c>
      <c r="B531" t="str">
        <v>D3002864036</v>
      </c>
      <c r="C531" t="str">
        <v>Delivered</v>
      </c>
      <c r="D531" t="str">
        <v>MEDLIFE</v>
      </c>
      <c r="E531" t="str">
        <v>DTDC</v>
      </c>
      <c r="F531" t="str">
        <v>Tuesday</v>
      </c>
    </row>
    <row r="532" spans="1:6" x14ac:dyDescent="0.25">
      <c r="A532" s="6">
        <v>45867</v>
      </c>
      <c r="B532" t="str">
        <v>D3002864037</v>
      </c>
      <c r="C532" t="str">
        <v>Delivered</v>
      </c>
      <c r="D532" t="str">
        <v>IMTECH</v>
      </c>
      <c r="E532" t="str">
        <v>DTDC</v>
      </c>
      <c r="F532" t="str">
        <v>Tuesday</v>
      </c>
    </row>
    <row r="533" spans="1:6" x14ac:dyDescent="0.25">
      <c r="A533" s="6">
        <v>45873</v>
      </c>
      <c r="B533" t="str">
        <v>D3002864041</v>
      </c>
      <c r="C533" t="str">
        <v>Delivered</v>
      </c>
      <c r="D533" t="str">
        <v>POOJA TRADERS</v>
      </c>
      <c r="E533" t="str">
        <v>DTDC</v>
      </c>
      <c r="F533" t="str">
        <v>Monday</v>
      </c>
    </row>
    <row r="534" spans="1:6" x14ac:dyDescent="0.25">
      <c r="A534" s="6">
        <v>45871</v>
      </c>
      <c r="B534" t="str">
        <v>D3002864042</v>
      </c>
      <c r="C534" t="str">
        <v>Delivered</v>
      </c>
      <c r="D534" t="str">
        <v>Medlife</v>
      </c>
      <c r="E534" t="str">
        <v>DTDC</v>
      </c>
      <c r="F534" t="str">
        <v>Saturday</v>
      </c>
    </row>
    <row r="535" spans="1:6" x14ac:dyDescent="0.25">
      <c r="A535" s="6">
        <v>45875</v>
      </c>
      <c r="B535" t="str">
        <v>D3002864046</v>
      </c>
      <c r="C535" t="str">
        <v>Delivered</v>
      </c>
      <c r="D535" t="str">
        <v>MEDLIFE</v>
      </c>
      <c r="E535" t="str">
        <v>DTDC</v>
      </c>
      <c r="F535" t="str">
        <v>Wednesday</v>
      </c>
    </row>
    <row r="536" spans="1:6" x14ac:dyDescent="0.25">
      <c r="A536" s="6">
        <v>45901</v>
      </c>
      <c r="B536" t="str">
        <v>D3002950334</v>
      </c>
      <c r="C536" t="str">
        <v>Delivered</v>
      </c>
      <c r="D536" t="str">
        <v>IISER MOHALI</v>
      </c>
      <c r="E536" t="str">
        <v>DTDC</v>
      </c>
      <c r="F536" t="str">
        <v>Monday</v>
      </c>
    </row>
    <row r="537" spans="1:6" x14ac:dyDescent="0.25">
      <c r="A537" s="6">
        <v>45908</v>
      </c>
      <c r="B537" t="str">
        <v>D3002950414</v>
      </c>
      <c r="C537" t="str">
        <v>Delivered</v>
      </c>
      <c r="D537" t="str">
        <v>RESEARCH</v>
      </c>
      <c r="E537" t="str">
        <v>DTDC</v>
      </c>
      <c r="F537" t="str">
        <v>Monday</v>
      </c>
    </row>
    <row r="538" spans="1:6" x14ac:dyDescent="0.25">
      <c r="A538" s="6">
        <v>45908</v>
      </c>
      <c r="B538" t="str">
        <v>D3002950415</v>
      </c>
      <c r="C538" t="str">
        <v>Delivered</v>
      </c>
      <c r="D538" t="str">
        <v>IISER MOHALI</v>
      </c>
      <c r="E538" t="str">
        <v>DTDC</v>
      </c>
      <c r="F538" t="str">
        <v>Monday</v>
      </c>
    </row>
    <row r="539" spans="1:6" x14ac:dyDescent="0.25">
      <c r="A539" s="6">
        <v>45908</v>
      </c>
      <c r="B539" t="str">
        <v>D3002950416</v>
      </c>
      <c r="C539" t="str">
        <v>Delivered</v>
      </c>
      <c r="D539" t="str">
        <v>VECTOR</v>
      </c>
      <c r="E539" t="str">
        <v>DTDC</v>
      </c>
      <c r="F539" t="str">
        <v>Monday</v>
      </c>
    </row>
    <row r="540" spans="1:6" x14ac:dyDescent="0.25">
      <c r="A540" s="6">
        <v>45908</v>
      </c>
      <c r="B540" t="str">
        <v>D3002950417</v>
      </c>
      <c r="C540" t="str">
        <v>Delivered</v>
      </c>
      <c r="D540" t="str">
        <v>ESSENCE</v>
      </c>
      <c r="E540" t="str">
        <v>DTDC</v>
      </c>
      <c r="F540" t="str">
        <v>Monday</v>
      </c>
    </row>
    <row r="541" spans="1:6" x14ac:dyDescent="0.25">
      <c r="A541" s="6">
        <v>45913</v>
      </c>
      <c r="B541" t="str">
        <v>D3003568451</v>
      </c>
      <c r="C541" t="str">
        <v>Delivered</v>
      </c>
      <c r="D541" t="str">
        <v>MEDLIFE</v>
      </c>
      <c r="E541" t="str">
        <v>DTDC</v>
      </c>
      <c r="F541" t="str">
        <v>Saturday</v>
      </c>
    </row>
    <row r="542" spans="1:6" x14ac:dyDescent="0.25">
      <c r="A542" s="6">
        <v>45915</v>
      </c>
      <c r="B542" t="str">
        <v>D3003568486</v>
      </c>
      <c r="C542" t="str">
        <v>Delivered</v>
      </c>
      <c r="D542" t="str">
        <v>IMTECH</v>
      </c>
      <c r="E542" t="str">
        <v>DTDC</v>
      </c>
      <c r="F542" t="str">
        <v>Monday</v>
      </c>
    </row>
    <row r="543" spans="1:6" x14ac:dyDescent="0.25">
      <c r="A543" s="6">
        <v>45915</v>
      </c>
      <c r="B543" t="str">
        <v>D3003568487</v>
      </c>
      <c r="C543" t="str">
        <v>Delivered</v>
      </c>
      <c r="D543" t="str">
        <v>RESEARCH</v>
      </c>
      <c r="E543" t="str">
        <v>DTDC</v>
      </c>
      <c r="F543" t="str">
        <v>Monday</v>
      </c>
    </row>
    <row r="544" spans="1:6" x14ac:dyDescent="0.25">
      <c r="A544" s="6">
        <v>45915</v>
      </c>
      <c r="B544" t="str">
        <v>D3003568488</v>
      </c>
      <c r="C544" t="str">
        <v>Delivered</v>
      </c>
      <c r="D544" t="str">
        <v>VECTOR</v>
      </c>
      <c r="E544" t="str">
        <v>DTDC</v>
      </c>
      <c r="F544" t="str">
        <v>Monday</v>
      </c>
    </row>
    <row r="545" spans="1:6" x14ac:dyDescent="0.25">
      <c r="A545" s="6">
        <v>45927</v>
      </c>
      <c r="B545" t="str">
        <v>D3003710005</v>
      </c>
      <c r="C545" t="str">
        <v>Delivered</v>
      </c>
      <c r="D545" t="str">
        <v>INFINITY</v>
      </c>
      <c r="E545" t="str">
        <v>DTDC</v>
      </c>
      <c r="F545" t="str">
        <v>Saturday</v>
      </c>
    </row>
    <row r="546" spans="1:6" x14ac:dyDescent="0.25">
      <c r="A546" s="6">
        <v>45927</v>
      </c>
      <c r="B546" t="str">
        <v>D3003710006</v>
      </c>
      <c r="C546" t="str">
        <v>Delivered</v>
      </c>
      <c r="D546" t="str">
        <v>MEDLIFE</v>
      </c>
      <c r="E546" t="str">
        <v>DTDC</v>
      </c>
      <c r="F546" t="str">
        <v>Saturday</v>
      </c>
    </row>
    <row r="547" spans="1:6" x14ac:dyDescent="0.25">
      <c r="A547" s="6">
        <v>45934</v>
      </c>
      <c r="B547" t="str">
        <v>D3003710010</v>
      </c>
      <c r="C547" t="str">
        <v>Delivered</v>
      </c>
      <c r="D547" t="str">
        <v>Vector</v>
      </c>
      <c r="E547" t="str">
        <v>DTDC</v>
      </c>
      <c r="F547" t="str">
        <v>Saturday</v>
      </c>
    </row>
    <row r="548" spans="1:6" x14ac:dyDescent="0.25">
      <c r="A548" s="6">
        <v>45937</v>
      </c>
      <c r="B548" t="str">
        <v>D3003710012</v>
      </c>
      <c r="C548" t="str">
        <v>Delivered</v>
      </c>
      <c r="D548" t="str">
        <v>PATANJALI</v>
      </c>
      <c r="E548" t="str">
        <v>DTDC</v>
      </c>
      <c r="F548" t="str">
        <v>Tuesday</v>
      </c>
    </row>
    <row r="549" spans="1:6" x14ac:dyDescent="0.25">
      <c r="A549" s="6">
        <v>45937</v>
      </c>
      <c r="B549" t="str">
        <v>D3003710013</v>
      </c>
      <c r="C549" t="str">
        <v>Delivered</v>
      </c>
      <c r="D549" t="str">
        <v>MEDLIFE</v>
      </c>
      <c r="E549" t="str">
        <v>DTDC</v>
      </c>
      <c r="F549" t="str">
        <v>Tuesday</v>
      </c>
    </row>
    <row r="550" spans="1:6" x14ac:dyDescent="0.25">
      <c r="A550" s="6">
        <v>45936</v>
      </c>
      <c r="B550" t="str">
        <v>D3003710017</v>
      </c>
      <c r="C550" t="str">
        <v>Delivered</v>
      </c>
      <c r="D550" t="str">
        <v>IISER MOHALI</v>
      </c>
      <c r="E550" t="str">
        <v>DTDC</v>
      </c>
      <c r="F550" t="str">
        <v>Monday</v>
      </c>
    </row>
    <row r="551" spans="1:6" x14ac:dyDescent="0.25">
      <c r="A551" s="6">
        <v>45933</v>
      </c>
      <c r="B551" t="str">
        <v>D3003710018</v>
      </c>
      <c r="C551" t="str">
        <v>Delivered</v>
      </c>
      <c r="D551" t="str">
        <v>Aiims Bhatinda</v>
      </c>
      <c r="E551" t="str">
        <v>DTDC</v>
      </c>
      <c r="F551" t="str">
        <v>Friday</v>
      </c>
    </row>
    <row r="552" spans="1:6" x14ac:dyDescent="0.25">
      <c r="A552" s="6">
        <v>45957</v>
      </c>
      <c r="B552" t="str">
        <v>D3003908734</v>
      </c>
      <c r="C552" t="str">
        <v>Delivered</v>
      </c>
      <c r="D552" t="str">
        <v>Vector</v>
      </c>
      <c r="E552" t="str">
        <v>DTDC</v>
      </c>
      <c r="F552" t="str">
        <v>Monday</v>
      </c>
    </row>
    <row r="553" spans="1:6" x14ac:dyDescent="0.25">
      <c r="A553" s="6">
        <v>45957</v>
      </c>
      <c r="B553" t="str">
        <v>D3003908735</v>
      </c>
      <c r="C553" t="str">
        <v>Delivered</v>
      </c>
      <c r="D553" t="str">
        <v>IMTECH</v>
      </c>
      <c r="E553" t="str">
        <v>DTDC</v>
      </c>
      <c r="F553" t="str">
        <v>Monday</v>
      </c>
    </row>
    <row r="554" spans="1:6" x14ac:dyDescent="0.25">
      <c r="A554" s="6">
        <v>45958</v>
      </c>
      <c r="B554" t="str">
        <v>D3003908739</v>
      </c>
      <c r="C554" t="str">
        <v>Delivered</v>
      </c>
      <c r="D554" t="str">
        <v>MEDLIFE</v>
      </c>
      <c r="E554" t="str">
        <v>DTDC</v>
      </c>
      <c r="F554" t="str">
        <v>Tuesday</v>
      </c>
    </row>
    <row r="555" spans="1:6" x14ac:dyDescent="0.25">
      <c r="A555" s="6">
        <v>45958</v>
      </c>
      <c r="B555" t="str">
        <v>D3003908740</v>
      </c>
      <c r="C555" t="str">
        <v>Delivered</v>
      </c>
      <c r="D555" t="str">
        <v>IMTECH</v>
      </c>
      <c r="E555" t="str">
        <v>DTDC</v>
      </c>
      <c r="F555" t="str">
        <v>Tuesday</v>
      </c>
    </row>
    <row r="556" spans="1:6" x14ac:dyDescent="0.25">
      <c r="A556" s="6">
        <v>45868</v>
      </c>
      <c r="B556" t="str">
        <v>Expired</v>
      </c>
      <c r="C556" t="str">
        <v>Expired</v>
      </c>
      <c r="D556" t="str">
        <v>EXPIRED</v>
      </c>
      <c r="E556" t="str">
        <v>Other</v>
      </c>
      <c r="F556" t="str">
        <v>Wednesday</v>
      </c>
    </row>
    <row r="557" spans="1:6" x14ac:dyDescent="0.25">
      <c r="A557" s="6">
        <v>45929</v>
      </c>
      <c r="B557" t="str">
        <v>PORTER</v>
      </c>
      <c r="C557" t="str">
        <v>PORTER</v>
      </c>
      <c r="D557" t="str">
        <v>Labex</v>
      </c>
      <c r="E557" t="str">
        <v>Other</v>
      </c>
      <c r="F557" t="str">
        <v>Monday</v>
      </c>
    </row>
    <row r="558" spans="1:6" x14ac:dyDescent="0.25">
      <c r="A558" s="6">
        <v>45854</v>
      </c>
      <c r="B558" t="str">
        <v>WILL BE BILLED</v>
      </c>
      <c r="C558" t="str">
        <v>PRIYANKA MADAM</v>
      </c>
      <c r="D558" t="str">
        <v>Aiims</v>
      </c>
      <c r="E558" t="str">
        <v>Other</v>
      </c>
      <c r="F558" t="str">
        <v>Wednesday</v>
      </c>
    </row>
    <row r="559" spans="1:6" x14ac:dyDescent="0.25">
      <c r="A559" s="6">
        <v>45859</v>
      </c>
      <c r="B559" t="str">
        <v>with M Bio</v>
      </c>
      <c r="C559" t="str">
        <v>With M Biotehc</v>
      </c>
      <c r="D559" t="str">
        <v>HKP</v>
      </c>
      <c r="E559" t="str">
        <v>Other</v>
      </c>
      <c r="F559" t="str">
        <v>Monday</v>
      </c>
    </row>
    <row r="560" spans="1:6" x14ac:dyDescent="0.25">
      <c r="A560" s="6">
        <v>0</v>
      </c>
      <c r="B560">
        <v>0</v>
      </c>
      <c r="C560">
        <v>0</v>
      </c>
      <c r="D560">
        <v>0</v>
      </c>
      <c r="E560">
        <v>0</v>
      </c>
      <c r="F560">
        <v>0</v>
      </c>
    </row>
    <row r="561" spans="1:6" x14ac:dyDescent="0.25">
      <c r="A561" s="6">
        <v>0</v>
      </c>
      <c r="B561">
        <v>0</v>
      </c>
      <c r="C561">
        <v>0</v>
      </c>
      <c r="D561">
        <v>0</v>
      </c>
      <c r="E561">
        <v>0</v>
      </c>
      <c r="F5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2025-11-10T07:51:51Z</dcterms:modified>
  <cp:contentStatus/>
</cp:coreProperties>
</file>